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12120"/>
  </bookViews>
  <sheets>
    <sheet name="ALL JOBS" sheetId="5" r:id="rId1"/>
    <sheet name="Small_Jobs" sheetId="17" r:id="rId2"/>
    <sheet name="Medium_Jobs" sheetId="18" r:id="rId3"/>
    <sheet name="Large_Jobs" sheetId="19" r:id="rId4"/>
    <sheet name="Small_Jobs_and_BrightBox" sheetId="20" r:id="rId5"/>
    <sheet name="Small_Jobs_and_ServPanelUpgrade" sheetId="21" r:id="rId6"/>
    <sheet name="Medium_Jobs_with_BrightBox" sheetId="22" r:id="rId7"/>
    <sheet name="Medium_Jobs_with_ServPanUpgrade" sheetId="23" r:id="rId8"/>
    <sheet name="Large_Jobs_with_BrightBox" sheetId="24" r:id="rId9"/>
    <sheet name="Large_Jobs_ServPanUpgrade" sheetId="25" r:id="rId10"/>
  </sheets>
  <calcPr calcId="125725"/>
</workbook>
</file>

<file path=xl/calcChain.xml><?xml version="1.0" encoding="utf-8"?>
<calcChain xmlns="http://schemas.openxmlformats.org/spreadsheetml/2006/main">
  <c r="I879" i="25"/>
  <c r="N878"/>
  <c r="M878"/>
  <c r="A878"/>
  <c r="N877"/>
  <c r="M877"/>
  <c r="A877"/>
  <c r="N876"/>
  <c r="M876"/>
  <c r="A876"/>
  <c r="N875"/>
  <c r="M875"/>
  <c r="A875"/>
  <c r="N874"/>
  <c r="M874"/>
  <c r="A874"/>
  <c r="N873"/>
  <c r="M873"/>
  <c r="A873"/>
  <c r="N872"/>
  <c r="M872"/>
  <c r="A872"/>
  <c r="N871"/>
  <c r="M871"/>
  <c r="A871"/>
  <c r="N870"/>
  <c r="M870"/>
  <c r="A870"/>
  <c r="N869"/>
  <c r="M869"/>
  <c r="A869"/>
  <c r="N868"/>
  <c r="M868"/>
  <c r="A868"/>
  <c r="N867"/>
  <c r="M867"/>
  <c r="A867"/>
  <c r="N866"/>
  <c r="M866"/>
  <c r="A866"/>
  <c r="N865"/>
  <c r="M865"/>
  <c r="A865"/>
  <c r="N864"/>
  <c r="M864"/>
  <c r="A864"/>
  <c r="N863"/>
  <c r="M863"/>
  <c r="A863"/>
  <c r="N862"/>
  <c r="M862"/>
  <c r="A862"/>
  <c r="N861"/>
  <c r="M861"/>
  <c r="A861"/>
  <c r="N860"/>
  <c r="M860"/>
  <c r="A860"/>
  <c r="N859"/>
  <c r="M859"/>
  <c r="A859"/>
  <c r="N858"/>
  <c r="M858"/>
  <c r="A858"/>
  <c r="N857"/>
  <c r="M857"/>
  <c r="A857"/>
  <c r="N856"/>
  <c r="M856"/>
  <c r="A856"/>
  <c r="N855"/>
  <c r="M855"/>
  <c r="A855"/>
  <c r="N854"/>
  <c r="M854"/>
  <c r="A854"/>
  <c r="N853"/>
  <c r="M853"/>
  <c r="A853"/>
  <c r="N852"/>
  <c r="M852"/>
  <c r="A852"/>
  <c r="N851"/>
  <c r="M851"/>
  <c r="A851"/>
  <c r="N850"/>
  <c r="M850"/>
  <c r="A850"/>
  <c r="N849"/>
  <c r="M849"/>
  <c r="A849"/>
  <c r="N848"/>
  <c r="M848"/>
  <c r="A848"/>
  <c r="N847"/>
  <c r="M847"/>
  <c r="A847"/>
  <c r="N846"/>
  <c r="M846"/>
  <c r="A846"/>
  <c r="N845"/>
  <c r="M845"/>
  <c r="A845"/>
  <c r="N844"/>
  <c r="M844"/>
  <c r="A844"/>
  <c r="N843"/>
  <c r="M843"/>
  <c r="A843"/>
  <c r="N842"/>
  <c r="M842"/>
  <c r="A842"/>
  <c r="N841"/>
  <c r="M841"/>
  <c r="A841"/>
  <c r="N840"/>
  <c r="M840"/>
  <c r="A840"/>
  <c r="N839"/>
  <c r="M839"/>
  <c r="A839"/>
  <c r="N838"/>
  <c r="M838"/>
  <c r="A838"/>
  <c r="N837"/>
  <c r="M837"/>
  <c r="A837"/>
  <c r="N836"/>
  <c r="M836"/>
  <c r="A836"/>
  <c r="N835"/>
  <c r="M835"/>
  <c r="A835"/>
  <c r="N834"/>
  <c r="M834"/>
  <c r="A834"/>
  <c r="N833"/>
  <c r="M833"/>
  <c r="A833"/>
  <c r="N832"/>
  <c r="M832"/>
  <c r="A832"/>
  <c r="N831"/>
  <c r="M831"/>
  <c r="A831"/>
  <c r="N830"/>
  <c r="M830"/>
  <c r="A830"/>
  <c r="N829"/>
  <c r="M829"/>
  <c r="A829"/>
  <c r="N828"/>
  <c r="M828"/>
  <c r="A828"/>
  <c r="N827"/>
  <c r="M827"/>
  <c r="A827"/>
  <c r="N826"/>
  <c r="M826"/>
  <c r="A826"/>
  <c r="N825"/>
  <c r="M825"/>
  <c r="A825"/>
  <c r="N824"/>
  <c r="M824"/>
  <c r="A824"/>
  <c r="N823"/>
  <c r="M823"/>
  <c r="A823"/>
  <c r="N822"/>
  <c r="M822"/>
  <c r="A822"/>
  <c r="N821"/>
  <c r="M821"/>
  <c r="A821"/>
  <c r="N820"/>
  <c r="M820"/>
  <c r="A820"/>
  <c r="N819"/>
  <c r="M819"/>
  <c r="A819"/>
  <c r="N818"/>
  <c r="M818"/>
  <c r="A818"/>
  <c r="N817"/>
  <c r="M817"/>
  <c r="A817"/>
  <c r="N816"/>
  <c r="M816"/>
  <c r="A816"/>
  <c r="N815"/>
  <c r="M815"/>
  <c r="A815"/>
  <c r="N814"/>
  <c r="M814"/>
  <c r="A814"/>
  <c r="N813"/>
  <c r="M813"/>
  <c r="A813"/>
  <c r="N812"/>
  <c r="M812"/>
  <c r="A812"/>
  <c r="N811"/>
  <c r="M811"/>
  <c r="A811"/>
  <c r="N810"/>
  <c r="M810"/>
  <c r="A810"/>
  <c r="N809"/>
  <c r="M809"/>
  <c r="A809"/>
  <c r="N808"/>
  <c r="M808"/>
  <c r="A808"/>
  <c r="N807"/>
  <c r="M807"/>
  <c r="A807"/>
  <c r="N806"/>
  <c r="M806"/>
  <c r="A806"/>
  <c r="N805"/>
  <c r="M805"/>
  <c r="A805"/>
  <c r="N804"/>
  <c r="M804"/>
  <c r="A804"/>
  <c r="N803"/>
  <c r="M803"/>
  <c r="A803"/>
  <c r="N802"/>
  <c r="M802"/>
  <c r="A802"/>
  <c r="N801"/>
  <c r="M801"/>
  <c r="A801"/>
  <c r="N800"/>
  <c r="M800"/>
  <c r="A800"/>
  <c r="N799"/>
  <c r="M799"/>
  <c r="A799"/>
  <c r="N798"/>
  <c r="M798"/>
  <c r="A798"/>
  <c r="N797"/>
  <c r="M797"/>
  <c r="A797"/>
  <c r="N796"/>
  <c r="M796"/>
  <c r="A796"/>
  <c r="N795"/>
  <c r="M795"/>
  <c r="A795"/>
  <c r="N794"/>
  <c r="M794"/>
  <c r="A794"/>
  <c r="N793"/>
  <c r="M793"/>
  <c r="A793"/>
  <c r="N792"/>
  <c r="M792"/>
  <c r="A792"/>
  <c r="N791"/>
  <c r="M791"/>
  <c r="A791"/>
  <c r="N790"/>
  <c r="M790"/>
  <c r="A790"/>
  <c r="N789"/>
  <c r="M789"/>
  <c r="A789"/>
  <c r="N788"/>
  <c r="M788"/>
  <c r="A788"/>
  <c r="N787"/>
  <c r="M787"/>
  <c r="A787"/>
  <c r="N786"/>
  <c r="M786"/>
  <c r="A786"/>
  <c r="N785"/>
  <c r="M785"/>
  <c r="A785"/>
  <c r="N784"/>
  <c r="M784"/>
  <c r="A784"/>
  <c r="N783"/>
  <c r="M783"/>
  <c r="A783"/>
  <c r="N782"/>
  <c r="M782"/>
  <c r="A782"/>
  <c r="N781"/>
  <c r="M781"/>
  <c r="A781"/>
  <c r="N780"/>
  <c r="M780"/>
  <c r="A780"/>
  <c r="N779"/>
  <c r="M779"/>
  <c r="A779"/>
  <c r="N778"/>
  <c r="M778"/>
  <c r="A778"/>
  <c r="N777"/>
  <c r="M777"/>
  <c r="A777"/>
  <c r="N776"/>
  <c r="M776"/>
  <c r="A776"/>
  <c r="N775"/>
  <c r="M775"/>
  <c r="A775"/>
  <c r="N774"/>
  <c r="M774"/>
  <c r="A774"/>
  <c r="N773"/>
  <c r="M773"/>
  <c r="A773"/>
  <c r="N772"/>
  <c r="M772"/>
  <c r="A772"/>
  <c r="N771"/>
  <c r="M771"/>
  <c r="A771"/>
  <c r="N770"/>
  <c r="M770"/>
  <c r="A770"/>
  <c r="N769"/>
  <c r="M769"/>
  <c r="A769"/>
  <c r="N768"/>
  <c r="M768"/>
  <c r="A768"/>
  <c r="N767"/>
  <c r="M767"/>
  <c r="A767"/>
  <c r="N766"/>
  <c r="M766"/>
  <c r="A766"/>
  <c r="N765"/>
  <c r="M765"/>
  <c r="A765"/>
  <c r="N764"/>
  <c r="M764"/>
  <c r="A764"/>
  <c r="N763"/>
  <c r="M763"/>
  <c r="A763"/>
  <c r="N762"/>
  <c r="M762"/>
  <c r="A762"/>
  <c r="N761"/>
  <c r="M761"/>
  <c r="A761"/>
  <c r="N760"/>
  <c r="M760"/>
  <c r="A760"/>
  <c r="N759"/>
  <c r="M759"/>
  <c r="A759"/>
  <c r="N758"/>
  <c r="M758"/>
  <c r="A758"/>
  <c r="N757"/>
  <c r="M757"/>
  <c r="A757"/>
  <c r="N756"/>
  <c r="M756"/>
  <c r="A756"/>
  <c r="N755"/>
  <c r="M755"/>
  <c r="A755"/>
  <c r="N754"/>
  <c r="M754"/>
  <c r="A754"/>
  <c r="N753"/>
  <c r="M753"/>
  <c r="A753"/>
  <c r="N752"/>
  <c r="M752"/>
  <c r="A752"/>
  <c r="N751"/>
  <c r="M751"/>
  <c r="A751"/>
  <c r="N750"/>
  <c r="M750"/>
  <c r="A750"/>
  <c r="N749"/>
  <c r="M749"/>
  <c r="A749"/>
  <c r="N748"/>
  <c r="M748"/>
  <c r="A748"/>
  <c r="N747"/>
  <c r="M747"/>
  <c r="A747"/>
  <c r="N746"/>
  <c r="M746"/>
  <c r="A746"/>
  <c r="N745"/>
  <c r="M745"/>
  <c r="A745"/>
  <c r="N744"/>
  <c r="M744"/>
  <c r="A744"/>
  <c r="N743"/>
  <c r="M743"/>
  <c r="A743"/>
  <c r="N742"/>
  <c r="M742"/>
  <c r="A742"/>
  <c r="N741"/>
  <c r="M741"/>
  <c r="A741"/>
  <c r="N740"/>
  <c r="M740"/>
  <c r="A740"/>
  <c r="N739"/>
  <c r="M739"/>
  <c r="A739"/>
  <c r="N738"/>
  <c r="M738"/>
  <c r="A738"/>
  <c r="N737"/>
  <c r="M737"/>
  <c r="A737"/>
  <c r="N736"/>
  <c r="M736"/>
  <c r="A736"/>
  <c r="N735"/>
  <c r="M735"/>
  <c r="A735"/>
  <c r="N734"/>
  <c r="M734"/>
  <c r="A734"/>
  <c r="N733"/>
  <c r="M733"/>
  <c r="A733"/>
  <c r="N732"/>
  <c r="M732"/>
  <c r="A732"/>
  <c r="N731"/>
  <c r="M731"/>
  <c r="A731"/>
  <c r="N730"/>
  <c r="M730"/>
  <c r="A730"/>
  <c r="N729"/>
  <c r="M729"/>
  <c r="A729"/>
  <c r="N728"/>
  <c r="M728"/>
  <c r="A728"/>
  <c r="N727"/>
  <c r="M727"/>
  <c r="A727"/>
  <c r="N726"/>
  <c r="M726"/>
  <c r="A726"/>
  <c r="N725"/>
  <c r="M725"/>
  <c r="A725"/>
  <c r="N724"/>
  <c r="M724"/>
  <c r="A724"/>
  <c r="N723"/>
  <c r="M723"/>
  <c r="A723"/>
  <c r="N722"/>
  <c r="M722"/>
  <c r="A722"/>
  <c r="N721"/>
  <c r="M721"/>
  <c r="A721"/>
  <c r="N720"/>
  <c r="M720"/>
  <c r="A720"/>
  <c r="N719"/>
  <c r="M719"/>
  <c r="A719"/>
  <c r="N718"/>
  <c r="M718"/>
  <c r="A718"/>
  <c r="N717"/>
  <c r="M717"/>
  <c r="A717"/>
  <c r="N716"/>
  <c r="M716"/>
  <c r="A716"/>
  <c r="N715"/>
  <c r="M715"/>
  <c r="A715"/>
  <c r="N714"/>
  <c r="M714"/>
  <c r="A714"/>
  <c r="N713"/>
  <c r="M713"/>
  <c r="A713"/>
  <c r="N712"/>
  <c r="M712"/>
  <c r="A712"/>
  <c r="N711"/>
  <c r="M711"/>
  <c r="A711"/>
  <c r="N710"/>
  <c r="M710"/>
  <c r="A710"/>
  <c r="N709"/>
  <c r="M709"/>
  <c r="A709"/>
  <c r="N708"/>
  <c r="M708"/>
  <c r="A708"/>
  <c r="N707"/>
  <c r="M707"/>
  <c r="A707"/>
  <c r="N706"/>
  <c r="M706"/>
  <c r="A706"/>
  <c r="N705"/>
  <c r="M705"/>
  <c r="A705"/>
  <c r="N704"/>
  <c r="M704"/>
  <c r="A704"/>
  <c r="N703"/>
  <c r="M703"/>
  <c r="A703"/>
  <c r="N702"/>
  <c r="M702"/>
  <c r="A702"/>
  <c r="N701"/>
  <c r="M701"/>
  <c r="A701"/>
  <c r="N700"/>
  <c r="M700"/>
  <c r="A700"/>
  <c r="N699"/>
  <c r="M699"/>
  <c r="A699"/>
  <c r="N698"/>
  <c r="M698"/>
  <c r="A698"/>
  <c r="N697"/>
  <c r="M697"/>
  <c r="A697"/>
  <c r="N696"/>
  <c r="M696"/>
  <c r="A696"/>
  <c r="N695"/>
  <c r="M695"/>
  <c r="A695"/>
  <c r="N694"/>
  <c r="M694"/>
  <c r="A694"/>
  <c r="N693"/>
  <c r="M693"/>
  <c r="A693"/>
  <c r="N692"/>
  <c r="M692"/>
  <c r="A692"/>
  <c r="N691"/>
  <c r="M691"/>
  <c r="A691"/>
  <c r="N690"/>
  <c r="M690"/>
  <c r="A690"/>
  <c r="N689"/>
  <c r="M689"/>
  <c r="A689"/>
  <c r="N688"/>
  <c r="M688"/>
  <c r="A688"/>
  <c r="N687"/>
  <c r="M687"/>
  <c r="A687"/>
  <c r="N686"/>
  <c r="M686"/>
  <c r="A686"/>
  <c r="N685"/>
  <c r="M685"/>
  <c r="A685"/>
  <c r="N684"/>
  <c r="M684"/>
  <c r="A684"/>
  <c r="N683"/>
  <c r="M683"/>
  <c r="A683"/>
  <c r="N682"/>
  <c r="M682"/>
  <c r="A682"/>
  <c r="N681"/>
  <c r="M681"/>
  <c r="A681"/>
  <c r="N680"/>
  <c r="M680"/>
  <c r="A680"/>
  <c r="N679"/>
  <c r="M679"/>
  <c r="A679"/>
  <c r="N678"/>
  <c r="M678"/>
  <c r="A678"/>
  <c r="N677"/>
  <c r="M677"/>
  <c r="A677"/>
  <c r="N676"/>
  <c r="M676"/>
  <c r="A676"/>
  <c r="N675"/>
  <c r="M675"/>
  <c r="A675"/>
  <c r="N674"/>
  <c r="M674"/>
  <c r="A674"/>
  <c r="N673"/>
  <c r="M673"/>
  <c r="A673"/>
  <c r="N672"/>
  <c r="M672"/>
  <c r="A672"/>
  <c r="N671"/>
  <c r="M671"/>
  <c r="A671"/>
  <c r="N670"/>
  <c r="M670"/>
  <c r="A670"/>
  <c r="N669"/>
  <c r="M669"/>
  <c r="A669"/>
  <c r="N668"/>
  <c r="M668"/>
  <c r="A668"/>
  <c r="N667"/>
  <c r="M667"/>
  <c r="A667"/>
  <c r="N666"/>
  <c r="M666"/>
  <c r="A666"/>
  <c r="N665"/>
  <c r="M665"/>
  <c r="A665"/>
  <c r="N664"/>
  <c r="M664"/>
  <c r="A664"/>
  <c r="N663"/>
  <c r="M663"/>
  <c r="A663"/>
  <c r="N662"/>
  <c r="M662"/>
  <c r="A662"/>
  <c r="N661"/>
  <c r="M661"/>
  <c r="A661"/>
  <c r="N660"/>
  <c r="M660"/>
  <c r="A660"/>
  <c r="N659"/>
  <c r="M659"/>
  <c r="A659"/>
  <c r="N658"/>
  <c r="M658"/>
  <c r="A658"/>
  <c r="N657"/>
  <c r="M657"/>
  <c r="A657"/>
  <c r="N656"/>
  <c r="M656"/>
  <c r="A656"/>
  <c r="N655"/>
  <c r="M655"/>
  <c r="A655"/>
  <c r="N654"/>
  <c r="M654"/>
  <c r="A654"/>
  <c r="N653"/>
  <c r="M653"/>
  <c r="A653"/>
  <c r="N652"/>
  <c r="M652"/>
  <c r="A652"/>
  <c r="N651"/>
  <c r="M651"/>
  <c r="A651"/>
  <c r="N650"/>
  <c r="M650"/>
  <c r="A650"/>
  <c r="N649"/>
  <c r="M649"/>
  <c r="A649"/>
  <c r="N648"/>
  <c r="M648"/>
  <c r="A648"/>
  <c r="N647"/>
  <c r="M647"/>
  <c r="A647"/>
  <c r="N646"/>
  <c r="M646"/>
  <c r="A646"/>
  <c r="N645"/>
  <c r="M645"/>
  <c r="A645"/>
  <c r="N644"/>
  <c r="M644"/>
  <c r="A644"/>
  <c r="N643"/>
  <c r="M643"/>
  <c r="A643"/>
  <c r="N642"/>
  <c r="M642"/>
  <c r="A642"/>
  <c r="N641"/>
  <c r="M641"/>
  <c r="A641"/>
  <c r="N640"/>
  <c r="M640"/>
  <c r="A640"/>
  <c r="N639"/>
  <c r="M639"/>
  <c r="A639"/>
  <c r="N638"/>
  <c r="M638"/>
  <c r="A638"/>
  <c r="N637"/>
  <c r="M637"/>
  <c r="A637"/>
  <c r="N636"/>
  <c r="M636"/>
  <c r="A636"/>
  <c r="N635"/>
  <c r="M635"/>
  <c r="A635"/>
  <c r="N634"/>
  <c r="M634"/>
  <c r="A634"/>
  <c r="N633"/>
  <c r="M633"/>
  <c r="A633"/>
  <c r="N632"/>
  <c r="M632"/>
  <c r="A632"/>
  <c r="N631"/>
  <c r="M631"/>
  <c r="A631"/>
  <c r="N630"/>
  <c r="M630"/>
  <c r="A630"/>
  <c r="N629"/>
  <c r="M629"/>
  <c r="A629"/>
  <c r="N628"/>
  <c r="M628"/>
  <c r="A628"/>
  <c r="N627"/>
  <c r="M627"/>
  <c r="A627"/>
  <c r="N626"/>
  <c r="M626"/>
  <c r="A626"/>
  <c r="N625"/>
  <c r="M625"/>
  <c r="A625"/>
  <c r="N624"/>
  <c r="M624"/>
  <c r="A624"/>
  <c r="N623"/>
  <c r="M623"/>
  <c r="A623"/>
  <c r="N622"/>
  <c r="M622"/>
  <c r="A622"/>
  <c r="N621"/>
  <c r="M621"/>
  <c r="A621"/>
  <c r="N620"/>
  <c r="M620"/>
  <c r="A620"/>
  <c r="N619"/>
  <c r="M619"/>
  <c r="A619"/>
  <c r="N618"/>
  <c r="M618"/>
  <c r="A618"/>
  <c r="N617"/>
  <c r="M617"/>
  <c r="A617"/>
  <c r="N616"/>
  <c r="M616"/>
  <c r="A616"/>
  <c r="N615"/>
  <c r="M615"/>
  <c r="A615"/>
  <c r="N614"/>
  <c r="M614"/>
  <c r="A614"/>
  <c r="N613"/>
  <c r="M613"/>
  <c r="A613"/>
  <c r="N612"/>
  <c r="M612"/>
  <c r="A612"/>
  <c r="N611"/>
  <c r="M611"/>
  <c r="A611"/>
  <c r="N610"/>
  <c r="M610"/>
  <c r="A610"/>
  <c r="N609"/>
  <c r="M609"/>
  <c r="A609"/>
  <c r="N608"/>
  <c r="M608"/>
  <c r="A608"/>
  <c r="N607"/>
  <c r="M607"/>
  <c r="A607"/>
  <c r="N606"/>
  <c r="M606"/>
  <c r="A606"/>
  <c r="N605"/>
  <c r="M605"/>
  <c r="A605"/>
  <c r="N604"/>
  <c r="M604"/>
  <c r="A604"/>
  <c r="N603"/>
  <c r="M603"/>
  <c r="A603"/>
  <c r="N602"/>
  <c r="M602"/>
  <c r="A602"/>
  <c r="N601"/>
  <c r="M601"/>
  <c r="A601"/>
  <c r="N600"/>
  <c r="M600"/>
  <c r="A600"/>
  <c r="N599"/>
  <c r="M599"/>
  <c r="A599"/>
  <c r="N598"/>
  <c r="M598"/>
  <c r="A598"/>
  <c r="N597"/>
  <c r="M597"/>
  <c r="A597"/>
  <c r="N596"/>
  <c r="M596"/>
  <c r="A596"/>
  <c r="N595"/>
  <c r="M595"/>
  <c r="A595"/>
  <c r="N594"/>
  <c r="M594"/>
  <c r="A594"/>
  <c r="N593"/>
  <c r="M593"/>
  <c r="A593"/>
  <c r="N592"/>
  <c r="M592"/>
  <c r="A592"/>
  <c r="N591"/>
  <c r="M591"/>
  <c r="A591"/>
  <c r="N590"/>
  <c r="M590"/>
  <c r="A590"/>
  <c r="N589"/>
  <c r="M589"/>
  <c r="A589"/>
  <c r="N588"/>
  <c r="M588"/>
  <c r="A588"/>
  <c r="N587"/>
  <c r="M587"/>
  <c r="A587"/>
  <c r="N586"/>
  <c r="M586"/>
  <c r="A586"/>
  <c r="N585"/>
  <c r="M585"/>
  <c r="A585"/>
  <c r="N584"/>
  <c r="M584"/>
  <c r="A584"/>
  <c r="N583"/>
  <c r="M583"/>
  <c r="A583"/>
  <c r="N582"/>
  <c r="M582"/>
  <c r="A582"/>
  <c r="N581"/>
  <c r="M581"/>
  <c r="A581"/>
  <c r="N580"/>
  <c r="M580"/>
  <c r="A580"/>
  <c r="N579"/>
  <c r="M579"/>
  <c r="A579"/>
  <c r="N578"/>
  <c r="M578"/>
  <c r="A578"/>
  <c r="N577"/>
  <c r="M577"/>
  <c r="A577"/>
  <c r="N576"/>
  <c r="M576"/>
  <c r="A576"/>
  <c r="N575"/>
  <c r="M575"/>
  <c r="A575"/>
  <c r="N574"/>
  <c r="M574"/>
  <c r="A574"/>
  <c r="N573"/>
  <c r="M573"/>
  <c r="A573"/>
  <c r="N572"/>
  <c r="M572"/>
  <c r="A572"/>
  <c r="N571"/>
  <c r="M571"/>
  <c r="A571"/>
  <c r="N570"/>
  <c r="M570"/>
  <c r="A570"/>
  <c r="N569"/>
  <c r="M569"/>
  <c r="A569"/>
  <c r="N568"/>
  <c r="M568"/>
  <c r="A568"/>
  <c r="N567"/>
  <c r="M567"/>
  <c r="A567"/>
  <c r="N566"/>
  <c r="M566"/>
  <c r="A566"/>
  <c r="N565"/>
  <c r="M565"/>
  <c r="A565"/>
  <c r="N564"/>
  <c r="M564"/>
  <c r="A564"/>
  <c r="N563"/>
  <c r="M563"/>
  <c r="A563"/>
  <c r="N562"/>
  <c r="M562"/>
  <c r="A562"/>
  <c r="N561"/>
  <c r="M561"/>
  <c r="A561"/>
  <c r="N560"/>
  <c r="M560"/>
  <c r="A560"/>
  <c r="N559"/>
  <c r="M559"/>
  <c r="A559"/>
  <c r="N558"/>
  <c r="M558"/>
  <c r="A558"/>
  <c r="N557"/>
  <c r="M557"/>
  <c r="A557"/>
  <c r="N556"/>
  <c r="M556"/>
  <c r="A556"/>
  <c r="N555"/>
  <c r="M555"/>
  <c r="A555"/>
  <c r="N554"/>
  <c r="M554"/>
  <c r="A554"/>
  <c r="N553"/>
  <c r="M553"/>
  <c r="A553"/>
  <c r="N552"/>
  <c r="M552"/>
  <c r="A552"/>
  <c r="N551"/>
  <c r="M551"/>
  <c r="A551"/>
  <c r="N550"/>
  <c r="M550"/>
  <c r="A550"/>
  <c r="N549"/>
  <c r="M549"/>
  <c r="A549"/>
  <c r="N548"/>
  <c r="M548"/>
  <c r="A548"/>
  <c r="N547"/>
  <c r="M547"/>
  <c r="A547"/>
  <c r="N546"/>
  <c r="M546"/>
  <c r="A546"/>
  <c r="N545"/>
  <c r="M545"/>
  <c r="A545"/>
  <c r="N544"/>
  <c r="M544"/>
  <c r="A544"/>
  <c r="N543"/>
  <c r="M543"/>
  <c r="A543"/>
  <c r="N542"/>
  <c r="M542"/>
  <c r="A542"/>
  <c r="N541"/>
  <c r="M541"/>
  <c r="A541"/>
  <c r="N540"/>
  <c r="M540"/>
  <c r="A540"/>
  <c r="N539"/>
  <c r="M539"/>
  <c r="A539"/>
  <c r="N538"/>
  <c r="M538"/>
  <c r="A538"/>
  <c r="N537"/>
  <c r="M537"/>
  <c r="A537"/>
  <c r="N536"/>
  <c r="M536"/>
  <c r="A536"/>
  <c r="N535"/>
  <c r="M535"/>
  <c r="A535"/>
  <c r="N534"/>
  <c r="M534"/>
  <c r="A534"/>
  <c r="N533"/>
  <c r="M533"/>
  <c r="A533"/>
  <c r="N532"/>
  <c r="M532"/>
  <c r="A532"/>
  <c r="N531"/>
  <c r="M531"/>
  <c r="A531"/>
  <c r="N530"/>
  <c r="M530"/>
  <c r="A530"/>
  <c r="N529"/>
  <c r="M529"/>
  <c r="A529"/>
  <c r="N528"/>
  <c r="M528"/>
  <c r="A528"/>
  <c r="N527"/>
  <c r="M527"/>
  <c r="A527"/>
  <c r="N526"/>
  <c r="M526"/>
  <c r="A526"/>
  <c r="N525"/>
  <c r="M525"/>
  <c r="A525"/>
  <c r="N524"/>
  <c r="M524"/>
  <c r="A524"/>
  <c r="N523"/>
  <c r="M523"/>
  <c r="A523"/>
  <c r="N522"/>
  <c r="M522"/>
  <c r="A522"/>
  <c r="N521"/>
  <c r="M521"/>
  <c r="A521"/>
  <c r="N520"/>
  <c r="M520"/>
  <c r="A520"/>
  <c r="N519"/>
  <c r="M519"/>
  <c r="A519"/>
  <c r="N518"/>
  <c r="M518"/>
  <c r="A518"/>
  <c r="N517"/>
  <c r="M517"/>
  <c r="A517"/>
  <c r="N516"/>
  <c r="M516"/>
  <c r="A516"/>
  <c r="N515"/>
  <c r="M515"/>
  <c r="A515"/>
  <c r="N514"/>
  <c r="M514"/>
  <c r="A514"/>
  <c r="N513"/>
  <c r="M513"/>
  <c r="A513"/>
  <c r="N512"/>
  <c r="M512"/>
  <c r="A512"/>
  <c r="N511"/>
  <c r="M511"/>
  <c r="A511"/>
  <c r="N510"/>
  <c r="M510"/>
  <c r="A510"/>
  <c r="N509"/>
  <c r="M509"/>
  <c r="A509"/>
  <c r="N508"/>
  <c r="M508"/>
  <c r="A508"/>
  <c r="N507"/>
  <c r="M507"/>
  <c r="A507"/>
  <c r="N506"/>
  <c r="M506"/>
  <c r="A506"/>
  <c r="N505"/>
  <c r="M505"/>
  <c r="A505"/>
  <c r="N504"/>
  <c r="M504"/>
  <c r="A504"/>
  <c r="N503"/>
  <c r="M503"/>
  <c r="A503"/>
  <c r="N502"/>
  <c r="M502"/>
  <c r="A502"/>
  <c r="N501"/>
  <c r="M501"/>
  <c r="A501"/>
  <c r="N500"/>
  <c r="M500"/>
  <c r="A500"/>
  <c r="N499"/>
  <c r="M499"/>
  <c r="A499"/>
  <c r="N498"/>
  <c r="M498"/>
  <c r="A498"/>
  <c r="N497"/>
  <c r="M497"/>
  <c r="A497"/>
  <c r="N496"/>
  <c r="M496"/>
  <c r="A496"/>
  <c r="N495"/>
  <c r="M495"/>
  <c r="A495"/>
  <c r="N494"/>
  <c r="M494"/>
  <c r="A494"/>
  <c r="N493"/>
  <c r="M493"/>
  <c r="A493"/>
  <c r="N492"/>
  <c r="M492"/>
  <c r="A492"/>
  <c r="N491"/>
  <c r="M491"/>
  <c r="A491"/>
  <c r="N490"/>
  <c r="M490"/>
  <c r="A490"/>
  <c r="N489"/>
  <c r="M489"/>
  <c r="A489"/>
  <c r="N488"/>
  <c r="M488"/>
  <c r="A488"/>
  <c r="N487"/>
  <c r="M487"/>
  <c r="A487"/>
  <c r="N486"/>
  <c r="M486"/>
  <c r="A486"/>
  <c r="N485"/>
  <c r="M485"/>
  <c r="A485"/>
  <c r="N484"/>
  <c r="M484"/>
  <c r="A484"/>
  <c r="N483"/>
  <c r="M483"/>
  <c r="A483"/>
  <c r="N482"/>
  <c r="M482"/>
  <c r="A482"/>
  <c r="N481"/>
  <c r="M481"/>
  <c r="A481"/>
  <c r="N480"/>
  <c r="M480"/>
  <c r="A480"/>
  <c r="N479"/>
  <c r="M479"/>
  <c r="A479"/>
  <c r="N478"/>
  <c r="M478"/>
  <c r="A478"/>
  <c r="N477"/>
  <c r="M477"/>
  <c r="A477"/>
  <c r="N476"/>
  <c r="M476"/>
  <c r="A476"/>
  <c r="N475"/>
  <c r="M475"/>
  <c r="A475"/>
  <c r="N474"/>
  <c r="M474"/>
  <c r="A474"/>
  <c r="N473"/>
  <c r="M473"/>
  <c r="A473"/>
  <c r="N472"/>
  <c r="M472"/>
  <c r="A472"/>
  <c r="N471"/>
  <c r="M471"/>
  <c r="A471"/>
  <c r="N470"/>
  <c r="M470"/>
  <c r="A470"/>
  <c r="N469"/>
  <c r="M469"/>
  <c r="A469"/>
  <c r="N468"/>
  <c r="M468"/>
  <c r="A468"/>
  <c r="N467"/>
  <c r="M467"/>
  <c r="A467"/>
  <c r="N466"/>
  <c r="M466"/>
  <c r="A466"/>
  <c r="N465"/>
  <c r="M465"/>
  <c r="A465"/>
  <c r="N464"/>
  <c r="M464"/>
  <c r="A464"/>
  <c r="N463"/>
  <c r="M463"/>
  <c r="A463"/>
  <c r="N462"/>
  <c r="M462"/>
  <c r="A462"/>
  <c r="N461"/>
  <c r="M461"/>
  <c r="A461"/>
  <c r="N460"/>
  <c r="M460"/>
  <c r="A460"/>
  <c r="N459"/>
  <c r="M459"/>
  <c r="A459"/>
  <c r="N458"/>
  <c r="M458"/>
  <c r="A458"/>
  <c r="N457"/>
  <c r="M457"/>
  <c r="A457"/>
  <c r="N456"/>
  <c r="M456"/>
  <c r="A456"/>
  <c r="N455"/>
  <c r="M455"/>
  <c r="A455"/>
  <c r="N454"/>
  <c r="M454"/>
  <c r="A454"/>
  <c r="N453"/>
  <c r="M453"/>
  <c r="A453"/>
  <c r="N452"/>
  <c r="M452"/>
  <c r="A452"/>
  <c r="N451"/>
  <c r="M451"/>
  <c r="A451"/>
  <c r="N450"/>
  <c r="M450"/>
  <c r="A450"/>
  <c r="N449"/>
  <c r="M449"/>
  <c r="A449"/>
  <c r="N448"/>
  <c r="M448"/>
  <c r="A448"/>
  <c r="N447"/>
  <c r="M447"/>
  <c r="A447"/>
  <c r="N446"/>
  <c r="M446"/>
  <c r="A446"/>
  <c r="N445"/>
  <c r="M445"/>
  <c r="A445"/>
  <c r="N444"/>
  <c r="M444"/>
  <c r="A444"/>
  <c r="N443"/>
  <c r="M443"/>
  <c r="A443"/>
  <c r="N442"/>
  <c r="M442"/>
  <c r="A442"/>
  <c r="N441"/>
  <c r="M441"/>
  <c r="A441"/>
  <c r="N440"/>
  <c r="M440"/>
  <c r="A440"/>
  <c r="N439"/>
  <c r="M439"/>
  <c r="A439"/>
  <c r="N438"/>
  <c r="M438"/>
  <c r="A438"/>
  <c r="N437"/>
  <c r="M437"/>
  <c r="A437"/>
  <c r="N436"/>
  <c r="M436"/>
  <c r="A436"/>
  <c r="N435"/>
  <c r="M435"/>
  <c r="A435"/>
  <c r="N434"/>
  <c r="M434"/>
  <c r="A434"/>
  <c r="N433"/>
  <c r="M433"/>
  <c r="A433"/>
  <c r="N432"/>
  <c r="M432"/>
  <c r="A432"/>
  <c r="N431"/>
  <c r="M431"/>
  <c r="A431"/>
  <c r="N430"/>
  <c r="M430"/>
  <c r="A430"/>
  <c r="N429"/>
  <c r="M429"/>
  <c r="A429"/>
  <c r="N428"/>
  <c r="M428"/>
  <c r="A428"/>
  <c r="N427"/>
  <c r="M427"/>
  <c r="A427"/>
  <c r="N426"/>
  <c r="M426"/>
  <c r="A426"/>
  <c r="N425"/>
  <c r="M425"/>
  <c r="A425"/>
  <c r="N424"/>
  <c r="M424"/>
  <c r="A424"/>
  <c r="N423"/>
  <c r="M423"/>
  <c r="A423"/>
  <c r="N422"/>
  <c r="M422"/>
  <c r="A422"/>
  <c r="N421"/>
  <c r="M421"/>
  <c r="A421"/>
  <c r="N420"/>
  <c r="M420"/>
  <c r="A420"/>
  <c r="N419"/>
  <c r="M419"/>
  <c r="A419"/>
  <c r="N418"/>
  <c r="M418"/>
  <c r="A418"/>
  <c r="N417"/>
  <c r="M417"/>
  <c r="A417"/>
  <c r="N416"/>
  <c r="M416"/>
  <c r="A416"/>
  <c r="N415"/>
  <c r="M415"/>
  <c r="A415"/>
  <c r="N414"/>
  <c r="M414"/>
  <c r="A414"/>
  <c r="N413"/>
  <c r="M413"/>
  <c r="A413"/>
  <c r="N412"/>
  <c r="M412"/>
  <c r="A412"/>
  <c r="N411"/>
  <c r="M411"/>
  <c r="A411"/>
  <c r="N410"/>
  <c r="M410"/>
  <c r="A410"/>
  <c r="N409"/>
  <c r="M409"/>
  <c r="A409"/>
  <c r="N408"/>
  <c r="M408"/>
  <c r="A408"/>
  <c r="N407"/>
  <c r="M407"/>
  <c r="A407"/>
  <c r="N406"/>
  <c r="M406"/>
  <c r="A406"/>
  <c r="N405"/>
  <c r="M405"/>
  <c r="A405"/>
  <c r="N404"/>
  <c r="M404"/>
  <c r="A404"/>
  <c r="N403"/>
  <c r="M403"/>
  <c r="A403"/>
  <c r="N402"/>
  <c r="M402"/>
  <c r="A402"/>
  <c r="N401"/>
  <c r="M401"/>
  <c r="A401"/>
  <c r="N400"/>
  <c r="M400"/>
  <c r="A400"/>
  <c r="N399"/>
  <c r="M399"/>
  <c r="A399"/>
  <c r="N398"/>
  <c r="M398"/>
  <c r="A398"/>
  <c r="N397"/>
  <c r="M397"/>
  <c r="A397"/>
  <c r="N396"/>
  <c r="M396"/>
  <c r="A396"/>
  <c r="N395"/>
  <c r="M395"/>
  <c r="A395"/>
  <c r="N394"/>
  <c r="M394"/>
  <c r="A394"/>
  <c r="N393"/>
  <c r="M393"/>
  <c r="A393"/>
  <c r="N392"/>
  <c r="M392"/>
  <c r="A392"/>
  <c r="N391"/>
  <c r="M391"/>
  <c r="A391"/>
  <c r="N390"/>
  <c r="M390"/>
  <c r="A390"/>
  <c r="N389"/>
  <c r="M389"/>
  <c r="A389"/>
  <c r="N388"/>
  <c r="M388"/>
  <c r="A388"/>
  <c r="N387"/>
  <c r="M387"/>
  <c r="A387"/>
  <c r="N386"/>
  <c r="M386"/>
  <c r="A386"/>
  <c r="N385"/>
  <c r="M385"/>
  <c r="A385"/>
  <c r="N384"/>
  <c r="M384"/>
  <c r="A384"/>
  <c r="N383"/>
  <c r="M383"/>
  <c r="A383"/>
  <c r="N382"/>
  <c r="M382"/>
  <c r="A382"/>
  <c r="N381"/>
  <c r="M381"/>
  <c r="A381"/>
  <c r="N380"/>
  <c r="M380"/>
  <c r="A380"/>
  <c r="N379"/>
  <c r="M379"/>
  <c r="A379"/>
  <c r="N378"/>
  <c r="M378"/>
  <c r="A378"/>
  <c r="N377"/>
  <c r="M377"/>
  <c r="A377"/>
  <c r="N376"/>
  <c r="M376"/>
  <c r="A376"/>
  <c r="N375"/>
  <c r="M375"/>
  <c r="A375"/>
  <c r="N374"/>
  <c r="M374"/>
  <c r="A374"/>
  <c r="N373"/>
  <c r="M373"/>
  <c r="A373"/>
  <c r="N372"/>
  <c r="M372"/>
  <c r="A372"/>
  <c r="N371"/>
  <c r="M371"/>
  <c r="A371"/>
  <c r="N370"/>
  <c r="M370"/>
  <c r="A370"/>
  <c r="N369"/>
  <c r="M369"/>
  <c r="A369"/>
  <c r="N368"/>
  <c r="M368"/>
  <c r="A368"/>
  <c r="N367"/>
  <c r="M367"/>
  <c r="A367"/>
  <c r="N366"/>
  <c r="M366"/>
  <c r="A366"/>
  <c r="N365"/>
  <c r="M365"/>
  <c r="A365"/>
  <c r="N364"/>
  <c r="M364"/>
  <c r="A364"/>
  <c r="N363"/>
  <c r="M363"/>
  <c r="A363"/>
  <c r="N362"/>
  <c r="M362"/>
  <c r="A362"/>
  <c r="N361"/>
  <c r="M361"/>
  <c r="A361"/>
  <c r="N360"/>
  <c r="M360"/>
  <c r="A360"/>
  <c r="N359"/>
  <c r="M359"/>
  <c r="A359"/>
  <c r="N358"/>
  <c r="M358"/>
  <c r="A358"/>
  <c r="N357"/>
  <c r="M357"/>
  <c r="A357"/>
  <c r="N356"/>
  <c r="M356"/>
  <c r="A356"/>
  <c r="N355"/>
  <c r="M355"/>
  <c r="A355"/>
  <c r="N354"/>
  <c r="M354"/>
  <c r="A354"/>
  <c r="N353"/>
  <c r="M353"/>
  <c r="A353"/>
  <c r="N352"/>
  <c r="M352"/>
  <c r="A352"/>
  <c r="N351"/>
  <c r="M351"/>
  <c r="A351"/>
  <c r="N350"/>
  <c r="M350"/>
  <c r="A350"/>
  <c r="N349"/>
  <c r="M349"/>
  <c r="A349"/>
  <c r="N348"/>
  <c r="M348"/>
  <c r="A348"/>
  <c r="N347"/>
  <c r="M347"/>
  <c r="A347"/>
  <c r="N346"/>
  <c r="M346"/>
  <c r="A346"/>
  <c r="N345"/>
  <c r="M345"/>
  <c r="A345"/>
  <c r="N344"/>
  <c r="M344"/>
  <c r="A344"/>
  <c r="N343"/>
  <c r="M343"/>
  <c r="A343"/>
  <c r="N342"/>
  <c r="M342"/>
  <c r="A342"/>
  <c r="N341"/>
  <c r="M341"/>
  <c r="A341"/>
  <c r="N340"/>
  <c r="M340"/>
  <c r="A340"/>
  <c r="N339"/>
  <c r="M339"/>
  <c r="A339"/>
  <c r="N338"/>
  <c r="M338"/>
  <c r="A338"/>
  <c r="N337"/>
  <c r="M337"/>
  <c r="A337"/>
  <c r="N336"/>
  <c r="M336"/>
  <c r="A336"/>
  <c r="N335"/>
  <c r="M335"/>
  <c r="A335"/>
  <c r="N334"/>
  <c r="M334"/>
  <c r="A334"/>
  <c r="N333"/>
  <c r="M333"/>
  <c r="A333"/>
  <c r="N332"/>
  <c r="M332"/>
  <c r="A332"/>
  <c r="N331"/>
  <c r="M331"/>
  <c r="A331"/>
  <c r="N330"/>
  <c r="M330"/>
  <c r="A330"/>
  <c r="N329"/>
  <c r="M329"/>
  <c r="A329"/>
  <c r="N328"/>
  <c r="M328"/>
  <c r="A328"/>
  <c r="N327"/>
  <c r="M327"/>
  <c r="A327"/>
  <c r="N326"/>
  <c r="M326"/>
  <c r="A326"/>
  <c r="N325"/>
  <c r="M325"/>
  <c r="A325"/>
  <c r="N324"/>
  <c r="M324"/>
  <c r="A324"/>
  <c r="N323"/>
  <c r="M323"/>
  <c r="A323"/>
  <c r="N322"/>
  <c r="M322"/>
  <c r="A322"/>
  <c r="N321"/>
  <c r="M321"/>
  <c r="A321"/>
  <c r="N320"/>
  <c r="M320"/>
  <c r="A320"/>
  <c r="N319"/>
  <c r="M319"/>
  <c r="A319"/>
  <c r="N318"/>
  <c r="M318"/>
  <c r="A318"/>
  <c r="N317"/>
  <c r="M317"/>
  <c r="A317"/>
  <c r="N316"/>
  <c r="M316"/>
  <c r="A316"/>
  <c r="N315"/>
  <c r="M315"/>
  <c r="A315"/>
  <c r="N314"/>
  <c r="M314"/>
  <c r="A314"/>
  <c r="N313"/>
  <c r="M313"/>
  <c r="A313"/>
  <c r="N312"/>
  <c r="M312"/>
  <c r="A312"/>
  <c r="N311"/>
  <c r="M311"/>
  <c r="A311"/>
  <c r="N310"/>
  <c r="M310"/>
  <c r="A310"/>
  <c r="N309"/>
  <c r="M309"/>
  <c r="A309"/>
  <c r="N308"/>
  <c r="M308"/>
  <c r="A308"/>
  <c r="N307"/>
  <c r="M307"/>
  <c r="A307"/>
  <c r="N306"/>
  <c r="M306"/>
  <c r="A306"/>
  <c r="N305"/>
  <c r="M305"/>
  <c r="A305"/>
  <c r="N304"/>
  <c r="M304"/>
  <c r="A304"/>
  <c r="N303"/>
  <c r="M303"/>
  <c r="A303"/>
  <c r="N302"/>
  <c r="M302"/>
  <c r="A302"/>
  <c r="N301"/>
  <c r="M301"/>
  <c r="A301"/>
  <c r="N300"/>
  <c r="M300"/>
  <c r="A300"/>
  <c r="N299"/>
  <c r="M299"/>
  <c r="A299"/>
  <c r="N298"/>
  <c r="M298"/>
  <c r="A298"/>
  <c r="N297"/>
  <c r="M297"/>
  <c r="A297"/>
  <c r="N296"/>
  <c r="M296"/>
  <c r="A296"/>
  <c r="N295"/>
  <c r="M295"/>
  <c r="A295"/>
  <c r="N294"/>
  <c r="M294"/>
  <c r="A294"/>
  <c r="N293"/>
  <c r="M293"/>
  <c r="A293"/>
  <c r="N292"/>
  <c r="M292"/>
  <c r="A292"/>
  <c r="N291"/>
  <c r="M291"/>
  <c r="A291"/>
  <c r="N290"/>
  <c r="M290"/>
  <c r="A290"/>
  <c r="N289"/>
  <c r="M289"/>
  <c r="A289"/>
  <c r="N288"/>
  <c r="M288"/>
  <c r="A288"/>
  <c r="N287"/>
  <c r="M287"/>
  <c r="A287"/>
  <c r="N286"/>
  <c r="M286"/>
  <c r="A286"/>
  <c r="N285"/>
  <c r="M285"/>
  <c r="A285"/>
  <c r="N284"/>
  <c r="M284"/>
  <c r="A284"/>
  <c r="N283"/>
  <c r="M283"/>
  <c r="A283"/>
  <c r="N282"/>
  <c r="M282"/>
  <c r="A282"/>
  <c r="N281"/>
  <c r="M281"/>
  <c r="A281"/>
  <c r="N280"/>
  <c r="M280"/>
  <c r="A280"/>
  <c r="N279"/>
  <c r="M279"/>
  <c r="A279"/>
  <c r="N278"/>
  <c r="M278"/>
  <c r="A278"/>
  <c r="N277"/>
  <c r="M277"/>
  <c r="A277"/>
  <c r="N276"/>
  <c r="M276"/>
  <c r="A276"/>
  <c r="N275"/>
  <c r="M275"/>
  <c r="A275"/>
  <c r="N274"/>
  <c r="M274"/>
  <c r="A274"/>
  <c r="N273"/>
  <c r="M273"/>
  <c r="A273"/>
  <c r="N272"/>
  <c r="M272"/>
  <c r="A272"/>
  <c r="N271"/>
  <c r="M271"/>
  <c r="A271"/>
  <c r="N270"/>
  <c r="M270"/>
  <c r="A270"/>
  <c r="N269"/>
  <c r="M269"/>
  <c r="A269"/>
  <c r="N268"/>
  <c r="M268"/>
  <c r="A268"/>
  <c r="N267"/>
  <c r="M267"/>
  <c r="A267"/>
  <c r="N266"/>
  <c r="M266"/>
  <c r="A266"/>
  <c r="N265"/>
  <c r="M265"/>
  <c r="A265"/>
  <c r="N264"/>
  <c r="M264"/>
  <c r="A264"/>
  <c r="N263"/>
  <c r="M263"/>
  <c r="A263"/>
  <c r="N262"/>
  <c r="M262"/>
  <c r="A262"/>
  <c r="N261"/>
  <c r="M261"/>
  <c r="A261"/>
  <c r="N260"/>
  <c r="M260"/>
  <c r="A260"/>
  <c r="N259"/>
  <c r="M259"/>
  <c r="A259"/>
  <c r="N258"/>
  <c r="M258"/>
  <c r="A258"/>
  <c r="N257"/>
  <c r="M257"/>
  <c r="A257"/>
  <c r="N256"/>
  <c r="M256"/>
  <c r="A256"/>
  <c r="N255"/>
  <c r="M255"/>
  <c r="A255"/>
  <c r="N254"/>
  <c r="M254"/>
  <c r="A254"/>
  <c r="N253"/>
  <c r="M253"/>
  <c r="A253"/>
  <c r="N252"/>
  <c r="M252"/>
  <c r="A252"/>
  <c r="N251"/>
  <c r="M251"/>
  <c r="A251"/>
  <c r="N250"/>
  <c r="M250"/>
  <c r="A250"/>
  <c r="N249"/>
  <c r="M249"/>
  <c r="A249"/>
  <c r="N248"/>
  <c r="M248"/>
  <c r="A248"/>
  <c r="N247"/>
  <c r="M247"/>
  <c r="A247"/>
  <c r="N246"/>
  <c r="M246"/>
  <c r="A246"/>
  <c r="N245"/>
  <c r="M245"/>
  <c r="A245"/>
  <c r="N244"/>
  <c r="M244"/>
  <c r="A244"/>
  <c r="N243"/>
  <c r="M243"/>
  <c r="A243"/>
  <c r="N242"/>
  <c r="M242"/>
  <c r="A242"/>
  <c r="N241"/>
  <c r="M241"/>
  <c r="A241"/>
  <c r="N240"/>
  <c r="M240"/>
  <c r="A240"/>
  <c r="N239"/>
  <c r="M239"/>
  <c r="A239"/>
  <c r="N238"/>
  <c r="M238"/>
  <c r="A238"/>
  <c r="N237"/>
  <c r="M237"/>
  <c r="A237"/>
  <c r="N236"/>
  <c r="M236"/>
  <c r="A236"/>
  <c r="N235"/>
  <c r="M235"/>
  <c r="A235"/>
  <c r="N234"/>
  <c r="M234"/>
  <c r="A234"/>
  <c r="N233"/>
  <c r="M233"/>
  <c r="A233"/>
  <c r="N232"/>
  <c r="M232"/>
  <c r="A232"/>
  <c r="N231"/>
  <c r="M231"/>
  <c r="A231"/>
  <c r="N230"/>
  <c r="M230"/>
  <c r="A230"/>
  <c r="N229"/>
  <c r="M229"/>
  <c r="A229"/>
  <c r="N228"/>
  <c r="M228"/>
  <c r="A228"/>
  <c r="N227"/>
  <c r="M227"/>
  <c r="A227"/>
  <c r="N226"/>
  <c r="M226"/>
  <c r="A226"/>
  <c r="N225"/>
  <c r="M225"/>
  <c r="A225"/>
  <c r="N224"/>
  <c r="M224"/>
  <c r="A224"/>
  <c r="N223"/>
  <c r="M223"/>
  <c r="A223"/>
  <c r="N222"/>
  <c r="M222"/>
  <c r="A222"/>
  <c r="N221"/>
  <c r="M221"/>
  <c r="A221"/>
  <c r="N220"/>
  <c r="M220"/>
  <c r="A220"/>
  <c r="N219"/>
  <c r="M219"/>
  <c r="A219"/>
  <c r="N218"/>
  <c r="M218"/>
  <c r="A218"/>
  <c r="N217"/>
  <c r="M217"/>
  <c r="A217"/>
  <c r="N216"/>
  <c r="M216"/>
  <c r="A216"/>
  <c r="N215"/>
  <c r="M215"/>
  <c r="A215"/>
  <c r="N214"/>
  <c r="M214"/>
  <c r="A214"/>
  <c r="N213"/>
  <c r="M213"/>
  <c r="A213"/>
  <c r="N212"/>
  <c r="M212"/>
  <c r="A212"/>
  <c r="N211"/>
  <c r="M211"/>
  <c r="A211"/>
  <c r="N210"/>
  <c r="M210"/>
  <c r="A210"/>
  <c r="N209"/>
  <c r="M209"/>
  <c r="A209"/>
  <c r="N208"/>
  <c r="M208"/>
  <c r="A208"/>
  <c r="N207"/>
  <c r="M207"/>
  <c r="A207"/>
  <c r="N206"/>
  <c r="M206"/>
  <c r="A206"/>
  <c r="N205"/>
  <c r="M205"/>
  <c r="A205"/>
  <c r="N204"/>
  <c r="M204"/>
  <c r="A204"/>
  <c r="N203"/>
  <c r="M203"/>
  <c r="A203"/>
  <c r="N202"/>
  <c r="M202"/>
  <c r="A202"/>
  <c r="N201"/>
  <c r="M201"/>
  <c r="A201"/>
  <c r="N200"/>
  <c r="M200"/>
  <c r="A200"/>
  <c r="N199"/>
  <c r="M199"/>
  <c r="A199"/>
  <c r="N198"/>
  <c r="M198"/>
  <c r="A198"/>
  <c r="N197"/>
  <c r="M197"/>
  <c r="A197"/>
  <c r="N196"/>
  <c r="M196"/>
  <c r="A196"/>
  <c r="N195"/>
  <c r="M195"/>
  <c r="A195"/>
  <c r="N194"/>
  <c r="M194"/>
  <c r="A194"/>
  <c r="N193"/>
  <c r="M193"/>
  <c r="A193"/>
  <c r="N192"/>
  <c r="M192"/>
  <c r="A192"/>
  <c r="N191"/>
  <c r="M191"/>
  <c r="A191"/>
  <c r="N190"/>
  <c r="M190"/>
  <c r="A190"/>
  <c r="N189"/>
  <c r="M189"/>
  <c r="A189"/>
  <c r="N188"/>
  <c r="M188"/>
  <c r="A188"/>
  <c r="N187"/>
  <c r="M187"/>
  <c r="A187"/>
  <c r="N186"/>
  <c r="M186"/>
  <c r="A186"/>
  <c r="N185"/>
  <c r="M185"/>
  <c r="A185"/>
  <c r="N184"/>
  <c r="M184"/>
  <c r="A184"/>
  <c r="N183"/>
  <c r="M183"/>
  <c r="A183"/>
  <c r="N182"/>
  <c r="M182"/>
  <c r="A182"/>
  <c r="N181"/>
  <c r="M181"/>
  <c r="A181"/>
  <c r="N180"/>
  <c r="M180"/>
  <c r="A180"/>
  <c r="N179"/>
  <c r="M179"/>
  <c r="A179"/>
  <c r="N178"/>
  <c r="M178"/>
  <c r="A178"/>
  <c r="N177"/>
  <c r="M177"/>
  <c r="A177"/>
  <c r="N176"/>
  <c r="M176"/>
  <c r="A176"/>
  <c r="N175"/>
  <c r="M175"/>
  <c r="A175"/>
  <c r="N174"/>
  <c r="M174"/>
  <c r="A174"/>
  <c r="N173"/>
  <c r="M173"/>
  <c r="A173"/>
  <c r="N172"/>
  <c r="M172"/>
  <c r="A172"/>
  <c r="N171"/>
  <c r="M171"/>
  <c r="A171"/>
  <c r="N170"/>
  <c r="M170"/>
  <c r="A170"/>
  <c r="N169"/>
  <c r="M169"/>
  <c r="A169"/>
  <c r="N168"/>
  <c r="M168"/>
  <c r="A168"/>
  <c r="N167"/>
  <c r="M167"/>
  <c r="A167"/>
  <c r="N166"/>
  <c r="M166"/>
  <c r="A166"/>
  <c r="N165"/>
  <c r="M165"/>
  <c r="A165"/>
  <c r="N164"/>
  <c r="M164"/>
  <c r="A164"/>
  <c r="N163"/>
  <c r="M163"/>
  <c r="A163"/>
  <c r="N162"/>
  <c r="M162"/>
  <c r="A162"/>
  <c r="N161"/>
  <c r="M161"/>
  <c r="A161"/>
  <c r="N160"/>
  <c r="M160"/>
  <c r="A160"/>
  <c r="N159"/>
  <c r="M159"/>
  <c r="A159"/>
  <c r="N158"/>
  <c r="M158"/>
  <c r="A158"/>
  <c r="N157"/>
  <c r="M157"/>
  <c r="A157"/>
  <c r="N156"/>
  <c r="M156"/>
  <c r="A156"/>
  <c r="N155"/>
  <c r="M155"/>
  <c r="A155"/>
  <c r="N154"/>
  <c r="M154"/>
  <c r="A154"/>
  <c r="N153"/>
  <c r="M153"/>
  <c r="A153"/>
  <c r="N152"/>
  <c r="M152"/>
  <c r="A152"/>
  <c r="N151"/>
  <c r="M151"/>
  <c r="A151"/>
  <c r="N150"/>
  <c r="M150"/>
  <c r="A150"/>
  <c r="N149"/>
  <c r="M149"/>
  <c r="A149"/>
  <c r="N148"/>
  <c r="M148"/>
  <c r="A148"/>
  <c r="N147"/>
  <c r="M147"/>
  <c r="A147"/>
  <c r="N146"/>
  <c r="M146"/>
  <c r="A146"/>
  <c r="N145"/>
  <c r="M145"/>
  <c r="A145"/>
  <c r="N144"/>
  <c r="M144"/>
  <c r="A144"/>
  <c r="N143"/>
  <c r="M143"/>
  <c r="A143"/>
  <c r="N142"/>
  <c r="M142"/>
  <c r="A142"/>
  <c r="N141"/>
  <c r="M141"/>
  <c r="A141"/>
  <c r="N140"/>
  <c r="M140"/>
  <c r="A140"/>
  <c r="N139"/>
  <c r="M139"/>
  <c r="A139"/>
  <c r="N138"/>
  <c r="M138"/>
  <c r="A138"/>
  <c r="N137"/>
  <c r="M137"/>
  <c r="A137"/>
  <c r="N136"/>
  <c r="M136"/>
  <c r="A136"/>
  <c r="N135"/>
  <c r="M135"/>
  <c r="A135"/>
  <c r="N134"/>
  <c r="M134"/>
  <c r="A134"/>
  <c r="N133"/>
  <c r="M133"/>
  <c r="A133"/>
  <c r="N132"/>
  <c r="M132"/>
  <c r="A132"/>
  <c r="N131"/>
  <c r="M131"/>
  <c r="A131"/>
  <c r="N130"/>
  <c r="M130"/>
  <c r="A130"/>
  <c r="N129"/>
  <c r="M129"/>
  <c r="A129"/>
  <c r="N128"/>
  <c r="M128"/>
  <c r="A128"/>
  <c r="N127"/>
  <c r="M127"/>
  <c r="A127"/>
  <c r="N126"/>
  <c r="M126"/>
  <c r="A126"/>
  <c r="N125"/>
  <c r="M125"/>
  <c r="A125"/>
  <c r="N124"/>
  <c r="M124"/>
  <c r="A124"/>
  <c r="N123"/>
  <c r="M123"/>
  <c r="A123"/>
  <c r="N122"/>
  <c r="M122"/>
  <c r="A122"/>
  <c r="N121"/>
  <c r="M121"/>
  <c r="A121"/>
  <c r="N120"/>
  <c r="M120"/>
  <c r="A120"/>
  <c r="N119"/>
  <c r="M119"/>
  <c r="A119"/>
  <c r="N118"/>
  <c r="M118"/>
  <c r="A118"/>
  <c r="N117"/>
  <c r="M117"/>
  <c r="A117"/>
  <c r="N116"/>
  <c r="M116"/>
  <c r="A116"/>
  <c r="N115"/>
  <c r="M115"/>
  <c r="A115"/>
  <c r="N114"/>
  <c r="M114"/>
  <c r="A114"/>
  <c r="N113"/>
  <c r="M113"/>
  <c r="A113"/>
  <c r="N112"/>
  <c r="M112"/>
  <c r="A112"/>
  <c r="N111"/>
  <c r="M111"/>
  <c r="A111"/>
  <c r="N110"/>
  <c r="M110"/>
  <c r="A110"/>
  <c r="N109"/>
  <c r="M109"/>
  <c r="A109"/>
  <c r="N108"/>
  <c r="M108"/>
  <c r="A108"/>
  <c r="N107"/>
  <c r="M107"/>
  <c r="A107"/>
  <c r="N106"/>
  <c r="M106"/>
  <c r="A106"/>
  <c r="N105"/>
  <c r="M105"/>
  <c r="A105"/>
  <c r="N104"/>
  <c r="M104"/>
  <c r="A104"/>
  <c r="N103"/>
  <c r="M103"/>
  <c r="A103"/>
  <c r="N102"/>
  <c r="M102"/>
  <c r="A102"/>
  <c r="N101"/>
  <c r="M101"/>
  <c r="A101"/>
  <c r="N100"/>
  <c r="M100"/>
  <c r="A100"/>
  <c r="N99"/>
  <c r="M99"/>
  <c r="A99"/>
  <c r="N98"/>
  <c r="M98"/>
  <c r="A98"/>
  <c r="N97"/>
  <c r="M97"/>
  <c r="A97"/>
  <c r="N96"/>
  <c r="M96"/>
  <c r="A96"/>
  <c r="N95"/>
  <c r="M95"/>
  <c r="A95"/>
  <c r="N94"/>
  <c r="M94"/>
  <c r="A94"/>
  <c r="N93"/>
  <c r="M93"/>
  <c r="A93"/>
  <c r="N92"/>
  <c r="M92"/>
  <c r="A92"/>
  <c r="N91"/>
  <c r="M91"/>
  <c r="A91"/>
  <c r="N90"/>
  <c r="M90"/>
  <c r="A90"/>
  <c r="N89"/>
  <c r="M89"/>
  <c r="A89"/>
  <c r="N88"/>
  <c r="M88"/>
  <c r="A88"/>
  <c r="N87"/>
  <c r="M87"/>
  <c r="A87"/>
  <c r="N86"/>
  <c r="M86"/>
  <c r="A86"/>
  <c r="N85"/>
  <c r="M85"/>
  <c r="A85"/>
  <c r="N84"/>
  <c r="M84"/>
  <c r="A84"/>
  <c r="N83"/>
  <c r="M83"/>
  <c r="A83"/>
  <c r="N82"/>
  <c r="M82"/>
  <c r="A82"/>
  <c r="N81"/>
  <c r="M81"/>
  <c r="A81"/>
  <c r="N80"/>
  <c r="M80"/>
  <c r="A80"/>
  <c r="N79"/>
  <c r="M79"/>
  <c r="A79"/>
  <c r="N78"/>
  <c r="M78"/>
  <c r="A78"/>
  <c r="N77"/>
  <c r="M77"/>
  <c r="A77"/>
  <c r="N76"/>
  <c r="M76"/>
  <c r="A76"/>
  <c r="N75"/>
  <c r="M75"/>
  <c r="A75"/>
  <c r="N74"/>
  <c r="M74"/>
  <c r="A74"/>
  <c r="N73"/>
  <c r="M73"/>
  <c r="A73"/>
  <c r="N72"/>
  <c r="M72"/>
  <c r="A72"/>
  <c r="N71"/>
  <c r="M71"/>
  <c r="A71"/>
  <c r="N70"/>
  <c r="M70"/>
  <c r="A70"/>
  <c r="N69"/>
  <c r="M69"/>
  <c r="A69"/>
  <c r="N68"/>
  <c r="M68"/>
  <c r="A68"/>
  <c r="N67"/>
  <c r="M67"/>
  <c r="A67"/>
  <c r="N66"/>
  <c r="M66"/>
  <c r="A66"/>
  <c r="N65"/>
  <c r="M65"/>
  <c r="A65"/>
  <c r="N64"/>
  <c r="M64"/>
  <c r="A64"/>
  <c r="N63"/>
  <c r="M63"/>
  <c r="A63"/>
  <c r="N62"/>
  <c r="M62"/>
  <c r="A62"/>
  <c r="N61"/>
  <c r="M61"/>
  <c r="A61"/>
  <c r="N60"/>
  <c r="M60"/>
  <c r="A60"/>
  <c r="N59"/>
  <c r="M59"/>
  <c r="A59"/>
  <c r="N58"/>
  <c r="M58"/>
  <c r="A58"/>
  <c r="N57"/>
  <c r="M57"/>
  <c r="A57"/>
  <c r="N56"/>
  <c r="M56"/>
  <c r="A56"/>
  <c r="N55"/>
  <c r="M55"/>
  <c r="A55"/>
  <c r="N54"/>
  <c r="M54"/>
  <c r="A54"/>
  <c r="N53"/>
  <c r="M53"/>
  <c r="A53"/>
  <c r="N52"/>
  <c r="M52"/>
  <c r="A52"/>
  <c r="N51"/>
  <c r="M51"/>
  <c r="A51"/>
  <c r="N50"/>
  <c r="M50"/>
  <c r="A50"/>
  <c r="N49"/>
  <c r="M49"/>
  <c r="A49"/>
  <c r="N48"/>
  <c r="M48"/>
  <c r="A48"/>
  <c r="N47"/>
  <c r="M47"/>
  <c r="A47"/>
  <c r="N46"/>
  <c r="M46"/>
  <c r="A46"/>
  <c r="N45"/>
  <c r="M45"/>
  <c r="A45"/>
  <c r="N44"/>
  <c r="M44"/>
  <c r="A44"/>
  <c r="N43"/>
  <c r="M43"/>
  <c r="A43"/>
  <c r="N42"/>
  <c r="M42"/>
  <c r="A42"/>
  <c r="N41"/>
  <c r="M41"/>
  <c r="A41"/>
  <c r="N40"/>
  <c r="M40"/>
  <c r="A40"/>
  <c r="N39"/>
  <c r="M39"/>
  <c r="A39"/>
  <c r="N38"/>
  <c r="M38"/>
  <c r="A38"/>
  <c r="N37"/>
  <c r="M37"/>
  <c r="A37"/>
  <c r="N36"/>
  <c r="M36"/>
  <c r="A36"/>
  <c r="N35"/>
  <c r="M35"/>
  <c r="A35"/>
  <c r="N34"/>
  <c r="M34"/>
  <c r="A34"/>
  <c r="N33"/>
  <c r="M33"/>
  <c r="A33"/>
  <c r="N32"/>
  <c r="M32"/>
  <c r="A32"/>
  <c r="N31"/>
  <c r="M31"/>
  <c r="A31"/>
  <c r="N30"/>
  <c r="M30"/>
  <c r="A30"/>
  <c r="N29"/>
  <c r="M29"/>
  <c r="A29"/>
  <c r="N28"/>
  <c r="M28"/>
  <c r="A28"/>
  <c r="N27"/>
  <c r="M27"/>
  <c r="A27"/>
  <c r="N26"/>
  <c r="M26"/>
  <c r="A26"/>
  <c r="N25"/>
  <c r="M25"/>
  <c r="A25"/>
  <c r="N24"/>
  <c r="M24"/>
  <c r="A24"/>
  <c r="N23"/>
  <c r="M23"/>
  <c r="A23"/>
  <c r="N22"/>
  <c r="M22"/>
  <c r="A22"/>
  <c r="N21"/>
  <c r="M21"/>
  <c r="A21"/>
  <c r="N20"/>
  <c r="M20"/>
  <c r="A20"/>
  <c r="N19"/>
  <c r="M19"/>
  <c r="A19"/>
  <c r="N18"/>
  <c r="M18"/>
  <c r="A18"/>
  <c r="N17"/>
  <c r="M17"/>
  <c r="A17"/>
  <c r="N16"/>
  <c r="M16"/>
  <c r="A16"/>
  <c r="N15"/>
  <c r="M15"/>
  <c r="A15"/>
  <c r="N14"/>
  <c r="M14"/>
  <c r="A14"/>
  <c r="N13"/>
  <c r="M13"/>
  <c r="A13"/>
  <c r="N12"/>
  <c r="M12"/>
  <c r="A12"/>
  <c r="N11"/>
  <c r="M11"/>
  <c r="A11"/>
  <c r="N10"/>
  <c r="M10"/>
  <c r="A10"/>
  <c r="N9"/>
  <c r="M9"/>
  <c r="A9"/>
  <c r="N8"/>
  <c r="M8"/>
  <c r="A8"/>
  <c r="N7"/>
  <c r="M7"/>
  <c r="A7"/>
  <c r="N6"/>
  <c r="M6"/>
  <c r="A6"/>
  <c r="N5"/>
  <c r="M5"/>
  <c r="A5"/>
  <c r="N4"/>
  <c r="M4"/>
  <c r="A4"/>
  <c r="N3"/>
  <c r="M3"/>
  <c r="A3"/>
  <c r="N2"/>
  <c r="M2"/>
  <c r="A2"/>
  <c r="I879" i="24"/>
  <c r="N878"/>
  <c r="M878"/>
  <c r="A878"/>
  <c r="N877"/>
  <c r="M877"/>
  <c r="A877"/>
  <c r="N876"/>
  <c r="M876"/>
  <c r="A876"/>
  <c r="N875"/>
  <c r="M875"/>
  <c r="A875"/>
  <c r="N874"/>
  <c r="M874"/>
  <c r="A874"/>
  <c r="N873"/>
  <c r="M873"/>
  <c r="A873"/>
  <c r="N872"/>
  <c r="M872"/>
  <c r="A872"/>
  <c r="N871"/>
  <c r="M871"/>
  <c r="A871"/>
  <c r="N870"/>
  <c r="M870"/>
  <c r="A870"/>
  <c r="N869"/>
  <c r="M869"/>
  <c r="A869"/>
  <c r="N868"/>
  <c r="M868"/>
  <c r="A868"/>
  <c r="N867"/>
  <c r="M867"/>
  <c r="A867"/>
  <c r="N866"/>
  <c r="M866"/>
  <c r="A866"/>
  <c r="N865"/>
  <c r="M865"/>
  <c r="A865"/>
  <c r="N864"/>
  <c r="M864"/>
  <c r="A864"/>
  <c r="N863"/>
  <c r="M863"/>
  <c r="A863"/>
  <c r="N862"/>
  <c r="M862"/>
  <c r="A862"/>
  <c r="N861"/>
  <c r="M861"/>
  <c r="A861"/>
  <c r="N860"/>
  <c r="M860"/>
  <c r="A860"/>
  <c r="N859"/>
  <c r="M859"/>
  <c r="A859"/>
  <c r="N858"/>
  <c r="M858"/>
  <c r="A858"/>
  <c r="N857"/>
  <c r="M857"/>
  <c r="A857"/>
  <c r="N856"/>
  <c r="M856"/>
  <c r="A856"/>
  <c r="N855"/>
  <c r="M855"/>
  <c r="A855"/>
  <c r="N854"/>
  <c r="M854"/>
  <c r="A854"/>
  <c r="N853"/>
  <c r="M853"/>
  <c r="A853"/>
  <c r="N852"/>
  <c r="M852"/>
  <c r="A852"/>
  <c r="N851"/>
  <c r="M851"/>
  <c r="A851"/>
  <c r="N850"/>
  <c r="M850"/>
  <c r="A850"/>
  <c r="N849"/>
  <c r="M849"/>
  <c r="A849"/>
  <c r="N848"/>
  <c r="M848"/>
  <c r="A848"/>
  <c r="N847"/>
  <c r="M847"/>
  <c r="A847"/>
  <c r="N846"/>
  <c r="M846"/>
  <c r="A846"/>
  <c r="N845"/>
  <c r="M845"/>
  <c r="A845"/>
  <c r="N844"/>
  <c r="M844"/>
  <c r="A844"/>
  <c r="N843"/>
  <c r="M843"/>
  <c r="A843"/>
  <c r="N842"/>
  <c r="M842"/>
  <c r="A842"/>
  <c r="N841"/>
  <c r="M841"/>
  <c r="A841"/>
  <c r="N840"/>
  <c r="M840"/>
  <c r="A840"/>
  <c r="N839"/>
  <c r="M839"/>
  <c r="A839"/>
  <c r="N838"/>
  <c r="M838"/>
  <c r="A838"/>
  <c r="N837"/>
  <c r="M837"/>
  <c r="A837"/>
  <c r="N836"/>
  <c r="M836"/>
  <c r="A836"/>
  <c r="N835"/>
  <c r="M835"/>
  <c r="A835"/>
  <c r="N834"/>
  <c r="M834"/>
  <c r="A834"/>
  <c r="N833"/>
  <c r="M833"/>
  <c r="A833"/>
  <c r="N832"/>
  <c r="M832"/>
  <c r="A832"/>
  <c r="N831"/>
  <c r="M831"/>
  <c r="A831"/>
  <c r="N830"/>
  <c r="M830"/>
  <c r="A830"/>
  <c r="N829"/>
  <c r="M829"/>
  <c r="A829"/>
  <c r="N828"/>
  <c r="M828"/>
  <c r="A828"/>
  <c r="N827"/>
  <c r="M827"/>
  <c r="A827"/>
  <c r="N826"/>
  <c r="M826"/>
  <c r="A826"/>
  <c r="N825"/>
  <c r="M825"/>
  <c r="A825"/>
  <c r="N824"/>
  <c r="M824"/>
  <c r="A824"/>
  <c r="N823"/>
  <c r="M823"/>
  <c r="A823"/>
  <c r="N822"/>
  <c r="M822"/>
  <c r="A822"/>
  <c r="N821"/>
  <c r="M821"/>
  <c r="A821"/>
  <c r="N820"/>
  <c r="M820"/>
  <c r="A820"/>
  <c r="N819"/>
  <c r="M819"/>
  <c r="A819"/>
  <c r="N818"/>
  <c r="M818"/>
  <c r="A818"/>
  <c r="N817"/>
  <c r="M817"/>
  <c r="A817"/>
  <c r="N816"/>
  <c r="M816"/>
  <c r="A816"/>
  <c r="N815"/>
  <c r="M815"/>
  <c r="A815"/>
  <c r="N814"/>
  <c r="M814"/>
  <c r="A814"/>
  <c r="N813"/>
  <c r="M813"/>
  <c r="A813"/>
  <c r="N812"/>
  <c r="M812"/>
  <c r="A812"/>
  <c r="N811"/>
  <c r="M811"/>
  <c r="A811"/>
  <c r="N810"/>
  <c r="M810"/>
  <c r="A810"/>
  <c r="N809"/>
  <c r="M809"/>
  <c r="A809"/>
  <c r="N808"/>
  <c r="M808"/>
  <c r="A808"/>
  <c r="N807"/>
  <c r="M807"/>
  <c r="A807"/>
  <c r="N806"/>
  <c r="M806"/>
  <c r="A806"/>
  <c r="N805"/>
  <c r="M805"/>
  <c r="A805"/>
  <c r="N804"/>
  <c r="M804"/>
  <c r="A804"/>
  <c r="N803"/>
  <c r="M803"/>
  <c r="A803"/>
  <c r="N802"/>
  <c r="M802"/>
  <c r="A802"/>
  <c r="N801"/>
  <c r="M801"/>
  <c r="A801"/>
  <c r="N800"/>
  <c r="M800"/>
  <c r="A800"/>
  <c r="N799"/>
  <c r="M799"/>
  <c r="A799"/>
  <c r="N798"/>
  <c r="M798"/>
  <c r="A798"/>
  <c r="N797"/>
  <c r="M797"/>
  <c r="A797"/>
  <c r="N796"/>
  <c r="M796"/>
  <c r="A796"/>
  <c r="N795"/>
  <c r="M795"/>
  <c r="A795"/>
  <c r="N794"/>
  <c r="M794"/>
  <c r="A794"/>
  <c r="N793"/>
  <c r="M793"/>
  <c r="A793"/>
  <c r="N792"/>
  <c r="M792"/>
  <c r="A792"/>
  <c r="N791"/>
  <c r="M791"/>
  <c r="A791"/>
  <c r="N790"/>
  <c r="M790"/>
  <c r="A790"/>
  <c r="N789"/>
  <c r="M789"/>
  <c r="A789"/>
  <c r="N788"/>
  <c r="M788"/>
  <c r="A788"/>
  <c r="N787"/>
  <c r="M787"/>
  <c r="A787"/>
  <c r="N786"/>
  <c r="M786"/>
  <c r="A786"/>
  <c r="N785"/>
  <c r="M785"/>
  <c r="A785"/>
  <c r="N784"/>
  <c r="M784"/>
  <c r="A784"/>
  <c r="N783"/>
  <c r="M783"/>
  <c r="A783"/>
  <c r="N782"/>
  <c r="M782"/>
  <c r="A782"/>
  <c r="N781"/>
  <c r="M781"/>
  <c r="A781"/>
  <c r="N780"/>
  <c r="M780"/>
  <c r="A780"/>
  <c r="N779"/>
  <c r="M779"/>
  <c r="A779"/>
  <c r="N778"/>
  <c r="M778"/>
  <c r="A778"/>
  <c r="N777"/>
  <c r="M777"/>
  <c r="A777"/>
  <c r="N776"/>
  <c r="M776"/>
  <c r="A776"/>
  <c r="N775"/>
  <c r="M775"/>
  <c r="A775"/>
  <c r="N774"/>
  <c r="M774"/>
  <c r="A774"/>
  <c r="N773"/>
  <c r="M773"/>
  <c r="A773"/>
  <c r="N772"/>
  <c r="M772"/>
  <c r="A772"/>
  <c r="N771"/>
  <c r="M771"/>
  <c r="A771"/>
  <c r="N770"/>
  <c r="M770"/>
  <c r="A770"/>
  <c r="N769"/>
  <c r="M769"/>
  <c r="A769"/>
  <c r="N768"/>
  <c r="M768"/>
  <c r="A768"/>
  <c r="N767"/>
  <c r="M767"/>
  <c r="A767"/>
  <c r="N766"/>
  <c r="M766"/>
  <c r="A766"/>
  <c r="N765"/>
  <c r="M765"/>
  <c r="A765"/>
  <c r="N764"/>
  <c r="M764"/>
  <c r="A764"/>
  <c r="N763"/>
  <c r="M763"/>
  <c r="A763"/>
  <c r="N762"/>
  <c r="M762"/>
  <c r="A762"/>
  <c r="N761"/>
  <c r="M761"/>
  <c r="A761"/>
  <c r="N760"/>
  <c r="M760"/>
  <c r="A760"/>
  <c r="N759"/>
  <c r="M759"/>
  <c r="A759"/>
  <c r="N758"/>
  <c r="M758"/>
  <c r="A758"/>
  <c r="N757"/>
  <c r="M757"/>
  <c r="A757"/>
  <c r="N756"/>
  <c r="M756"/>
  <c r="A756"/>
  <c r="N755"/>
  <c r="M755"/>
  <c r="A755"/>
  <c r="N754"/>
  <c r="M754"/>
  <c r="A754"/>
  <c r="N753"/>
  <c r="M753"/>
  <c r="A753"/>
  <c r="N752"/>
  <c r="M752"/>
  <c r="A752"/>
  <c r="N751"/>
  <c r="M751"/>
  <c r="A751"/>
  <c r="N750"/>
  <c r="M750"/>
  <c r="A750"/>
  <c r="N749"/>
  <c r="M749"/>
  <c r="A749"/>
  <c r="N748"/>
  <c r="M748"/>
  <c r="A748"/>
  <c r="N747"/>
  <c r="M747"/>
  <c r="A747"/>
  <c r="N746"/>
  <c r="M746"/>
  <c r="A746"/>
  <c r="N745"/>
  <c r="M745"/>
  <c r="A745"/>
  <c r="N744"/>
  <c r="M744"/>
  <c r="A744"/>
  <c r="N743"/>
  <c r="M743"/>
  <c r="A743"/>
  <c r="N742"/>
  <c r="M742"/>
  <c r="A742"/>
  <c r="N741"/>
  <c r="M741"/>
  <c r="A741"/>
  <c r="N740"/>
  <c r="M740"/>
  <c r="A740"/>
  <c r="N739"/>
  <c r="M739"/>
  <c r="A739"/>
  <c r="N738"/>
  <c r="M738"/>
  <c r="A738"/>
  <c r="N737"/>
  <c r="M737"/>
  <c r="A737"/>
  <c r="N736"/>
  <c r="M736"/>
  <c r="A736"/>
  <c r="N735"/>
  <c r="M735"/>
  <c r="A735"/>
  <c r="N734"/>
  <c r="M734"/>
  <c r="A734"/>
  <c r="N733"/>
  <c r="M733"/>
  <c r="A733"/>
  <c r="N732"/>
  <c r="M732"/>
  <c r="A732"/>
  <c r="N731"/>
  <c r="M731"/>
  <c r="A731"/>
  <c r="N730"/>
  <c r="M730"/>
  <c r="A730"/>
  <c r="N729"/>
  <c r="M729"/>
  <c r="A729"/>
  <c r="N728"/>
  <c r="M728"/>
  <c r="A728"/>
  <c r="N727"/>
  <c r="M727"/>
  <c r="A727"/>
  <c r="N726"/>
  <c r="M726"/>
  <c r="A726"/>
  <c r="N725"/>
  <c r="M725"/>
  <c r="A725"/>
  <c r="N724"/>
  <c r="M724"/>
  <c r="A724"/>
  <c r="N723"/>
  <c r="M723"/>
  <c r="A723"/>
  <c r="N722"/>
  <c r="M722"/>
  <c r="A722"/>
  <c r="N721"/>
  <c r="M721"/>
  <c r="A721"/>
  <c r="N720"/>
  <c r="M720"/>
  <c r="A720"/>
  <c r="N719"/>
  <c r="M719"/>
  <c r="A719"/>
  <c r="N718"/>
  <c r="M718"/>
  <c r="A718"/>
  <c r="N717"/>
  <c r="M717"/>
  <c r="A717"/>
  <c r="N716"/>
  <c r="M716"/>
  <c r="A716"/>
  <c r="N715"/>
  <c r="M715"/>
  <c r="A715"/>
  <c r="N714"/>
  <c r="M714"/>
  <c r="A714"/>
  <c r="N713"/>
  <c r="M713"/>
  <c r="A713"/>
  <c r="N712"/>
  <c r="M712"/>
  <c r="A712"/>
  <c r="N711"/>
  <c r="M711"/>
  <c r="A711"/>
  <c r="N710"/>
  <c r="M710"/>
  <c r="A710"/>
  <c r="N709"/>
  <c r="M709"/>
  <c r="A709"/>
  <c r="N708"/>
  <c r="M708"/>
  <c r="A708"/>
  <c r="N707"/>
  <c r="M707"/>
  <c r="A707"/>
  <c r="N706"/>
  <c r="M706"/>
  <c r="A706"/>
  <c r="N705"/>
  <c r="M705"/>
  <c r="A705"/>
  <c r="N704"/>
  <c r="M704"/>
  <c r="A704"/>
  <c r="N703"/>
  <c r="M703"/>
  <c r="A703"/>
  <c r="N702"/>
  <c r="M702"/>
  <c r="A702"/>
  <c r="N701"/>
  <c r="M701"/>
  <c r="A701"/>
  <c r="N700"/>
  <c r="M700"/>
  <c r="A700"/>
  <c r="N699"/>
  <c r="M699"/>
  <c r="A699"/>
  <c r="N698"/>
  <c r="M698"/>
  <c r="A698"/>
  <c r="N697"/>
  <c r="M697"/>
  <c r="A697"/>
  <c r="N696"/>
  <c r="M696"/>
  <c r="A696"/>
  <c r="N695"/>
  <c r="M695"/>
  <c r="A695"/>
  <c r="N694"/>
  <c r="M694"/>
  <c r="A694"/>
  <c r="N693"/>
  <c r="M693"/>
  <c r="A693"/>
  <c r="N692"/>
  <c r="M692"/>
  <c r="A692"/>
  <c r="N691"/>
  <c r="M691"/>
  <c r="A691"/>
  <c r="N690"/>
  <c r="M690"/>
  <c r="A690"/>
  <c r="N689"/>
  <c r="M689"/>
  <c r="A689"/>
  <c r="N688"/>
  <c r="M688"/>
  <c r="A688"/>
  <c r="N687"/>
  <c r="M687"/>
  <c r="A687"/>
  <c r="N686"/>
  <c r="M686"/>
  <c r="A686"/>
  <c r="N685"/>
  <c r="M685"/>
  <c r="A685"/>
  <c r="N684"/>
  <c r="M684"/>
  <c r="A684"/>
  <c r="N683"/>
  <c r="M683"/>
  <c r="A683"/>
  <c r="N682"/>
  <c r="M682"/>
  <c r="A682"/>
  <c r="N681"/>
  <c r="M681"/>
  <c r="A681"/>
  <c r="N680"/>
  <c r="M680"/>
  <c r="A680"/>
  <c r="N679"/>
  <c r="M679"/>
  <c r="A679"/>
  <c r="N678"/>
  <c r="M678"/>
  <c r="A678"/>
  <c r="N677"/>
  <c r="M677"/>
  <c r="A677"/>
  <c r="N676"/>
  <c r="M676"/>
  <c r="A676"/>
  <c r="N675"/>
  <c r="M675"/>
  <c r="A675"/>
  <c r="N674"/>
  <c r="M674"/>
  <c r="A674"/>
  <c r="N673"/>
  <c r="M673"/>
  <c r="A673"/>
  <c r="N672"/>
  <c r="M672"/>
  <c r="A672"/>
  <c r="N671"/>
  <c r="M671"/>
  <c r="A671"/>
  <c r="N670"/>
  <c r="M670"/>
  <c r="A670"/>
  <c r="N669"/>
  <c r="M669"/>
  <c r="A669"/>
  <c r="N668"/>
  <c r="M668"/>
  <c r="A668"/>
  <c r="N667"/>
  <c r="M667"/>
  <c r="A667"/>
  <c r="N666"/>
  <c r="M666"/>
  <c r="A666"/>
  <c r="N665"/>
  <c r="M665"/>
  <c r="A665"/>
  <c r="N664"/>
  <c r="M664"/>
  <c r="A664"/>
  <c r="N663"/>
  <c r="M663"/>
  <c r="A663"/>
  <c r="N662"/>
  <c r="M662"/>
  <c r="A662"/>
  <c r="N661"/>
  <c r="M661"/>
  <c r="A661"/>
  <c r="N660"/>
  <c r="M660"/>
  <c r="A660"/>
  <c r="N659"/>
  <c r="M659"/>
  <c r="A659"/>
  <c r="N658"/>
  <c r="M658"/>
  <c r="A658"/>
  <c r="N657"/>
  <c r="M657"/>
  <c r="A657"/>
  <c r="N656"/>
  <c r="M656"/>
  <c r="A656"/>
  <c r="N655"/>
  <c r="M655"/>
  <c r="A655"/>
  <c r="N654"/>
  <c r="M654"/>
  <c r="A654"/>
  <c r="N653"/>
  <c r="M653"/>
  <c r="A653"/>
  <c r="N652"/>
  <c r="M652"/>
  <c r="A652"/>
  <c r="N651"/>
  <c r="M651"/>
  <c r="A651"/>
  <c r="N650"/>
  <c r="M650"/>
  <c r="A650"/>
  <c r="N649"/>
  <c r="M649"/>
  <c r="A649"/>
  <c r="N648"/>
  <c r="M648"/>
  <c r="A648"/>
  <c r="N647"/>
  <c r="M647"/>
  <c r="A647"/>
  <c r="N646"/>
  <c r="M646"/>
  <c r="A646"/>
  <c r="N645"/>
  <c r="M645"/>
  <c r="A645"/>
  <c r="N644"/>
  <c r="M644"/>
  <c r="A644"/>
  <c r="N643"/>
  <c r="M643"/>
  <c r="A643"/>
  <c r="N642"/>
  <c r="M642"/>
  <c r="A642"/>
  <c r="N641"/>
  <c r="M641"/>
  <c r="A641"/>
  <c r="N640"/>
  <c r="M640"/>
  <c r="A640"/>
  <c r="N639"/>
  <c r="M639"/>
  <c r="A639"/>
  <c r="N638"/>
  <c r="M638"/>
  <c r="A638"/>
  <c r="N637"/>
  <c r="M637"/>
  <c r="A637"/>
  <c r="N636"/>
  <c r="M636"/>
  <c r="A636"/>
  <c r="N635"/>
  <c r="M635"/>
  <c r="A635"/>
  <c r="N634"/>
  <c r="M634"/>
  <c r="A634"/>
  <c r="N633"/>
  <c r="M633"/>
  <c r="A633"/>
  <c r="N632"/>
  <c r="M632"/>
  <c r="A632"/>
  <c r="N631"/>
  <c r="M631"/>
  <c r="A631"/>
  <c r="N630"/>
  <c r="M630"/>
  <c r="A630"/>
  <c r="N629"/>
  <c r="M629"/>
  <c r="A629"/>
  <c r="N628"/>
  <c r="M628"/>
  <c r="A628"/>
  <c r="N627"/>
  <c r="M627"/>
  <c r="A627"/>
  <c r="N626"/>
  <c r="M626"/>
  <c r="A626"/>
  <c r="N625"/>
  <c r="M625"/>
  <c r="A625"/>
  <c r="N624"/>
  <c r="M624"/>
  <c r="A624"/>
  <c r="N623"/>
  <c r="M623"/>
  <c r="A623"/>
  <c r="N622"/>
  <c r="M622"/>
  <c r="A622"/>
  <c r="N621"/>
  <c r="M621"/>
  <c r="A621"/>
  <c r="N620"/>
  <c r="M620"/>
  <c r="A620"/>
  <c r="N619"/>
  <c r="M619"/>
  <c r="A619"/>
  <c r="N618"/>
  <c r="M618"/>
  <c r="A618"/>
  <c r="N617"/>
  <c r="M617"/>
  <c r="A617"/>
  <c r="N616"/>
  <c r="M616"/>
  <c r="A616"/>
  <c r="N615"/>
  <c r="M615"/>
  <c r="A615"/>
  <c r="N614"/>
  <c r="M614"/>
  <c r="A614"/>
  <c r="N613"/>
  <c r="M613"/>
  <c r="A613"/>
  <c r="N612"/>
  <c r="M612"/>
  <c r="A612"/>
  <c r="N611"/>
  <c r="M611"/>
  <c r="A611"/>
  <c r="N610"/>
  <c r="M610"/>
  <c r="A610"/>
  <c r="N609"/>
  <c r="M609"/>
  <c r="A609"/>
  <c r="N608"/>
  <c r="M608"/>
  <c r="A608"/>
  <c r="N607"/>
  <c r="M607"/>
  <c r="A607"/>
  <c r="N606"/>
  <c r="M606"/>
  <c r="A606"/>
  <c r="N605"/>
  <c r="M605"/>
  <c r="A605"/>
  <c r="N604"/>
  <c r="M604"/>
  <c r="A604"/>
  <c r="N603"/>
  <c r="M603"/>
  <c r="A603"/>
  <c r="N602"/>
  <c r="M602"/>
  <c r="A602"/>
  <c r="N601"/>
  <c r="M601"/>
  <c r="A601"/>
  <c r="N600"/>
  <c r="M600"/>
  <c r="A600"/>
  <c r="N599"/>
  <c r="M599"/>
  <c r="A599"/>
  <c r="N598"/>
  <c r="M598"/>
  <c r="A598"/>
  <c r="N597"/>
  <c r="M597"/>
  <c r="A597"/>
  <c r="N596"/>
  <c r="M596"/>
  <c r="A596"/>
  <c r="N595"/>
  <c r="M595"/>
  <c r="A595"/>
  <c r="N594"/>
  <c r="M594"/>
  <c r="A594"/>
  <c r="N593"/>
  <c r="M593"/>
  <c r="A593"/>
  <c r="N592"/>
  <c r="M592"/>
  <c r="A592"/>
  <c r="N591"/>
  <c r="M591"/>
  <c r="A591"/>
  <c r="N590"/>
  <c r="M590"/>
  <c r="A590"/>
  <c r="N589"/>
  <c r="M589"/>
  <c r="A589"/>
  <c r="N588"/>
  <c r="M588"/>
  <c r="A588"/>
  <c r="N587"/>
  <c r="M587"/>
  <c r="A587"/>
  <c r="N586"/>
  <c r="M586"/>
  <c r="A586"/>
  <c r="N585"/>
  <c r="M585"/>
  <c r="A585"/>
  <c r="N584"/>
  <c r="M584"/>
  <c r="A584"/>
  <c r="N583"/>
  <c r="M583"/>
  <c r="A583"/>
  <c r="N582"/>
  <c r="M582"/>
  <c r="A582"/>
  <c r="N581"/>
  <c r="M581"/>
  <c r="A581"/>
  <c r="N580"/>
  <c r="M580"/>
  <c r="A580"/>
  <c r="N579"/>
  <c r="M579"/>
  <c r="A579"/>
  <c r="N578"/>
  <c r="M578"/>
  <c r="A578"/>
  <c r="N577"/>
  <c r="M577"/>
  <c r="A577"/>
  <c r="N576"/>
  <c r="M576"/>
  <c r="A576"/>
  <c r="N575"/>
  <c r="M575"/>
  <c r="A575"/>
  <c r="N574"/>
  <c r="M574"/>
  <c r="A574"/>
  <c r="N573"/>
  <c r="M573"/>
  <c r="A573"/>
  <c r="N572"/>
  <c r="M572"/>
  <c r="A572"/>
  <c r="N571"/>
  <c r="M571"/>
  <c r="A571"/>
  <c r="N570"/>
  <c r="M570"/>
  <c r="A570"/>
  <c r="N569"/>
  <c r="M569"/>
  <c r="A569"/>
  <c r="N568"/>
  <c r="M568"/>
  <c r="A568"/>
  <c r="N567"/>
  <c r="M567"/>
  <c r="A567"/>
  <c r="N566"/>
  <c r="M566"/>
  <c r="A566"/>
  <c r="N565"/>
  <c r="M565"/>
  <c r="A565"/>
  <c r="N564"/>
  <c r="M564"/>
  <c r="A564"/>
  <c r="N563"/>
  <c r="M563"/>
  <c r="A563"/>
  <c r="N562"/>
  <c r="M562"/>
  <c r="A562"/>
  <c r="N561"/>
  <c r="M561"/>
  <c r="A561"/>
  <c r="N560"/>
  <c r="M560"/>
  <c r="A560"/>
  <c r="N559"/>
  <c r="M559"/>
  <c r="A559"/>
  <c r="N558"/>
  <c r="M558"/>
  <c r="A558"/>
  <c r="N557"/>
  <c r="M557"/>
  <c r="A557"/>
  <c r="N556"/>
  <c r="M556"/>
  <c r="A556"/>
  <c r="N555"/>
  <c r="M555"/>
  <c r="A555"/>
  <c r="N554"/>
  <c r="M554"/>
  <c r="A554"/>
  <c r="N553"/>
  <c r="M553"/>
  <c r="A553"/>
  <c r="N552"/>
  <c r="M552"/>
  <c r="A552"/>
  <c r="N551"/>
  <c r="M551"/>
  <c r="A551"/>
  <c r="N550"/>
  <c r="M550"/>
  <c r="A550"/>
  <c r="N549"/>
  <c r="M549"/>
  <c r="A549"/>
  <c r="N548"/>
  <c r="M548"/>
  <c r="A548"/>
  <c r="N547"/>
  <c r="M547"/>
  <c r="A547"/>
  <c r="N546"/>
  <c r="M546"/>
  <c r="A546"/>
  <c r="N545"/>
  <c r="M545"/>
  <c r="A545"/>
  <c r="N544"/>
  <c r="M544"/>
  <c r="A544"/>
  <c r="N543"/>
  <c r="M543"/>
  <c r="A543"/>
  <c r="N542"/>
  <c r="M542"/>
  <c r="A542"/>
  <c r="N541"/>
  <c r="M541"/>
  <c r="A541"/>
  <c r="N540"/>
  <c r="M540"/>
  <c r="A540"/>
  <c r="N539"/>
  <c r="M539"/>
  <c r="A539"/>
  <c r="N538"/>
  <c r="M538"/>
  <c r="A538"/>
  <c r="N537"/>
  <c r="M537"/>
  <c r="A537"/>
  <c r="N536"/>
  <c r="M536"/>
  <c r="A536"/>
  <c r="N535"/>
  <c r="M535"/>
  <c r="A535"/>
  <c r="N534"/>
  <c r="M534"/>
  <c r="A534"/>
  <c r="N533"/>
  <c r="M533"/>
  <c r="A533"/>
  <c r="N532"/>
  <c r="M532"/>
  <c r="A532"/>
  <c r="N531"/>
  <c r="M531"/>
  <c r="A531"/>
  <c r="N530"/>
  <c r="M530"/>
  <c r="A530"/>
  <c r="N529"/>
  <c r="M529"/>
  <c r="A529"/>
  <c r="N528"/>
  <c r="M528"/>
  <c r="A528"/>
  <c r="N527"/>
  <c r="M527"/>
  <c r="A527"/>
  <c r="N526"/>
  <c r="M526"/>
  <c r="A526"/>
  <c r="N525"/>
  <c r="M525"/>
  <c r="A525"/>
  <c r="N524"/>
  <c r="M524"/>
  <c r="A524"/>
  <c r="N523"/>
  <c r="M523"/>
  <c r="A523"/>
  <c r="N522"/>
  <c r="M522"/>
  <c r="A522"/>
  <c r="N521"/>
  <c r="M521"/>
  <c r="A521"/>
  <c r="N520"/>
  <c r="M520"/>
  <c r="A520"/>
  <c r="N519"/>
  <c r="M519"/>
  <c r="A519"/>
  <c r="N518"/>
  <c r="M518"/>
  <c r="A518"/>
  <c r="N517"/>
  <c r="M517"/>
  <c r="A517"/>
  <c r="N516"/>
  <c r="M516"/>
  <c r="A516"/>
  <c r="N515"/>
  <c r="M515"/>
  <c r="A515"/>
  <c r="N514"/>
  <c r="M514"/>
  <c r="A514"/>
  <c r="N513"/>
  <c r="M513"/>
  <c r="A513"/>
  <c r="N512"/>
  <c r="M512"/>
  <c r="A512"/>
  <c r="N511"/>
  <c r="M511"/>
  <c r="A511"/>
  <c r="N510"/>
  <c r="M510"/>
  <c r="A510"/>
  <c r="N509"/>
  <c r="M509"/>
  <c r="A509"/>
  <c r="N508"/>
  <c r="M508"/>
  <c r="A508"/>
  <c r="N507"/>
  <c r="M507"/>
  <c r="A507"/>
  <c r="N506"/>
  <c r="M506"/>
  <c r="A506"/>
  <c r="N505"/>
  <c r="M505"/>
  <c r="A505"/>
  <c r="N504"/>
  <c r="M504"/>
  <c r="A504"/>
  <c r="N503"/>
  <c r="M503"/>
  <c r="A503"/>
  <c r="N502"/>
  <c r="M502"/>
  <c r="A502"/>
  <c r="N501"/>
  <c r="M501"/>
  <c r="A501"/>
  <c r="N500"/>
  <c r="M500"/>
  <c r="A500"/>
  <c r="N499"/>
  <c r="M499"/>
  <c r="A499"/>
  <c r="N498"/>
  <c r="M498"/>
  <c r="A498"/>
  <c r="N497"/>
  <c r="M497"/>
  <c r="A497"/>
  <c r="N496"/>
  <c r="M496"/>
  <c r="A496"/>
  <c r="N495"/>
  <c r="M495"/>
  <c r="A495"/>
  <c r="N494"/>
  <c r="M494"/>
  <c r="A494"/>
  <c r="N493"/>
  <c r="M493"/>
  <c r="A493"/>
  <c r="N492"/>
  <c r="M492"/>
  <c r="A492"/>
  <c r="N491"/>
  <c r="M491"/>
  <c r="A491"/>
  <c r="N490"/>
  <c r="M490"/>
  <c r="A490"/>
  <c r="N489"/>
  <c r="M489"/>
  <c r="A489"/>
  <c r="N488"/>
  <c r="M488"/>
  <c r="A488"/>
  <c r="N487"/>
  <c r="M487"/>
  <c r="A487"/>
  <c r="N486"/>
  <c r="M486"/>
  <c r="A486"/>
  <c r="N485"/>
  <c r="M485"/>
  <c r="A485"/>
  <c r="N484"/>
  <c r="M484"/>
  <c r="A484"/>
  <c r="N483"/>
  <c r="M483"/>
  <c r="A483"/>
  <c r="N482"/>
  <c r="M482"/>
  <c r="A482"/>
  <c r="N481"/>
  <c r="M481"/>
  <c r="A481"/>
  <c r="N480"/>
  <c r="M480"/>
  <c r="A480"/>
  <c r="N479"/>
  <c r="M479"/>
  <c r="A479"/>
  <c r="N478"/>
  <c r="M478"/>
  <c r="A478"/>
  <c r="N477"/>
  <c r="M477"/>
  <c r="A477"/>
  <c r="N476"/>
  <c r="M476"/>
  <c r="A476"/>
  <c r="N475"/>
  <c r="M475"/>
  <c r="A475"/>
  <c r="N474"/>
  <c r="M474"/>
  <c r="A474"/>
  <c r="N473"/>
  <c r="M473"/>
  <c r="A473"/>
  <c r="N472"/>
  <c r="M472"/>
  <c r="A472"/>
  <c r="N471"/>
  <c r="M471"/>
  <c r="A471"/>
  <c r="N470"/>
  <c r="M470"/>
  <c r="A470"/>
  <c r="N469"/>
  <c r="M469"/>
  <c r="A469"/>
  <c r="N468"/>
  <c r="M468"/>
  <c r="A468"/>
  <c r="N467"/>
  <c r="M467"/>
  <c r="A467"/>
  <c r="N466"/>
  <c r="M466"/>
  <c r="A466"/>
  <c r="N465"/>
  <c r="M465"/>
  <c r="A465"/>
  <c r="N464"/>
  <c r="M464"/>
  <c r="A464"/>
  <c r="N463"/>
  <c r="M463"/>
  <c r="A463"/>
  <c r="N462"/>
  <c r="M462"/>
  <c r="A462"/>
  <c r="N461"/>
  <c r="M461"/>
  <c r="A461"/>
  <c r="N460"/>
  <c r="M460"/>
  <c r="A460"/>
  <c r="N459"/>
  <c r="M459"/>
  <c r="A459"/>
  <c r="N458"/>
  <c r="M458"/>
  <c r="A458"/>
  <c r="N457"/>
  <c r="M457"/>
  <c r="A457"/>
  <c r="N456"/>
  <c r="M456"/>
  <c r="A456"/>
  <c r="N455"/>
  <c r="M455"/>
  <c r="A455"/>
  <c r="N454"/>
  <c r="M454"/>
  <c r="A454"/>
  <c r="N453"/>
  <c r="M453"/>
  <c r="A453"/>
  <c r="N452"/>
  <c r="M452"/>
  <c r="A452"/>
  <c r="N451"/>
  <c r="M451"/>
  <c r="A451"/>
  <c r="N450"/>
  <c r="M450"/>
  <c r="A450"/>
  <c r="N449"/>
  <c r="M449"/>
  <c r="A449"/>
  <c r="N448"/>
  <c r="M448"/>
  <c r="A448"/>
  <c r="N447"/>
  <c r="M447"/>
  <c r="A447"/>
  <c r="N446"/>
  <c r="M446"/>
  <c r="A446"/>
  <c r="N445"/>
  <c r="M445"/>
  <c r="A445"/>
  <c r="N444"/>
  <c r="M444"/>
  <c r="A444"/>
  <c r="N443"/>
  <c r="M443"/>
  <c r="A443"/>
  <c r="N442"/>
  <c r="M442"/>
  <c r="A442"/>
  <c r="N441"/>
  <c r="M441"/>
  <c r="A441"/>
  <c r="N440"/>
  <c r="M440"/>
  <c r="A440"/>
  <c r="N439"/>
  <c r="M439"/>
  <c r="A439"/>
  <c r="N438"/>
  <c r="M438"/>
  <c r="A438"/>
  <c r="N437"/>
  <c r="M437"/>
  <c r="A437"/>
  <c r="N436"/>
  <c r="M436"/>
  <c r="A436"/>
  <c r="N435"/>
  <c r="M435"/>
  <c r="A435"/>
  <c r="N434"/>
  <c r="M434"/>
  <c r="A434"/>
  <c r="N433"/>
  <c r="M433"/>
  <c r="A433"/>
  <c r="N432"/>
  <c r="M432"/>
  <c r="A432"/>
  <c r="N431"/>
  <c r="M431"/>
  <c r="A431"/>
  <c r="N430"/>
  <c r="M430"/>
  <c r="A430"/>
  <c r="N429"/>
  <c r="M429"/>
  <c r="A429"/>
  <c r="N428"/>
  <c r="M428"/>
  <c r="A428"/>
  <c r="N427"/>
  <c r="M427"/>
  <c r="A427"/>
  <c r="N426"/>
  <c r="M426"/>
  <c r="A426"/>
  <c r="N425"/>
  <c r="M425"/>
  <c r="A425"/>
  <c r="N424"/>
  <c r="M424"/>
  <c r="A424"/>
  <c r="N423"/>
  <c r="M423"/>
  <c r="A423"/>
  <c r="N422"/>
  <c r="M422"/>
  <c r="A422"/>
  <c r="N421"/>
  <c r="M421"/>
  <c r="A421"/>
  <c r="N420"/>
  <c r="M420"/>
  <c r="A420"/>
  <c r="N419"/>
  <c r="M419"/>
  <c r="A419"/>
  <c r="N418"/>
  <c r="M418"/>
  <c r="A418"/>
  <c r="N417"/>
  <c r="M417"/>
  <c r="A417"/>
  <c r="N416"/>
  <c r="M416"/>
  <c r="A416"/>
  <c r="N415"/>
  <c r="M415"/>
  <c r="A415"/>
  <c r="N414"/>
  <c r="M414"/>
  <c r="A414"/>
  <c r="N413"/>
  <c r="M413"/>
  <c r="A413"/>
  <c r="N412"/>
  <c r="M412"/>
  <c r="A412"/>
  <c r="N411"/>
  <c r="M411"/>
  <c r="A411"/>
  <c r="N410"/>
  <c r="M410"/>
  <c r="A410"/>
  <c r="N409"/>
  <c r="M409"/>
  <c r="A409"/>
  <c r="N408"/>
  <c r="M408"/>
  <c r="A408"/>
  <c r="N407"/>
  <c r="M407"/>
  <c r="A407"/>
  <c r="N406"/>
  <c r="M406"/>
  <c r="A406"/>
  <c r="N405"/>
  <c r="M405"/>
  <c r="A405"/>
  <c r="N404"/>
  <c r="M404"/>
  <c r="A404"/>
  <c r="N403"/>
  <c r="M403"/>
  <c r="A403"/>
  <c r="N402"/>
  <c r="M402"/>
  <c r="A402"/>
  <c r="N401"/>
  <c r="M401"/>
  <c r="A401"/>
  <c r="N400"/>
  <c r="M400"/>
  <c r="A400"/>
  <c r="N399"/>
  <c r="M399"/>
  <c r="A399"/>
  <c r="N398"/>
  <c r="M398"/>
  <c r="A398"/>
  <c r="N397"/>
  <c r="M397"/>
  <c r="A397"/>
  <c r="N396"/>
  <c r="M396"/>
  <c r="A396"/>
  <c r="N395"/>
  <c r="M395"/>
  <c r="A395"/>
  <c r="N394"/>
  <c r="M394"/>
  <c r="A394"/>
  <c r="N393"/>
  <c r="M393"/>
  <c r="A393"/>
  <c r="N392"/>
  <c r="M392"/>
  <c r="A392"/>
  <c r="N391"/>
  <c r="M391"/>
  <c r="A391"/>
  <c r="N390"/>
  <c r="M390"/>
  <c r="A390"/>
  <c r="N389"/>
  <c r="M389"/>
  <c r="A389"/>
  <c r="N388"/>
  <c r="M388"/>
  <c r="A388"/>
  <c r="N387"/>
  <c r="M387"/>
  <c r="A387"/>
  <c r="N386"/>
  <c r="M386"/>
  <c r="A386"/>
  <c r="N385"/>
  <c r="M385"/>
  <c r="A385"/>
  <c r="N384"/>
  <c r="M384"/>
  <c r="A384"/>
  <c r="N383"/>
  <c r="M383"/>
  <c r="A383"/>
  <c r="N382"/>
  <c r="M382"/>
  <c r="A382"/>
  <c r="N381"/>
  <c r="M381"/>
  <c r="A381"/>
  <c r="N380"/>
  <c r="M380"/>
  <c r="A380"/>
  <c r="N379"/>
  <c r="M379"/>
  <c r="A379"/>
  <c r="N378"/>
  <c r="M378"/>
  <c r="A378"/>
  <c r="N377"/>
  <c r="M377"/>
  <c r="A377"/>
  <c r="N376"/>
  <c r="M376"/>
  <c r="A376"/>
  <c r="N375"/>
  <c r="M375"/>
  <c r="A375"/>
  <c r="N374"/>
  <c r="M374"/>
  <c r="A374"/>
  <c r="N373"/>
  <c r="M373"/>
  <c r="A373"/>
  <c r="N372"/>
  <c r="M372"/>
  <c r="A372"/>
  <c r="N371"/>
  <c r="M371"/>
  <c r="A371"/>
  <c r="N370"/>
  <c r="M370"/>
  <c r="A370"/>
  <c r="N369"/>
  <c r="M369"/>
  <c r="A369"/>
  <c r="N368"/>
  <c r="M368"/>
  <c r="A368"/>
  <c r="N367"/>
  <c r="M367"/>
  <c r="A367"/>
  <c r="N366"/>
  <c r="M366"/>
  <c r="A366"/>
  <c r="N365"/>
  <c r="M365"/>
  <c r="A365"/>
  <c r="N364"/>
  <c r="M364"/>
  <c r="A364"/>
  <c r="N363"/>
  <c r="M363"/>
  <c r="A363"/>
  <c r="N362"/>
  <c r="M362"/>
  <c r="A362"/>
  <c r="N361"/>
  <c r="M361"/>
  <c r="A361"/>
  <c r="N360"/>
  <c r="M360"/>
  <c r="A360"/>
  <c r="N359"/>
  <c r="M359"/>
  <c r="A359"/>
  <c r="N358"/>
  <c r="M358"/>
  <c r="A358"/>
  <c r="N357"/>
  <c r="M357"/>
  <c r="A357"/>
  <c r="N356"/>
  <c r="M356"/>
  <c r="A356"/>
  <c r="N355"/>
  <c r="M355"/>
  <c r="A355"/>
  <c r="N354"/>
  <c r="M354"/>
  <c r="A354"/>
  <c r="N353"/>
  <c r="M353"/>
  <c r="A353"/>
  <c r="N352"/>
  <c r="M352"/>
  <c r="A352"/>
  <c r="N351"/>
  <c r="M351"/>
  <c r="A351"/>
  <c r="N350"/>
  <c r="M350"/>
  <c r="A350"/>
  <c r="N349"/>
  <c r="M349"/>
  <c r="A349"/>
  <c r="N348"/>
  <c r="M348"/>
  <c r="A348"/>
  <c r="N347"/>
  <c r="M347"/>
  <c r="A347"/>
  <c r="N346"/>
  <c r="M346"/>
  <c r="A346"/>
  <c r="N345"/>
  <c r="M345"/>
  <c r="A345"/>
  <c r="N344"/>
  <c r="M344"/>
  <c r="A344"/>
  <c r="N343"/>
  <c r="M343"/>
  <c r="A343"/>
  <c r="N342"/>
  <c r="M342"/>
  <c r="A342"/>
  <c r="N341"/>
  <c r="M341"/>
  <c r="A341"/>
  <c r="N340"/>
  <c r="M340"/>
  <c r="A340"/>
  <c r="N339"/>
  <c r="M339"/>
  <c r="A339"/>
  <c r="N338"/>
  <c r="M338"/>
  <c r="A338"/>
  <c r="N337"/>
  <c r="M337"/>
  <c r="A337"/>
  <c r="N336"/>
  <c r="M336"/>
  <c r="A336"/>
  <c r="N335"/>
  <c r="M335"/>
  <c r="A335"/>
  <c r="N334"/>
  <c r="M334"/>
  <c r="A334"/>
  <c r="N333"/>
  <c r="M333"/>
  <c r="A333"/>
  <c r="N332"/>
  <c r="M332"/>
  <c r="A332"/>
  <c r="N331"/>
  <c r="M331"/>
  <c r="A331"/>
  <c r="N330"/>
  <c r="M330"/>
  <c r="A330"/>
  <c r="N329"/>
  <c r="M329"/>
  <c r="A329"/>
  <c r="N328"/>
  <c r="M328"/>
  <c r="A328"/>
  <c r="N327"/>
  <c r="M327"/>
  <c r="A327"/>
  <c r="N326"/>
  <c r="M326"/>
  <c r="A326"/>
  <c r="N325"/>
  <c r="M325"/>
  <c r="A325"/>
  <c r="N324"/>
  <c r="M324"/>
  <c r="A324"/>
  <c r="N323"/>
  <c r="M323"/>
  <c r="A323"/>
  <c r="N322"/>
  <c r="M322"/>
  <c r="A322"/>
  <c r="N321"/>
  <c r="M321"/>
  <c r="A321"/>
  <c r="N320"/>
  <c r="M320"/>
  <c r="A320"/>
  <c r="N319"/>
  <c r="M319"/>
  <c r="A319"/>
  <c r="N318"/>
  <c r="M318"/>
  <c r="A318"/>
  <c r="N317"/>
  <c r="M317"/>
  <c r="A317"/>
  <c r="N316"/>
  <c r="M316"/>
  <c r="A316"/>
  <c r="N315"/>
  <c r="M315"/>
  <c r="A315"/>
  <c r="N314"/>
  <c r="M314"/>
  <c r="A314"/>
  <c r="N313"/>
  <c r="M313"/>
  <c r="A313"/>
  <c r="N312"/>
  <c r="M312"/>
  <c r="A312"/>
  <c r="N311"/>
  <c r="M311"/>
  <c r="A311"/>
  <c r="N310"/>
  <c r="M310"/>
  <c r="A310"/>
  <c r="N309"/>
  <c r="M309"/>
  <c r="A309"/>
  <c r="N308"/>
  <c r="M308"/>
  <c r="A308"/>
  <c r="N307"/>
  <c r="M307"/>
  <c r="A307"/>
  <c r="N306"/>
  <c r="M306"/>
  <c r="A306"/>
  <c r="N305"/>
  <c r="M305"/>
  <c r="A305"/>
  <c r="N304"/>
  <c r="M304"/>
  <c r="A304"/>
  <c r="N303"/>
  <c r="M303"/>
  <c r="A303"/>
  <c r="N302"/>
  <c r="M302"/>
  <c r="A302"/>
  <c r="N301"/>
  <c r="M301"/>
  <c r="A301"/>
  <c r="N300"/>
  <c r="M300"/>
  <c r="A300"/>
  <c r="N299"/>
  <c r="M299"/>
  <c r="A299"/>
  <c r="N298"/>
  <c r="M298"/>
  <c r="A298"/>
  <c r="N297"/>
  <c r="M297"/>
  <c r="A297"/>
  <c r="N296"/>
  <c r="M296"/>
  <c r="A296"/>
  <c r="N295"/>
  <c r="M295"/>
  <c r="A295"/>
  <c r="N294"/>
  <c r="M294"/>
  <c r="A294"/>
  <c r="N293"/>
  <c r="M293"/>
  <c r="A293"/>
  <c r="N292"/>
  <c r="M292"/>
  <c r="A292"/>
  <c r="N291"/>
  <c r="M291"/>
  <c r="A291"/>
  <c r="N290"/>
  <c r="M290"/>
  <c r="A290"/>
  <c r="N289"/>
  <c r="M289"/>
  <c r="A289"/>
  <c r="N288"/>
  <c r="M288"/>
  <c r="A288"/>
  <c r="N287"/>
  <c r="M287"/>
  <c r="A287"/>
  <c r="N286"/>
  <c r="M286"/>
  <c r="A286"/>
  <c r="N285"/>
  <c r="M285"/>
  <c r="A285"/>
  <c r="N284"/>
  <c r="M284"/>
  <c r="A284"/>
  <c r="N283"/>
  <c r="M283"/>
  <c r="A283"/>
  <c r="N282"/>
  <c r="M282"/>
  <c r="A282"/>
  <c r="N281"/>
  <c r="M281"/>
  <c r="A281"/>
  <c r="N280"/>
  <c r="M280"/>
  <c r="A280"/>
  <c r="N279"/>
  <c r="M279"/>
  <c r="A279"/>
  <c r="N278"/>
  <c r="M278"/>
  <c r="A278"/>
  <c r="N277"/>
  <c r="M277"/>
  <c r="A277"/>
  <c r="N276"/>
  <c r="M276"/>
  <c r="A276"/>
  <c r="N275"/>
  <c r="M275"/>
  <c r="A275"/>
  <c r="N274"/>
  <c r="M274"/>
  <c r="A274"/>
  <c r="N273"/>
  <c r="M273"/>
  <c r="A273"/>
  <c r="N272"/>
  <c r="M272"/>
  <c r="A272"/>
  <c r="N271"/>
  <c r="M271"/>
  <c r="A271"/>
  <c r="N270"/>
  <c r="M270"/>
  <c r="A270"/>
  <c r="N269"/>
  <c r="M269"/>
  <c r="A269"/>
  <c r="N268"/>
  <c r="M268"/>
  <c r="A268"/>
  <c r="N267"/>
  <c r="M267"/>
  <c r="A267"/>
  <c r="N266"/>
  <c r="M266"/>
  <c r="A266"/>
  <c r="N265"/>
  <c r="M265"/>
  <c r="A265"/>
  <c r="N264"/>
  <c r="M264"/>
  <c r="A264"/>
  <c r="N263"/>
  <c r="M263"/>
  <c r="A263"/>
  <c r="N262"/>
  <c r="M262"/>
  <c r="A262"/>
  <c r="N261"/>
  <c r="M261"/>
  <c r="A261"/>
  <c r="N260"/>
  <c r="M260"/>
  <c r="A260"/>
  <c r="N259"/>
  <c r="M259"/>
  <c r="A259"/>
  <c r="N258"/>
  <c r="M258"/>
  <c r="A258"/>
  <c r="N257"/>
  <c r="M257"/>
  <c r="A257"/>
  <c r="N256"/>
  <c r="M256"/>
  <c r="A256"/>
  <c r="N255"/>
  <c r="M255"/>
  <c r="A255"/>
  <c r="N254"/>
  <c r="M254"/>
  <c r="A254"/>
  <c r="N253"/>
  <c r="M253"/>
  <c r="A253"/>
  <c r="N252"/>
  <c r="M252"/>
  <c r="A252"/>
  <c r="N251"/>
  <c r="M251"/>
  <c r="A251"/>
  <c r="N250"/>
  <c r="M250"/>
  <c r="A250"/>
  <c r="N249"/>
  <c r="M249"/>
  <c r="A249"/>
  <c r="N248"/>
  <c r="M248"/>
  <c r="A248"/>
  <c r="N247"/>
  <c r="M247"/>
  <c r="A247"/>
  <c r="N246"/>
  <c r="M246"/>
  <c r="A246"/>
  <c r="N245"/>
  <c r="M245"/>
  <c r="A245"/>
  <c r="N244"/>
  <c r="M244"/>
  <c r="A244"/>
  <c r="N243"/>
  <c r="M243"/>
  <c r="A243"/>
  <c r="N242"/>
  <c r="M242"/>
  <c r="A242"/>
  <c r="N241"/>
  <c r="M241"/>
  <c r="A241"/>
  <c r="N240"/>
  <c r="M240"/>
  <c r="A240"/>
  <c r="N239"/>
  <c r="M239"/>
  <c r="A239"/>
  <c r="N238"/>
  <c r="M238"/>
  <c r="A238"/>
  <c r="N237"/>
  <c r="M237"/>
  <c r="A237"/>
  <c r="N236"/>
  <c r="M236"/>
  <c r="A236"/>
  <c r="N235"/>
  <c r="M235"/>
  <c r="A235"/>
  <c r="N234"/>
  <c r="M234"/>
  <c r="A234"/>
  <c r="N233"/>
  <c r="M233"/>
  <c r="A233"/>
  <c r="N232"/>
  <c r="M232"/>
  <c r="A232"/>
  <c r="N231"/>
  <c r="M231"/>
  <c r="A231"/>
  <c r="N230"/>
  <c r="M230"/>
  <c r="A230"/>
  <c r="N229"/>
  <c r="M229"/>
  <c r="A229"/>
  <c r="N228"/>
  <c r="M228"/>
  <c r="A228"/>
  <c r="N227"/>
  <c r="M227"/>
  <c r="A227"/>
  <c r="N226"/>
  <c r="M226"/>
  <c r="A226"/>
  <c r="N225"/>
  <c r="M225"/>
  <c r="A225"/>
  <c r="N224"/>
  <c r="M224"/>
  <c r="A224"/>
  <c r="N223"/>
  <c r="M223"/>
  <c r="A223"/>
  <c r="N222"/>
  <c r="M222"/>
  <c r="A222"/>
  <c r="N221"/>
  <c r="M221"/>
  <c r="A221"/>
  <c r="N220"/>
  <c r="M220"/>
  <c r="A220"/>
  <c r="N219"/>
  <c r="M219"/>
  <c r="A219"/>
  <c r="N218"/>
  <c r="M218"/>
  <c r="A218"/>
  <c r="N217"/>
  <c r="M217"/>
  <c r="A217"/>
  <c r="N216"/>
  <c r="M216"/>
  <c r="A216"/>
  <c r="N215"/>
  <c r="M215"/>
  <c r="A215"/>
  <c r="N214"/>
  <c r="M214"/>
  <c r="A214"/>
  <c r="N213"/>
  <c r="M213"/>
  <c r="A213"/>
  <c r="N212"/>
  <c r="M212"/>
  <c r="A212"/>
  <c r="N211"/>
  <c r="M211"/>
  <c r="A211"/>
  <c r="N210"/>
  <c r="M210"/>
  <c r="A210"/>
  <c r="N209"/>
  <c r="M209"/>
  <c r="A209"/>
  <c r="N208"/>
  <c r="M208"/>
  <c r="A208"/>
  <c r="N207"/>
  <c r="M207"/>
  <c r="A207"/>
  <c r="N206"/>
  <c r="M206"/>
  <c r="A206"/>
  <c r="N205"/>
  <c r="M205"/>
  <c r="A205"/>
  <c r="N204"/>
  <c r="M204"/>
  <c r="A204"/>
  <c r="N203"/>
  <c r="M203"/>
  <c r="A203"/>
  <c r="N202"/>
  <c r="M202"/>
  <c r="A202"/>
  <c r="N201"/>
  <c r="M201"/>
  <c r="A201"/>
  <c r="N200"/>
  <c r="M200"/>
  <c r="A200"/>
  <c r="N199"/>
  <c r="M199"/>
  <c r="A199"/>
  <c r="N198"/>
  <c r="M198"/>
  <c r="A198"/>
  <c r="N197"/>
  <c r="M197"/>
  <c r="A197"/>
  <c r="N196"/>
  <c r="M196"/>
  <c r="A196"/>
  <c r="N195"/>
  <c r="M195"/>
  <c r="A195"/>
  <c r="N194"/>
  <c r="M194"/>
  <c r="A194"/>
  <c r="N193"/>
  <c r="M193"/>
  <c r="A193"/>
  <c r="N192"/>
  <c r="M192"/>
  <c r="A192"/>
  <c r="N191"/>
  <c r="M191"/>
  <c r="A191"/>
  <c r="N190"/>
  <c r="M190"/>
  <c r="A190"/>
  <c r="N189"/>
  <c r="M189"/>
  <c r="A189"/>
  <c r="N188"/>
  <c r="M188"/>
  <c r="A188"/>
  <c r="N187"/>
  <c r="M187"/>
  <c r="A187"/>
  <c r="N186"/>
  <c r="M186"/>
  <c r="A186"/>
  <c r="N185"/>
  <c r="M185"/>
  <c r="A185"/>
  <c r="N184"/>
  <c r="M184"/>
  <c r="A184"/>
  <c r="N183"/>
  <c r="M183"/>
  <c r="A183"/>
  <c r="N182"/>
  <c r="M182"/>
  <c r="A182"/>
  <c r="N181"/>
  <c r="M181"/>
  <c r="A181"/>
  <c r="N180"/>
  <c r="M180"/>
  <c r="A180"/>
  <c r="N179"/>
  <c r="M179"/>
  <c r="A179"/>
  <c r="N178"/>
  <c r="M178"/>
  <c r="A178"/>
  <c r="N177"/>
  <c r="M177"/>
  <c r="A177"/>
  <c r="N176"/>
  <c r="M176"/>
  <c r="A176"/>
  <c r="N175"/>
  <c r="M175"/>
  <c r="A175"/>
  <c r="N174"/>
  <c r="M174"/>
  <c r="A174"/>
  <c r="N173"/>
  <c r="M173"/>
  <c r="A173"/>
  <c r="N172"/>
  <c r="M172"/>
  <c r="A172"/>
  <c r="N171"/>
  <c r="M171"/>
  <c r="A171"/>
  <c r="N170"/>
  <c r="M170"/>
  <c r="A170"/>
  <c r="N169"/>
  <c r="M169"/>
  <c r="A169"/>
  <c r="N168"/>
  <c r="M168"/>
  <c r="A168"/>
  <c r="N167"/>
  <c r="M167"/>
  <c r="A167"/>
  <c r="N166"/>
  <c r="M166"/>
  <c r="A166"/>
  <c r="N165"/>
  <c r="M165"/>
  <c r="A165"/>
  <c r="N164"/>
  <c r="M164"/>
  <c r="A164"/>
  <c r="N163"/>
  <c r="M163"/>
  <c r="A163"/>
  <c r="N162"/>
  <c r="M162"/>
  <c r="A162"/>
  <c r="N161"/>
  <c r="M161"/>
  <c r="A161"/>
  <c r="N160"/>
  <c r="M160"/>
  <c r="A160"/>
  <c r="N159"/>
  <c r="M159"/>
  <c r="A159"/>
  <c r="N158"/>
  <c r="M158"/>
  <c r="A158"/>
  <c r="N157"/>
  <c r="M157"/>
  <c r="A157"/>
  <c r="N156"/>
  <c r="M156"/>
  <c r="A156"/>
  <c r="N155"/>
  <c r="M155"/>
  <c r="A155"/>
  <c r="N154"/>
  <c r="M154"/>
  <c r="A154"/>
  <c r="N153"/>
  <c r="M153"/>
  <c r="A153"/>
  <c r="N152"/>
  <c r="M152"/>
  <c r="A152"/>
  <c r="N151"/>
  <c r="M151"/>
  <c r="A151"/>
  <c r="N150"/>
  <c r="M150"/>
  <c r="A150"/>
  <c r="N149"/>
  <c r="M149"/>
  <c r="A149"/>
  <c r="N148"/>
  <c r="M148"/>
  <c r="A148"/>
  <c r="N147"/>
  <c r="M147"/>
  <c r="A147"/>
  <c r="N146"/>
  <c r="M146"/>
  <c r="A146"/>
  <c r="N145"/>
  <c r="M145"/>
  <c r="A145"/>
  <c r="N144"/>
  <c r="M144"/>
  <c r="A144"/>
  <c r="N143"/>
  <c r="M143"/>
  <c r="A143"/>
  <c r="N142"/>
  <c r="M142"/>
  <c r="A142"/>
  <c r="N141"/>
  <c r="M141"/>
  <c r="A141"/>
  <c r="N140"/>
  <c r="M140"/>
  <c r="A140"/>
  <c r="N139"/>
  <c r="M139"/>
  <c r="A139"/>
  <c r="N138"/>
  <c r="M138"/>
  <c r="A138"/>
  <c r="N137"/>
  <c r="M137"/>
  <c r="A137"/>
  <c r="N136"/>
  <c r="M136"/>
  <c r="A136"/>
  <c r="N135"/>
  <c r="M135"/>
  <c r="A135"/>
  <c r="N134"/>
  <c r="M134"/>
  <c r="A134"/>
  <c r="N133"/>
  <c r="M133"/>
  <c r="A133"/>
  <c r="N132"/>
  <c r="M132"/>
  <c r="A132"/>
  <c r="N131"/>
  <c r="M131"/>
  <c r="A131"/>
  <c r="N130"/>
  <c r="M130"/>
  <c r="A130"/>
  <c r="N129"/>
  <c r="M129"/>
  <c r="A129"/>
  <c r="N128"/>
  <c r="M128"/>
  <c r="A128"/>
  <c r="N127"/>
  <c r="M127"/>
  <c r="A127"/>
  <c r="N126"/>
  <c r="M126"/>
  <c r="A126"/>
  <c r="N125"/>
  <c r="M125"/>
  <c r="A125"/>
  <c r="N124"/>
  <c r="M124"/>
  <c r="A124"/>
  <c r="N123"/>
  <c r="M123"/>
  <c r="A123"/>
  <c r="N122"/>
  <c r="M122"/>
  <c r="A122"/>
  <c r="N121"/>
  <c r="M121"/>
  <c r="A121"/>
  <c r="N120"/>
  <c r="M120"/>
  <c r="A120"/>
  <c r="N119"/>
  <c r="M119"/>
  <c r="A119"/>
  <c r="N118"/>
  <c r="M118"/>
  <c r="A118"/>
  <c r="N117"/>
  <c r="M117"/>
  <c r="A117"/>
  <c r="N116"/>
  <c r="M116"/>
  <c r="A116"/>
  <c r="N115"/>
  <c r="M115"/>
  <c r="A115"/>
  <c r="N114"/>
  <c r="M114"/>
  <c r="A114"/>
  <c r="N113"/>
  <c r="M113"/>
  <c r="A113"/>
  <c r="N112"/>
  <c r="M112"/>
  <c r="A112"/>
  <c r="N111"/>
  <c r="M111"/>
  <c r="A111"/>
  <c r="N110"/>
  <c r="M110"/>
  <c r="A110"/>
  <c r="N109"/>
  <c r="M109"/>
  <c r="A109"/>
  <c r="N108"/>
  <c r="M108"/>
  <c r="A108"/>
  <c r="N107"/>
  <c r="M107"/>
  <c r="A107"/>
  <c r="N106"/>
  <c r="M106"/>
  <c r="A106"/>
  <c r="N105"/>
  <c r="M105"/>
  <c r="A105"/>
  <c r="N104"/>
  <c r="M104"/>
  <c r="A104"/>
  <c r="N103"/>
  <c r="M103"/>
  <c r="A103"/>
  <c r="N102"/>
  <c r="M102"/>
  <c r="A102"/>
  <c r="N101"/>
  <c r="M101"/>
  <c r="A101"/>
  <c r="N100"/>
  <c r="M100"/>
  <c r="A100"/>
  <c r="N99"/>
  <c r="M99"/>
  <c r="A99"/>
  <c r="N98"/>
  <c r="M98"/>
  <c r="A98"/>
  <c r="N97"/>
  <c r="M97"/>
  <c r="A97"/>
  <c r="N96"/>
  <c r="M96"/>
  <c r="A96"/>
  <c r="N95"/>
  <c r="M95"/>
  <c r="A95"/>
  <c r="N94"/>
  <c r="M94"/>
  <c r="A94"/>
  <c r="N93"/>
  <c r="M93"/>
  <c r="A93"/>
  <c r="N92"/>
  <c r="M92"/>
  <c r="A92"/>
  <c r="N91"/>
  <c r="M91"/>
  <c r="A91"/>
  <c r="N90"/>
  <c r="M90"/>
  <c r="A90"/>
  <c r="N89"/>
  <c r="M89"/>
  <c r="A89"/>
  <c r="N88"/>
  <c r="M88"/>
  <c r="A88"/>
  <c r="N87"/>
  <c r="M87"/>
  <c r="A87"/>
  <c r="N86"/>
  <c r="M86"/>
  <c r="A86"/>
  <c r="N85"/>
  <c r="M85"/>
  <c r="A85"/>
  <c r="N84"/>
  <c r="M84"/>
  <c r="A84"/>
  <c r="N83"/>
  <c r="M83"/>
  <c r="A83"/>
  <c r="N82"/>
  <c r="M82"/>
  <c r="A82"/>
  <c r="N81"/>
  <c r="M81"/>
  <c r="A81"/>
  <c r="N80"/>
  <c r="M80"/>
  <c r="A80"/>
  <c r="N79"/>
  <c r="M79"/>
  <c r="A79"/>
  <c r="N78"/>
  <c r="M78"/>
  <c r="A78"/>
  <c r="N77"/>
  <c r="M77"/>
  <c r="A77"/>
  <c r="N76"/>
  <c r="M76"/>
  <c r="A76"/>
  <c r="N75"/>
  <c r="M75"/>
  <c r="A75"/>
  <c r="N74"/>
  <c r="M74"/>
  <c r="A74"/>
  <c r="N73"/>
  <c r="M73"/>
  <c r="A73"/>
  <c r="N72"/>
  <c r="M72"/>
  <c r="A72"/>
  <c r="N71"/>
  <c r="M71"/>
  <c r="A71"/>
  <c r="N70"/>
  <c r="M70"/>
  <c r="A70"/>
  <c r="N69"/>
  <c r="M69"/>
  <c r="A69"/>
  <c r="N68"/>
  <c r="M68"/>
  <c r="A68"/>
  <c r="N67"/>
  <c r="M67"/>
  <c r="A67"/>
  <c r="N66"/>
  <c r="M66"/>
  <c r="A66"/>
  <c r="N65"/>
  <c r="M65"/>
  <c r="A65"/>
  <c r="N64"/>
  <c r="M64"/>
  <c r="A64"/>
  <c r="N63"/>
  <c r="M63"/>
  <c r="A63"/>
  <c r="N62"/>
  <c r="M62"/>
  <c r="A62"/>
  <c r="N61"/>
  <c r="M61"/>
  <c r="A61"/>
  <c r="N60"/>
  <c r="M60"/>
  <c r="A60"/>
  <c r="N59"/>
  <c r="M59"/>
  <c r="A59"/>
  <c r="N58"/>
  <c r="M58"/>
  <c r="A58"/>
  <c r="N57"/>
  <c r="M57"/>
  <c r="A57"/>
  <c r="N56"/>
  <c r="M56"/>
  <c r="A56"/>
  <c r="N55"/>
  <c r="M55"/>
  <c r="A55"/>
  <c r="N54"/>
  <c r="M54"/>
  <c r="A54"/>
  <c r="N53"/>
  <c r="M53"/>
  <c r="A53"/>
  <c r="N52"/>
  <c r="M52"/>
  <c r="A52"/>
  <c r="N51"/>
  <c r="M51"/>
  <c r="A51"/>
  <c r="N50"/>
  <c r="M50"/>
  <c r="A50"/>
  <c r="N49"/>
  <c r="M49"/>
  <c r="A49"/>
  <c r="N48"/>
  <c r="M48"/>
  <c r="A48"/>
  <c r="N47"/>
  <c r="M47"/>
  <c r="A47"/>
  <c r="N46"/>
  <c r="M46"/>
  <c r="A46"/>
  <c r="N45"/>
  <c r="M45"/>
  <c r="A45"/>
  <c r="N44"/>
  <c r="M44"/>
  <c r="A44"/>
  <c r="N43"/>
  <c r="M43"/>
  <c r="A43"/>
  <c r="N42"/>
  <c r="M42"/>
  <c r="A42"/>
  <c r="N41"/>
  <c r="M41"/>
  <c r="A41"/>
  <c r="N40"/>
  <c r="M40"/>
  <c r="A40"/>
  <c r="N39"/>
  <c r="M39"/>
  <c r="A39"/>
  <c r="N38"/>
  <c r="M38"/>
  <c r="A38"/>
  <c r="N37"/>
  <c r="M37"/>
  <c r="A37"/>
  <c r="N36"/>
  <c r="M36"/>
  <c r="A36"/>
  <c r="N35"/>
  <c r="M35"/>
  <c r="A35"/>
  <c r="N34"/>
  <c r="M34"/>
  <c r="A34"/>
  <c r="N33"/>
  <c r="M33"/>
  <c r="A33"/>
  <c r="N32"/>
  <c r="M32"/>
  <c r="A32"/>
  <c r="N31"/>
  <c r="M31"/>
  <c r="A31"/>
  <c r="N30"/>
  <c r="M30"/>
  <c r="A30"/>
  <c r="N29"/>
  <c r="M29"/>
  <c r="A29"/>
  <c r="N28"/>
  <c r="M28"/>
  <c r="A28"/>
  <c r="N27"/>
  <c r="M27"/>
  <c r="A27"/>
  <c r="N26"/>
  <c r="M26"/>
  <c r="A26"/>
  <c r="N25"/>
  <c r="M25"/>
  <c r="A25"/>
  <c r="N24"/>
  <c r="M24"/>
  <c r="A24"/>
  <c r="N23"/>
  <c r="M23"/>
  <c r="A23"/>
  <c r="N22"/>
  <c r="M22"/>
  <c r="A22"/>
  <c r="N21"/>
  <c r="M21"/>
  <c r="A21"/>
  <c r="N20"/>
  <c r="M20"/>
  <c r="A20"/>
  <c r="N19"/>
  <c r="M19"/>
  <c r="A19"/>
  <c r="N18"/>
  <c r="M18"/>
  <c r="A18"/>
  <c r="N17"/>
  <c r="M17"/>
  <c r="A17"/>
  <c r="N16"/>
  <c r="M16"/>
  <c r="A16"/>
  <c r="N15"/>
  <c r="M15"/>
  <c r="A15"/>
  <c r="N14"/>
  <c r="M14"/>
  <c r="A14"/>
  <c r="N13"/>
  <c r="M13"/>
  <c r="A13"/>
  <c r="N12"/>
  <c r="M12"/>
  <c r="A12"/>
  <c r="N11"/>
  <c r="M11"/>
  <c r="A11"/>
  <c r="N10"/>
  <c r="M10"/>
  <c r="A10"/>
  <c r="N9"/>
  <c r="M9"/>
  <c r="A9"/>
  <c r="N8"/>
  <c r="M8"/>
  <c r="A8"/>
  <c r="N7"/>
  <c r="M7"/>
  <c r="A7"/>
  <c r="N6"/>
  <c r="M6"/>
  <c r="A6"/>
  <c r="N5"/>
  <c r="M5"/>
  <c r="A5"/>
  <c r="N4"/>
  <c r="M4"/>
  <c r="A4"/>
  <c r="N3"/>
  <c r="M3"/>
  <c r="A3"/>
  <c r="N2"/>
  <c r="M2"/>
  <c r="A2"/>
  <c r="N930" i="23"/>
  <c r="M930"/>
  <c r="A930"/>
  <c r="N929"/>
  <c r="M929"/>
  <c r="A929"/>
  <c r="N928"/>
  <c r="M928"/>
  <c r="A928"/>
  <c r="N927"/>
  <c r="M927"/>
  <c r="A927"/>
  <c r="N926"/>
  <c r="M926"/>
  <c r="A926"/>
  <c r="N925"/>
  <c r="M925"/>
  <c r="A925"/>
  <c r="N924"/>
  <c r="M924"/>
  <c r="A924"/>
  <c r="N923"/>
  <c r="M923"/>
  <c r="A923"/>
  <c r="N922"/>
  <c r="M922"/>
  <c r="A922"/>
  <c r="N921"/>
  <c r="M921"/>
  <c r="A921"/>
  <c r="N920"/>
  <c r="M920"/>
  <c r="A920"/>
  <c r="N919"/>
  <c r="M919"/>
  <c r="A919"/>
  <c r="N918"/>
  <c r="M918"/>
  <c r="A918"/>
  <c r="N917"/>
  <c r="M917"/>
  <c r="A917"/>
  <c r="N916"/>
  <c r="M916"/>
  <c r="A916"/>
  <c r="N915"/>
  <c r="M915"/>
  <c r="A915"/>
  <c r="N914"/>
  <c r="M914"/>
  <c r="A914"/>
  <c r="N913"/>
  <c r="M913"/>
  <c r="A913"/>
  <c r="N912"/>
  <c r="M912"/>
  <c r="A912"/>
  <c r="N911"/>
  <c r="M911"/>
  <c r="A911"/>
  <c r="N910"/>
  <c r="M910"/>
  <c r="A910"/>
  <c r="N909"/>
  <c r="M909"/>
  <c r="A909"/>
  <c r="N908"/>
  <c r="M908"/>
  <c r="A908"/>
  <c r="N907"/>
  <c r="M907"/>
  <c r="A907"/>
  <c r="N906"/>
  <c r="M906"/>
  <c r="A906"/>
  <c r="N905"/>
  <c r="M905"/>
  <c r="A905"/>
  <c r="N904"/>
  <c r="M904"/>
  <c r="A904"/>
  <c r="N903"/>
  <c r="M903"/>
  <c r="A903"/>
  <c r="N902"/>
  <c r="M902"/>
  <c r="A902"/>
  <c r="N901"/>
  <c r="M901"/>
  <c r="A901"/>
  <c r="N900"/>
  <c r="M900"/>
  <c r="A900"/>
  <c r="N899"/>
  <c r="M899"/>
  <c r="A899"/>
  <c r="N898"/>
  <c r="M898"/>
  <c r="A898"/>
  <c r="N897"/>
  <c r="M897"/>
  <c r="A897"/>
  <c r="N896"/>
  <c r="M896"/>
  <c r="A896"/>
  <c r="N895"/>
  <c r="M895"/>
  <c r="A895"/>
  <c r="N894"/>
  <c r="M894"/>
  <c r="A894"/>
  <c r="N893"/>
  <c r="M893"/>
  <c r="A893"/>
  <c r="N892"/>
  <c r="M892"/>
  <c r="A892"/>
  <c r="N891"/>
  <c r="M891"/>
  <c r="A891"/>
  <c r="N890"/>
  <c r="M890"/>
  <c r="A890"/>
  <c r="N889"/>
  <c r="M889"/>
  <c r="A889"/>
  <c r="N888"/>
  <c r="M888"/>
  <c r="A888"/>
  <c r="N887"/>
  <c r="M887"/>
  <c r="A887"/>
  <c r="N886"/>
  <c r="M886"/>
  <c r="A886"/>
  <c r="N885"/>
  <c r="M885"/>
  <c r="A885"/>
  <c r="N884"/>
  <c r="M884"/>
  <c r="A884"/>
  <c r="N883"/>
  <c r="M883"/>
  <c r="A883"/>
  <c r="N882"/>
  <c r="M882"/>
  <c r="A882"/>
  <c r="N881"/>
  <c r="M881"/>
  <c r="A881"/>
  <c r="N880"/>
  <c r="M880"/>
  <c r="A880"/>
  <c r="N879"/>
  <c r="M879"/>
  <c r="A879"/>
  <c r="N878"/>
  <c r="M878"/>
  <c r="A878"/>
  <c r="N877"/>
  <c r="M877"/>
  <c r="A877"/>
  <c r="N876"/>
  <c r="M876"/>
  <c r="A876"/>
  <c r="N875"/>
  <c r="M875"/>
  <c r="A875"/>
  <c r="N874"/>
  <c r="M874"/>
  <c r="A874"/>
  <c r="N873"/>
  <c r="M873"/>
  <c r="A873"/>
  <c r="N872"/>
  <c r="M872"/>
  <c r="A872"/>
  <c r="N871"/>
  <c r="M871"/>
  <c r="A871"/>
  <c r="N870"/>
  <c r="M870"/>
  <c r="A870"/>
  <c r="N869"/>
  <c r="M869"/>
  <c r="A869"/>
  <c r="N868"/>
  <c r="M868"/>
  <c r="A868"/>
  <c r="N867"/>
  <c r="M867"/>
  <c r="A867"/>
  <c r="N866"/>
  <c r="M866"/>
  <c r="A866"/>
  <c r="N865"/>
  <c r="M865"/>
  <c r="A865"/>
  <c r="N864"/>
  <c r="M864"/>
  <c r="A864"/>
  <c r="N863"/>
  <c r="M863"/>
  <c r="A863"/>
  <c r="N862"/>
  <c r="M862"/>
  <c r="A862"/>
  <c r="N861"/>
  <c r="M861"/>
  <c r="A861"/>
  <c r="N860"/>
  <c r="M860"/>
  <c r="A860"/>
  <c r="N859"/>
  <c r="M859"/>
  <c r="A859"/>
  <c r="N858"/>
  <c r="M858"/>
  <c r="A858"/>
  <c r="N857"/>
  <c r="M857"/>
  <c r="A857"/>
  <c r="N856"/>
  <c r="M856"/>
  <c r="A856"/>
  <c r="N855"/>
  <c r="M855"/>
  <c r="A855"/>
  <c r="N854"/>
  <c r="M854"/>
  <c r="A854"/>
  <c r="N853"/>
  <c r="M853"/>
  <c r="A853"/>
  <c r="N852"/>
  <c r="M852"/>
  <c r="A852"/>
  <c r="N851"/>
  <c r="M851"/>
  <c r="A851"/>
  <c r="N850"/>
  <c r="M850"/>
  <c r="A850"/>
  <c r="N849"/>
  <c r="M849"/>
  <c r="A849"/>
  <c r="N848"/>
  <c r="M848"/>
  <c r="A848"/>
  <c r="N847"/>
  <c r="M847"/>
  <c r="A847"/>
  <c r="N846"/>
  <c r="M846"/>
  <c r="A846"/>
  <c r="N845"/>
  <c r="M845"/>
  <c r="A845"/>
  <c r="N844"/>
  <c r="M844"/>
  <c r="A844"/>
  <c r="N843"/>
  <c r="M843"/>
  <c r="A843"/>
  <c r="N842"/>
  <c r="M842"/>
  <c r="A842"/>
  <c r="N841"/>
  <c r="M841"/>
  <c r="A841"/>
  <c r="N840"/>
  <c r="M840"/>
  <c r="A840"/>
  <c r="N839"/>
  <c r="M839"/>
  <c r="A839"/>
  <c r="N838"/>
  <c r="M838"/>
  <c r="A838"/>
  <c r="N837"/>
  <c r="M837"/>
  <c r="A837"/>
  <c r="N836"/>
  <c r="M836"/>
  <c r="A836"/>
  <c r="N835"/>
  <c r="M835"/>
  <c r="A835"/>
  <c r="N834"/>
  <c r="M834"/>
  <c r="A834"/>
  <c r="N833"/>
  <c r="M833"/>
  <c r="A833"/>
  <c r="N832"/>
  <c r="M832"/>
  <c r="A832"/>
  <c r="N831"/>
  <c r="M831"/>
  <c r="A831"/>
  <c r="N830"/>
  <c r="M830"/>
  <c r="A830"/>
  <c r="N829"/>
  <c r="M829"/>
  <c r="A829"/>
  <c r="N828"/>
  <c r="M828"/>
  <c r="A828"/>
  <c r="N827"/>
  <c r="M827"/>
  <c r="A827"/>
  <c r="N826"/>
  <c r="M826"/>
  <c r="A826"/>
  <c r="N825"/>
  <c r="M825"/>
  <c r="A825"/>
  <c r="N824"/>
  <c r="M824"/>
  <c r="A824"/>
  <c r="N823"/>
  <c r="M823"/>
  <c r="A823"/>
  <c r="N822"/>
  <c r="M822"/>
  <c r="A822"/>
  <c r="N821"/>
  <c r="M821"/>
  <c r="A821"/>
  <c r="N820"/>
  <c r="M820"/>
  <c r="A820"/>
  <c r="N819"/>
  <c r="M819"/>
  <c r="A819"/>
  <c r="N818"/>
  <c r="M818"/>
  <c r="A818"/>
  <c r="N817"/>
  <c r="M817"/>
  <c r="A817"/>
  <c r="N816"/>
  <c r="M816"/>
  <c r="A816"/>
  <c r="N815"/>
  <c r="M815"/>
  <c r="A815"/>
  <c r="N814"/>
  <c r="M814"/>
  <c r="A814"/>
  <c r="N813"/>
  <c r="M813"/>
  <c r="A813"/>
  <c r="N812"/>
  <c r="M812"/>
  <c r="A812"/>
  <c r="N811"/>
  <c r="M811"/>
  <c r="A811"/>
  <c r="N810"/>
  <c r="M810"/>
  <c r="A810"/>
  <c r="N809"/>
  <c r="M809"/>
  <c r="A809"/>
  <c r="N808"/>
  <c r="M808"/>
  <c r="A808"/>
  <c r="N807"/>
  <c r="M807"/>
  <c r="A807"/>
  <c r="N806"/>
  <c r="M806"/>
  <c r="A806"/>
  <c r="N805"/>
  <c r="M805"/>
  <c r="A805"/>
  <c r="N804"/>
  <c r="M804"/>
  <c r="A804"/>
  <c r="N803"/>
  <c r="M803"/>
  <c r="A803"/>
  <c r="N802"/>
  <c r="M802"/>
  <c r="A802"/>
  <c r="N801"/>
  <c r="M801"/>
  <c r="A801"/>
  <c r="N800"/>
  <c r="M800"/>
  <c r="A800"/>
  <c r="N799"/>
  <c r="M799"/>
  <c r="A799"/>
  <c r="N798"/>
  <c r="M798"/>
  <c r="A798"/>
  <c r="N797"/>
  <c r="M797"/>
  <c r="A797"/>
  <c r="N796"/>
  <c r="M796"/>
  <c r="A796"/>
  <c r="N795"/>
  <c r="M795"/>
  <c r="A795"/>
  <c r="N794"/>
  <c r="M794"/>
  <c r="A794"/>
  <c r="N793"/>
  <c r="M793"/>
  <c r="A793"/>
  <c r="N792"/>
  <c r="M792"/>
  <c r="A792"/>
  <c r="N791"/>
  <c r="M791"/>
  <c r="A791"/>
  <c r="N790"/>
  <c r="M790"/>
  <c r="A790"/>
  <c r="N789"/>
  <c r="M789"/>
  <c r="A789"/>
  <c r="N788"/>
  <c r="M788"/>
  <c r="A788"/>
  <c r="N787"/>
  <c r="M787"/>
  <c r="A787"/>
  <c r="N786"/>
  <c r="M786"/>
  <c r="A786"/>
  <c r="N785"/>
  <c r="M785"/>
  <c r="A785"/>
  <c r="N784"/>
  <c r="M784"/>
  <c r="A784"/>
  <c r="N783"/>
  <c r="M783"/>
  <c r="A783"/>
  <c r="N782"/>
  <c r="M782"/>
  <c r="A782"/>
  <c r="N781"/>
  <c r="M781"/>
  <c r="A781"/>
  <c r="N780"/>
  <c r="M780"/>
  <c r="A780"/>
  <c r="N779"/>
  <c r="M779"/>
  <c r="A779"/>
  <c r="N778"/>
  <c r="M778"/>
  <c r="A778"/>
  <c r="N777"/>
  <c r="M777"/>
  <c r="A777"/>
  <c r="N776"/>
  <c r="M776"/>
  <c r="A776"/>
  <c r="N775"/>
  <c r="M775"/>
  <c r="A775"/>
  <c r="N774"/>
  <c r="M774"/>
  <c r="A774"/>
  <c r="N773"/>
  <c r="M773"/>
  <c r="A773"/>
  <c r="N772"/>
  <c r="M772"/>
  <c r="A772"/>
  <c r="N771"/>
  <c r="M771"/>
  <c r="A771"/>
  <c r="N770"/>
  <c r="M770"/>
  <c r="A770"/>
  <c r="N769"/>
  <c r="M769"/>
  <c r="A769"/>
  <c r="N768"/>
  <c r="M768"/>
  <c r="A768"/>
  <c r="N767"/>
  <c r="M767"/>
  <c r="A767"/>
  <c r="N766"/>
  <c r="M766"/>
  <c r="A766"/>
  <c r="N765"/>
  <c r="M765"/>
  <c r="A765"/>
  <c r="N764"/>
  <c r="M764"/>
  <c r="A764"/>
  <c r="N763"/>
  <c r="M763"/>
  <c r="A763"/>
  <c r="N762"/>
  <c r="M762"/>
  <c r="A762"/>
  <c r="N761"/>
  <c r="M761"/>
  <c r="A761"/>
  <c r="N760"/>
  <c r="M760"/>
  <c r="A760"/>
  <c r="N759"/>
  <c r="M759"/>
  <c r="A759"/>
  <c r="N758"/>
  <c r="M758"/>
  <c r="A758"/>
  <c r="N757"/>
  <c r="M757"/>
  <c r="A757"/>
  <c r="N756"/>
  <c r="M756"/>
  <c r="A756"/>
  <c r="N755"/>
  <c r="M755"/>
  <c r="A755"/>
  <c r="N754"/>
  <c r="M754"/>
  <c r="A754"/>
  <c r="N753"/>
  <c r="M753"/>
  <c r="A753"/>
  <c r="N752"/>
  <c r="M752"/>
  <c r="A752"/>
  <c r="N751"/>
  <c r="M751"/>
  <c r="A751"/>
  <c r="N750"/>
  <c r="M750"/>
  <c r="A750"/>
  <c r="N749"/>
  <c r="M749"/>
  <c r="A749"/>
  <c r="N748"/>
  <c r="M748"/>
  <c r="A748"/>
  <c r="N747"/>
  <c r="M747"/>
  <c r="A747"/>
  <c r="N746"/>
  <c r="M746"/>
  <c r="A746"/>
  <c r="N745"/>
  <c r="M745"/>
  <c r="A745"/>
  <c r="N744"/>
  <c r="M744"/>
  <c r="A744"/>
  <c r="N743"/>
  <c r="M743"/>
  <c r="A743"/>
  <c r="N742"/>
  <c r="M742"/>
  <c r="A742"/>
  <c r="N741"/>
  <c r="M741"/>
  <c r="A741"/>
  <c r="N740"/>
  <c r="M740"/>
  <c r="A740"/>
  <c r="N739"/>
  <c r="M739"/>
  <c r="A739"/>
  <c r="N738"/>
  <c r="M738"/>
  <c r="A738"/>
  <c r="N737"/>
  <c r="M737"/>
  <c r="A737"/>
  <c r="N736"/>
  <c r="M736"/>
  <c r="A736"/>
  <c r="N735"/>
  <c r="M735"/>
  <c r="A735"/>
  <c r="N734"/>
  <c r="M734"/>
  <c r="A734"/>
  <c r="N733"/>
  <c r="M733"/>
  <c r="A733"/>
  <c r="N732"/>
  <c r="M732"/>
  <c r="A732"/>
  <c r="N731"/>
  <c r="M731"/>
  <c r="A731"/>
  <c r="N730"/>
  <c r="M730"/>
  <c r="A730"/>
  <c r="N729"/>
  <c r="M729"/>
  <c r="A729"/>
  <c r="N728"/>
  <c r="M728"/>
  <c r="A728"/>
  <c r="N727"/>
  <c r="M727"/>
  <c r="A727"/>
  <c r="N726"/>
  <c r="M726"/>
  <c r="A726"/>
  <c r="N725"/>
  <c r="M725"/>
  <c r="A725"/>
  <c r="N724"/>
  <c r="M724"/>
  <c r="A724"/>
  <c r="N723"/>
  <c r="M723"/>
  <c r="A723"/>
  <c r="N722"/>
  <c r="M722"/>
  <c r="A722"/>
  <c r="N721"/>
  <c r="M721"/>
  <c r="A721"/>
  <c r="N720"/>
  <c r="M720"/>
  <c r="A720"/>
  <c r="N719"/>
  <c r="M719"/>
  <c r="A719"/>
  <c r="N718"/>
  <c r="M718"/>
  <c r="A718"/>
  <c r="N717"/>
  <c r="M717"/>
  <c r="A717"/>
  <c r="N716"/>
  <c r="M716"/>
  <c r="A716"/>
  <c r="N715"/>
  <c r="M715"/>
  <c r="A715"/>
  <c r="N714"/>
  <c r="M714"/>
  <c r="A714"/>
  <c r="N713"/>
  <c r="M713"/>
  <c r="A713"/>
  <c r="N712"/>
  <c r="M712"/>
  <c r="A712"/>
  <c r="N711"/>
  <c r="M711"/>
  <c r="A711"/>
  <c r="N710"/>
  <c r="M710"/>
  <c r="A710"/>
  <c r="N709"/>
  <c r="M709"/>
  <c r="A709"/>
  <c r="N708"/>
  <c r="M708"/>
  <c r="A708"/>
  <c r="N707"/>
  <c r="M707"/>
  <c r="A707"/>
  <c r="N706"/>
  <c r="M706"/>
  <c r="A706"/>
  <c r="N705"/>
  <c r="M705"/>
  <c r="A705"/>
  <c r="N704"/>
  <c r="M704"/>
  <c r="A704"/>
  <c r="N703"/>
  <c r="M703"/>
  <c r="A703"/>
  <c r="N702"/>
  <c r="M702"/>
  <c r="A702"/>
  <c r="N701"/>
  <c r="M701"/>
  <c r="A701"/>
  <c r="N700"/>
  <c r="M700"/>
  <c r="A700"/>
  <c r="N699"/>
  <c r="M699"/>
  <c r="A699"/>
  <c r="N698"/>
  <c r="M698"/>
  <c r="A698"/>
  <c r="N697"/>
  <c r="M697"/>
  <c r="A697"/>
  <c r="N696"/>
  <c r="M696"/>
  <c r="A696"/>
  <c r="N695"/>
  <c r="M695"/>
  <c r="A695"/>
  <c r="N694"/>
  <c r="M694"/>
  <c r="A694"/>
  <c r="N693"/>
  <c r="M693"/>
  <c r="A693"/>
  <c r="N692"/>
  <c r="M692"/>
  <c r="A692"/>
  <c r="N691"/>
  <c r="M691"/>
  <c r="A691"/>
  <c r="N690"/>
  <c r="M690"/>
  <c r="A690"/>
  <c r="N689"/>
  <c r="M689"/>
  <c r="A689"/>
  <c r="N688"/>
  <c r="M688"/>
  <c r="A688"/>
  <c r="N687"/>
  <c r="M687"/>
  <c r="A687"/>
  <c r="N686"/>
  <c r="M686"/>
  <c r="A686"/>
  <c r="N685"/>
  <c r="M685"/>
  <c r="A685"/>
  <c r="N684"/>
  <c r="M684"/>
  <c r="A684"/>
  <c r="N683"/>
  <c r="M683"/>
  <c r="A683"/>
  <c r="N682"/>
  <c r="M682"/>
  <c r="A682"/>
  <c r="N681"/>
  <c r="M681"/>
  <c r="A681"/>
  <c r="N680"/>
  <c r="M680"/>
  <c r="A680"/>
  <c r="N679"/>
  <c r="M679"/>
  <c r="A679"/>
  <c r="N678"/>
  <c r="M678"/>
  <c r="A678"/>
  <c r="N677"/>
  <c r="M677"/>
  <c r="A677"/>
  <c r="N676"/>
  <c r="M676"/>
  <c r="A676"/>
  <c r="N675"/>
  <c r="M675"/>
  <c r="A675"/>
  <c r="N674"/>
  <c r="M674"/>
  <c r="A674"/>
  <c r="N673"/>
  <c r="M673"/>
  <c r="A673"/>
  <c r="N672"/>
  <c r="M672"/>
  <c r="A672"/>
  <c r="N671"/>
  <c r="M671"/>
  <c r="A671"/>
  <c r="N670"/>
  <c r="M670"/>
  <c r="A670"/>
  <c r="N669"/>
  <c r="M669"/>
  <c r="A669"/>
  <c r="N668"/>
  <c r="M668"/>
  <c r="A668"/>
  <c r="N667"/>
  <c r="M667"/>
  <c r="A667"/>
  <c r="N666"/>
  <c r="M666"/>
  <c r="A666"/>
  <c r="N665"/>
  <c r="M665"/>
  <c r="A665"/>
  <c r="N664"/>
  <c r="M664"/>
  <c r="A664"/>
  <c r="N663"/>
  <c r="M663"/>
  <c r="A663"/>
  <c r="N662"/>
  <c r="M662"/>
  <c r="A662"/>
  <c r="N661"/>
  <c r="M661"/>
  <c r="A661"/>
  <c r="N660"/>
  <c r="M660"/>
  <c r="A660"/>
  <c r="N659"/>
  <c r="M659"/>
  <c r="A659"/>
  <c r="N658"/>
  <c r="M658"/>
  <c r="A658"/>
  <c r="N657"/>
  <c r="M657"/>
  <c r="A657"/>
  <c r="N656"/>
  <c r="M656"/>
  <c r="A656"/>
  <c r="N655"/>
  <c r="M655"/>
  <c r="A655"/>
  <c r="N654"/>
  <c r="M654"/>
  <c r="A654"/>
  <c r="N653"/>
  <c r="M653"/>
  <c r="A653"/>
  <c r="N652"/>
  <c r="M652"/>
  <c r="A652"/>
  <c r="N651"/>
  <c r="M651"/>
  <c r="A651"/>
  <c r="N650"/>
  <c r="M650"/>
  <c r="A650"/>
  <c r="N649"/>
  <c r="M649"/>
  <c r="A649"/>
  <c r="N648"/>
  <c r="M648"/>
  <c r="A648"/>
  <c r="N647"/>
  <c r="M647"/>
  <c r="A647"/>
  <c r="N646"/>
  <c r="M646"/>
  <c r="A646"/>
  <c r="N645"/>
  <c r="M645"/>
  <c r="A645"/>
  <c r="N644"/>
  <c r="M644"/>
  <c r="A644"/>
  <c r="N643"/>
  <c r="M643"/>
  <c r="A643"/>
  <c r="N642"/>
  <c r="M642"/>
  <c r="A642"/>
  <c r="N641"/>
  <c r="M641"/>
  <c r="A641"/>
  <c r="N640"/>
  <c r="M640"/>
  <c r="A640"/>
  <c r="N639"/>
  <c r="M639"/>
  <c r="A639"/>
  <c r="N638"/>
  <c r="M638"/>
  <c r="A638"/>
  <c r="N637"/>
  <c r="M637"/>
  <c r="A637"/>
  <c r="N636"/>
  <c r="M636"/>
  <c r="A636"/>
  <c r="N635"/>
  <c r="M635"/>
  <c r="A635"/>
  <c r="N634"/>
  <c r="M634"/>
  <c r="A634"/>
  <c r="N633"/>
  <c r="M633"/>
  <c r="A633"/>
  <c r="N632"/>
  <c r="M632"/>
  <c r="A632"/>
  <c r="N631"/>
  <c r="M631"/>
  <c r="A631"/>
  <c r="N630"/>
  <c r="M630"/>
  <c r="A630"/>
  <c r="N629"/>
  <c r="M629"/>
  <c r="A629"/>
  <c r="N628"/>
  <c r="M628"/>
  <c r="A628"/>
  <c r="N627"/>
  <c r="M627"/>
  <c r="A627"/>
  <c r="N626"/>
  <c r="M626"/>
  <c r="A626"/>
  <c r="N625"/>
  <c r="M625"/>
  <c r="A625"/>
  <c r="N624"/>
  <c r="M624"/>
  <c r="A624"/>
  <c r="N623"/>
  <c r="M623"/>
  <c r="A623"/>
  <c r="N622"/>
  <c r="M622"/>
  <c r="A622"/>
  <c r="N621"/>
  <c r="M621"/>
  <c r="A621"/>
  <c r="N620"/>
  <c r="M620"/>
  <c r="A620"/>
  <c r="N619"/>
  <c r="M619"/>
  <c r="A619"/>
  <c r="N618"/>
  <c r="M618"/>
  <c r="A618"/>
  <c r="N617"/>
  <c r="M617"/>
  <c r="A617"/>
  <c r="N616"/>
  <c r="M616"/>
  <c r="A616"/>
  <c r="N615"/>
  <c r="M615"/>
  <c r="A615"/>
  <c r="N614"/>
  <c r="M614"/>
  <c r="A614"/>
  <c r="N613"/>
  <c r="M613"/>
  <c r="A613"/>
  <c r="N612"/>
  <c r="M612"/>
  <c r="A612"/>
  <c r="N611"/>
  <c r="M611"/>
  <c r="A611"/>
  <c r="N610"/>
  <c r="M610"/>
  <c r="A610"/>
  <c r="N609"/>
  <c r="M609"/>
  <c r="A609"/>
  <c r="N608"/>
  <c r="M608"/>
  <c r="A608"/>
  <c r="N607"/>
  <c r="M607"/>
  <c r="A607"/>
  <c r="N606"/>
  <c r="M606"/>
  <c r="A606"/>
  <c r="N605"/>
  <c r="M605"/>
  <c r="A605"/>
  <c r="N604"/>
  <c r="M604"/>
  <c r="A604"/>
  <c r="N603"/>
  <c r="M603"/>
  <c r="A603"/>
  <c r="N602"/>
  <c r="M602"/>
  <c r="A602"/>
  <c r="N601"/>
  <c r="M601"/>
  <c r="A601"/>
  <c r="N600"/>
  <c r="M600"/>
  <c r="A600"/>
  <c r="N599"/>
  <c r="M599"/>
  <c r="A599"/>
  <c r="N598"/>
  <c r="M598"/>
  <c r="A598"/>
  <c r="N597"/>
  <c r="M597"/>
  <c r="A597"/>
  <c r="N596"/>
  <c r="M596"/>
  <c r="A596"/>
  <c r="N595"/>
  <c r="M595"/>
  <c r="A595"/>
  <c r="N594"/>
  <c r="M594"/>
  <c r="A594"/>
  <c r="N593"/>
  <c r="M593"/>
  <c r="A593"/>
  <c r="N592"/>
  <c r="M592"/>
  <c r="A592"/>
  <c r="N591"/>
  <c r="M591"/>
  <c r="A591"/>
  <c r="N590"/>
  <c r="M590"/>
  <c r="A590"/>
  <c r="N589"/>
  <c r="M589"/>
  <c r="A589"/>
  <c r="N588"/>
  <c r="M588"/>
  <c r="A588"/>
  <c r="N587"/>
  <c r="M587"/>
  <c r="A587"/>
  <c r="N586"/>
  <c r="M586"/>
  <c r="A586"/>
  <c r="N585"/>
  <c r="M585"/>
  <c r="A585"/>
  <c r="N584"/>
  <c r="M584"/>
  <c r="A584"/>
  <c r="N583"/>
  <c r="M583"/>
  <c r="A583"/>
  <c r="N582"/>
  <c r="M582"/>
  <c r="A582"/>
  <c r="N581"/>
  <c r="M581"/>
  <c r="A581"/>
  <c r="N580"/>
  <c r="M580"/>
  <c r="A580"/>
  <c r="N579"/>
  <c r="M579"/>
  <c r="A579"/>
  <c r="N578"/>
  <c r="M578"/>
  <c r="A578"/>
  <c r="N577"/>
  <c r="M577"/>
  <c r="A577"/>
  <c r="N576"/>
  <c r="M576"/>
  <c r="A576"/>
  <c r="N575"/>
  <c r="M575"/>
  <c r="A575"/>
  <c r="N574"/>
  <c r="M574"/>
  <c r="A574"/>
  <c r="N573"/>
  <c r="M573"/>
  <c r="A573"/>
  <c r="N572"/>
  <c r="M572"/>
  <c r="A572"/>
  <c r="N571"/>
  <c r="M571"/>
  <c r="A571"/>
  <c r="N570"/>
  <c r="M570"/>
  <c r="A570"/>
  <c r="N569"/>
  <c r="M569"/>
  <c r="A569"/>
  <c r="N568"/>
  <c r="M568"/>
  <c r="A568"/>
  <c r="N567"/>
  <c r="M567"/>
  <c r="A567"/>
  <c r="N566"/>
  <c r="M566"/>
  <c r="A566"/>
  <c r="N565"/>
  <c r="M565"/>
  <c r="A565"/>
  <c r="N564"/>
  <c r="M564"/>
  <c r="A564"/>
  <c r="N563"/>
  <c r="M563"/>
  <c r="A563"/>
  <c r="N562"/>
  <c r="M562"/>
  <c r="A562"/>
  <c r="N561"/>
  <c r="M561"/>
  <c r="A561"/>
  <c r="N560"/>
  <c r="M560"/>
  <c r="A560"/>
  <c r="N559"/>
  <c r="M559"/>
  <c r="A559"/>
  <c r="N558"/>
  <c r="M558"/>
  <c r="A558"/>
  <c r="N557"/>
  <c r="M557"/>
  <c r="A557"/>
  <c r="N556"/>
  <c r="M556"/>
  <c r="A556"/>
  <c r="N555"/>
  <c r="M555"/>
  <c r="A555"/>
  <c r="N554"/>
  <c r="M554"/>
  <c r="A554"/>
  <c r="N553"/>
  <c r="M553"/>
  <c r="A553"/>
  <c r="N552"/>
  <c r="M552"/>
  <c r="A552"/>
  <c r="N551"/>
  <c r="M551"/>
  <c r="A551"/>
  <c r="N550"/>
  <c r="M550"/>
  <c r="A550"/>
  <c r="N549"/>
  <c r="M549"/>
  <c r="A549"/>
  <c r="N548"/>
  <c r="M548"/>
  <c r="A548"/>
  <c r="N547"/>
  <c r="M547"/>
  <c r="A547"/>
  <c r="N546"/>
  <c r="M546"/>
  <c r="A546"/>
  <c r="N545"/>
  <c r="M545"/>
  <c r="A545"/>
  <c r="N544"/>
  <c r="M544"/>
  <c r="A544"/>
  <c r="N543"/>
  <c r="M543"/>
  <c r="A543"/>
  <c r="N542"/>
  <c r="M542"/>
  <c r="A542"/>
  <c r="N541"/>
  <c r="M541"/>
  <c r="A541"/>
  <c r="N540"/>
  <c r="M540"/>
  <c r="A540"/>
  <c r="N539"/>
  <c r="M539"/>
  <c r="A539"/>
  <c r="N538"/>
  <c r="M538"/>
  <c r="A538"/>
  <c r="N537"/>
  <c r="M537"/>
  <c r="A537"/>
  <c r="N536"/>
  <c r="M536"/>
  <c r="A536"/>
  <c r="N535"/>
  <c r="M535"/>
  <c r="A535"/>
  <c r="N534"/>
  <c r="M534"/>
  <c r="A534"/>
  <c r="N533"/>
  <c r="M533"/>
  <c r="A533"/>
  <c r="N532"/>
  <c r="M532"/>
  <c r="A532"/>
  <c r="N531"/>
  <c r="M531"/>
  <c r="A531"/>
  <c r="N530"/>
  <c r="M530"/>
  <c r="A530"/>
  <c r="N529"/>
  <c r="M529"/>
  <c r="A529"/>
  <c r="N528"/>
  <c r="M528"/>
  <c r="A528"/>
  <c r="N527"/>
  <c r="M527"/>
  <c r="A527"/>
  <c r="N526"/>
  <c r="M526"/>
  <c r="A526"/>
  <c r="N525"/>
  <c r="M525"/>
  <c r="A525"/>
  <c r="N524"/>
  <c r="M524"/>
  <c r="A524"/>
  <c r="N523"/>
  <c r="M523"/>
  <c r="A523"/>
  <c r="N522"/>
  <c r="M522"/>
  <c r="A522"/>
  <c r="N521"/>
  <c r="M521"/>
  <c r="A521"/>
  <c r="N520"/>
  <c r="M520"/>
  <c r="A520"/>
  <c r="N519"/>
  <c r="M519"/>
  <c r="A519"/>
  <c r="N518"/>
  <c r="M518"/>
  <c r="A518"/>
  <c r="N517"/>
  <c r="M517"/>
  <c r="A517"/>
  <c r="N516"/>
  <c r="M516"/>
  <c r="A516"/>
  <c r="N515"/>
  <c r="M515"/>
  <c r="A515"/>
  <c r="N514"/>
  <c r="M514"/>
  <c r="A514"/>
  <c r="N513"/>
  <c r="M513"/>
  <c r="A513"/>
  <c r="N512"/>
  <c r="M512"/>
  <c r="A512"/>
  <c r="N511"/>
  <c r="M511"/>
  <c r="A511"/>
  <c r="N510"/>
  <c r="M510"/>
  <c r="A510"/>
  <c r="N509"/>
  <c r="M509"/>
  <c r="A509"/>
  <c r="N508"/>
  <c r="M508"/>
  <c r="A508"/>
  <c r="N507"/>
  <c r="M507"/>
  <c r="A507"/>
  <c r="N506"/>
  <c r="M506"/>
  <c r="A506"/>
  <c r="N505"/>
  <c r="M505"/>
  <c r="A505"/>
  <c r="N504"/>
  <c r="M504"/>
  <c r="A504"/>
  <c r="N503"/>
  <c r="M503"/>
  <c r="A503"/>
  <c r="N502"/>
  <c r="M502"/>
  <c r="A502"/>
  <c r="N501"/>
  <c r="M501"/>
  <c r="A501"/>
  <c r="N500"/>
  <c r="M500"/>
  <c r="A500"/>
  <c r="N499"/>
  <c r="M499"/>
  <c r="A499"/>
  <c r="N498"/>
  <c r="M498"/>
  <c r="A498"/>
  <c r="N497"/>
  <c r="M497"/>
  <c r="A497"/>
  <c r="N496"/>
  <c r="M496"/>
  <c r="A496"/>
  <c r="N495"/>
  <c r="M495"/>
  <c r="A495"/>
  <c r="N494"/>
  <c r="M494"/>
  <c r="A494"/>
  <c r="N493"/>
  <c r="M493"/>
  <c r="A493"/>
  <c r="N492"/>
  <c r="M492"/>
  <c r="A492"/>
  <c r="N491"/>
  <c r="M491"/>
  <c r="A491"/>
  <c r="N490"/>
  <c r="M490"/>
  <c r="A490"/>
  <c r="N489"/>
  <c r="M489"/>
  <c r="A489"/>
  <c r="N488"/>
  <c r="M488"/>
  <c r="A488"/>
  <c r="N487"/>
  <c r="M487"/>
  <c r="A487"/>
  <c r="N486"/>
  <c r="M486"/>
  <c r="A486"/>
  <c r="N485"/>
  <c r="M485"/>
  <c r="A485"/>
  <c r="N484"/>
  <c r="M484"/>
  <c r="A484"/>
  <c r="N483"/>
  <c r="M483"/>
  <c r="A483"/>
  <c r="N482"/>
  <c r="M482"/>
  <c r="A482"/>
  <c r="N481"/>
  <c r="M481"/>
  <c r="A481"/>
  <c r="N480"/>
  <c r="M480"/>
  <c r="A480"/>
  <c r="N479"/>
  <c r="M479"/>
  <c r="A479"/>
  <c r="N478"/>
  <c r="M478"/>
  <c r="A478"/>
  <c r="N477"/>
  <c r="M477"/>
  <c r="A477"/>
  <c r="N476"/>
  <c r="M476"/>
  <c r="A476"/>
  <c r="N475"/>
  <c r="M475"/>
  <c r="A475"/>
  <c r="N474"/>
  <c r="M474"/>
  <c r="A474"/>
  <c r="N473"/>
  <c r="M473"/>
  <c r="A473"/>
  <c r="N472"/>
  <c r="M472"/>
  <c r="A472"/>
  <c r="N471"/>
  <c r="M471"/>
  <c r="A471"/>
  <c r="N470"/>
  <c r="M470"/>
  <c r="A470"/>
  <c r="N469"/>
  <c r="M469"/>
  <c r="A469"/>
  <c r="N468"/>
  <c r="M468"/>
  <c r="A468"/>
  <c r="N467"/>
  <c r="M467"/>
  <c r="A467"/>
  <c r="N466"/>
  <c r="M466"/>
  <c r="A466"/>
  <c r="N465"/>
  <c r="M465"/>
  <c r="A465"/>
  <c r="N464"/>
  <c r="M464"/>
  <c r="A464"/>
  <c r="N463"/>
  <c r="M463"/>
  <c r="A463"/>
  <c r="N462"/>
  <c r="M462"/>
  <c r="A462"/>
  <c r="N461"/>
  <c r="M461"/>
  <c r="A461"/>
  <c r="N460"/>
  <c r="M460"/>
  <c r="A460"/>
  <c r="N459"/>
  <c r="M459"/>
  <c r="A459"/>
  <c r="N458"/>
  <c r="M458"/>
  <c r="A458"/>
  <c r="N457"/>
  <c r="M457"/>
  <c r="A457"/>
  <c r="N456"/>
  <c r="M456"/>
  <c r="A456"/>
  <c r="N455"/>
  <c r="M455"/>
  <c r="A455"/>
  <c r="N454"/>
  <c r="M454"/>
  <c r="A454"/>
  <c r="N453"/>
  <c r="M453"/>
  <c r="A453"/>
  <c r="N452"/>
  <c r="M452"/>
  <c r="A452"/>
  <c r="N451"/>
  <c r="M451"/>
  <c r="A451"/>
  <c r="N450"/>
  <c r="M450"/>
  <c r="A450"/>
  <c r="N449"/>
  <c r="M449"/>
  <c r="A449"/>
  <c r="N448"/>
  <c r="M448"/>
  <c r="A448"/>
  <c r="N447"/>
  <c r="M447"/>
  <c r="A447"/>
  <c r="N446"/>
  <c r="M446"/>
  <c r="A446"/>
  <c r="N445"/>
  <c r="M445"/>
  <c r="A445"/>
  <c r="N444"/>
  <c r="M444"/>
  <c r="A444"/>
  <c r="N443"/>
  <c r="M443"/>
  <c r="A443"/>
  <c r="N442"/>
  <c r="M442"/>
  <c r="A442"/>
  <c r="N441"/>
  <c r="M441"/>
  <c r="A441"/>
  <c r="N440"/>
  <c r="M440"/>
  <c r="A440"/>
  <c r="N439"/>
  <c r="M439"/>
  <c r="A439"/>
  <c r="N438"/>
  <c r="M438"/>
  <c r="A438"/>
  <c r="N437"/>
  <c r="M437"/>
  <c r="A437"/>
  <c r="N436"/>
  <c r="M436"/>
  <c r="A436"/>
  <c r="N435"/>
  <c r="M435"/>
  <c r="A435"/>
  <c r="N434"/>
  <c r="M434"/>
  <c r="A434"/>
  <c r="N433"/>
  <c r="M433"/>
  <c r="A433"/>
  <c r="N432"/>
  <c r="M432"/>
  <c r="A432"/>
  <c r="N431"/>
  <c r="M431"/>
  <c r="A431"/>
  <c r="N430"/>
  <c r="M430"/>
  <c r="A430"/>
  <c r="N429"/>
  <c r="M429"/>
  <c r="A429"/>
  <c r="N428"/>
  <c r="M428"/>
  <c r="A428"/>
  <c r="N427"/>
  <c r="M427"/>
  <c r="A427"/>
  <c r="N426"/>
  <c r="M426"/>
  <c r="A426"/>
  <c r="N425"/>
  <c r="M425"/>
  <c r="A425"/>
  <c r="N424"/>
  <c r="M424"/>
  <c r="A424"/>
  <c r="N423"/>
  <c r="M423"/>
  <c r="A423"/>
  <c r="N422"/>
  <c r="M422"/>
  <c r="A422"/>
  <c r="N421"/>
  <c r="M421"/>
  <c r="A421"/>
  <c r="N420"/>
  <c r="M420"/>
  <c r="A420"/>
  <c r="N419"/>
  <c r="M419"/>
  <c r="A419"/>
  <c r="N418"/>
  <c r="M418"/>
  <c r="A418"/>
  <c r="N417"/>
  <c r="M417"/>
  <c r="A417"/>
  <c r="N416"/>
  <c r="M416"/>
  <c r="A416"/>
  <c r="N415"/>
  <c r="M415"/>
  <c r="A415"/>
  <c r="N414"/>
  <c r="M414"/>
  <c r="A414"/>
  <c r="N413"/>
  <c r="M413"/>
  <c r="A413"/>
  <c r="N412"/>
  <c r="M412"/>
  <c r="A412"/>
  <c r="N411"/>
  <c r="M411"/>
  <c r="A411"/>
  <c r="N410"/>
  <c r="M410"/>
  <c r="A410"/>
  <c r="N409"/>
  <c r="M409"/>
  <c r="A409"/>
  <c r="N408"/>
  <c r="M408"/>
  <c r="A408"/>
  <c r="N407"/>
  <c r="M407"/>
  <c r="A407"/>
  <c r="N406"/>
  <c r="M406"/>
  <c r="A406"/>
  <c r="N405"/>
  <c r="M405"/>
  <c r="A405"/>
  <c r="N404"/>
  <c r="M404"/>
  <c r="A404"/>
  <c r="N403"/>
  <c r="M403"/>
  <c r="A403"/>
  <c r="N402"/>
  <c r="M402"/>
  <c r="A402"/>
  <c r="N401"/>
  <c r="M401"/>
  <c r="A401"/>
  <c r="N400"/>
  <c r="M400"/>
  <c r="A400"/>
  <c r="N399"/>
  <c r="M399"/>
  <c r="A399"/>
  <c r="N398"/>
  <c r="M398"/>
  <c r="A398"/>
  <c r="N397"/>
  <c r="M397"/>
  <c r="A397"/>
  <c r="N396"/>
  <c r="M396"/>
  <c r="A396"/>
  <c r="N395"/>
  <c r="M395"/>
  <c r="A395"/>
  <c r="N394"/>
  <c r="M394"/>
  <c r="A394"/>
  <c r="N393"/>
  <c r="M393"/>
  <c r="A393"/>
  <c r="N392"/>
  <c r="M392"/>
  <c r="A392"/>
  <c r="N391"/>
  <c r="M391"/>
  <c r="A391"/>
  <c r="N390"/>
  <c r="M390"/>
  <c r="A390"/>
  <c r="N389"/>
  <c r="M389"/>
  <c r="A389"/>
  <c r="N388"/>
  <c r="M388"/>
  <c r="A388"/>
  <c r="N387"/>
  <c r="M387"/>
  <c r="A387"/>
  <c r="N386"/>
  <c r="M386"/>
  <c r="A386"/>
  <c r="N385"/>
  <c r="M385"/>
  <c r="A385"/>
  <c r="N384"/>
  <c r="M384"/>
  <c r="A384"/>
  <c r="N383"/>
  <c r="M383"/>
  <c r="A383"/>
  <c r="N382"/>
  <c r="M382"/>
  <c r="A382"/>
  <c r="N381"/>
  <c r="M381"/>
  <c r="A381"/>
  <c r="N380"/>
  <c r="M380"/>
  <c r="A380"/>
  <c r="N379"/>
  <c r="M379"/>
  <c r="A379"/>
  <c r="N378"/>
  <c r="M378"/>
  <c r="A378"/>
  <c r="N377"/>
  <c r="M377"/>
  <c r="A377"/>
  <c r="N376"/>
  <c r="M376"/>
  <c r="A376"/>
  <c r="N375"/>
  <c r="M375"/>
  <c r="A375"/>
  <c r="N374"/>
  <c r="M374"/>
  <c r="A374"/>
  <c r="N373"/>
  <c r="M373"/>
  <c r="A373"/>
  <c r="N372"/>
  <c r="M372"/>
  <c r="A372"/>
  <c r="N371"/>
  <c r="M371"/>
  <c r="A371"/>
  <c r="N370"/>
  <c r="M370"/>
  <c r="A370"/>
  <c r="N369"/>
  <c r="M369"/>
  <c r="A369"/>
  <c r="N368"/>
  <c r="M368"/>
  <c r="A368"/>
  <c r="N367"/>
  <c r="M367"/>
  <c r="A367"/>
  <c r="N366"/>
  <c r="M366"/>
  <c r="A366"/>
  <c r="N365"/>
  <c r="M365"/>
  <c r="A365"/>
  <c r="N364"/>
  <c r="M364"/>
  <c r="A364"/>
  <c r="N363"/>
  <c r="M363"/>
  <c r="A363"/>
  <c r="N362"/>
  <c r="M362"/>
  <c r="A362"/>
  <c r="N361"/>
  <c r="M361"/>
  <c r="A361"/>
  <c r="N360"/>
  <c r="M360"/>
  <c r="A360"/>
  <c r="N359"/>
  <c r="M359"/>
  <c r="A359"/>
  <c r="N358"/>
  <c r="M358"/>
  <c r="A358"/>
  <c r="N357"/>
  <c r="M357"/>
  <c r="A357"/>
  <c r="N356"/>
  <c r="M356"/>
  <c r="A356"/>
  <c r="N355"/>
  <c r="M355"/>
  <c r="A355"/>
  <c r="N354"/>
  <c r="M354"/>
  <c r="A354"/>
  <c r="N353"/>
  <c r="M353"/>
  <c r="A353"/>
  <c r="N352"/>
  <c r="M352"/>
  <c r="A352"/>
  <c r="N351"/>
  <c r="M351"/>
  <c r="A351"/>
  <c r="N350"/>
  <c r="M350"/>
  <c r="A350"/>
  <c r="N349"/>
  <c r="M349"/>
  <c r="A349"/>
  <c r="N348"/>
  <c r="M348"/>
  <c r="A348"/>
  <c r="N347"/>
  <c r="M347"/>
  <c r="A347"/>
  <c r="N346"/>
  <c r="M346"/>
  <c r="A346"/>
  <c r="N345"/>
  <c r="M345"/>
  <c r="A345"/>
  <c r="N344"/>
  <c r="M344"/>
  <c r="A344"/>
  <c r="N343"/>
  <c r="M343"/>
  <c r="A343"/>
  <c r="N342"/>
  <c r="M342"/>
  <c r="A342"/>
  <c r="N341"/>
  <c r="M341"/>
  <c r="A341"/>
  <c r="N340"/>
  <c r="M340"/>
  <c r="A340"/>
  <c r="N339"/>
  <c r="M339"/>
  <c r="A339"/>
  <c r="N338"/>
  <c r="M338"/>
  <c r="A338"/>
  <c r="N337"/>
  <c r="M337"/>
  <c r="A337"/>
  <c r="N336"/>
  <c r="M336"/>
  <c r="A336"/>
  <c r="N335"/>
  <c r="M335"/>
  <c r="A335"/>
  <c r="N334"/>
  <c r="M334"/>
  <c r="A334"/>
  <c r="N333"/>
  <c r="M333"/>
  <c r="A333"/>
  <c r="N332"/>
  <c r="M332"/>
  <c r="A332"/>
  <c r="N331"/>
  <c r="M331"/>
  <c r="A331"/>
  <c r="N330"/>
  <c r="M330"/>
  <c r="A330"/>
  <c r="N329"/>
  <c r="M329"/>
  <c r="A329"/>
  <c r="N328"/>
  <c r="M328"/>
  <c r="A328"/>
  <c r="N327"/>
  <c r="M327"/>
  <c r="A327"/>
  <c r="N326"/>
  <c r="M326"/>
  <c r="A326"/>
  <c r="N325"/>
  <c r="M325"/>
  <c r="A325"/>
  <c r="N324"/>
  <c r="M324"/>
  <c r="A324"/>
  <c r="N323"/>
  <c r="M323"/>
  <c r="A323"/>
  <c r="N322"/>
  <c r="M322"/>
  <c r="A322"/>
  <c r="N321"/>
  <c r="M321"/>
  <c r="A321"/>
  <c r="N320"/>
  <c r="M320"/>
  <c r="A320"/>
  <c r="N319"/>
  <c r="M319"/>
  <c r="A319"/>
  <c r="N318"/>
  <c r="M318"/>
  <c r="A318"/>
  <c r="N317"/>
  <c r="M317"/>
  <c r="A317"/>
  <c r="N316"/>
  <c r="M316"/>
  <c r="A316"/>
  <c r="N315"/>
  <c r="M315"/>
  <c r="A315"/>
  <c r="N314"/>
  <c r="M314"/>
  <c r="A314"/>
  <c r="N313"/>
  <c r="M313"/>
  <c r="A313"/>
  <c r="N312"/>
  <c r="M312"/>
  <c r="A312"/>
  <c r="N311"/>
  <c r="M311"/>
  <c r="A311"/>
  <c r="N310"/>
  <c r="M310"/>
  <c r="A310"/>
  <c r="N309"/>
  <c r="M309"/>
  <c r="A309"/>
  <c r="N308"/>
  <c r="M308"/>
  <c r="A308"/>
  <c r="N307"/>
  <c r="M307"/>
  <c r="A307"/>
  <c r="N306"/>
  <c r="M306"/>
  <c r="A306"/>
  <c r="N305"/>
  <c r="M305"/>
  <c r="A305"/>
  <c r="N304"/>
  <c r="M304"/>
  <c r="A304"/>
  <c r="N303"/>
  <c r="M303"/>
  <c r="A303"/>
  <c r="N302"/>
  <c r="M302"/>
  <c r="A302"/>
  <c r="N301"/>
  <c r="M301"/>
  <c r="A301"/>
  <c r="N300"/>
  <c r="M300"/>
  <c r="A300"/>
  <c r="N299"/>
  <c r="M299"/>
  <c r="A299"/>
  <c r="N298"/>
  <c r="M298"/>
  <c r="A298"/>
  <c r="N297"/>
  <c r="M297"/>
  <c r="A297"/>
  <c r="N296"/>
  <c r="M296"/>
  <c r="A296"/>
  <c r="N295"/>
  <c r="M295"/>
  <c r="A295"/>
  <c r="N294"/>
  <c r="M294"/>
  <c r="A294"/>
  <c r="N293"/>
  <c r="M293"/>
  <c r="A293"/>
  <c r="N292"/>
  <c r="M292"/>
  <c r="A292"/>
  <c r="N291"/>
  <c r="M291"/>
  <c r="A291"/>
  <c r="N290"/>
  <c r="M290"/>
  <c r="A290"/>
  <c r="N289"/>
  <c r="M289"/>
  <c r="A289"/>
  <c r="N288"/>
  <c r="M288"/>
  <c r="A288"/>
  <c r="N287"/>
  <c r="M287"/>
  <c r="A287"/>
  <c r="N286"/>
  <c r="M286"/>
  <c r="A286"/>
  <c r="N285"/>
  <c r="M285"/>
  <c r="A285"/>
  <c r="N284"/>
  <c r="M284"/>
  <c r="A284"/>
  <c r="N283"/>
  <c r="M283"/>
  <c r="A283"/>
  <c r="N282"/>
  <c r="M282"/>
  <c r="A282"/>
  <c r="N281"/>
  <c r="M281"/>
  <c r="A281"/>
  <c r="N280"/>
  <c r="M280"/>
  <c r="A280"/>
  <c r="N279"/>
  <c r="M279"/>
  <c r="A279"/>
  <c r="N278"/>
  <c r="M278"/>
  <c r="A278"/>
  <c r="N277"/>
  <c r="M277"/>
  <c r="A277"/>
  <c r="N276"/>
  <c r="M276"/>
  <c r="A276"/>
  <c r="N275"/>
  <c r="M275"/>
  <c r="A275"/>
  <c r="N274"/>
  <c r="M274"/>
  <c r="A274"/>
  <c r="N273"/>
  <c r="M273"/>
  <c r="A273"/>
  <c r="N272"/>
  <c r="M272"/>
  <c r="A272"/>
  <c r="N271"/>
  <c r="M271"/>
  <c r="A271"/>
  <c r="N270"/>
  <c r="M270"/>
  <c r="A270"/>
  <c r="N269"/>
  <c r="M269"/>
  <c r="A269"/>
  <c r="N268"/>
  <c r="M268"/>
  <c r="A268"/>
  <c r="N267"/>
  <c r="M267"/>
  <c r="A267"/>
  <c r="N266"/>
  <c r="M266"/>
  <c r="A266"/>
  <c r="N265"/>
  <c r="M265"/>
  <c r="A265"/>
  <c r="N264"/>
  <c r="M264"/>
  <c r="A264"/>
  <c r="N263"/>
  <c r="M263"/>
  <c r="A263"/>
  <c r="N262"/>
  <c r="M262"/>
  <c r="A262"/>
  <c r="N261"/>
  <c r="M261"/>
  <c r="A261"/>
  <c r="N260"/>
  <c r="M260"/>
  <c r="A260"/>
  <c r="N259"/>
  <c r="M259"/>
  <c r="A259"/>
  <c r="N258"/>
  <c r="M258"/>
  <c r="A258"/>
  <c r="N257"/>
  <c r="M257"/>
  <c r="A257"/>
  <c r="N256"/>
  <c r="M256"/>
  <c r="A256"/>
  <c r="N255"/>
  <c r="M255"/>
  <c r="A255"/>
  <c r="N254"/>
  <c r="M254"/>
  <c r="A254"/>
  <c r="N253"/>
  <c r="M253"/>
  <c r="A253"/>
  <c r="N252"/>
  <c r="M252"/>
  <c r="A252"/>
  <c r="N251"/>
  <c r="M251"/>
  <c r="A251"/>
  <c r="N250"/>
  <c r="M250"/>
  <c r="A250"/>
  <c r="N249"/>
  <c r="M249"/>
  <c r="A249"/>
  <c r="N248"/>
  <c r="M248"/>
  <c r="A248"/>
  <c r="N247"/>
  <c r="M247"/>
  <c r="A247"/>
  <c r="N246"/>
  <c r="M246"/>
  <c r="A246"/>
  <c r="N245"/>
  <c r="M245"/>
  <c r="A245"/>
  <c r="N244"/>
  <c r="M244"/>
  <c r="A244"/>
  <c r="N243"/>
  <c r="M243"/>
  <c r="A243"/>
  <c r="N242"/>
  <c r="M242"/>
  <c r="A242"/>
  <c r="N241"/>
  <c r="M241"/>
  <c r="A241"/>
  <c r="N240"/>
  <c r="M240"/>
  <c r="A240"/>
  <c r="N239"/>
  <c r="M239"/>
  <c r="A239"/>
  <c r="N238"/>
  <c r="M238"/>
  <c r="A238"/>
  <c r="N237"/>
  <c r="M237"/>
  <c r="A237"/>
  <c r="N236"/>
  <c r="M236"/>
  <c r="A236"/>
  <c r="N235"/>
  <c r="M235"/>
  <c r="A235"/>
  <c r="N234"/>
  <c r="M234"/>
  <c r="A234"/>
  <c r="N233"/>
  <c r="M233"/>
  <c r="A233"/>
  <c r="N232"/>
  <c r="M232"/>
  <c r="A232"/>
  <c r="N231"/>
  <c r="M231"/>
  <c r="A231"/>
  <c r="N230"/>
  <c r="M230"/>
  <c r="A230"/>
  <c r="N229"/>
  <c r="M229"/>
  <c r="A229"/>
  <c r="N228"/>
  <c r="M228"/>
  <c r="A228"/>
  <c r="N227"/>
  <c r="M227"/>
  <c r="A227"/>
  <c r="N226"/>
  <c r="M226"/>
  <c r="A226"/>
  <c r="N225"/>
  <c r="M225"/>
  <c r="A225"/>
  <c r="N224"/>
  <c r="M224"/>
  <c r="A224"/>
  <c r="N223"/>
  <c r="M223"/>
  <c r="A223"/>
  <c r="N222"/>
  <c r="M222"/>
  <c r="A222"/>
  <c r="N221"/>
  <c r="M221"/>
  <c r="A221"/>
  <c r="N220"/>
  <c r="M220"/>
  <c r="A220"/>
  <c r="N219"/>
  <c r="M219"/>
  <c r="A219"/>
  <c r="N218"/>
  <c r="M218"/>
  <c r="A218"/>
  <c r="N217"/>
  <c r="M217"/>
  <c r="A217"/>
  <c r="N216"/>
  <c r="M216"/>
  <c r="A216"/>
  <c r="N215"/>
  <c r="M215"/>
  <c r="A215"/>
  <c r="N214"/>
  <c r="M214"/>
  <c r="A214"/>
  <c r="N213"/>
  <c r="M213"/>
  <c r="A213"/>
  <c r="N212"/>
  <c r="M212"/>
  <c r="A212"/>
  <c r="N211"/>
  <c r="M211"/>
  <c r="A211"/>
  <c r="N210"/>
  <c r="M210"/>
  <c r="A210"/>
  <c r="N209"/>
  <c r="M209"/>
  <c r="A209"/>
  <c r="N208"/>
  <c r="M208"/>
  <c r="A208"/>
  <c r="N207"/>
  <c r="M207"/>
  <c r="A207"/>
  <c r="N206"/>
  <c r="M206"/>
  <c r="A206"/>
  <c r="N205"/>
  <c r="M205"/>
  <c r="A205"/>
  <c r="N204"/>
  <c r="M204"/>
  <c r="A204"/>
  <c r="N203"/>
  <c r="M203"/>
  <c r="A203"/>
  <c r="N202"/>
  <c r="M202"/>
  <c r="A202"/>
  <c r="N201"/>
  <c r="M201"/>
  <c r="A201"/>
  <c r="N200"/>
  <c r="M200"/>
  <c r="A200"/>
  <c r="N199"/>
  <c r="M199"/>
  <c r="A199"/>
  <c r="N198"/>
  <c r="M198"/>
  <c r="A198"/>
  <c r="N197"/>
  <c r="M197"/>
  <c r="A197"/>
  <c r="N196"/>
  <c r="M196"/>
  <c r="A196"/>
  <c r="N195"/>
  <c r="M195"/>
  <c r="A195"/>
  <c r="N194"/>
  <c r="M194"/>
  <c r="A194"/>
  <c r="N193"/>
  <c r="M193"/>
  <c r="A193"/>
  <c r="N192"/>
  <c r="M192"/>
  <c r="A192"/>
  <c r="N191"/>
  <c r="M191"/>
  <c r="A191"/>
  <c r="N190"/>
  <c r="M190"/>
  <c r="A190"/>
  <c r="N189"/>
  <c r="M189"/>
  <c r="A189"/>
  <c r="N188"/>
  <c r="M188"/>
  <c r="A188"/>
  <c r="N187"/>
  <c r="M187"/>
  <c r="A187"/>
  <c r="N186"/>
  <c r="M186"/>
  <c r="A186"/>
  <c r="N185"/>
  <c r="M185"/>
  <c r="A185"/>
  <c r="N184"/>
  <c r="M184"/>
  <c r="A184"/>
  <c r="N183"/>
  <c r="M183"/>
  <c r="A183"/>
  <c r="N182"/>
  <c r="M182"/>
  <c r="A182"/>
  <c r="N181"/>
  <c r="M181"/>
  <c r="A181"/>
  <c r="N180"/>
  <c r="M180"/>
  <c r="A180"/>
  <c r="N179"/>
  <c r="M179"/>
  <c r="A179"/>
  <c r="N178"/>
  <c r="M178"/>
  <c r="A178"/>
  <c r="N177"/>
  <c r="M177"/>
  <c r="A177"/>
  <c r="N176"/>
  <c r="M176"/>
  <c r="A176"/>
  <c r="N175"/>
  <c r="M175"/>
  <c r="A175"/>
  <c r="N174"/>
  <c r="M174"/>
  <c r="A174"/>
  <c r="N173"/>
  <c r="M173"/>
  <c r="A173"/>
  <c r="N172"/>
  <c r="M172"/>
  <c r="A172"/>
  <c r="N171"/>
  <c r="M171"/>
  <c r="A171"/>
  <c r="N170"/>
  <c r="M170"/>
  <c r="A170"/>
  <c r="N169"/>
  <c r="M169"/>
  <c r="A169"/>
  <c r="N168"/>
  <c r="M168"/>
  <c r="A168"/>
  <c r="N167"/>
  <c r="M167"/>
  <c r="A167"/>
  <c r="N166"/>
  <c r="M166"/>
  <c r="A166"/>
  <c r="N165"/>
  <c r="M165"/>
  <c r="A165"/>
  <c r="N164"/>
  <c r="M164"/>
  <c r="A164"/>
  <c r="N163"/>
  <c r="M163"/>
  <c r="A163"/>
  <c r="N162"/>
  <c r="M162"/>
  <c r="A162"/>
  <c r="N161"/>
  <c r="M161"/>
  <c r="A161"/>
  <c r="N160"/>
  <c r="M160"/>
  <c r="A160"/>
  <c r="N159"/>
  <c r="M159"/>
  <c r="A159"/>
  <c r="N158"/>
  <c r="M158"/>
  <c r="A158"/>
  <c r="N157"/>
  <c r="M157"/>
  <c r="A157"/>
  <c r="N156"/>
  <c r="M156"/>
  <c r="A156"/>
  <c r="N155"/>
  <c r="M155"/>
  <c r="A155"/>
  <c r="N154"/>
  <c r="M154"/>
  <c r="A154"/>
  <c r="N153"/>
  <c r="M153"/>
  <c r="A153"/>
  <c r="N152"/>
  <c r="M152"/>
  <c r="A152"/>
  <c r="N151"/>
  <c r="M151"/>
  <c r="A151"/>
  <c r="N150"/>
  <c r="M150"/>
  <c r="A150"/>
  <c r="N149"/>
  <c r="M149"/>
  <c r="A149"/>
  <c r="N148"/>
  <c r="M148"/>
  <c r="A148"/>
  <c r="N147"/>
  <c r="M147"/>
  <c r="A147"/>
  <c r="N146"/>
  <c r="M146"/>
  <c r="A146"/>
  <c r="N145"/>
  <c r="M145"/>
  <c r="A145"/>
  <c r="N144"/>
  <c r="M144"/>
  <c r="A144"/>
  <c r="N143"/>
  <c r="M143"/>
  <c r="A143"/>
  <c r="N142"/>
  <c r="M142"/>
  <c r="A142"/>
  <c r="N141"/>
  <c r="M141"/>
  <c r="A141"/>
  <c r="N140"/>
  <c r="M140"/>
  <c r="A140"/>
  <c r="N139"/>
  <c r="M139"/>
  <c r="A139"/>
  <c r="N138"/>
  <c r="M138"/>
  <c r="A138"/>
  <c r="N137"/>
  <c r="M137"/>
  <c r="A137"/>
  <c r="N136"/>
  <c r="M136"/>
  <c r="A136"/>
  <c r="N135"/>
  <c r="M135"/>
  <c r="A135"/>
  <c r="N134"/>
  <c r="M134"/>
  <c r="A134"/>
  <c r="N133"/>
  <c r="M133"/>
  <c r="A133"/>
  <c r="N132"/>
  <c r="M132"/>
  <c r="A132"/>
  <c r="N131"/>
  <c r="M131"/>
  <c r="A131"/>
  <c r="N130"/>
  <c r="M130"/>
  <c r="A130"/>
  <c r="N129"/>
  <c r="M129"/>
  <c r="A129"/>
  <c r="N128"/>
  <c r="M128"/>
  <c r="A128"/>
  <c r="N127"/>
  <c r="M127"/>
  <c r="A127"/>
  <c r="N126"/>
  <c r="M126"/>
  <c r="A126"/>
  <c r="N125"/>
  <c r="M125"/>
  <c r="A125"/>
  <c r="N124"/>
  <c r="M124"/>
  <c r="A124"/>
  <c r="N123"/>
  <c r="M123"/>
  <c r="A123"/>
  <c r="N122"/>
  <c r="M122"/>
  <c r="A122"/>
  <c r="N121"/>
  <c r="M121"/>
  <c r="A121"/>
  <c r="N120"/>
  <c r="M120"/>
  <c r="A120"/>
  <c r="N119"/>
  <c r="M119"/>
  <c r="A119"/>
  <c r="N118"/>
  <c r="M118"/>
  <c r="A118"/>
  <c r="N117"/>
  <c r="M117"/>
  <c r="A117"/>
  <c r="N116"/>
  <c r="M116"/>
  <c r="A116"/>
  <c r="N115"/>
  <c r="M115"/>
  <c r="A115"/>
  <c r="N114"/>
  <c r="M114"/>
  <c r="A114"/>
  <c r="N113"/>
  <c r="M113"/>
  <c r="A113"/>
  <c r="N112"/>
  <c r="M112"/>
  <c r="A112"/>
  <c r="N111"/>
  <c r="M111"/>
  <c r="A111"/>
  <c r="N110"/>
  <c r="M110"/>
  <c r="A110"/>
  <c r="N109"/>
  <c r="M109"/>
  <c r="A109"/>
  <c r="N108"/>
  <c r="M108"/>
  <c r="A108"/>
  <c r="N107"/>
  <c r="M107"/>
  <c r="A107"/>
  <c r="N106"/>
  <c r="M106"/>
  <c r="A106"/>
  <c r="N105"/>
  <c r="M105"/>
  <c r="A105"/>
  <c r="N104"/>
  <c r="M104"/>
  <c r="A104"/>
  <c r="N103"/>
  <c r="M103"/>
  <c r="A103"/>
  <c r="N102"/>
  <c r="M102"/>
  <c r="A102"/>
  <c r="N101"/>
  <c r="M101"/>
  <c r="A101"/>
  <c r="N100"/>
  <c r="M100"/>
  <c r="A100"/>
  <c r="N99"/>
  <c r="M99"/>
  <c r="A99"/>
  <c r="N98"/>
  <c r="M98"/>
  <c r="A98"/>
  <c r="N97"/>
  <c r="M97"/>
  <c r="A97"/>
  <c r="N96"/>
  <c r="M96"/>
  <c r="A96"/>
  <c r="N95"/>
  <c r="M95"/>
  <c r="A95"/>
  <c r="N94"/>
  <c r="M94"/>
  <c r="A94"/>
  <c r="N93"/>
  <c r="M93"/>
  <c r="A93"/>
  <c r="N92"/>
  <c r="M92"/>
  <c r="A92"/>
  <c r="N91"/>
  <c r="M91"/>
  <c r="A91"/>
  <c r="N90"/>
  <c r="M90"/>
  <c r="A90"/>
  <c r="N89"/>
  <c r="M89"/>
  <c r="A89"/>
  <c r="N88"/>
  <c r="M88"/>
  <c r="A88"/>
  <c r="N87"/>
  <c r="M87"/>
  <c r="A87"/>
  <c r="N86"/>
  <c r="M86"/>
  <c r="A86"/>
  <c r="N85"/>
  <c r="M85"/>
  <c r="A85"/>
  <c r="N84"/>
  <c r="M84"/>
  <c r="A84"/>
  <c r="N83"/>
  <c r="M83"/>
  <c r="A83"/>
  <c r="N82"/>
  <c r="M82"/>
  <c r="A82"/>
  <c r="N81"/>
  <c r="M81"/>
  <c r="A81"/>
  <c r="N80"/>
  <c r="M80"/>
  <c r="A80"/>
  <c r="N79"/>
  <c r="M79"/>
  <c r="A79"/>
  <c r="N78"/>
  <c r="M78"/>
  <c r="A78"/>
  <c r="N77"/>
  <c r="M77"/>
  <c r="A77"/>
  <c r="N76"/>
  <c r="M76"/>
  <c r="A76"/>
  <c r="N75"/>
  <c r="M75"/>
  <c r="A75"/>
  <c r="N74"/>
  <c r="M74"/>
  <c r="A74"/>
  <c r="N73"/>
  <c r="M73"/>
  <c r="A73"/>
  <c r="N72"/>
  <c r="M72"/>
  <c r="A72"/>
  <c r="N71"/>
  <c r="M71"/>
  <c r="A71"/>
  <c r="N70"/>
  <c r="M70"/>
  <c r="A70"/>
  <c r="N69"/>
  <c r="M69"/>
  <c r="A69"/>
  <c r="N68"/>
  <c r="M68"/>
  <c r="A68"/>
  <c r="N67"/>
  <c r="M67"/>
  <c r="A67"/>
  <c r="N66"/>
  <c r="M66"/>
  <c r="A66"/>
  <c r="N65"/>
  <c r="M65"/>
  <c r="A65"/>
  <c r="N64"/>
  <c r="M64"/>
  <c r="A64"/>
  <c r="N63"/>
  <c r="M63"/>
  <c r="A63"/>
  <c r="N62"/>
  <c r="M62"/>
  <c r="A62"/>
  <c r="N61"/>
  <c r="M61"/>
  <c r="A61"/>
  <c r="N60"/>
  <c r="M60"/>
  <c r="A60"/>
  <c r="N59"/>
  <c r="M59"/>
  <c r="A59"/>
  <c r="N58"/>
  <c r="M58"/>
  <c r="A58"/>
  <c r="N57"/>
  <c r="M57"/>
  <c r="A57"/>
  <c r="N56"/>
  <c r="M56"/>
  <c r="A56"/>
  <c r="N55"/>
  <c r="M55"/>
  <c r="A55"/>
  <c r="N54"/>
  <c r="M54"/>
  <c r="A54"/>
  <c r="N53"/>
  <c r="M53"/>
  <c r="A53"/>
  <c r="N52"/>
  <c r="M52"/>
  <c r="A52"/>
  <c r="N51"/>
  <c r="M51"/>
  <c r="A51"/>
  <c r="N50"/>
  <c r="M50"/>
  <c r="A50"/>
  <c r="N49"/>
  <c r="M49"/>
  <c r="A49"/>
  <c r="N48"/>
  <c r="M48"/>
  <c r="A48"/>
  <c r="N47"/>
  <c r="M47"/>
  <c r="A47"/>
  <c r="N46"/>
  <c r="M46"/>
  <c r="A46"/>
  <c r="N45"/>
  <c r="M45"/>
  <c r="A45"/>
  <c r="N44"/>
  <c r="M44"/>
  <c r="A44"/>
  <c r="N43"/>
  <c r="M43"/>
  <c r="A43"/>
  <c r="N42"/>
  <c r="M42"/>
  <c r="A42"/>
  <c r="N41"/>
  <c r="M41"/>
  <c r="A41"/>
  <c r="N40"/>
  <c r="M40"/>
  <c r="A40"/>
  <c r="N39"/>
  <c r="M39"/>
  <c r="A39"/>
  <c r="N38"/>
  <c r="M38"/>
  <c r="A38"/>
  <c r="N37"/>
  <c r="M37"/>
  <c r="A37"/>
  <c r="N36"/>
  <c r="M36"/>
  <c r="A36"/>
  <c r="N35"/>
  <c r="M35"/>
  <c r="A35"/>
  <c r="N34"/>
  <c r="M34"/>
  <c r="A34"/>
  <c r="N33"/>
  <c r="M33"/>
  <c r="A33"/>
  <c r="N32"/>
  <c r="M32"/>
  <c r="A32"/>
  <c r="N31"/>
  <c r="M31"/>
  <c r="A31"/>
  <c r="N30"/>
  <c r="M30"/>
  <c r="A30"/>
  <c r="N29"/>
  <c r="M29"/>
  <c r="A29"/>
  <c r="N28"/>
  <c r="M28"/>
  <c r="A28"/>
  <c r="N27"/>
  <c r="M27"/>
  <c r="A27"/>
  <c r="N26"/>
  <c r="M26"/>
  <c r="A26"/>
  <c r="N25"/>
  <c r="M25"/>
  <c r="A25"/>
  <c r="N24"/>
  <c r="M24"/>
  <c r="A24"/>
  <c r="N23"/>
  <c r="M23"/>
  <c r="A23"/>
  <c r="N22"/>
  <c r="M22"/>
  <c r="A22"/>
  <c r="N21"/>
  <c r="M21"/>
  <c r="A21"/>
  <c r="N20"/>
  <c r="M20"/>
  <c r="A20"/>
  <c r="N19"/>
  <c r="M19"/>
  <c r="A19"/>
  <c r="N18"/>
  <c r="M18"/>
  <c r="A18"/>
  <c r="N17"/>
  <c r="M17"/>
  <c r="A17"/>
  <c r="N16"/>
  <c r="M16"/>
  <c r="A16"/>
  <c r="N15"/>
  <c r="M15"/>
  <c r="A15"/>
  <c r="N14"/>
  <c r="M14"/>
  <c r="A14"/>
  <c r="N13"/>
  <c r="M13"/>
  <c r="A13"/>
  <c r="N12"/>
  <c r="M12"/>
  <c r="A12"/>
  <c r="N11"/>
  <c r="M11"/>
  <c r="A11"/>
  <c r="N10"/>
  <c r="M10"/>
  <c r="A10"/>
  <c r="N9"/>
  <c r="M9"/>
  <c r="A9"/>
  <c r="N8"/>
  <c r="M8"/>
  <c r="A8"/>
  <c r="N7"/>
  <c r="M7"/>
  <c r="A7"/>
  <c r="N6"/>
  <c r="M6"/>
  <c r="A6"/>
  <c r="N5"/>
  <c r="M5"/>
  <c r="A5"/>
  <c r="N4"/>
  <c r="M4"/>
  <c r="A4"/>
  <c r="N3"/>
  <c r="M3"/>
  <c r="A3"/>
  <c r="N2"/>
  <c r="M2"/>
  <c r="A2"/>
  <c r="N930" i="22"/>
  <c r="M930"/>
  <c r="A930"/>
  <c r="N929"/>
  <c r="M929"/>
  <c r="A929"/>
  <c r="N928"/>
  <c r="M928"/>
  <c r="A928"/>
  <c r="N927"/>
  <c r="M927"/>
  <c r="A927"/>
  <c r="N926"/>
  <c r="M926"/>
  <c r="A926"/>
  <c r="N925"/>
  <c r="M925"/>
  <c r="A925"/>
  <c r="N924"/>
  <c r="M924"/>
  <c r="A924"/>
  <c r="N923"/>
  <c r="M923"/>
  <c r="A923"/>
  <c r="N922"/>
  <c r="M922"/>
  <c r="A922"/>
  <c r="N921"/>
  <c r="M921"/>
  <c r="A921"/>
  <c r="N920"/>
  <c r="M920"/>
  <c r="A920"/>
  <c r="N919"/>
  <c r="M919"/>
  <c r="A919"/>
  <c r="N918"/>
  <c r="M918"/>
  <c r="A918"/>
  <c r="N917"/>
  <c r="M917"/>
  <c r="A917"/>
  <c r="N916"/>
  <c r="M916"/>
  <c r="A916"/>
  <c r="N915"/>
  <c r="M915"/>
  <c r="A915"/>
  <c r="N914"/>
  <c r="M914"/>
  <c r="A914"/>
  <c r="N913"/>
  <c r="M913"/>
  <c r="A913"/>
  <c r="N912"/>
  <c r="M912"/>
  <c r="A912"/>
  <c r="N911"/>
  <c r="M911"/>
  <c r="A911"/>
  <c r="N910"/>
  <c r="M910"/>
  <c r="A910"/>
  <c r="N909"/>
  <c r="M909"/>
  <c r="A909"/>
  <c r="N908"/>
  <c r="M908"/>
  <c r="A908"/>
  <c r="N907"/>
  <c r="M907"/>
  <c r="A907"/>
  <c r="N906"/>
  <c r="M906"/>
  <c r="A906"/>
  <c r="N905"/>
  <c r="M905"/>
  <c r="A905"/>
  <c r="N904"/>
  <c r="M904"/>
  <c r="A904"/>
  <c r="N903"/>
  <c r="M903"/>
  <c r="A903"/>
  <c r="N902"/>
  <c r="M902"/>
  <c r="A902"/>
  <c r="N901"/>
  <c r="M901"/>
  <c r="A901"/>
  <c r="N900"/>
  <c r="M900"/>
  <c r="A900"/>
  <c r="N899"/>
  <c r="M899"/>
  <c r="A899"/>
  <c r="N898"/>
  <c r="M898"/>
  <c r="A898"/>
  <c r="N897"/>
  <c r="M897"/>
  <c r="A897"/>
  <c r="N896"/>
  <c r="M896"/>
  <c r="A896"/>
  <c r="N895"/>
  <c r="M895"/>
  <c r="A895"/>
  <c r="N894"/>
  <c r="M894"/>
  <c r="A894"/>
  <c r="N893"/>
  <c r="M893"/>
  <c r="A893"/>
  <c r="N892"/>
  <c r="M892"/>
  <c r="A892"/>
  <c r="N891"/>
  <c r="M891"/>
  <c r="A891"/>
  <c r="N890"/>
  <c r="M890"/>
  <c r="A890"/>
  <c r="N889"/>
  <c r="M889"/>
  <c r="A889"/>
  <c r="N888"/>
  <c r="M888"/>
  <c r="A888"/>
  <c r="N887"/>
  <c r="M887"/>
  <c r="A887"/>
  <c r="N886"/>
  <c r="M886"/>
  <c r="A886"/>
  <c r="N885"/>
  <c r="M885"/>
  <c r="A885"/>
  <c r="N884"/>
  <c r="M884"/>
  <c r="A884"/>
  <c r="N883"/>
  <c r="M883"/>
  <c r="A883"/>
  <c r="N882"/>
  <c r="M882"/>
  <c r="A882"/>
  <c r="N881"/>
  <c r="M881"/>
  <c r="A881"/>
  <c r="N880"/>
  <c r="M880"/>
  <c r="A880"/>
  <c r="N879"/>
  <c r="M879"/>
  <c r="A879"/>
  <c r="N878"/>
  <c r="M878"/>
  <c r="A878"/>
  <c r="N877"/>
  <c r="M877"/>
  <c r="A877"/>
  <c r="N876"/>
  <c r="M876"/>
  <c r="A876"/>
  <c r="N875"/>
  <c r="M875"/>
  <c r="A875"/>
  <c r="N874"/>
  <c r="M874"/>
  <c r="A874"/>
  <c r="N873"/>
  <c r="M873"/>
  <c r="A873"/>
  <c r="N872"/>
  <c r="M872"/>
  <c r="A872"/>
  <c r="N871"/>
  <c r="M871"/>
  <c r="A871"/>
  <c r="N870"/>
  <c r="M870"/>
  <c r="A870"/>
  <c r="N869"/>
  <c r="M869"/>
  <c r="A869"/>
  <c r="N868"/>
  <c r="M868"/>
  <c r="A868"/>
  <c r="N867"/>
  <c r="M867"/>
  <c r="A867"/>
  <c r="N866"/>
  <c r="M866"/>
  <c r="A866"/>
  <c r="N865"/>
  <c r="M865"/>
  <c r="A865"/>
  <c r="N864"/>
  <c r="M864"/>
  <c r="A864"/>
  <c r="N863"/>
  <c r="M863"/>
  <c r="A863"/>
  <c r="N862"/>
  <c r="M862"/>
  <c r="A862"/>
  <c r="N861"/>
  <c r="M861"/>
  <c r="A861"/>
  <c r="N860"/>
  <c r="M860"/>
  <c r="A860"/>
  <c r="N859"/>
  <c r="M859"/>
  <c r="A859"/>
  <c r="N858"/>
  <c r="M858"/>
  <c r="A858"/>
  <c r="N857"/>
  <c r="M857"/>
  <c r="A857"/>
  <c r="N856"/>
  <c r="M856"/>
  <c r="A856"/>
  <c r="N855"/>
  <c r="M855"/>
  <c r="A855"/>
  <c r="N854"/>
  <c r="M854"/>
  <c r="A854"/>
  <c r="N853"/>
  <c r="M853"/>
  <c r="A853"/>
  <c r="N852"/>
  <c r="M852"/>
  <c r="A852"/>
  <c r="N851"/>
  <c r="M851"/>
  <c r="A851"/>
  <c r="N850"/>
  <c r="M850"/>
  <c r="A850"/>
  <c r="N849"/>
  <c r="M849"/>
  <c r="A849"/>
  <c r="N848"/>
  <c r="M848"/>
  <c r="A848"/>
  <c r="N847"/>
  <c r="M847"/>
  <c r="A847"/>
  <c r="N846"/>
  <c r="M846"/>
  <c r="A846"/>
  <c r="N845"/>
  <c r="M845"/>
  <c r="A845"/>
  <c r="N844"/>
  <c r="M844"/>
  <c r="A844"/>
  <c r="N843"/>
  <c r="M843"/>
  <c r="A843"/>
  <c r="N842"/>
  <c r="M842"/>
  <c r="A842"/>
  <c r="N841"/>
  <c r="M841"/>
  <c r="A841"/>
  <c r="N840"/>
  <c r="M840"/>
  <c r="A840"/>
  <c r="N839"/>
  <c r="M839"/>
  <c r="A839"/>
  <c r="N838"/>
  <c r="M838"/>
  <c r="A838"/>
  <c r="N837"/>
  <c r="M837"/>
  <c r="A837"/>
  <c r="N836"/>
  <c r="M836"/>
  <c r="A836"/>
  <c r="N835"/>
  <c r="M835"/>
  <c r="A835"/>
  <c r="N834"/>
  <c r="M834"/>
  <c r="A834"/>
  <c r="N833"/>
  <c r="M833"/>
  <c r="A833"/>
  <c r="N832"/>
  <c r="M832"/>
  <c r="A832"/>
  <c r="N831"/>
  <c r="M831"/>
  <c r="A831"/>
  <c r="N830"/>
  <c r="M830"/>
  <c r="A830"/>
  <c r="N829"/>
  <c r="M829"/>
  <c r="A829"/>
  <c r="N828"/>
  <c r="M828"/>
  <c r="A828"/>
  <c r="N827"/>
  <c r="M827"/>
  <c r="A827"/>
  <c r="N826"/>
  <c r="M826"/>
  <c r="A826"/>
  <c r="N825"/>
  <c r="M825"/>
  <c r="A825"/>
  <c r="N824"/>
  <c r="M824"/>
  <c r="A824"/>
  <c r="N823"/>
  <c r="M823"/>
  <c r="A823"/>
  <c r="N822"/>
  <c r="M822"/>
  <c r="A822"/>
  <c r="N821"/>
  <c r="M821"/>
  <c r="A821"/>
  <c r="N820"/>
  <c r="M820"/>
  <c r="A820"/>
  <c r="N819"/>
  <c r="M819"/>
  <c r="A819"/>
  <c r="N818"/>
  <c r="M818"/>
  <c r="A818"/>
  <c r="N817"/>
  <c r="M817"/>
  <c r="A817"/>
  <c r="N816"/>
  <c r="M816"/>
  <c r="A816"/>
  <c r="N815"/>
  <c r="M815"/>
  <c r="A815"/>
  <c r="N814"/>
  <c r="M814"/>
  <c r="A814"/>
  <c r="N813"/>
  <c r="M813"/>
  <c r="A813"/>
  <c r="N812"/>
  <c r="M812"/>
  <c r="A812"/>
  <c r="N811"/>
  <c r="M811"/>
  <c r="A811"/>
  <c r="N810"/>
  <c r="M810"/>
  <c r="A810"/>
  <c r="N809"/>
  <c r="M809"/>
  <c r="A809"/>
  <c r="N808"/>
  <c r="M808"/>
  <c r="A808"/>
  <c r="N807"/>
  <c r="M807"/>
  <c r="A807"/>
  <c r="N806"/>
  <c r="M806"/>
  <c r="A806"/>
  <c r="N805"/>
  <c r="M805"/>
  <c r="A805"/>
  <c r="N804"/>
  <c r="M804"/>
  <c r="A804"/>
  <c r="N803"/>
  <c r="M803"/>
  <c r="A803"/>
  <c r="N802"/>
  <c r="M802"/>
  <c r="A802"/>
  <c r="N801"/>
  <c r="M801"/>
  <c r="A801"/>
  <c r="N800"/>
  <c r="M800"/>
  <c r="A800"/>
  <c r="N799"/>
  <c r="M799"/>
  <c r="A799"/>
  <c r="N798"/>
  <c r="M798"/>
  <c r="A798"/>
  <c r="N797"/>
  <c r="M797"/>
  <c r="A797"/>
  <c r="N796"/>
  <c r="M796"/>
  <c r="A796"/>
  <c r="N795"/>
  <c r="M795"/>
  <c r="A795"/>
  <c r="N794"/>
  <c r="M794"/>
  <c r="A794"/>
  <c r="N793"/>
  <c r="M793"/>
  <c r="A793"/>
  <c r="N792"/>
  <c r="M792"/>
  <c r="A792"/>
  <c r="N791"/>
  <c r="M791"/>
  <c r="A791"/>
  <c r="N790"/>
  <c r="M790"/>
  <c r="A790"/>
  <c r="N789"/>
  <c r="M789"/>
  <c r="A789"/>
  <c r="N788"/>
  <c r="M788"/>
  <c r="A788"/>
  <c r="N787"/>
  <c r="M787"/>
  <c r="A787"/>
  <c r="N786"/>
  <c r="M786"/>
  <c r="A786"/>
  <c r="N785"/>
  <c r="M785"/>
  <c r="A785"/>
  <c r="N784"/>
  <c r="M784"/>
  <c r="A784"/>
  <c r="N783"/>
  <c r="M783"/>
  <c r="A783"/>
  <c r="N782"/>
  <c r="M782"/>
  <c r="A782"/>
  <c r="N781"/>
  <c r="M781"/>
  <c r="A781"/>
  <c r="N780"/>
  <c r="M780"/>
  <c r="A780"/>
  <c r="N779"/>
  <c r="M779"/>
  <c r="A779"/>
  <c r="N778"/>
  <c r="M778"/>
  <c r="A778"/>
  <c r="N777"/>
  <c r="M777"/>
  <c r="A777"/>
  <c r="N776"/>
  <c r="M776"/>
  <c r="A776"/>
  <c r="N775"/>
  <c r="M775"/>
  <c r="A775"/>
  <c r="N774"/>
  <c r="M774"/>
  <c r="A774"/>
  <c r="N773"/>
  <c r="M773"/>
  <c r="A773"/>
  <c r="N772"/>
  <c r="M772"/>
  <c r="A772"/>
  <c r="N771"/>
  <c r="M771"/>
  <c r="A771"/>
  <c r="N770"/>
  <c r="M770"/>
  <c r="A770"/>
  <c r="N769"/>
  <c r="M769"/>
  <c r="A769"/>
  <c r="N768"/>
  <c r="M768"/>
  <c r="A768"/>
  <c r="N767"/>
  <c r="M767"/>
  <c r="A767"/>
  <c r="N766"/>
  <c r="M766"/>
  <c r="A766"/>
  <c r="N765"/>
  <c r="M765"/>
  <c r="A765"/>
  <c r="N764"/>
  <c r="M764"/>
  <c r="A764"/>
  <c r="N763"/>
  <c r="M763"/>
  <c r="A763"/>
  <c r="N762"/>
  <c r="M762"/>
  <c r="A762"/>
  <c r="N761"/>
  <c r="M761"/>
  <c r="A761"/>
  <c r="N760"/>
  <c r="M760"/>
  <c r="A760"/>
  <c r="N759"/>
  <c r="M759"/>
  <c r="A759"/>
  <c r="N758"/>
  <c r="M758"/>
  <c r="A758"/>
  <c r="N757"/>
  <c r="M757"/>
  <c r="A757"/>
  <c r="N756"/>
  <c r="M756"/>
  <c r="A756"/>
  <c r="N755"/>
  <c r="M755"/>
  <c r="A755"/>
  <c r="N754"/>
  <c r="M754"/>
  <c r="A754"/>
  <c r="N753"/>
  <c r="M753"/>
  <c r="A753"/>
  <c r="N752"/>
  <c r="M752"/>
  <c r="A752"/>
  <c r="N751"/>
  <c r="M751"/>
  <c r="A751"/>
  <c r="N750"/>
  <c r="M750"/>
  <c r="A750"/>
  <c r="N749"/>
  <c r="M749"/>
  <c r="A749"/>
  <c r="N748"/>
  <c r="M748"/>
  <c r="A748"/>
  <c r="N747"/>
  <c r="M747"/>
  <c r="A747"/>
  <c r="N746"/>
  <c r="M746"/>
  <c r="A746"/>
  <c r="N745"/>
  <c r="M745"/>
  <c r="A745"/>
  <c r="N744"/>
  <c r="M744"/>
  <c r="A744"/>
  <c r="N743"/>
  <c r="M743"/>
  <c r="A743"/>
  <c r="N742"/>
  <c r="M742"/>
  <c r="A742"/>
  <c r="N741"/>
  <c r="M741"/>
  <c r="A741"/>
  <c r="N740"/>
  <c r="M740"/>
  <c r="A740"/>
  <c r="N739"/>
  <c r="M739"/>
  <c r="A739"/>
  <c r="N738"/>
  <c r="M738"/>
  <c r="A738"/>
  <c r="N737"/>
  <c r="M737"/>
  <c r="A737"/>
  <c r="N736"/>
  <c r="M736"/>
  <c r="A736"/>
  <c r="N735"/>
  <c r="M735"/>
  <c r="A735"/>
  <c r="N734"/>
  <c r="M734"/>
  <c r="A734"/>
  <c r="N733"/>
  <c r="M733"/>
  <c r="A733"/>
  <c r="N732"/>
  <c r="M732"/>
  <c r="A732"/>
  <c r="N731"/>
  <c r="M731"/>
  <c r="A731"/>
  <c r="N730"/>
  <c r="M730"/>
  <c r="A730"/>
  <c r="N729"/>
  <c r="M729"/>
  <c r="A729"/>
  <c r="N728"/>
  <c r="M728"/>
  <c r="A728"/>
  <c r="N727"/>
  <c r="M727"/>
  <c r="A727"/>
  <c r="N726"/>
  <c r="M726"/>
  <c r="A726"/>
  <c r="N725"/>
  <c r="M725"/>
  <c r="A725"/>
  <c r="N724"/>
  <c r="M724"/>
  <c r="A724"/>
  <c r="N723"/>
  <c r="M723"/>
  <c r="A723"/>
  <c r="N722"/>
  <c r="M722"/>
  <c r="A722"/>
  <c r="N721"/>
  <c r="M721"/>
  <c r="A721"/>
  <c r="N720"/>
  <c r="M720"/>
  <c r="A720"/>
  <c r="N719"/>
  <c r="M719"/>
  <c r="A719"/>
  <c r="N718"/>
  <c r="M718"/>
  <c r="A718"/>
  <c r="N717"/>
  <c r="M717"/>
  <c r="A717"/>
  <c r="N716"/>
  <c r="M716"/>
  <c r="A716"/>
  <c r="N715"/>
  <c r="M715"/>
  <c r="A715"/>
  <c r="N714"/>
  <c r="M714"/>
  <c r="A714"/>
  <c r="N713"/>
  <c r="M713"/>
  <c r="A713"/>
  <c r="N712"/>
  <c r="M712"/>
  <c r="A712"/>
  <c r="N711"/>
  <c r="M711"/>
  <c r="A711"/>
  <c r="N710"/>
  <c r="M710"/>
  <c r="A710"/>
  <c r="N709"/>
  <c r="M709"/>
  <c r="A709"/>
  <c r="N708"/>
  <c r="M708"/>
  <c r="A708"/>
  <c r="N707"/>
  <c r="M707"/>
  <c r="A707"/>
  <c r="N706"/>
  <c r="M706"/>
  <c r="A706"/>
  <c r="N705"/>
  <c r="M705"/>
  <c r="A705"/>
  <c r="N704"/>
  <c r="M704"/>
  <c r="A704"/>
  <c r="N703"/>
  <c r="M703"/>
  <c r="A703"/>
  <c r="N702"/>
  <c r="M702"/>
  <c r="A702"/>
  <c r="N701"/>
  <c r="M701"/>
  <c r="A701"/>
  <c r="N700"/>
  <c r="M700"/>
  <c r="A700"/>
  <c r="N699"/>
  <c r="M699"/>
  <c r="A699"/>
  <c r="N698"/>
  <c r="M698"/>
  <c r="A698"/>
  <c r="N697"/>
  <c r="M697"/>
  <c r="A697"/>
  <c r="N696"/>
  <c r="M696"/>
  <c r="A696"/>
  <c r="N695"/>
  <c r="M695"/>
  <c r="A695"/>
  <c r="N694"/>
  <c r="M694"/>
  <c r="A694"/>
  <c r="N693"/>
  <c r="M693"/>
  <c r="A693"/>
  <c r="N692"/>
  <c r="M692"/>
  <c r="A692"/>
  <c r="N691"/>
  <c r="M691"/>
  <c r="A691"/>
  <c r="N690"/>
  <c r="M690"/>
  <c r="A690"/>
  <c r="N689"/>
  <c r="M689"/>
  <c r="A689"/>
  <c r="N688"/>
  <c r="M688"/>
  <c r="A688"/>
  <c r="N687"/>
  <c r="M687"/>
  <c r="A687"/>
  <c r="N686"/>
  <c r="M686"/>
  <c r="A686"/>
  <c r="N685"/>
  <c r="M685"/>
  <c r="A685"/>
  <c r="N684"/>
  <c r="M684"/>
  <c r="A684"/>
  <c r="N683"/>
  <c r="M683"/>
  <c r="A683"/>
  <c r="N682"/>
  <c r="M682"/>
  <c r="A682"/>
  <c r="N681"/>
  <c r="M681"/>
  <c r="A681"/>
  <c r="N680"/>
  <c r="M680"/>
  <c r="A680"/>
  <c r="N679"/>
  <c r="M679"/>
  <c r="A679"/>
  <c r="N678"/>
  <c r="M678"/>
  <c r="A678"/>
  <c r="N677"/>
  <c r="M677"/>
  <c r="A677"/>
  <c r="N676"/>
  <c r="M676"/>
  <c r="A676"/>
  <c r="N675"/>
  <c r="M675"/>
  <c r="A675"/>
  <c r="N674"/>
  <c r="M674"/>
  <c r="A674"/>
  <c r="N673"/>
  <c r="M673"/>
  <c r="A673"/>
  <c r="N672"/>
  <c r="M672"/>
  <c r="A672"/>
  <c r="N671"/>
  <c r="M671"/>
  <c r="A671"/>
  <c r="N670"/>
  <c r="M670"/>
  <c r="A670"/>
  <c r="N669"/>
  <c r="M669"/>
  <c r="A669"/>
  <c r="N668"/>
  <c r="M668"/>
  <c r="A668"/>
  <c r="N667"/>
  <c r="M667"/>
  <c r="A667"/>
  <c r="N666"/>
  <c r="M666"/>
  <c r="A666"/>
  <c r="N665"/>
  <c r="M665"/>
  <c r="A665"/>
  <c r="N664"/>
  <c r="M664"/>
  <c r="A664"/>
  <c r="N663"/>
  <c r="M663"/>
  <c r="A663"/>
  <c r="N662"/>
  <c r="M662"/>
  <c r="A662"/>
  <c r="N661"/>
  <c r="M661"/>
  <c r="A661"/>
  <c r="N660"/>
  <c r="M660"/>
  <c r="A660"/>
  <c r="N659"/>
  <c r="M659"/>
  <c r="A659"/>
  <c r="N658"/>
  <c r="M658"/>
  <c r="A658"/>
  <c r="N657"/>
  <c r="M657"/>
  <c r="A657"/>
  <c r="N656"/>
  <c r="M656"/>
  <c r="A656"/>
  <c r="N655"/>
  <c r="M655"/>
  <c r="A655"/>
  <c r="N654"/>
  <c r="M654"/>
  <c r="A654"/>
  <c r="N653"/>
  <c r="M653"/>
  <c r="A653"/>
  <c r="N652"/>
  <c r="M652"/>
  <c r="A652"/>
  <c r="N651"/>
  <c r="M651"/>
  <c r="A651"/>
  <c r="N650"/>
  <c r="M650"/>
  <c r="A650"/>
  <c r="N649"/>
  <c r="M649"/>
  <c r="A649"/>
  <c r="N648"/>
  <c r="M648"/>
  <c r="A648"/>
  <c r="N647"/>
  <c r="M647"/>
  <c r="A647"/>
  <c r="N646"/>
  <c r="M646"/>
  <c r="A646"/>
  <c r="N645"/>
  <c r="M645"/>
  <c r="A645"/>
  <c r="N644"/>
  <c r="M644"/>
  <c r="A644"/>
  <c r="N643"/>
  <c r="M643"/>
  <c r="A643"/>
  <c r="N642"/>
  <c r="M642"/>
  <c r="A642"/>
  <c r="N641"/>
  <c r="M641"/>
  <c r="A641"/>
  <c r="N640"/>
  <c r="M640"/>
  <c r="A640"/>
  <c r="N639"/>
  <c r="M639"/>
  <c r="A639"/>
  <c r="N638"/>
  <c r="M638"/>
  <c r="A638"/>
  <c r="N637"/>
  <c r="M637"/>
  <c r="A637"/>
  <c r="N636"/>
  <c r="M636"/>
  <c r="A636"/>
  <c r="N635"/>
  <c r="M635"/>
  <c r="A635"/>
  <c r="N634"/>
  <c r="M634"/>
  <c r="A634"/>
  <c r="N633"/>
  <c r="M633"/>
  <c r="A633"/>
  <c r="N632"/>
  <c r="M632"/>
  <c r="A632"/>
  <c r="N631"/>
  <c r="M631"/>
  <c r="A631"/>
  <c r="N630"/>
  <c r="M630"/>
  <c r="A630"/>
  <c r="N629"/>
  <c r="M629"/>
  <c r="A629"/>
  <c r="N628"/>
  <c r="M628"/>
  <c r="A628"/>
  <c r="N627"/>
  <c r="M627"/>
  <c r="A627"/>
  <c r="N626"/>
  <c r="M626"/>
  <c r="A626"/>
  <c r="N625"/>
  <c r="M625"/>
  <c r="A625"/>
  <c r="N624"/>
  <c r="M624"/>
  <c r="A624"/>
  <c r="N623"/>
  <c r="M623"/>
  <c r="A623"/>
  <c r="N622"/>
  <c r="M622"/>
  <c r="A622"/>
  <c r="N621"/>
  <c r="M621"/>
  <c r="A621"/>
  <c r="N620"/>
  <c r="M620"/>
  <c r="A620"/>
  <c r="N619"/>
  <c r="M619"/>
  <c r="A619"/>
  <c r="N618"/>
  <c r="M618"/>
  <c r="A618"/>
  <c r="N617"/>
  <c r="M617"/>
  <c r="A617"/>
  <c r="N616"/>
  <c r="M616"/>
  <c r="A616"/>
  <c r="N615"/>
  <c r="M615"/>
  <c r="A615"/>
  <c r="N614"/>
  <c r="M614"/>
  <c r="A614"/>
  <c r="N613"/>
  <c r="M613"/>
  <c r="A613"/>
  <c r="N612"/>
  <c r="M612"/>
  <c r="A612"/>
  <c r="N611"/>
  <c r="M611"/>
  <c r="A611"/>
  <c r="N610"/>
  <c r="M610"/>
  <c r="A610"/>
  <c r="N609"/>
  <c r="M609"/>
  <c r="A609"/>
  <c r="N608"/>
  <c r="M608"/>
  <c r="A608"/>
  <c r="N607"/>
  <c r="M607"/>
  <c r="A607"/>
  <c r="N606"/>
  <c r="M606"/>
  <c r="A606"/>
  <c r="N605"/>
  <c r="M605"/>
  <c r="A605"/>
  <c r="N604"/>
  <c r="M604"/>
  <c r="A604"/>
  <c r="N603"/>
  <c r="M603"/>
  <c r="A603"/>
  <c r="N602"/>
  <c r="M602"/>
  <c r="A602"/>
  <c r="N601"/>
  <c r="M601"/>
  <c r="A601"/>
  <c r="N600"/>
  <c r="M600"/>
  <c r="A600"/>
  <c r="N599"/>
  <c r="M599"/>
  <c r="A599"/>
  <c r="N598"/>
  <c r="M598"/>
  <c r="A598"/>
  <c r="N597"/>
  <c r="M597"/>
  <c r="A597"/>
  <c r="N596"/>
  <c r="M596"/>
  <c r="A596"/>
  <c r="N595"/>
  <c r="M595"/>
  <c r="A595"/>
  <c r="N594"/>
  <c r="M594"/>
  <c r="A594"/>
  <c r="N593"/>
  <c r="M593"/>
  <c r="A593"/>
  <c r="N592"/>
  <c r="M592"/>
  <c r="A592"/>
  <c r="N591"/>
  <c r="M591"/>
  <c r="A591"/>
  <c r="N590"/>
  <c r="M590"/>
  <c r="A590"/>
  <c r="N589"/>
  <c r="M589"/>
  <c r="A589"/>
  <c r="N588"/>
  <c r="M588"/>
  <c r="A588"/>
  <c r="N587"/>
  <c r="M587"/>
  <c r="A587"/>
  <c r="N586"/>
  <c r="M586"/>
  <c r="A586"/>
  <c r="N585"/>
  <c r="M585"/>
  <c r="A585"/>
  <c r="N584"/>
  <c r="M584"/>
  <c r="A584"/>
  <c r="N583"/>
  <c r="M583"/>
  <c r="A583"/>
  <c r="N582"/>
  <c r="M582"/>
  <c r="A582"/>
  <c r="N581"/>
  <c r="M581"/>
  <c r="A581"/>
  <c r="N580"/>
  <c r="M580"/>
  <c r="A580"/>
  <c r="N579"/>
  <c r="M579"/>
  <c r="A579"/>
  <c r="N578"/>
  <c r="M578"/>
  <c r="A578"/>
  <c r="N577"/>
  <c r="M577"/>
  <c r="A577"/>
  <c r="N576"/>
  <c r="M576"/>
  <c r="A576"/>
  <c r="N575"/>
  <c r="M575"/>
  <c r="A575"/>
  <c r="N574"/>
  <c r="M574"/>
  <c r="A574"/>
  <c r="N573"/>
  <c r="M573"/>
  <c r="A573"/>
  <c r="N572"/>
  <c r="M572"/>
  <c r="A572"/>
  <c r="N571"/>
  <c r="M571"/>
  <c r="A571"/>
  <c r="N570"/>
  <c r="M570"/>
  <c r="A570"/>
  <c r="N569"/>
  <c r="M569"/>
  <c r="A569"/>
  <c r="N568"/>
  <c r="M568"/>
  <c r="A568"/>
  <c r="N567"/>
  <c r="M567"/>
  <c r="A567"/>
  <c r="N566"/>
  <c r="M566"/>
  <c r="A566"/>
  <c r="N565"/>
  <c r="M565"/>
  <c r="A565"/>
  <c r="N564"/>
  <c r="M564"/>
  <c r="A564"/>
  <c r="N563"/>
  <c r="M563"/>
  <c r="A563"/>
  <c r="N562"/>
  <c r="M562"/>
  <c r="A562"/>
  <c r="N561"/>
  <c r="M561"/>
  <c r="A561"/>
  <c r="N560"/>
  <c r="M560"/>
  <c r="A560"/>
  <c r="N559"/>
  <c r="M559"/>
  <c r="A559"/>
  <c r="N558"/>
  <c r="M558"/>
  <c r="A558"/>
  <c r="N557"/>
  <c r="M557"/>
  <c r="A557"/>
  <c r="N556"/>
  <c r="M556"/>
  <c r="A556"/>
  <c r="N555"/>
  <c r="M555"/>
  <c r="A555"/>
  <c r="N554"/>
  <c r="M554"/>
  <c r="A554"/>
  <c r="N553"/>
  <c r="M553"/>
  <c r="A553"/>
  <c r="N552"/>
  <c r="M552"/>
  <c r="A552"/>
  <c r="N551"/>
  <c r="M551"/>
  <c r="A551"/>
  <c r="N550"/>
  <c r="M550"/>
  <c r="A550"/>
  <c r="N549"/>
  <c r="M549"/>
  <c r="A549"/>
  <c r="N548"/>
  <c r="M548"/>
  <c r="A548"/>
  <c r="N547"/>
  <c r="M547"/>
  <c r="A547"/>
  <c r="N546"/>
  <c r="M546"/>
  <c r="A546"/>
  <c r="N545"/>
  <c r="M545"/>
  <c r="A545"/>
  <c r="N544"/>
  <c r="M544"/>
  <c r="A544"/>
  <c r="N543"/>
  <c r="M543"/>
  <c r="A543"/>
  <c r="N542"/>
  <c r="M542"/>
  <c r="A542"/>
  <c r="N541"/>
  <c r="M541"/>
  <c r="A541"/>
  <c r="N540"/>
  <c r="M540"/>
  <c r="A540"/>
  <c r="N539"/>
  <c r="M539"/>
  <c r="A539"/>
  <c r="N538"/>
  <c r="M538"/>
  <c r="A538"/>
  <c r="N537"/>
  <c r="M537"/>
  <c r="A537"/>
  <c r="N536"/>
  <c r="M536"/>
  <c r="A536"/>
  <c r="N535"/>
  <c r="M535"/>
  <c r="A535"/>
  <c r="N534"/>
  <c r="M534"/>
  <c r="A534"/>
  <c r="N533"/>
  <c r="M533"/>
  <c r="A533"/>
  <c r="N532"/>
  <c r="M532"/>
  <c r="A532"/>
  <c r="N531"/>
  <c r="M531"/>
  <c r="A531"/>
  <c r="N530"/>
  <c r="M530"/>
  <c r="A530"/>
  <c r="N529"/>
  <c r="M529"/>
  <c r="A529"/>
  <c r="N528"/>
  <c r="M528"/>
  <c r="A528"/>
  <c r="N527"/>
  <c r="M527"/>
  <c r="A527"/>
  <c r="N526"/>
  <c r="M526"/>
  <c r="A526"/>
  <c r="N525"/>
  <c r="M525"/>
  <c r="A525"/>
  <c r="N524"/>
  <c r="M524"/>
  <c r="A524"/>
  <c r="N523"/>
  <c r="M523"/>
  <c r="A523"/>
  <c r="N522"/>
  <c r="M522"/>
  <c r="A522"/>
  <c r="N521"/>
  <c r="M521"/>
  <c r="A521"/>
  <c r="N520"/>
  <c r="M520"/>
  <c r="A520"/>
  <c r="N519"/>
  <c r="M519"/>
  <c r="A519"/>
  <c r="N518"/>
  <c r="M518"/>
  <c r="A518"/>
  <c r="N517"/>
  <c r="M517"/>
  <c r="A517"/>
  <c r="N516"/>
  <c r="M516"/>
  <c r="A516"/>
  <c r="N515"/>
  <c r="M515"/>
  <c r="A515"/>
  <c r="N514"/>
  <c r="M514"/>
  <c r="A514"/>
  <c r="N513"/>
  <c r="M513"/>
  <c r="A513"/>
  <c r="N512"/>
  <c r="M512"/>
  <c r="A512"/>
  <c r="N511"/>
  <c r="M511"/>
  <c r="A511"/>
  <c r="N510"/>
  <c r="M510"/>
  <c r="A510"/>
  <c r="N509"/>
  <c r="M509"/>
  <c r="A509"/>
  <c r="N508"/>
  <c r="M508"/>
  <c r="A508"/>
  <c r="N507"/>
  <c r="M507"/>
  <c r="A507"/>
  <c r="N506"/>
  <c r="M506"/>
  <c r="A506"/>
  <c r="N505"/>
  <c r="M505"/>
  <c r="A505"/>
  <c r="N504"/>
  <c r="M504"/>
  <c r="A504"/>
  <c r="N503"/>
  <c r="M503"/>
  <c r="A503"/>
  <c r="N502"/>
  <c r="M502"/>
  <c r="A502"/>
  <c r="N501"/>
  <c r="M501"/>
  <c r="A501"/>
  <c r="N500"/>
  <c r="M500"/>
  <c r="A500"/>
  <c r="N499"/>
  <c r="M499"/>
  <c r="A499"/>
  <c r="N498"/>
  <c r="M498"/>
  <c r="A498"/>
  <c r="N497"/>
  <c r="M497"/>
  <c r="A497"/>
  <c r="N496"/>
  <c r="M496"/>
  <c r="A496"/>
  <c r="N495"/>
  <c r="M495"/>
  <c r="A495"/>
  <c r="N494"/>
  <c r="M494"/>
  <c r="A494"/>
  <c r="N493"/>
  <c r="M493"/>
  <c r="A493"/>
  <c r="N492"/>
  <c r="M492"/>
  <c r="A492"/>
  <c r="N491"/>
  <c r="M491"/>
  <c r="A491"/>
  <c r="N490"/>
  <c r="M490"/>
  <c r="A490"/>
  <c r="N489"/>
  <c r="M489"/>
  <c r="A489"/>
  <c r="N488"/>
  <c r="M488"/>
  <c r="A488"/>
  <c r="N487"/>
  <c r="M487"/>
  <c r="A487"/>
  <c r="N486"/>
  <c r="M486"/>
  <c r="A486"/>
  <c r="N485"/>
  <c r="M485"/>
  <c r="A485"/>
  <c r="N484"/>
  <c r="M484"/>
  <c r="A484"/>
  <c r="N483"/>
  <c r="M483"/>
  <c r="A483"/>
  <c r="N482"/>
  <c r="M482"/>
  <c r="A482"/>
  <c r="N481"/>
  <c r="M481"/>
  <c r="A481"/>
  <c r="N480"/>
  <c r="M480"/>
  <c r="A480"/>
  <c r="N479"/>
  <c r="M479"/>
  <c r="A479"/>
  <c r="N478"/>
  <c r="M478"/>
  <c r="A478"/>
  <c r="N477"/>
  <c r="M477"/>
  <c r="A477"/>
  <c r="N476"/>
  <c r="M476"/>
  <c r="A476"/>
  <c r="N475"/>
  <c r="M475"/>
  <c r="A475"/>
  <c r="N474"/>
  <c r="M474"/>
  <c r="A474"/>
  <c r="N473"/>
  <c r="M473"/>
  <c r="A473"/>
  <c r="N472"/>
  <c r="M472"/>
  <c r="A472"/>
  <c r="N471"/>
  <c r="M471"/>
  <c r="A471"/>
  <c r="N470"/>
  <c r="M470"/>
  <c r="A470"/>
  <c r="N469"/>
  <c r="M469"/>
  <c r="A469"/>
  <c r="N468"/>
  <c r="M468"/>
  <c r="A468"/>
  <c r="N467"/>
  <c r="M467"/>
  <c r="A467"/>
  <c r="N466"/>
  <c r="M466"/>
  <c r="A466"/>
  <c r="N465"/>
  <c r="M465"/>
  <c r="A465"/>
  <c r="N464"/>
  <c r="M464"/>
  <c r="A464"/>
  <c r="N463"/>
  <c r="M463"/>
  <c r="A463"/>
  <c r="N462"/>
  <c r="M462"/>
  <c r="A462"/>
  <c r="N461"/>
  <c r="M461"/>
  <c r="A461"/>
  <c r="N460"/>
  <c r="M460"/>
  <c r="A460"/>
  <c r="N459"/>
  <c r="M459"/>
  <c r="A459"/>
  <c r="N458"/>
  <c r="M458"/>
  <c r="A458"/>
  <c r="N457"/>
  <c r="M457"/>
  <c r="A457"/>
  <c r="N456"/>
  <c r="M456"/>
  <c r="A456"/>
  <c r="N455"/>
  <c r="M455"/>
  <c r="A455"/>
  <c r="N454"/>
  <c r="M454"/>
  <c r="A454"/>
  <c r="N453"/>
  <c r="M453"/>
  <c r="A453"/>
  <c r="N452"/>
  <c r="M452"/>
  <c r="A452"/>
  <c r="N451"/>
  <c r="M451"/>
  <c r="A451"/>
  <c r="N450"/>
  <c r="M450"/>
  <c r="A450"/>
  <c r="N449"/>
  <c r="M449"/>
  <c r="A449"/>
  <c r="N448"/>
  <c r="M448"/>
  <c r="A448"/>
  <c r="N447"/>
  <c r="M447"/>
  <c r="A447"/>
  <c r="N446"/>
  <c r="M446"/>
  <c r="A446"/>
  <c r="N445"/>
  <c r="M445"/>
  <c r="A445"/>
  <c r="N444"/>
  <c r="M444"/>
  <c r="A444"/>
  <c r="N443"/>
  <c r="M443"/>
  <c r="A443"/>
  <c r="N442"/>
  <c r="M442"/>
  <c r="A442"/>
  <c r="N441"/>
  <c r="M441"/>
  <c r="A441"/>
  <c r="N440"/>
  <c r="M440"/>
  <c r="A440"/>
  <c r="N439"/>
  <c r="M439"/>
  <c r="A439"/>
  <c r="N438"/>
  <c r="M438"/>
  <c r="A438"/>
  <c r="N437"/>
  <c r="M437"/>
  <c r="A437"/>
  <c r="N436"/>
  <c r="M436"/>
  <c r="A436"/>
  <c r="N435"/>
  <c r="M435"/>
  <c r="A435"/>
  <c r="N434"/>
  <c r="M434"/>
  <c r="A434"/>
  <c r="N433"/>
  <c r="M433"/>
  <c r="A433"/>
  <c r="N432"/>
  <c r="M432"/>
  <c r="A432"/>
  <c r="N431"/>
  <c r="M431"/>
  <c r="A431"/>
  <c r="N430"/>
  <c r="M430"/>
  <c r="A430"/>
  <c r="N429"/>
  <c r="M429"/>
  <c r="A429"/>
  <c r="N428"/>
  <c r="M428"/>
  <c r="A428"/>
  <c r="N427"/>
  <c r="M427"/>
  <c r="A427"/>
  <c r="N426"/>
  <c r="M426"/>
  <c r="A426"/>
  <c r="N425"/>
  <c r="M425"/>
  <c r="A425"/>
  <c r="N424"/>
  <c r="M424"/>
  <c r="A424"/>
  <c r="N423"/>
  <c r="M423"/>
  <c r="A423"/>
  <c r="N422"/>
  <c r="M422"/>
  <c r="A422"/>
  <c r="N421"/>
  <c r="M421"/>
  <c r="A421"/>
  <c r="N420"/>
  <c r="M420"/>
  <c r="A420"/>
  <c r="N419"/>
  <c r="M419"/>
  <c r="A419"/>
  <c r="N418"/>
  <c r="M418"/>
  <c r="A418"/>
  <c r="N417"/>
  <c r="M417"/>
  <c r="A417"/>
  <c r="N416"/>
  <c r="M416"/>
  <c r="A416"/>
  <c r="N415"/>
  <c r="M415"/>
  <c r="A415"/>
  <c r="N414"/>
  <c r="M414"/>
  <c r="A414"/>
  <c r="N413"/>
  <c r="M413"/>
  <c r="A413"/>
  <c r="N412"/>
  <c r="M412"/>
  <c r="A412"/>
  <c r="N411"/>
  <c r="M411"/>
  <c r="A411"/>
  <c r="N410"/>
  <c r="M410"/>
  <c r="A410"/>
  <c r="N409"/>
  <c r="M409"/>
  <c r="A409"/>
  <c r="N408"/>
  <c r="M408"/>
  <c r="A408"/>
  <c r="N407"/>
  <c r="M407"/>
  <c r="A407"/>
  <c r="N406"/>
  <c r="M406"/>
  <c r="A406"/>
  <c r="N405"/>
  <c r="M405"/>
  <c r="A405"/>
  <c r="N404"/>
  <c r="M404"/>
  <c r="A404"/>
  <c r="N403"/>
  <c r="M403"/>
  <c r="A403"/>
  <c r="N402"/>
  <c r="M402"/>
  <c r="A402"/>
  <c r="N401"/>
  <c r="M401"/>
  <c r="A401"/>
  <c r="N400"/>
  <c r="M400"/>
  <c r="A400"/>
  <c r="N399"/>
  <c r="M399"/>
  <c r="A399"/>
  <c r="N398"/>
  <c r="M398"/>
  <c r="A398"/>
  <c r="N397"/>
  <c r="M397"/>
  <c r="A397"/>
  <c r="N396"/>
  <c r="M396"/>
  <c r="A396"/>
  <c r="N395"/>
  <c r="M395"/>
  <c r="A395"/>
  <c r="N394"/>
  <c r="M394"/>
  <c r="A394"/>
  <c r="N393"/>
  <c r="M393"/>
  <c r="A393"/>
  <c r="N392"/>
  <c r="M392"/>
  <c r="A392"/>
  <c r="N391"/>
  <c r="M391"/>
  <c r="A391"/>
  <c r="N390"/>
  <c r="M390"/>
  <c r="A390"/>
  <c r="N389"/>
  <c r="M389"/>
  <c r="A389"/>
  <c r="N388"/>
  <c r="M388"/>
  <c r="A388"/>
  <c r="N387"/>
  <c r="M387"/>
  <c r="A387"/>
  <c r="N386"/>
  <c r="M386"/>
  <c r="A386"/>
  <c r="N385"/>
  <c r="M385"/>
  <c r="A385"/>
  <c r="N384"/>
  <c r="M384"/>
  <c r="A384"/>
  <c r="N383"/>
  <c r="M383"/>
  <c r="A383"/>
  <c r="N382"/>
  <c r="M382"/>
  <c r="A382"/>
  <c r="N381"/>
  <c r="M381"/>
  <c r="A381"/>
  <c r="N380"/>
  <c r="M380"/>
  <c r="A380"/>
  <c r="N379"/>
  <c r="M379"/>
  <c r="A379"/>
  <c r="N378"/>
  <c r="M378"/>
  <c r="A378"/>
  <c r="N377"/>
  <c r="M377"/>
  <c r="A377"/>
  <c r="N376"/>
  <c r="M376"/>
  <c r="A376"/>
  <c r="N375"/>
  <c r="M375"/>
  <c r="A375"/>
  <c r="N374"/>
  <c r="M374"/>
  <c r="A374"/>
  <c r="N373"/>
  <c r="M373"/>
  <c r="A373"/>
  <c r="N372"/>
  <c r="M372"/>
  <c r="A372"/>
  <c r="N371"/>
  <c r="M371"/>
  <c r="A371"/>
  <c r="N370"/>
  <c r="M370"/>
  <c r="A370"/>
  <c r="N369"/>
  <c r="M369"/>
  <c r="A369"/>
  <c r="N368"/>
  <c r="M368"/>
  <c r="A368"/>
  <c r="N367"/>
  <c r="M367"/>
  <c r="A367"/>
  <c r="N366"/>
  <c r="M366"/>
  <c r="A366"/>
  <c r="N365"/>
  <c r="M365"/>
  <c r="A365"/>
  <c r="N364"/>
  <c r="M364"/>
  <c r="A364"/>
  <c r="N363"/>
  <c r="M363"/>
  <c r="A363"/>
  <c r="N362"/>
  <c r="M362"/>
  <c r="A362"/>
  <c r="N361"/>
  <c r="M361"/>
  <c r="A361"/>
  <c r="N360"/>
  <c r="M360"/>
  <c r="A360"/>
  <c r="N359"/>
  <c r="M359"/>
  <c r="A359"/>
  <c r="N358"/>
  <c r="M358"/>
  <c r="A358"/>
  <c r="N357"/>
  <c r="M357"/>
  <c r="A357"/>
  <c r="N356"/>
  <c r="M356"/>
  <c r="A356"/>
  <c r="N355"/>
  <c r="M355"/>
  <c r="A355"/>
  <c r="N354"/>
  <c r="M354"/>
  <c r="A354"/>
  <c r="N353"/>
  <c r="M353"/>
  <c r="A353"/>
  <c r="N352"/>
  <c r="M352"/>
  <c r="A352"/>
  <c r="N351"/>
  <c r="M351"/>
  <c r="A351"/>
  <c r="N350"/>
  <c r="M350"/>
  <c r="A350"/>
  <c r="N349"/>
  <c r="M349"/>
  <c r="A349"/>
  <c r="N348"/>
  <c r="M348"/>
  <c r="A348"/>
  <c r="N347"/>
  <c r="M347"/>
  <c r="A347"/>
  <c r="N346"/>
  <c r="M346"/>
  <c r="A346"/>
  <c r="N345"/>
  <c r="M345"/>
  <c r="A345"/>
  <c r="N344"/>
  <c r="M344"/>
  <c r="A344"/>
  <c r="N343"/>
  <c r="M343"/>
  <c r="A343"/>
  <c r="N342"/>
  <c r="M342"/>
  <c r="A342"/>
  <c r="N341"/>
  <c r="M341"/>
  <c r="A341"/>
  <c r="N340"/>
  <c r="M340"/>
  <c r="A340"/>
  <c r="N339"/>
  <c r="M339"/>
  <c r="A339"/>
  <c r="N338"/>
  <c r="M338"/>
  <c r="A338"/>
  <c r="N337"/>
  <c r="M337"/>
  <c r="A337"/>
  <c r="N336"/>
  <c r="M336"/>
  <c r="A336"/>
  <c r="N335"/>
  <c r="M335"/>
  <c r="A335"/>
  <c r="N334"/>
  <c r="M334"/>
  <c r="A334"/>
  <c r="N333"/>
  <c r="M333"/>
  <c r="A333"/>
  <c r="N332"/>
  <c r="M332"/>
  <c r="A332"/>
  <c r="N331"/>
  <c r="M331"/>
  <c r="A331"/>
  <c r="N330"/>
  <c r="M330"/>
  <c r="A330"/>
  <c r="N329"/>
  <c r="M329"/>
  <c r="A329"/>
  <c r="N328"/>
  <c r="M328"/>
  <c r="A328"/>
  <c r="N327"/>
  <c r="M327"/>
  <c r="A327"/>
  <c r="N326"/>
  <c r="M326"/>
  <c r="A326"/>
  <c r="N325"/>
  <c r="M325"/>
  <c r="A325"/>
  <c r="N324"/>
  <c r="M324"/>
  <c r="A324"/>
  <c r="N323"/>
  <c r="M323"/>
  <c r="A323"/>
  <c r="N322"/>
  <c r="M322"/>
  <c r="A322"/>
  <c r="N321"/>
  <c r="M321"/>
  <c r="A321"/>
  <c r="N320"/>
  <c r="M320"/>
  <c r="A320"/>
  <c r="N319"/>
  <c r="M319"/>
  <c r="A319"/>
  <c r="N318"/>
  <c r="M318"/>
  <c r="A318"/>
  <c r="N317"/>
  <c r="M317"/>
  <c r="A317"/>
  <c r="N316"/>
  <c r="M316"/>
  <c r="A316"/>
  <c r="N315"/>
  <c r="M315"/>
  <c r="A315"/>
  <c r="N314"/>
  <c r="M314"/>
  <c r="A314"/>
  <c r="N313"/>
  <c r="M313"/>
  <c r="A313"/>
  <c r="N312"/>
  <c r="M312"/>
  <c r="A312"/>
  <c r="N311"/>
  <c r="M311"/>
  <c r="A311"/>
  <c r="N310"/>
  <c r="M310"/>
  <c r="A310"/>
  <c r="N309"/>
  <c r="M309"/>
  <c r="A309"/>
  <c r="N308"/>
  <c r="M308"/>
  <c r="A308"/>
  <c r="N307"/>
  <c r="M307"/>
  <c r="A307"/>
  <c r="N306"/>
  <c r="M306"/>
  <c r="A306"/>
  <c r="N305"/>
  <c r="M305"/>
  <c r="A305"/>
  <c r="N304"/>
  <c r="M304"/>
  <c r="A304"/>
  <c r="N303"/>
  <c r="M303"/>
  <c r="A303"/>
  <c r="N302"/>
  <c r="M302"/>
  <c r="A302"/>
  <c r="N301"/>
  <c r="M301"/>
  <c r="A301"/>
  <c r="N300"/>
  <c r="M300"/>
  <c r="A300"/>
  <c r="N299"/>
  <c r="M299"/>
  <c r="A299"/>
  <c r="N298"/>
  <c r="M298"/>
  <c r="A298"/>
  <c r="N297"/>
  <c r="M297"/>
  <c r="A297"/>
  <c r="N296"/>
  <c r="M296"/>
  <c r="A296"/>
  <c r="N295"/>
  <c r="M295"/>
  <c r="A295"/>
  <c r="N294"/>
  <c r="M294"/>
  <c r="A294"/>
  <c r="N293"/>
  <c r="M293"/>
  <c r="A293"/>
  <c r="N292"/>
  <c r="M292"/>
  <c r="A292"/>
  <c r="N291"/>
  <c r="M291"/>
  <c r="A291"/>
  <c r="N290"/>
  <c r="M290"/>
  <c r="A290"/>
  <c r="N289"/>
  <c r="M289"/>
  <c r="A289"/>
  <c r="N288"/>
  <c r="M288"/>
  <c r="A288"/>
  <c r="N287"/>
  <c r="M287"/>
  <c r="A287"/>
  <c r="N286"/>
  <c r="M286"/>
  <c r="A286"/>
  <c r="N285"/>
  <c r="M285"/>
  <c r="A285"/>
  <c r="N284"/>
  <c r="M284"/>
  <c r="A284"/>
  <c r="N283"/>
  <c r="M283"/>
  <c r="A283"/>
  <c r="N282"/>
  <c r="M282"/>
  <c r="A282"/>
  <c r="N281"/>
  <c r="M281"/>
  <c r="A281"/>
  <c r="N280"/>
  <c r="M280"/>
  <c r="A280"/>
  <c r="N279"/>
  <c r="M279"/>
  <c r="A279"/>
  <c r="N278"/>
  <c r="M278"/>
  <c r="A278"/>
  <c r="N277"/>
  <c r="M277"/>
  <c r="A277"/>
  <c r="N276"/>
  <c r="M276"/>
  <c r="A276"/>
  <c r="N275"/>
  <c r="M275"/>
  <c r="A275"/>
  <c r="N274"/>
  <c r="M274"/>
  <c r="A274"/>
  <c r="N273"/>
  <c r="M273"/>
  <c r="A273"/>
  <c r="N272"/>
  <c r="M272"/>
  <c r="A272"/>
  <c r="N271"/>
  <c r="M271"/>
  <c r="A271"/>
  <c r="N270"/>
  <c r="M270"/>
  <c r="A270"/>
  <c r="N269"/>
  <c r="M269"/>
  <c r="A269"/>
  <c r="N268"/>
  <c r="M268"/>
  <c r="A268"/>
  <c r="N267"/>
  <c r="M267"/>
  <c r="A267"/>
  <c r="N266"/>
  <c r="M266"/>
  <c r="A266"/>
  <c r="N265"/>
  <c r="M265"/>
  <c r="A265"/>
  <c r="N264"/>
  <c r="M264"/>
  <c r="A264"/>
  <c r="N263"/>
  <c r="M263"/>
  <c r="A263"/>
  <c r="N262"/>
  <c r="M262"/>
  <c r="A262"/>
  <c r="N261"/>
  <c r="M261"/>
  <c r="A261"/>
  <c r="N260"/>
  <c r="M260"/>
  <c r="A260"/>
  <c r="N259"/>
  <c r="M259"/>
  <c r="A259"/>
  <c r="N258"/>
  <c r="M258"/>
  <c r="A258"/>
  <c r="N257"/>
  <c r="M257"/>
  <c r="A257"/>
  <c r="N256"/>
  <c r="M256"/>
  <c r="A256"/>
  <c r="N255"/>
  <c r="M255"/>
  <c r="A255"/>
  <c r="N254"/>
  <c r="M254"/>
  <c r="A254"/>
  <c r="N253"/>
  <c r="M253"/>
  <c r="A253"/>
  <c r="N252"/>
  <c r="M252"/>
  <c r="A252"/>
  <c r="N251"/>
  <c r="M251"/>
  <c r="A251"/>
  <c r="N250"/>
  <c r="M250"/>
  <c r="A250"/>
  <c r="N249"/>
  <c r="M249"/>
  <c r="A249"/>
  <c r="N248"/>
  <c r="M248"/>
  <c r="A248"/>
  <c r="N247"/>
  <c r="M247"/>
  <c r="A247"/>
  <c r="N246"/>
  <c r="M246"/>
  <c r="A246"/>
  <c r="N245"/>
  <c r="M245"/>
  <c r="A245"/>
  <c r="N244"/>
  <c r="M244"/>
  <c r="A244"/>
  <c r="N243"/>
  <c r="M243"/>
  <c r="A243"/>
  <c r="N242"/>
  <c r="M242"/>
  <c r="A242"/>
  <c r="N241"/>
  <c r="M241"/>
  <c r="A241"/>
  <c r="N240"/>
  <c r="M240"/>
  <c r="A240"/>
  <c r="N239"/>
  <c r="M239"/>
  <c r="A239"/>
  <c r="N238"/>
  <c r="M238"/>
  <c r="A238"/>
  <c r="N237"/>
  <c r="M237"/>
  <c r="A237"/>
  <c r="N236"/>
  <c r="M236"/>
  <c r="A236"/>
  <c r="N235"/>
  <c r="M235"/>
  <c r="A235"/>
  <c r="N234"/>
  <c r="M234"/>
  <c r="A234"/>
  <c r="N233"/>
  <c r="M233"/>
  <c r="A233"/>
  <c r="N232"/>
  <c r="M232"/>
  <c r="A232"/>
  <c r="N231"/>
  <c r="M231"/>
  <c r="A231"/>
  <c r="N230"/>
  <c r="M230"/>
  <c r="A230"/>
  <c r="N229"/>
  <c r="M229"/>
  <c r="A229"/>
  <c r="N228"/>
  <c r="M228"/>
  <c r="A228"/>
  <c r="N227"/>
  <c r="M227"/>
  <c r="A227"/>
  <c r="N226"/>
  <c r="M226"/>
  <c r="A226"/>
  <c r="N225"/>
  <c r="M225"/>
  <c r="A225"/>
  <c r="N224"/>
  <c r="M224"/>
  <c r="A224"/>
  <c r="N223"/>
  <c r="M223"/>
  <c r="A223"/>
  <c r="N222"/>
  <c r="M222"/>
  <c r="A222"/>
  <c r="N221"/>
  <c r="M221"/>
  <c r="A221"/>
  <c r="N220"/>
  <c r="M220"/>
  <c r="A220"/>
  <c r="N219"/>
  <c r="M219"/>
  <c r="A219"/>
  <c r="N218"/>
  <c r="M218"/>
  <c r="A218"/>
  <c r="N217"/>
  <c r="M217"/>
  <c r="A217"/>
  <c r="N216"/>
  <c r="M216"/>
  <c r="A216"/>
  <c r="N215"/>
  <c r="M215"/>
  <c r="A215"/>
  <c r="N214"/>
  <c r="M214"/>
  <c r="A214"/>
  <c r="N213"/>
  <c r="M213"/>
  <c r="A213"/>
  <c r="N212"/>
  <c r="M212"/>
  <c r="A212"/>
  <c r="N211"/>
  <c r="M211"/>
  <c r="A211"/>
  <c r="N210"/>
  <c r="M210"/>
  <c r="A210"/>
  <c r="N209"/>
  <c r="M209"/>
  <c r="A209"/>
  <c r="N208"/>
  <c r="M208"/>
  <c r="A208"/>
  <c r="N207"/>
  <c r="M207"/>
  <c r="A207"/>
  <c r="N206"/>
  <c r="M206"/>
  <c r="A206"/>
  <c r="N205"/>
  <c r="M205"/>
  <c r="A205"/>
  <c r="N204"/>
  <c r="M204"/>
  <c r="A204"/>
  <c r="N203"/>
  <c r="M203"/>
  <c r="A203"/>
  <c r="N202"/>
  <c r="M202"/>
  <c r="A202"/>
  <c r="N201"/>
  <c r="M201"/>
  <c r="A201"/>
  <c r="N200"/>
  <c r="M200"/>
  <c r="A200"/>
  <c r="N199"/>
  <c r="M199"/>
  <c r="A199"/>
  <c r="N198"/>
  <c r="M198"/>
  <c r="A198"/>
  <c r="N197"/>
  <c r="M197"/>
  <c r="A197"/>
  <c r="N196"/>
  <c r="M196"/>
  <c r="A196"/>
  <c r="N195"/>
  <c r="M195"/>
  <c r="A195"/>
  <c r="N194"/>
  <c r="M194"/>
  <c r="A194"/>
  <c r="N193"/>
  <c r="M193"/>
  <c r="A193"/>
  <c r="N192"/>
  <c r="M192"/>
  <c r="A192"/>
  <c r="N191"/>
  <c r="M191"/>
  <c r="A191"/>
  <c r="N190"/>
  <c r="M190"/>
  <c r="A190"/>
  <c r="N189"/>
  <c r="M189"/>
  <c r="A189"/>
  <c r="N188"/>
  <c r="M188"/>
  <c r="A188"/>
  <c r="N187"/>
  <c r="M187"/>
  <c r="A187"/>
  <c r="N186"/>
  <c r="M186"/>
  <c r="A186"/>
  <c r="N185"/>
  <c r="M185"/>
  <c r="A185"/>
  <c r="N184"/>
  <c r="M184"/>
  <c r="A184"/>
  <c r="N183"/>
  <c r="M183"/>
  <c r="A183"/>
  <c r="N182"/>
  <c r="M182"/>
  <c r="A182"/>
  <c r="N181"/>
  <c r="M181"/>
  <c r="A181"/>
  <c r="N180"/>
  <c r="M180"/>
  <c r="A180"/>
  <c r="N179"/>
  <c r="M179"/>
  <c r="A179"/>
  <c r="N178"/>
  <c r="M178"/>
  <c r="A178"/>
  <c r="N177"/>
  <c r="M177"/>
  <c r="A177"/>
  <c r="N176"/>
  <c r="M176"/>
  <c r="A176"/>
  <c r="N175"/>
  <c r="M175"/>
  <c r="A175"/>
  <c r="N174"/>
  <c r="M174"/>
  <c r="A174"/>
  <c r="N173"/>
  <c r="M173"/>
  <c r="A173"/>
  <c r="N172"/>
  <c r="M172"/>
  <c r="A172"/>
  <c r="N171"/>
  <c r="M171"/>
  <c r="A171"/>
  <c r="N170"/>
  <c r="M170"/>
  <c r="A170"/>
  <c r="N169"/>
  <c r="M169"/>
  <c r="A169"/>
  <c r="N168"/>
  <c r="M168"/>
  <c r="A168"/>
  <c r="N167"/>
  <c r="M167"/>
  <c r="A167"/>
  <c r="N166"/>
  <c r="M166"/>
  <c r="A166"/>
  <c r="N165"/>
  <c r="M165"/>
  <c r="A165"/>
  <c r="N164"/>
  <c r="M164"/>
  <c r="A164"/>
  <c r="N163"/>
  <c r="M163"/>
  <c r="A163"/>
  <c r="N162"/>
  <c r="M162"/>
  <c r="A162"/>
  <c r="N161"/>
  <c r="M161"/>
  <c r="A161"/>
  <c r="N160"/>
  <c r="M160"/>
  <c r="A160"/>
  <c r="N159"/>
  <c r="M159"/>
  <c r="A159"/>
  <c r="N158"/>
  <c r="M158"/>
  <c r="A158"/>
  <c r="N157"/>
  <c r="M157"/>
  <c r="A157"/>
  <c r="N156"/>
  <c r="M156"/>
  <c r="A156"/>
  <c r="N155"/>
  <c r="M155"/>
  <c r="A155"/>
  <c r="N154"/>
  <c r="M154"/>
  <c r="A154"/>
  <c r="N153"/>
  <c r="M153"/>
  <c r="A153"/>
  <c r="N152"/>
  <c r="M152"/>
  <c r="A152"/>
  <c r="N151"/>
  <c r="M151"/>
  <c r="A151"/>
  <c r="N150"/>
  <c r="M150"/>
  <c r="A150"/>
  <c r="N149"/>
  <c r="M149"/>
  <c r="A149"/>
  <c r="N148"/>
  <c r="M148"/>
  <c r="A148"/>
  <c r="N147"/>
  <c r="M147"/>
  <c r="A147"/>
  <c r="N146"/>
  <c r="M146"/>
  <c r="A146"/>
  <c r="N145"/>
  <c r="M145"/>
  <c r="A145"/>
  <c r="N144"/>
  <c r="M144"/>
  <c r="A144"/>
  <c r="N143"/>
  <c r="M143"/>
  <c r="A143"/>
  <c r="N142"/>
  <c r="M142"/>
  <c r="A142"/>
  <c r="N141"/>
  <c r="M141"/>
  <c r="A141"/>
  <c r="N140"/>
  <c r="M140"/>
  <c r="A140"/>
  <c r="N139"/>
  <c r="M139"/>
  <c r="A139"/>
  <c r="N138"/>
  <c r="M138"/>
  <c r="A138"/>
  <c r="N137"/>
  <c r="M137"/>
  <c r="A137"/>
  <c r="N136"/>
  <c r="M136"/>
  <c r="A136"/>
  <c r="N135"/>
  <c r="M135"/>
  <c r="A135"/>
  <c r="N134"/>
  <c r="M134"/>
  <c r="A134"/>
  <c r="N133"/>
  <c r="M133"/>
  <c r="A133"/>
  <c r="N132"/>
  <c r="M132"/>
  <c r="A132"/>
  <c r="N131"/>
  <c r="M131"/>
  <c r="A131"/>
  <c r="N130"/>
  <c r="M130"/>
  <c r="A130"/>
  <c r="N129"/>
  <c r="M129"/>
  <c r="A129"/>
  <c r="N128"/>
  <c r="M128"/>
  <c r="A128"/>
  <c r="N127"/>
  <c r="M127"/>
  <c r="A127"/>
  <c r="N126"/>
  <c r="M126"/>
  <c r="A126"/>
  <c r="N125"/>
  <c r="M125"/>
  <c r="A125"/>
  <c r="N124"/>
  <c r="M124"/>
  <c r="A124"/>
  <c r="N123"/>
  <c r="M123"/>
  <c r="A123"/>
  <c r="N122"/>
  <c r="M122"/>
  <c r="A122"/>
  <c r="N121"/>
  <c r="M121"/>
  <c r="A121"/>
  <c r="N120"/>
  <c r="M120"/>
  <c r="A120"/>
  <c r="N119"/>
  <c r="M119"/>
  <c r="A119"/>
  <c r="N118"/>
  <c r="M118"/>
  <c r="A118"/>
  <c r="N117"/>
  <c r="M117"/>
  <c r="A117"/>
  <c r="N116"/>
  <c r="M116"/>
  <c r="A116"/>
  <c r="N115"/>
  <c r="M115"/>
  <c r="A115"/>
  <c r="N114"/>
  <c r="M114"/>
  <c r="A114"/>
  <c r="N113"/>
  <c r="M113"/>
  <c r="A113"/>
  <c r="N112"/>
  <c r="M112"/>
  <c r="A112"/>
  <c r="N111"/>
  <c r="M111"/>
  <c r="A111"/>
  <c r="N110"/>
  <c r="M110"/>
  <c r="A110"/>
  <c r="N109"/>
  <c r="M109"/>
  <c r="A109"/>
  <c r="N108"/>
  <c r="M108"/>
  <c r="A108"/>
  <c r="N107"/>
  <c r="M107"/>
  <c r="A107"/>
  <c r="N106"/>
  <c r="M106"/>
  <c r="A106"/>
  <c r="N105"/>
  <c r="M105"/>
  <c r="A105"/>
  <c r="N104"/>
  <c r="M104"/>
  <c r="A104"/>
  <c r="N103"/>
  <c r="M103"/>
  <c r="A103"/>
  <c r="N102"/>
  <c r="M102"/>
  <c r="A102"/>
  <c r="N101"/>
  <c r="M101"/>
  <c r="A101"/>
  <c r="N100"/>
  <c r="M100"/>
  <c r="A100"/>
  <c r="N99"/>
  <c r="M99"/>
  <c r="A99"/>
  <c r="N98"/>
  <c r="M98"/>
  <c r="A98"/>
  <c r="N97"/>
  <c r="M97"/>
  <c r="A97"/>
  <c r="N96"/>
  <c r="M96"/>
  <c r="A96"/>
  <c r="N95"/>
  <c r="M95"/>
  <c r="A95"/>
  <c r="N94"/>
  <c r="M94"/>
  <c r="A94"/>
  <c r="N93"/>
  <c r="M93"/>
  <c r="A93"/>
  <c r="N92"/>
  <c r="M92"/>
  <c r="A92"/>
  <c r="N91"/>
  <c r="M91"/>
  <c r="A91"/>
  <c r="N90"/>
  <c r="M90"/>
  <c r="A90"/>
  <c r="N89"/>
  <c r="M89"/>
  <c r="A89"/>
  <c r="N88"/>
  <c r="M88"/>
  <c r="A88"/>
  <c r="N87"/>
  <c r="M87"/>
  <c r="A87"/>
  <c r="N86"/>
  <c r="M86"/>
  <c r="A86"/>
  <c r="N85"/>
  <c r="M85"/>
  <c r="A85"/>
  <c r="N84"/>
  <c r="M84"/>
  <c r="A84"/>
  <c r="N83"/>
  <c r="M83"/>
  <c r="A83"/>
  <c r="N82"/>
  <c r="M82"/>
  <c r="A82"/>
  <c r="N81"/>
  <c r="M81"/>
  <c r="A81"/>
  <c r="N80"/>
  <c r="M80"/>
  <c r="A80"/>
  <c r="N79"/>
  <c r="M79"/>
  <c r="A79"/>
  <c r="N78"/>
  <c r="M78"/>
  <c r="A78"/>
  <c r="N77"/>
  <c r="M77"/>
  <c r="A77"/>
  <c r="N76"/>
  <c r="M76"/>
  <c r="A76"/>
  <c r="N75"/>
  <c r="M75"/>
  <c r="A75"/>
  <c r="N74"/>
  <c r="M74"/>
  <c r="A74"/>
  <c r="N73"/>
  <c r="M73"/>
  <c r="A73"/>
  <c r="N72"/>
  <c r="M72"/>
  <c r="A72"/>
  <c r="N71"/>
  <c r="M71"/>
  <c r="A71"/>
  <c r="N70"/>
  <c r="M70"/>
  <c r="A70"/>
  <c r="N69"/>
  <c r="M69"/>
  <c r="A69"/>
  <c r="N68"/>
  <c r="M68"/>
  <c r="A68"/>
  <c r="N67"/>
  <c r="M67"/>
  <c r="A67"/>
  <c r="N66"/>
  <c r="M66"/>
  <c r="A66"/>
  <c r="N65"/>
  <c r="M65"/>
  <c r="A65"/>
  <c r="N64"/>
  <c r="M64"/>
  <c r="A64"/>
  <c r="N63"/>
  <c r="M63"/>
  <c r="A63"/>
  <c r="N62"/>
  <c r="M62"/>
  <c r="A62"/>
  <c r="N61"/>
  <c r="M61"/>
  <c r="A61"/>
  <c r="N60"/>
  <c r="M60"/>
  <c r="A60"/>
  <c r="N59"/>
  <c r="M59"/>
  <c r="A59"/>
  <c r="N58"/>
  <c r="M58"/>
  <c r="A58"/>
  <c r="N57"/>
  <c r="M57"/>
  <c r="A57"/>
  <c r="N56"/>
  <c r="M56"/>
  <c r="A56"/>
  <c r="N55"/>
  <c r="M55"/>
  <c r="A55"/>
  <c r="N54"/>
  <c r="M54"/>
  <c r="A54"/>
  <c r="N53"/>
  <c r="M53"/>
  <c r="A53"/>
  <c r="N52"/>
  <c r="M52"/>
  <c r="A52"/>
  <c r="N51"/>
  <c r="M51"/>
  <c r="A51"/>
  <c r="N50"/>
  <c r="M50"/>
  <c r="A50"/>
  <c r="N49"/>
  <c r="M49"/>
  <c r="A49"/>
  <c r="N48"/>
  <c r="M48"/>
  <c r="A48"/>
  <c r="N47"/>
  <c r="M47"/>
  <c r="A47"/>
  <c r="N46"/>
  <c r="M46"/>
  <c r="A46"/>
  <c r="N45"/>
  <c r="M45"/>
  <c r="A45"/>
  <c r="N44"/>
  <c r="M44"/>
  <c r="A44"/>
  <c r="N43"/>
  <c r="M43"/>
  <c r="A43"/>
  <c r="N42"/>
  <c r="M42"/>
  <c r="A42"/>
  <c r="N41"/>
  <c r="M41"/>
  <c r="A41"/>
  <c r="N40"/>
  <c r="M40"/>
  <c r="A40"/>
  <c r="N39"/>
  <c r="M39"/>
  <c r="A39"/>
  <c r="N38"/>
  <c r="M38"/>
  <c r="A38"/>
  <c r="N37"/>
  <c r="M37"/>
  <c r="A37"/>
  <c r="N36"/>
  <c r="M36"/>
  <c r="A36"/>
  <c r="N35"/>
  <c r="M35"/>
  <c r="A35"/>
  <c r="N34"/>
  <c r="M34"/>
  <c r="A34"/>
  <c r="N33"/>
  <c r="M33"/>
  <c r="A33"/>
  <c r="N32"/>
  <c r="M32"/>
  <c r="A32"/>
  <c r="N31"/>
  <c r="M31"/>
  <c r="A31"/>
  <c r="N30"/>
  <c r="M30"/>
  <c r="A30"/>
  <c r="N29"/>
  <c r="M29"/>
  <c r="A29"/>
  <c r="N28"/>
  <c r="M28"/>
  <c r="A28"/>
  <c r="N27"/>
  <c r="M27"/>
  <c r="A27"/>
  <c r="N26"/>
  <c r="M26"/>
  <c r="A26"/>
  <c r="N25"/>
  <c r="M25"/>
  <c r="A25"/>
  <c r="N24"/>
  <c r="M24"/>
  <c r="A24"/>
  <c r="N23"/>
  <c r="M23"/>
  <c r="A23"/>
  <c r="N22"/>
  <c r="M22"/>
  <c r="A22"/>
  <c r="N21"/>
  <c r="M21"/>
  <c r="A21"/>
  <c r="N20"/>
  <c r="M20"/>
  <c r="A20"/>
  <c r="N19"/>
  <c r="M19"/>
  <c r="A19"/>
  <c r="N18"/>
  <c r="M18"/>
  <c r="A18"/>
  <c r="N17"/>
  <c r="M17"/>
  <c r="A17"/>
  <c r="N16"/>
  <c r="M16"/>
  <c r="A16"/>
  <c r="N15"/>
  <c r="M15"/>
  <c r="A15"/>
  <c r="N14"/>
  <c r="M14"/>
  <c r="A14"/>
  <c r="N13"/>
  <c r="M13"/>
  <c r="A13"/>
  <c r="N12"/>
  <c r="M12"/>
  <c r="A12"/>
  <c r="N11"/>
  <c r="M11"/>
  <c r="A11"/>
  <c r="N10"/>
  <c r="M10"/>
  <c r="A10"/>
  <c r="N9"/>
  <c r="M9"/>
  <c r="A9"/>
  <c r="N8"/>
  <c r="M8"/>
  <c r="A8"/>
  <c r="N7"/>
  <c r="M7"/>
  <c r="A7"/>
  <c r="N6"/>
  <c r="M6"/>
  <c r="A6"/>
  <c r="N5"/>
  <c r="M5"/>
  <c r="A5"/>
  <c r="N4"/>
  <c r="M4"/>
  <c r="A4"/>
  <c r="N3"/>
  <c r="M3"/>
  <c r="A3"/>
  <c r="N2"/>
  <c r="M2"/>
  <c r="A2"/>
  <c r="N175" i="21"/>
  <c r="M175"/>
  <c r="A175"/>
  <c r="N174"/>
  <c r="M174"/>
  <c r="A174"/>
  <c r="N173"/>
  <c r="M173"/>
  <c r="A173"/>
  <c r="N172"/>
  <c r="M172"/>
  <c r="A172"/>
  <c r="N171"/>
  <c r="M171"/>
  <c r="A171"/>
  <c r="N170"/>
  <c r="M170"/>
  <c r="A170"/>
  <c r="N169"/>
  <c r="M169"/>
  <c r="A169"/>
  <c r="N168"/>
  <c r="M168"/>
  <c r="A168"/>
  <c r="N167"/>
  <c r="M167"/>
  <c r="A167"/>
  <c r="N166"/>
  <c r="M166"/>
  <c r="A166"/>
  <c r="N165"/>
  <c r="M165"/>
  <c r="A165"/>
  <c r="N164"/>
  <c r="M164"/>
  <c r="A164"/>
  <c r="N163"/>
  <c r="M163"/>
  <c r="A163"/>
  <c r="N162"/>
  <c r="M162"/>
  <c r="A162"/>
  <c r="N161"/>
  <c r="M161"/>
  <c r="A161"/>
  <c r="N160"/>
  <c r="M160"/>
  <c r="A160"/>
  <c r="N159"/>
  <c r="M159"/>
  <c r="A159"/>
  <c r="N158"/>
  <c r="M158"/>
  <c r="A158"/>
  <c r="N157"/>
  <c r="M157"/>
  <c r="A157"/>
  <c r="N156"/>
  <c r="M156"/>
  <c r="A156"/>
  <c r="N155"/>
  <c r="M155"/>
  <c r="A155"/>
  <c r="N154"/>
  <c r="M154"/>
  <c r="A154"/>
  <c r="N153"/>
  <c r="M153"/>
  <c r="A153"/>
  <c r="N152"/>
  <c r="M152"/>
  <c r="A152"/>
  <c r="N151"/>
  <c r="M151"/>
  <c r="A151"/>
  <c r="N150"/>
  <c r="M150"/>
  <c r="A150"/>
  <c r="N149"/>
  <c r="M149"/>
  <c r="A149"/>
  <c r="N148"/>
  <c r="M148"/>
  <c r="A148"/>
  <c r="N147"/>
  <c r="M147"/>
  <c r="A147"/>
  <c r="N146"/>
  <c r="M146"/>
  <c r="A146"/>
  <c r="N145"/>
  <c r="M145"/>
  <c r="A145"/>
  <c r="N144"/>
  <c r="M144"/>
  <c r="A144"/>
  <c r="N143"/>
  <c r="M143"/>
  <c r="A143"/>
  <c r="N142"/>
  <c r="M142"/>
  <c r="A142"/>
  <c r="N141"/>
  <c r="M141"/>
  <c r="A141"/>
  <c r="N140"/>
  <c r="M140"/>
  <c r="A140"/>
  <c r="N139"/>
  <c r="M139"/>
  <c r="A139"/>
  <c r="N138"/>
  <c r="M138"/>
  <c r="A138"/>
  <c r="N137"/>
  <c r="M137"/>
  <c r="A137"/>
  <c r="N136"/>
  <c r="M136"/>
  <c r="A136"/>
  <c r="N135"/>
  <c r="M135"/>
  <c r="A135"/>
  <c r="N134"/>
  <c r="M134"/>
  <c r="A134"/>
  <c r="N133"/>
  <c r="M133"/>
  <c r="A133"/>
  <c r="N132"/>
  <c r="M132"/>
  <c r="A132"/>
  <c r="N131"/>
  <c r="M131"/>
  <c r="A131"/>
  <c r="N130"/>
  <c r="M130"/>
  <c r="A130"/>
  <c r="N129"/>
  <c r="M129"/>
  <c r="A129"/>
  <c r="N128"/>
  <c r="M128"/>
  <c r="A128"/>
  <c r="N127"/>
  <c r="M127"/>
  <c r="A127"/>
  <c r="N126"/>
  <c r="M126"/>
  <c r="A126"/>
  <c r="N125"/>
  <c r="M125"/>
  <c r="A125"/>
  <c r="N124"/>
  <c r="M124"/>
  <c r="A124"/>
  <c r="N123"/>
  <c r="M123"/>
  <c r="A123"/>
  <c r="N122"/>
  <c r="M122"/>
  <c r="A122"/>
  <c r="N121"/>
  <c r="M121"/>
  <c r="A121"/>
  <c r="N120"/>
  <c r="M120"/>
  <c r="A120"/>
  <c r="N119"/>
  <c r="M119"/>
  <c r="A119"/>
  <c r="N118"/>
  <c r="M118"/>
  <c r="A118"/>
  <c r="N117"/>
  <c r="M117"/>
  <c r="A117"/>
  <c r="N116"/>
  <c r="M116"/>
  <c r="A116"/>
  <c r="N115"/>
  <c r="M115"/>
  <c r="A115"/>
  <c r="N114"/>
  <c r="M114"/>
  <c r="A114"/>
  <c r="N113"/>
  <c r="M113"/>
  <c r="A113"/>
  <c r="N112"/>
  <c r="M112"/>
  <c r="A112"/>
  <c r="N111"/>
  <c r="M111"/>
  <c r="A111"/>
  <c r="N110"/>
  <c r="M110"/>
  <c r="A110"/>
  <c r="N109"/>
  <c r="M109"/>
  <c r="A109"/>
  <c r="N108"/>
  <c r="M108"/>
  <c r="A108"/>
  <c r="N107"/>
  <c r="M107"/>
  <c r="A107"/>
  <c r="N106"/>
  <c r="M106"/>
  <c r="A106"/>
  <c r="N105"/>
  <c r="M105"/>
  <c r="A105"/>
  <c r="N104"/>
  <c r="M104"/>
  <c r="A104"/>
  <c r="N103"/>
  <c r="M103"/>
  <c r="A103"/>
  <c r="N102"/>
  <c r="M102"/>
  <c r="A102"/>
  <c r="N101"/>
  <c r="M101"/>
  <c r="A101"/>
  <c r="N100"/>
  <c r="M100"/>
  <c r="A100"/>
  <c r="N99"/>
  <c r="M99"/>
  <c r="A99"/>
  <c r="N98"/>
  <c r="M98"/>
  <c r="A98"/>
  <c r="N97"/>
  <c r="M97"/>
  <c r="A97"/>
  <c r="N96"/>
  <c r="M96"/>
  <c r="A96"/>
  <c r="N95"/>
  <c r="M95"/>
  <c r="A95"/>
  <c r="N94"/>
  <c r="M94"/>
  <c r="A94"/>
  <c r="N93"/>
  <c r="M93"/>
  <c r="A93"/>
  <c r="N92"/>
  <c r="M92"/>
  <c r="A92"/>
  <c r="N91"/>
  <c r="M91"/>
  <c r="A91"/>
  <c r="N90"/>
  <c r="M90"/>
  <c r="A90"/>
  <c r="N89"/>
  <c r="M89"/>
  <c r="A89"/>
  <c r="N88"/>
  <c r="M88"/>
  <c r="A88"/>
  <c r="N87"/>
  <c r="M87"/>
  <c r="A87"/>
  <c r="N86"/>
  <c r="M86"/>
  <c r="A86"/>
  <c r="N85"/>
  <c r="M85"/>
  <c r="A85"/>
  <c r="N84"/>
  <c r="M84"/>
  <c r="A84"/>
  <c r="N83"/>
  <c r="M83"/>
  <c r="A83"/>
  <c r="N82"/>
  <c r="M82"/>
  <c r="A82"/>
  <c r="N81"/>
  <c r="M81"/>
  <c r="A81"/>
  <c r="N80"/>
  <c r="M80"/>
  <c r="A80"/>
  <c r="N79"/>
  <c r="M79"/>
  <c r="A79"/>
  <c r="N78"/>
  <c r="M78"/>
  <c r="A78"/>
  <c r="N77"/>
  <c r="M77"/>
  <c r="A77"/>
  <c r="N76"/>
  <c r="M76"/>
  <c r="A76"/>
  <c r="N75"/>
  <c r="M75"/>
  <c r="A75"/>
  <c r="N74"/>
  <c r="M74"/>
  <c r="A74"/>
  <c r="N73"/>
  <c r="M73"/>
  <c r="A73"/>
  <c r="N72"/>
  <c r="M72"/>
  <c r="A72"/>
  <c r="N71"/>
  <c r="M71"/>
  <c r="A71"/>
  <c r="N70"/>
  <c r="M70"/>
  <c r="A70"/>
  <c r="N69"/>
  <c r="M69"/>
  <c r="A69"/>
  <c r="N68"/>
  <c r="M68"/>
  <c r="A68"/>
  <c r="N67"/>
  <c r="M67"/>
  <c r="A67"/>
  <c r="N66"/>
  <c r="M66"/>
  <c r="A66"/>
  <c r="N65"/>
  <c r="M65"/>
  <c r="A65"/>
  <c r="N64"/>
  <c r="M64"/>
  <c r="A64"/>
  <c r="N63"/>
  <c r="M63"/>
  <c r="A63"/>
  <c r="N62"/>
  <c r="M62"/>
  <c r="A62"/>
  <c r="N61"/>
  <c r="M61"/>
  <c r="A61"/>
  <c r="N60"/>
  <c r="M60"/>
  <c r="A60"/>
  <c r="N59"/>
  <c r="M59"/>
  <c r="A59"/>
  <c r="N58"/>
  <c r="M58"/>
  <c r="A58"/>
  <c r="N57"/>
  <c r="M57"/>
  <c r="A57"/>
  <c r="N56"/>
  <c r="M56"/>
  <c r="A56"/>
  <c r="N55"/>
  <c r="M55"/>
  <c r="A55"/>
  <c r="N54"/>
  <c r="M54"/>
  <c r="A54"/>
  <c r="N53"/>
  <c r="M53"/>
  <c r="A53"/>
  <c r="N52"/>
  <c r="M52"/>
  <c r="A52"/>
  <c r="N51"/>
  <c r="M51"/>
  <c r="A51"/>
  <c r="N50"/>
  <c r="M50"/>
  <c r="A50"/>
  <c r="N49"/>
  <c r="M49"/>
  <c r="A49"/>
  <c r="N48"/>
  <c r="M48"/>
  <c r="A48"/>
  <c r="N47"/>
  <c r="M47"/>
  <c r="A47"/>
  <c r="N46"/>
  <c r="M46"/>
  <c r="A46"/>
  <c r="N45"/>
  <c r="M45"/>
  <c r="A45"/>
  <c r="N44"/>
  <c r="M44"/>
  <c r="A44"/>
  <c r="N43"/>
  <c r="M43"/>
  <c r="A43"/>
  <c r="N42"/>
  <c r="M42"/>
  <c r="A42"/>
  <c r="N41"/>
  <c r="M41"/>
  <c r="A41"/>
  <c r="N40"/>
  <c r="M40"/>
  <c r="A40"/>
  <c r="N39"/>
  <c r="M39"/>
  <c r="A39"/>
  <c r="N38"/>
  <c r="M38"/>
  <c r="A38"/>
  <c r="N37"/>
  <c r="M37"/>
  <c r="A37"/>
  <c r="N36"/>
  <c r="M36"/>
  <c r="A36"/>
  <c r="N35"/>
  <c r="M35"/>
  <c r="A35"/>
  <c r="N34"/>
  <c r="M34"/>
  <c r="A34"/>
  <c r="N33"/>
  <c r="M33"/>
  <c r="A33"/>
  <c r="N32"/>
  <c r="M32"/>
  <c r="A32"/>
  <c r="N31"/>
  <c r="M31"/>
  <c r="A31"/>
  <c r="N30"/>
  <c r="M30"/>
  <c r="A30"/>
  <c r="N29"/>
  <c r="M29"/>
  <c r="A29"/>
  <c r="N28"/>
  <c r="M28"/>
  <c r="A28"/>
  <c r="N27"/>
  <c r="M27"/>
  <c r="A27"/>
  <c r="N26"/>
  <c r="M26"/>
  <c r="A26"/>
  <c r="N25"/>
  <c r="M25"/>
  <c r="A25"/>
  <c r="N24"/>
  <c r="M24"/>
  <c r="A24"/>
  <c r="N23"/>
  <c r="M23"/>
  <c r="A23"/>
  <c r="N22"/>
  <c r="M22"/>
  <c r="A22"/>
  <c r="N21"/>
  <c r="M21"/>
  <c r="A21"/>
  <c r="N20"/>
  <c r="M20"/>
  <c r="A20"/>
  <c r="N19"/>
  <c r="M19"/>
  <c r="A19"/>
  <c r="N18"/>
  <c r="M18"/>
  <c r="A18"/>
  <c r="N17"/>
  <c r="M17"/>
  <c r="A17"/>
  <c r="N16"/>
  <c r="M16"/>
  <c r="A16"/>
  <c r="N15"/>
  <c r="M15"/>
  <c r="A15"/>
  <c r="N14"/>
  <c r="M14"/>
  <c r="A14"/>
  <c r="N13"/>
  <c r="M13"/>
  <c r="A13"/>
  <c r="N12"/>
  <c r="M12"/>
  <c r="A12"/>
  <c r="N11"/>
  <c r="M11"/>
  <c r="A11"/>
  <c r="N10"/>
  <c r="M10"/>
  <c r="A10"/>
  <c r="N9"/>
  <c r="M9"/>
  <c r="A9"/>
  <c r="N8"/>
  <c r="M8"/>
  <c r="A8"/>
  <c r="N7"/>
  <c r="M7"/>
  <c r="A7"/>
  <c r="N6"/>
  <c r="M6"/>
  <c r="A6"/>
  <c r="N5"/>
  <c r="M5"/>
  <c r="A5"/>
  <c r="N4"/>
  <c r="M4"/>
  <c r="A4"/>
  <c r="N3"/>
  <c r="M3"/>
  <c r="A3"/>
  <c r="N2"/>
  <c r="M2"/>
  <c r="A2"/>
  <c r="N175" i="20"/>
  <c r="M175"/>
  <c r="A175"/>
  <c r="N174"/>
  <c r="M174"/>
  <c r="A174"/>
  <c r="N173"/>
  <c r="M173"/>
  <c r="A173"/>
  <c r="N172"/>
  <c r="M172"/>
  <c r="A172"/>
  <c r="N171"/>
  <c r="M171"/>
  <c r="A171"/>
  <c r="N170"/>
  <c r="M170"/>
  <c r="A170"/>
  <c r="N169"/>
  <c r="M169"/>
  <c r="A169"/>
  <c r="N168"/>
  <c r="M168"/>
  <c r="A168"/>
  <c r="N167"/>
  <c r="M167"/>
  <c r="A167"/>
  <c r="N166"/>
  <c r="M166"/>
  <c r="A166"/>
  <c r="N165"/>
  <c r="M165"/>
  <c r="A165"/>
  <c r="N164"/>
  <c r="M164"/>
  <c r="A164"/>
  <c r="N163"/>
  <c r="M163"/>
  <c r="A163"/>
  <c r="N162"/>
  <c r="M162"/>
  <c r="A162"/>
  <c r="N161"/>
  <c r="M161"/>
  <c r="A161"/>
  <c r="N160"/>
  <c r="M160"/>
  <c r="A160"/>
  <c r="N159"/>
  <c r="M159"/>
  <c r="A159"/>
  <c r="N158"/>
  <c r="M158"/>
  <c r="A158"/>
  <c r="N157"/>
  <c r="M157"/>
  <c r="A157"/>
  <c r="N156"/>
  <c r="M156"/>
  <c r="A156"/>
  <c r="N155"/>
  <c r="M155"/>
  <c r="A155"/>
  <c r="N154"/>
  <c r="M154"/>
  <c r="A154"/>
  <c r="N153"/>
  <c r="M153"/>
  <c r="A153"/>
  <c r="N152"/>
  <c r="M152"/>
  <c r="A152"/>
  <c r="N151"/>
  <c r="M151"/>
  <c r="A151"/>
  <c r="N150"/>
  <c r="M150"/>
  <c r="A150"/>
  <c r="N149"/>
  <c r="M149"/>
  <c r="A149"/>
  <c r="N148"/>
  <c r="M148"/>
  <c r="A148"/>
  <c r="N147"/>
  <c r="M147"/>
  <c r="A147"/>
  <c r="N146"/>
  <c r="M146"/>
  <c r="A146"/>
  <c r="N145"/>
  <c r="M145"/>
  <c r="A145"/>
  <c r="N144"/>
  <c r="M144"/>
  <c r="A144"/>
  <c r="N143"/>
  <c r="M143"/>
  <c r="A143"/>
  <c r="N142"/>
  <c r="M142"/>
  <c r="A142"/>
  <c r="N141"/>
  <c r="M141"/>
  <c r="A141"/>
  <c r="N140"/>
  <c r="M140"/>
  <c r="A140"/>
  <c r="N139"/>
  <c r="M139"/>
  <c r="A139"/>
  <c r="N138"/>
  <c r="M138"/>
  <c r="A138"/>
  <c r="N137"/>
  <c r="M137"/>
  <c r="A137"/>
  <c r="N136"/>
  <c r="M136"/>
  <c r="A136"/>
  <c r="N135"/>
  <c r="M135"/>
  <c r="A135"/>
  <c r="N134"/>
  <c r="M134"/>
  <c r="A134"/>
  <c r="N133"/>
  <c r="M133"/>
  <c r="A133"/>
  <c r="N132"/>
  <c r="M132"/>
  <c r="A132"/>
  <c r="N131"/>
  <c r="M131"/>
  <c r="A131"/>
  <c r="N130"/>
  <c r="M130"/>
  <c r="A130"/>
  <c r="N129"/>
  <c r="M129"/>
  <c r="A129"/>
  <c r="N128"/>
  <c r="M128"/>
  <c r="A128"/>
  <c r="N127"/>
  <c r="M127"/>
  <c r="A127"/>
  <c r="N126"/>
  <c r="M126"/>
  <c r="A126"/>
  <c r="N125"/>
  <c r="M125"/>
  <c r="A125"/>
  <c r="N124"/>
  <c r="M124"/>
  <c r="A124"/>
  <c r="N123"/>
  <c r="M123"/>
  <c r="A123"/>
  <c r="N122"/>
  <c r="M122"/>
  <c r="A122"/>
  <c r="N121"/>
  <c r="M121"/>
  <c r="A121"/>
  <c r="N120"/>
  <c r="M120"/>
  <c r="A120"/>
  <c r="N119"/>
  <c r="M119"/>
  <c r="A119"/>
  <c r="N118"/>
  <c r="M118"/>
  <c r="A118"/>
  <c r="N117"/>
  <c r="M117"/>
  <c r="A117"/>
  <c r="N116"/>
  <c r="M116"/>
  <c r="A116"/>
  <c r="N115"/>
  <c r="M115"/>
  <c r="A115"/>
  <c r="N114"/>
  <c r="M114"/>
  <c r="A114"/>
  <c r="N113"/>
  <c r="M113"/>
  <c r="A113"/>
  <c r="N112"/>
  <c r="M112"/>
  <c r="A112"/>
  <c r="N111"/>
  <c r="M111"/>
  <c r="A111"/>
  <c r="N110"/>
  <c r="M110"/>
  <c r="A110"/>
  <c r="N109"/>
  <c r="M109"/>
  <c r="A109"/>
  <c r="N108"/>
  <c r="M108"/>
  <c r="A108"/>
  <c r="N107"/>
  <c r="M107"/>
  <c r="A107"/>
  <c r="N106"/>
  <c r="M106"/>
  <c r="A106"/>
  <c r="N105"/>
  <c r="M105"/>
  <c r="A105"/>
  <c r="N104"/>
  <c r="M104"/>
  <c r="A104"/>
  <c r="N103"/>
  <c r="M103"/>
  <c r="A103"/>
  <c r="N102"/>
  <c r="M102"/>
  <c r="A102"/>
  <c r="N101"/>
  <c r="M101"/>
  <c r="A101"/>
  <c r="N100"/>
  <c r="M100"/>
  <c r="A100"/>
  <c r="N99"/>
  <c r="M99"/>
  <c r="A99"/>
  <c r="N98"/>
  <c r="M98"/>
  <c r="A98"/>
  <c r="N97"/>
  <c r="M97"/>
  <c r="A97"/>
  <c r="N96"/>
  <c r="M96"/>
  <c r="A96"/>
  <c r="N95"/>
  <c r="M95"/>
  <c r="A95"/>
  <c r="N94"/>
  <c r="M94"/>
  <c r="A94"/>
  <c r="N93"/>
  <c r="M93"/>
  <c r="A93"/>
  <c r="N92"/>
  <c r="M92"/>
  <c r="A92"/>
  <c r="N91"/>
  <c r="M91"/>
  <c r="A91"/>
  <c r="N90"/>
  <c r="M90"/>
  <c r="A90"/>
  <c r="N89"/>
  <c r="M89"/>
  <c r="A89"/>
  <c r="N88"/>
  <c r="M88"/>
  <c r="A88"/>
  <c r="N87"/>
  <c r="M87"/>
  <c r="A87"/>
  <c r="N86"/>
  <c r="M86"/>
  <c r="A86"/>
  <c r="N85"/>
  <c r="M85"/>
  <c r="A85"/>
  <c r="N84"/>
  <c r="M84"/>
  <c r="A84"/>
  <c r="N83"/>
  <c r="M83"/>
  <c r="A83"/>
  <c r="N82"/>
  <c r="M82"/>
  <c r="A82"/>
  <c r="N81"/>
  <c r="M81"/>
  <c r="A81"/>
  <c r="N80"/>
  <c r="M80"/>
  <c r="A80"/>
  <c r="N79"/>
  <c r="M79"/>
  <c r="A79"/>
  <c r="N78"/>
  <c r="M78"/>
  <c r="A78"/>
  <c r="N77"/>
  <c r="M77"/>
  <c r="A77"/>
  <c r="N76"/>
  <c r="M76"/>
  <c r="A76"/>
  <c r="N75"/>
  <c r="M75"/>
  <c r="A75"/>
  <c r="N74"/>
  <c r="M74"/>
  <c r="A74"/>
  <c r="N73"/>
  <c r="M73"/>
  <c r="A73"/>
  <c r="N72"/>
  <c r="M72"/>
  <c r="A72"/>
  <c r="N71"/>
  <c r="M71"/>
  <c r="A71"/>
  <c r="N70"/>
  <c r="M70"/>
  <c r="A70"/>
  <c r="N69"/>
  <c r="M69"/>
  <c r="A69"/>
  <c r="N68"/>
  <c r="M68"/>
  <c r="A68"/>
  <c r="N67"/>
  <c r="M67"/>
  <c r="A67"/>
  <c r="N66"/>
  <c r="M66"/>
  <c r="A66"/>
  <c r="N65"/>
  <c r="M65"/>
  <c r="A65"/>
  <c r="N64"/>
  <c r="M64"/>
  <c r="A64"/>
  <c r="N63"/>
  <c r="M63"/>
  <c r="A63"/>
  <c r="N62"/>
  <c r="M62"/>
  <c r="A62"/>
  <c r="N61"/>
  <c r="M61"/>
  <c r="A61"/>
  <c r="N60"/>
  <c r="M60"/>
  <c r="A60"/>
  <c r="N59"/>
  <c r="M59"/>
  <c r="A59"/>
  <c r="N58"/>
  <c r="M58"/>
  <c r="A58"/>
  <c r="N57"/>
  <c r="M57"/>
  <c r="A57"/>
  <c r="N56"/>
  <c r="M56"/>
  <c r="A56"/>
  <c r="N55"/>
  <c r="M55"/>
  <c r="A55"/>
  <c r="N54"/>
  <c r="M54"/>
  <c r="A54"/>
  <c r="N53"/>
  <c r="M53"/>
  <c r="A53"/>
  <c r="N52"/>
  <c r="M52"/>
  <c r="A52"/>
  <c r="N51"/>
  <c r="M51"/>
  <c r="A51"/>
  <c r="N50"/>
  <c r="M50"/>
  <c r="A50"/>
  <c r="N49"/>
  <c r="M49"/>
  <c r="A49"/>
  <c r="N48"/>
  <c r="M48"/>
  <c r="A48"/>
  <c r="N47"/>
  <c r="M47"/>
  <c r="A47"/>
  <c r="N46"/>
  <c r="M46"/>
  <c r="A46"/>
  <c r="N45"/>
  <c r="M45"/>
  <c r="A45"/>
  <c r="N44"/>
  <c r="M44"/>
  <c r="A44"/>
  <c r="N43"/>
  <c r="M43"/>
  <c r="A43"/>
  <c r="N42"/>
  <c r="M42"/>
  <c r="A42"/>
  <c r="N41"/>
  <c r="M41"/>
  <c r="A41"/>
  <c r="N40"/>
  <c r="M40"/>
  <c r="A40"/>
  <c r="N39"/>
  <c r="M39"/>
  <c r="A39"/>
  <c r="N38"/>
  <c r="M38"/>
  <c r="A38"/>
  <c r="N37"/>
  <c r="M37"/>
  <c r="A37"/>
  <c r="N36"/>
  <c r="M36"/>
  <c r="A36"/>
  <c r="N35"/>
  <c r="M35"/>
  <c r="A35"/>
  <c r="N34"/>
  <c r="M34"/>
  <c r="A34"/>
  <c r="N33"/>
  <c r="M33"/>
  <c r="A33"/>
  <c r="N32"/>
  <c r="M32"/>
  <c r="A32"/>
  <c r="N31"/>
  <c r="M31"/>
  <c r="A31"/>
  <c r="N30"/>
  <c r="M30"/>
  <c r="A30"/>
  <c r="N29"/>
  <c r="M29"/>
  <c r="A29"/>
  <c r="N28"/>
  <c r="M28"/>
  <c r="A28"/>
  <c r="N27"/>
  <c r="M27"/>
  <c r="A27"/>
  <c r="N26"/>
  <c r="M26"/>
  <c r="A26"/>
  <c r="N25"/>
  <c r="M25"/>
  <c r="A25"/>
  <c r="N24"/>
  <c r="M24"/>
  <c r="A24"/>
  <c r="N23"/>
  <c r="M23"/>
  <c r="A23"/>
  <c r="N22"/>
  <c r="M22"/>
  <c r="A22"/>
  <c r="N21"/>
  <c r="M21"/>
  <c r="A21"/>
  <c r="N20"/>
  <c r="M20"/>
  <c r="A20"/>
  <c r="N19"/>
  <c r="M19"/>
  <c r="A19"/>
  <c r="N18"/>
  <c r="M18"/>
  <c r="A18"/>
  <c r="N17"/>
  <c r="M17"/>
  <c r="A17"/>
  <c r="N16"/>
  <c r="M16"/>
  <c r="A16"/>
  <c r="N15"/>
  <c r="M15"/>
  <c r="A15"/>
  <c r="N14"/>
  <c r="M14"/>
  <c r="A14"/>
  <c r="N13"/>
  <c r="M13"/>
  <c r="A13"/>
  <c r="N12"/>
  <c r="M12"/>
  <c r="A12"/>
  <c r="N11"/>
  <c r="M11"/>
  <c r="A11"/>
  <c r="N10"/>
  <c r="M10"/>
  <c r="A10"/>
  <c r="N9"/>
  <c r="M9"/>
  <c r="A9"/>
  <c r="N8"/>
  <c r="M8"/>
  <c r="A8"/>
  <c r="N7"/>
  <c r="M7"/>
  <c r="A7"/>
  <c r="N6"/>
  <c r="M6"/>
  <c r="A6"/>
  <c r="N5"/>
  <c r="M5"/>
  <c r="A5"/>
  <c r="N4"/>
  <c r="M4"/>
  <c r="A4"/>
  <c r="N3"/>
  <c r="M3"/>
  <c r="A3"/>
  <c r="N2"/>
  <c r="M2"/>
  <c r="A2"/>
  <c r="M2" i="1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M2" i="18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N2"/>
  <c r="M2" i="1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N3" i="18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2" i="1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M2" i="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I879" i="19" l="1"/>
  <c r="A233"/>
  <c r="A765"/>
  <c r="A143"/>
  <c r="A415"/>
  <c r="A232"/>
  <c r="A776"/>
  <c r="A614"/>
  <c r="A613"/>
  <c r="A355"/>
  <c r="A667"/>
  <c r="A493"/>
  <c r="A287"/>
  <c r="A354"/>
  <c r="A748"/>
  <c r="A231"/>
  <c r="A76"/>
  <c r="A142"/>
  <c r="A286"/>
  <c r="A75"/>
  <c r="A612"/>
  <c r="A847"/>
  <c r="A74"/>
  <c r="A230"/>
  <c r="A141"/>
  <c r="A650"/>
  <c r="A353"/>
  <c r="A444"/>
  <c r="A443"/>
  <c r="A414"/>
  <c r="A531"/>
  <c r="A492"/>
  <c r="A229"/>
  <c r="A491"/>
  <c r="A228"/>
  <c r="A530"/>
  <c r="A413"/>
  <c r="A611"/>
  <c r="A610"/>
  <c r="A227"/>
  <c r="A352"/>
  <c r="A140"/>
  <c r="A226"/>
  <c r="A529"/>
  <c r="A568"/>
  <c r="A442"/>
  <c r="A441"/>
  <c r="A225"/>
  <c r="A73"/>
  <c r="A490"/>
  <c r="A72"/>
  <c r="A802"/>
  <c r="A139"/>
  <c r="A224"/>
  <c r="A351"/>
  <c r="A792"/>
  <c r="A528"/>
  <c r="A71"/>
  <c r="A412"/>
  <c r="A350"/>
  <c r="A138"/>
  <c r="A411"/>
  <c r="A685"/>
  <c r="A223"/>
  <c r="A489"/>
  <c r="A349"/>
  <c r="A348"/>
  <c r="A137"/>
  <c r="A527"/>
  <c r="A526"/>
  <c r="A285"/>
  <c r="A703"/>
  <c r="A136"/>
  <c r="A347"/>
  <c r="A410"/>
  <c r="A684"/>
  <c r="A724"/>
  <c r="A869"/>
  <c r="A876"/>
  <c r="A70"/>
  <c r="A222"/>
  <c r="A871"/>
  <c r="A221"/>
  <c r="A135"/>
  <c r="A775"/>
  <c r="A220"/>
  <c r="A854"/>
  <c r="A409"/>
  <c r="A134"/>
  <c r="A346"/>
  <c r="A219"/>
  <c r="A666"/>
  <c r="A218"/>
  <c r="A408"/>
  <c r="A764"/>
  <c r="A488"/>
  <c r="A649"/>
  <c r="A133"/>
  <c r="A665"/>
  <c r="A284"/>
  <c r="A683"/>
  <c r="A648"/>
  <c r="A609"/>
  <c r="A440"/>
  <c r="A439"/>
  <c r="A69"/>
  <c r="A407"/>
  <c r="A345"/>
  <c r="A217"/>
  <c r="A216"/>
  <c r="A723"/>
  <c r="A702"/>
  <c r="A567"/>
  <c r="A344"/>
  <c r="A132"/>
  <c r="A647"/>
  <c r="A438"/>
  <c r="A487"/>
  <c r="A525"/>
  <c r="A215"/>
  <c r="A68"/>
  <c r="A67"/>
  <c r="A131"/>
  <c r="A437"/>
  <c r="A214"/>
  <c r="A213"/>
  <c r="A791"/>
  <c r="A566"/>
  <c r="A841"/>
  <c r="A212"/>
  <c r="A283"/>
  <c r="A130"/>
  <c r="A343"/>
  <c r="A211"/>
  <c r="A486"/>
  <c r="A282"/>
  <c r="A813"/>
  <c r="A66"/>
  <c r="A65"/>
  <c r="A646"/>
  <c r="A834"/>
  <c r="A645"/>
  <c r="A64"/>
  <c r="A129"/>
  <c r="A485"/>
  <c r="A281"/>
  <c r="A280"/>
  <c r="A210"/>
  <c r="A565"/>
  <c r="A342"/>
  <c r="A341"/>
  <c r="A406"/>
  <c r="A644"/>
  <c r="A209"/>
  <c r="A208"/>
  <c r="A63"/>
  <c r="A207"/>
  <c r="A279"/>
  <c r="A484"/>
  <c r="A340"/>
  <c r="A206"/>
  <c r="A278"/>
  <c r="A128"/>
  <c r="A483"/>
  <c r="A62"/>
  <c r="A608"/>
  <c r="A607"/>
  <c r="A405"/>
  <c r="A606"/>
  <c r="A875"/>
  <c r="A339"/>
  <c r="A846"/>
  <c r="A722"/>
  <c r="A127"/>
  <c r="A126"/>
  <c r="A338"/>
  <c r="A404"/>
  <c r="A482"/>
  <c r="A481"/>
  <c r="A403"/>
  <c r="A402"/>
  <c r="A277"/>
  <c r="A276"/>
  <c r="A682"/>
  <c r="A125"/>
  <c r="A61"/>
  <c r="A436"/>
  <c r="A275"/>
  <c r="A701"/>
  <c r="A700"/>
  <c r="A337"/>
  <c r="A60"/>
  <c r="A274"/>
  <c r="A336"/>
  <c r="A273"/>
  <c r="A435"/>
  <c r="A205"/>
  <c r="A204"/>
  <c r="A59"/>
  <c r="A401"/>
  <c r="A203"/>
  <c r="A564"/>
  <c r="A124"/>
  <c r="A123"/>
  <c r="A122"/>
  <c r="A335"/>
  <c r="A58"/>
  <c r="A643"/>
  <c r="A874"/>
  <c r="A202"/>
  <c r="A201"/>
  <c r="A121"/>
  <c r="A434"/>
  <c r="A433"/>
  <c r="A334"/>
  <c r="A664"/>
  <c r="A524"/>
  <c r="A774"/>
  <c r="A790"/>
  <c r="A57"/>
  <c r="A400"/>
  <c r="A120"/>
  <c r="A399"/>
  <c r="A333"/>
  <c r="A605"/>
  <c r="A398"/>
  <c r="A332"/>
  <c r="A119"/>
  <c r="A118"/>
  <c r="A663"/>
  <c r="A117"/>
  <c r="A272"/>
  <c r="A200"/>
  <c r="A199"/>
  <c r="A801"/>
  <c r="A397"/>
  <c r="A432"/>
  <c r="A116"/>
  <c r="A56"/>
  <c r="A747"/>
  <c r="A480"/>
  <c r="A198"/>
  <c r="A396"/>
  <c r="A746"/>
  <c r="A431"/>
  <c r="A197"/>
  <c r="A662"/>
  <c r="A745"/>
  <c r="A523"/>
  <c r="A196"/>
  <c r="A331"/>
  <c r="A821"/>
  <c r="A681"/>
  <c r="A395"/>
  <c r="A271"/>
  <c r="A479"/>
  <c r="A478"/>
  <c r="A55"/>
  <c r="A563"/>
  <c r="A195"/>
  <c r="A194"/>
  <c r="A193"/>
  <c r="A522"/>
  <c r="A330"/>
  <c r="A699"/>
  <c r="A763"/>
  <c r="A115"/>
  <c r="A394"/>
  <c r="A114"/>
  <c r="A54"/>
  <c r="A680"/>
  <c r="A270"/>
  <c r="A113"/>
  <c r="A773"/>
  <c r="A329"/>
  <c r="A328"/>
  <c r="A112"/>
  <c r="A111"/>
  <c r="A562"/>
  <c r="A561"/>
  <c r="A721"/>
  <c r="A789"/>
  <c r="A110"/>
  <c r="A604"/>
  <c r="A393"/>
  <c r="A603"/>
  <c r="A53"/>
  <c r="A698"/>
  <c r="A661"/>
  <c r="A679"/>
  <c r="A392"/>
  <c r="A720"/>
  <c r="A697"/>
  <c r="A327"/>
  <c r="A642"/>
  <c r="A660"/>
  <c r="A430"/>
  <c r="A744"/>
  <c r="A109"/>
  <c r="A391"/>
  <c r="A696"/>
  <c r="A602"/>
  <c r="A840"/>
  <c r="A52"/>
  <c r="A695"/>
  <c r="A659"/>
  <c r="A719"/>
  <c r="A326"/>
  <c r="A743"/>
  <c r="A762"/>
  <c r="A718"/>
  <c r="A325"/>
  <c r="A390"/>
  <c r="A324"/>
  <c r="A269"/>
  <c r="A717"/>
  <c r="A323"/>
  <c r="A268"/>
  <c r="A322"/>
  <c r="A429"/>
  <c r="A678"/>
  <c r="A192"/>
  <c r="A191"/>
  <c r="A108"/>
  <c r="A428"/>
  <c r="A51"/>
  <c r="A50"/>
  <c r="A190"/>
  <c r="A772"/>
  <c r="A49"/>
  <c r="A601"/>
  <c r="A48"/>
  <c r="A865"/>
  <c r="A427"/>
  <c r="A477"/>
  <c r="A267"/>
  <c r="A47"/>
  <c r="A858"/>
  <c r="A107"/>
  <c r="A321"/>
  <c r="A641"/>
  <c r="A266"/>
  <c r="A640"/>
  <c r="A788"/>
  <c r="A46"/>
  <c r="A45"/>
  <c r="A44"/>
  <c r="A106"/>
  <c r="A189"/>
  <c r="A389"/>
  <c r="A388"/>
  <c r="A320"/>
  <c r="A860"/>
  <c r="A426"/>
  <c r="A265"/>
  <c r="A264"/>
  <c r="A319"/>
  <c r="A839"/>
  <c r="A105"/>
  <c r="A425"/>
  <c r="A43"/>
  <c r="A424"/>
  <c r="A318"/>
  <c r="A42"/>
  <c r="A188"/>
  <c r="A41"/>
  <c r="A104"/>
  <c r="A639"/>
  <c r="A742"/>
  <c r="A638"/>
  <c r="A387"/>
  <c r="A187"/>
  <c r="A521"/>
  <c r="A476"/>
  <c r="A873"/>
  <c r="A40"/>
  <c r="A39"/>
  <c r="A838"/>
  <c r="A386"/>
  <c r="A38"/>
  <c r="A716"/>
  <c r="A475"/>
  <c r="A600"/>
  <c r="A741"/>
  <c r="A37"/>
  <c r="A828"/>
  <c r="A317"/>
  <c r="A637"/>
  <c r="A186"/>
  <c r="A833"/>
  <c r="A103"/>
  <c r="A761"/>
  <c r="A636"/>
  <c r="A740"/>
  <c r="A787"/>
  <c r="A263"/>
  <c r="A385"/>
  <c r="A520"/>
  <c r="A185"/>
  <c r="A184"/>
  <c r="A183"/>
  <c r="A560"/>
  <c r="A316"/>
  <c r="A519"/>
  <c r="A102"/>
  <c r="A677"/>
  <c r="A474"/>
  <c r="A315"/>
  <c r="A800"/>
  <c r="A786"/>
  <c r="A676"/>
  <c r="A36"/>
  <c r="A182"/>
  <c r="A101"/>
  <c r="A473"/>
  <c r="A518"/>
  <c r="A262"/>
  <c r="A715"/>
  <c r="A181"/>
  <c r="A423"/>
  <c r="A799"/>
  <c r="A314"/>
  <c r="A100"/>
  <c r="A261"/>
  <c r="A812"/>
  <c r="A599"/>
  <c r="A35"/>
  <c r="A694"/>
  <c r="A760"/>
  <c r="A180"/>
  <c r="A635"/>
  <c r="A759"/>
  <c r="A517"/>
  <c r="A260"/>
  <c r="A598"/>
  <c r="A472"/>
  <c r="A471"/>
  <c r="A384"/>
  <c r="A675"/>
  <c r="A516"/>
  <c r="A99"/>
  <c r="A179"/>
  <c r="A739"/>
  <c r="A714"/>
  <c r="A785"/>
  <c r="A313"/>
  <c r="A693"/>
  <c r="A559"/>
  <c r="A312"/>
  <c r="A34"/>
  <c r="A383"/>
  <c r="A178"/>
  <c r="A832"/>
  <c r="A177"/>
  <c r="A692"/>
  <c r="A33"/>
  <c r="A691"/>
  <c r="A176"/>
  <c r="A470"/>
  <c r="A469"/>
  <c r="A597"/>
  <c r="A175"/>
  <c r="A811"/>
  <c r="A98"/>
  <c r="A311"/>
  <c r="A810"/>
  <c r="A174"/>
  <c r="A784"/>
  <c r="A820"/>
  <c r="A558"/>
  <c r="A173"/>
  <c r="A259"/>
  <c r="A515"/>
  <c r="A557"/>
  <c r="A713"/>
  <c r="A596"/>
  <c r="A258"/>
  <c r="A32"/>
  <c r="A382"/>
  <c r="A556"/>
  <c r="A468"/>
  <c r="A381"/>
  <c r="A514"/>
  <c r="A257"/>
  <c r="A467"/>
  <c r="A595"/>
  <c r="A738"/>
  <c r="A466"/>
  <c r="A172"/>
  <c r="A555"/>
  <c r="A31"/>
  <c r="A513"/>
  <c r="A594"/>
  <c r="A380"/>
  <c r="A97"/>
  <c r="A712"/>
  <c r="A96"/>
  <c r="A171"/>
  <c r="A256"/>
  <c r="A737"/>
  <c r="A851"/>
  <c r="A674"/>
  <c r="A809"/>
  <c r="A310"/>
  <c r="A379"/>
  <c r="A736"/>
  <c r="A837"/>
  <c r="A512"/>
  <c r="A783"/>
  <c r="A554"/>
  <c r="A758"/>
  <c r="A378"/>
  <c r="A511"/>
  <c r="A857"/>
  <c r="A853"/>
  <c r="A553"/>
  <c r="A510"/>
  <c r="A170"/>
  <c r="A377"/>
  <c r="A552"/>
  <c r="A551"/>
  <c r="A634"/>
  <c r="A376"/>
  <c r="A593"/>
  <c r="A30"/>
  <c r="A868"/>
  <c r="A771"/>
  <c r="A375"/>
  <c r="A29"/>
  <c r="A169"/>
  <c r="A831"/>
  <c r="A592"/>
  <c r="A465"/>
  <c r="A309"/>
  <c r="A374"/>
  <c r="A633"/>
  <c r="A464"/>
  <c r="A757"/>
  <c r="A862"/>
  <c r="A711"/>
  <c r="A308"/>
  <c r="A845"/>
  <c r="A168"/>
  <c r="A463"/>
  <c r="A509"/>
  <c r="A255"/>
  <c r="A254"/>
  <c r="A856"/>
  <c r="A307"/>
  <c r="A632"/>
  <c r="A28"/>
  <c r="A95"/>
  <c r="A508"/>
  <c r="A770"/>
  <c r="A167"/>
  <c r="A658"/>
  <c r="A710"/>
  <c r="A631"/>
  <c r="A861"/>
  <c r="A827"/>
  <c r="A306"/>
  <c r="A657"/>
  <c r="A166"/>
  <c r="A94"/>
  <c r="A253"/>
  <c r="A591"/>
  <c r="A373"/>
  <c r="A252"/>
  <c r="A550"/>
  <c r="A735"/>
  <c r="A549"/>
  <c r="A590"/>
  <c r="A690"/>
  <c r="A819"/>
  <c r="A756"/>
  <c r="A548"/>
  <c r="A836"/>
  <c r="A27"/>
  <c r="A630"/>
  <c r="A93"/>
  <c r="A26"/>
  <c r="A673"/>
  <c r="A305"/>
  <c r="A547"/>
  <c r="A304"/>
  <c r="A251"/>
  <c r="A629"/>
  <c r="A709"/>
  <c r="A25"/>
  <c r="A372"/>
  <c r="A628"/>
  <c r="A250"/>
  <c r="A589"/>
  <c r="A734"/>
  <c r="A249"/>
  <c r="A588"/>
  <c r="A371"/>
  <c r="A708"/>
  <c r="A587"/>
  <c r="A370"/>
  <c r="A92"/>
  <c r="A248"/>
  <c r="A369"/>
  <c r="A689"/>
  <c r="A91"/>
  <c r="A586"/>
  <c r="A585"/>
  <c r="A627"/>
  <c r="A546"/>
  <c r="A90"/>
  <c r="A872"/>
  <c r="A24"/>
  <c r="A672"/>
  <c r="A165"/>
  <c r="A755"/>
  <c r="A23"/>
  <c r="A368"/>
  <c r="A733"/>
  <c r="A782"/>
  <c r="A303"/>
  <c r="A22"/>
  <c r="A545"/>
  <c r="A302"/>
  <c r="A798"/>
  <c r="A301"/>
  <c r="A367"/>
  <c r="A21"/>
  <c r="A366"/>
  <c r="A462"/>
  <c r="A864"/>
  <c r="A797"/>
  <c r="A422"/>
  <c r="A461"/>
  <c r="A808"/>
  <c r="A754"/>
  <c r="A626"/>
  <c r="A20"/>
  <c r="A769"/>
  <c r="A507"/>
  <c r="A544"/>
  <c r="A625"/>
  <c r="A850"/>
  <c r="A89"/>
  <c r="A88"/>
  <c r="A365"/>
  <c r="A460"/>
  <c r="A506"/>
  <c r="A807"/>
  <c r="A543"/>
  <c r="A87"/>
  <c r="A164"/>
  <c r="A19"/>
  <c r="A781"/>
  <c r="A830"/>
  <c r="A300"/>
  <c r="A421"/>
  <c r="A656"/>
  <c r="A542"/>
  <c r="A459"/>
  <c r="A796"/>
  <c r="A732"/>
  <c r="A18"/>
  <c r="A299"/>
  <c r="A707"/>
  <c r="A17"/>
  <c r="A458"/>
  <c r="A624"/>
  <c r="A541"/>
  <c r="A835"/>
  <c r="A163"/>
  <c r="A584"/>
  <c r="A655"/>
  <c r="A162"/>
  <c r="A780"/>
  <c r="A298"/>
  <c r="A779"/>
  <c r="A583"/>
  <c r="A247"/>
  <c r="A654"/>
  <c r="A806"/>
  <c r="A86"/>
  <c r="A844"/>
  <c r="A16"/>
  <c r="A457"/>
  <c r="A15"/>
  <c r="A582"/>
  <c r="A85"/>
  <c r="A246"/>
  <c r="A623"/>
  <c r="A818"/>
  <c r="A826"/>
  <c r="A505"/>
  <c r="A161"/>
  <c r="A160"/>
  <c r="A84"/>
  <c r="A504"/>
  <c r="A622"/>
  <c r="A540"/>
  <c r="A581"/>
  <c r="A539"/>
  <c r="A14"/>
  <c r="A855"/>
  <c r="A580"/>
  <c r="A688"/>
  <c r="A13"/>
  <c r="A245"/>
  <c r="A420"/>
  <c r="A503"/>
  <c r="A579"/>
  <c r="A753"/>
  <c r="A867"/>
  <c r="A863"/>
  <c r="A297"/>
  <c r="A671"/>
  <c r="A456"/>
  <c r="A364"/>
  <c r="A83"/>
  <c r="A795"/>
  <c r="A852"/>
  <c r="A363"/>
  <c r="A621"/>
  <c r="A296"/>
  <c r="A731"/>
  <c r="A538"/>
  <c r="A362"/>
  <c r="A825"/>
  <c r="A159"/>
  <c r="A295"/>
  <c r="A752"/>
  <c r="A244"/>
  <c r="A361"/>
  <c r="A824"/>
  <c r="A805"/>
  <c r="A158"/>
  <c r="A12"/>
  <c r="A730"/>
  <c r="A670"/>
  <c r="A729"/>
  <c r="A243"/>
  <c r="A157"/>
  <c r="A156"/>
  <c r="A502"/>
  <c r="A728"/>
  <c r="A794"/>
  <c r="A537"/>
  <c r="A11"/>
  <c r="A578"/>
  <c r="A687"/>
  <c r="A620"/>
  <c r="A242"/>
  <c r="A817"/>
  <c r="A455"/>
  <c r="A454"/>
  <c r="A536"/>
  <c r="A241"/>
  <c r="A501"/>
  <c r="A829"/>
  <c r="A419"/>
  <c r="A577"/>
  <c r="A706"/>
  <c r="A866"/>
  <c r="A155"/>
  <c r="A294"/>
  <c r="A859"/>
  <c r="A686"/>
  <c r="A816"/>
  <c r="A293"/>
  <c r="A804"/>
  <c r="A82"/>
  <c r="A619"/>
  <c r="A653"/>
  <c r="A292"/>
  <c r="A751"/>
  <c r="A453"/>
  <c r="A10"/>
  <c r="A535"/>
  <c r="A843"/>
  <c r="A291"/>
  <c r="A576"/>
  <c r="A778"/>
  <c r="A154"/>
  <c r="A81"/>
  <c r="A240"/>
  <c r="A9"/>
  <c r="A500"/>
  <c r="A239"/>
  <c r="A418"/>
  <c r="A870"/>
  <c r="A153"/>
  <c r="A360"/>
  <c r="A238"/>
  <c r="A575"/>
  <c r="A793"/>
  <c r="A8"/>
  <c r="A499"/>
  <c r="A417"/>
  <c r="A237"/>
  <c r="A815"/>
  <c r="A498"/>
  <c r="A849"/>
  <c r="A452"/>
  <c r="A705"/>
  <c r="A574"/>
  <c r="A573"/>
  <c r="A451"/>
  <c r="A618"/>
  <c r="A450"/>
  <c r="A572"/>
  <c r="A768"/>
  <c r="A359"/>
  <c r="A497"/>
  <c r="A449"/>
  <c r="A152"/>
  <c r="A534"/>
  <c r="A814"/>
  <c r="A151"/>
  <c r="A823"/>
  <c r="A877"/>
  <c r="A150"/>
  <c r="A358"/>
  <c r="A236"/>
  <c r="A767"/>
  <c r="A80"/>
  <c r="A290"/>
  <c r="A7"/>
  <c r="A496"/>
  <c r="A289"/>
  <c r="A822"/>
  <c r="A777"/>
  <c r="A448"/>
  <c r="A766"/>
  <c r="A149"/>
  <c r="A79"/>
  <c r="A447"/>
  <c r="A148"/>
  <c r="A495"/>
  <c r="A669"/>
  <c r="A6"/>
  <c r="A617"/>
  <c r="A446"/>
  <c r="A652"/>
  <c r="A878"/>
  <c r="A533"/>
  <c r="A5"/>
  <c r="A357"/>
  <c r="A288"/>
  <c r="A532"/>
  <c r="A842"/>
  <c r="A147"/>
  <c r="A668"/>
  <c r="A235"/>
  <c r="A4"/>
  <c r="A848"/>
  <c r="A727"/>
  <c r="A616"/>
  <c r="A615"/>
  <c r="A571"/>
  <c r="A445"/>
  <c r="A494"/>
  <c r="A570"/>
  <c r="A146"/>
  <c r="A569"/>
  <c r="A651"/>
  <c r="A78"/>
  <c r="A750"/>
  <c r="A356"/>
  <c r="A416"/>
  <c r="A726"/>
  <c r="A77"/>
  <c r="A803"/>
  <c r="A234"/>
  <c r="A145"/>
  <c r="A704"/>
  <c r="A3"/>
  <c r="A749"/>
  <c r="A725"/>
  <c r="A144"/>
  <c r="A2"/>
  <c r="A432" i="18"/>
  <c r="A679"/>
  <c r="A80"/>
  <c r="A145"/>
  <c r="A507"/>
  <c r="A79"/>
  <c r="A593"/>
  <c r="A678"/>
  <c r="A677"/>
  <c r="A930"/>
  <c r="A852"/>
  <c r="A144"/>
  <c r="A851"/>
  <c r="A850"/>
  <c r="A849"/>
  <c r="A506"/>
  <c r="A676"/>
  <c r="A505"/>
  <c r="A848"/>
  <c r="A929"/>
  <c r="A78"/>
  <c r="A317"/>
  <c r="A504"/>
  <c r="A928"/>
  <c r="A77"/>
  <c r="A592"/>
  <c r="A76"/>
  <c r="A847"/>
  <c r="A316"/>
  <c r="A675"/>
  <c r="A846"/>
  <c r="A431"/>
  <c r="A430"/>
  <c r="A927"/>
  <c r="A429"/>
  <c r="A222"/>
  <c r="A674"/>
  <c r="A673"/>
  <c r="A315"/>
  <c r="A221"/>
  <c r="A926"/>
  <c r="A845"/>
  <c r="A763"/>
  <c r="A75"/>
  <c r="A844"/>
  <c r="A74"/>
  <c r="A73"/>
  <c r="A762"/>
  <c r="A503"/>
  <c r="A761"/>
  <c r="A760"/>
  <c r="A759"/>
  <c r="A591"/>
  <c r="A758"/>
  <c r="A757"/>
  <c r="A756"/>
  <c r="A72"/>
  <c r="A755"/>
  <c r="A314"/>
  <c r="A220"/>
  <c r="A925"/>
  <c r="A754"/>
  <c r="A590"/>
  <c r="A219"/>
  <c r="A589"/>
  <c r="A924"/>
  <c r="A143"/>
  <c r="A142"/>
  <c r="A588"/>
  <c r="A587"/>
  <c r="A586"/>
  <c r="A585"/>
  <c r="A672"/>
  <c r="A843"/>
  <c r="A428"/>
  <c r="A671"/>
  <c r="A502"/>
  <c r="A842"/>
  <c r="A71"/>
  <c r="A427"/>
  <c r="A501"/>
  <c r="A426"/>
  <c r="A218"/>
  <c r="A753"/>
  <c r="A752"/>
  <c r="A751"/>
  <c r="A670"/>
  <c r="A425"/>
  <c r="A424"/>
  <c r="A750"/>
  <c r="A70"/>
  <c r="A217"/>
  <c r="A69"/>
  <c r="A749"/>
  <c r="A923"/>
  <c r="A141"/>
  <c r="A313"/>
  <c r="A140"/>
  <c r="A312"/>
  <c r="A841"/>
  <c r="A139"/>
  <c r="A748"/>
  <c r="A138"/>
  <c r="A423"/>
  <c r="A922"/>
  <c r="A311"/>
  <c r="A422"/>
  <c r="A68"/>
  <c r="A216"/>
  <c r="A584"/>
  <c r="A747"/>
  <c r="A421"/>
  <c r="A583"/>
  <c r="A582"/>
  <c r="A67"/>
  <c r="A746"/>
  <c r="A669"/>
  <c r="A745"/>
  <c r="A215"/>
  <c r="A214"/>
  <c r="A213"/>
  <c r="A420"/>
  <c r="A668"/>
  <c r="A66"/>
  <c r="A921"/>
  <c r="A500"/>
  <c r="A419"/>
  <c r="A667"/>
  <c r="A418"/>
  <c r="A744"/>
  <c r="A840"/>
  <c r="A581"/>
  <c r="A137"/>
  <c r="A136"/>
  <c r="A839"/>
  <c r="A417"/>
  <c r="A838"/>
  <c r="A310"/>
  <c r="A743"/>
  <c r="A499"/>
  <c r="A135"/>
  <c r="A580"/>
  <c r="A65"/>
  <c r="A416"/>
  <c r="A837"/>
  <c r="A742"/>
  <c r="A579"/>
  <c r="A920"/>
  <c r="A919"/>
  <c r="A836"/>
  <c r="A835"/>
  <c r="A212"/>
  <c r="A309"/>
  <c r="A578"/>
  <c r="A834"/>
  <c r="A918"/>
  <c r="A577"/>
  <c r="A308"/>
  <c r="A498"/>
  <c r="A741"/>
  <c r="A917"/>
  <c r="A415"/>
  <c r="A497"/>
  <c r="A576"/>
  <c r="A916"/>
  <c r="A575"/>
  <c r="A307"/>
  <c r="A915"/>
  <c r="A306"/>
  <c r="A833"/>
  <c r="A305"/>
  <c r="A414"/>
  <c r="A666"/>
  <c r="A413"/>
  <c r="A134"/>
  <c r="A412"/>
  <c r="A914"/>
  <c r="A411"/>
  <c r="A64"/>
  <c r="A665"/>
  <c r="A211"/>
  <c r="A410"/>
  <c r="A63"/>
  <c r="A62"/>
  <c r="A913"/>
  <c r="A664"/>
  <c r="A663"/>
  <c r="A304"/>
  <c r="A210"/>
  <c r="A209"/>
  <c r="A61"/>
  <c r="A832"/>
  <c r="A574"/>
  <c r="A496"/>
  <c r="A495"/>
  <c r="A912"/>
  <c r="A208"/>
  <c r="A303"/>
  <c r="A207"/>
  <c r="A573"/>
  <c r="A911"/>
  <c r="A409"/>
  <c r="A408"/>
  <c r="A133"/>
  <c r="A910"/>
  <c r="A494"/>
  <c r="A831"/>
  <c r="A206"/>
  <c r="A740"/>
  <c r="A205"/>
  <c r="A662"/>
  <c r="A132"/>
  <c r="A60"/>
  <c r="A407"/>
  <c r="A830"/>
  <c r="A406"/>
  <c r="A59"/>
  <c r="A204"/>
  <c r="A572"/>
  <c r="A203"/>
  <c r="A739"/>
  <c r="A738"/>
  <c r="A829"/>
  <c r="A58"/>
  <c r="A493"/>
  <c r="A405"/>
  <c r="A737"/>
  <c r="A909"/>
  <c r="A302"/>
  <c r="A492"/>
  <c r="A661"/>
  <c r="A736"/>
  <c r="A660"/>
  <c r="A908"/>
  <c r="A828"/>
  <c r="A57"/>
  <c r="A735"/>
  <c r="A491"/>
  <c r="A659"/>
  <c r="A907"/>
  <c r="A658"/>
  <c r="A202"/>
  <c r="A201"/>
  <c r="A131"/>
  <c r="A906"/>
  <c r="A571"/>
  <c r="A404"/>
  <c r="A56"/>
  <c r="A827"/>
  <c r="A55"/>
  <c r="A657"/>
  <c r="A130"/>
  <c r="A570"/>
  <c r="A569"/>
  <c r="A905"/>
  <c r="A490"/>
  <c r="A403"/>
  <c r="A402"/>
  <c r="A54"/>
  <c r="A489"/>
  <c r="A826"/>
  <c r="A129"/>
  <c r="A128"/>
  <c r="A301"/>
  <c r="A127"/>
  <c r="A401"/>
  <c r="A126"/>
  <c r="A568"/>
  <c r="A400"/>
  <c r="A300"/>
  <c r="A200"/>
  <c r="A299"/>
  <c r="A567"/>
  <c r="A199"/>
  <c r="A125"/>
  <c r="A825"/>
  <c r="A298"/>
  <c r="A904"/>
  <c r="A734"/>
  <c r="A566"/>
  <c r="A198"/>
  <c r="A297"/>
  <c r="A903"/>
  <c r="A197"/>
  <c r="A902"/>
  <c r="A901"/>
  <c r="A296"/>
  <c r="A488"/>
  <c r="A399"/>
  <c r="A398"/>
  <c r="A295"/>
  <c r="A53"/>
  <c r="A824"/>
  <c r="A823"/>
  <c r="A565"/>
  <c r="A397"/>
  <c r="A294"/>
  <c r="A196"/>
  <c r="A293"/>
  <c r="A396"/>
  <c r="A52"/>
  <c r="A733"/>
  <c r="A822"/>
  <c r="A195"/>
  <c r="A395"/>
  <c r="A564"/>
  <c r="A900"/>
  <c r="A394"/>
  <c r="A563"/>
  <c r="A292"/>
  <c r="A194"/>
  <c r="A899"/>
  <c r="A487"/>
  <c r="A291"/>
  <c r="A193"/>
  <c r="A51"/>
  <c r="A393"/>
  <c r="A192"/>
  <c r="A898"/>
  <c r="A191"/>
  <c r="A190"/>
  <c r="A562"/>
  <c r="A189"/>
  <c r="A392"/>
  <c r="A821"/>
  <c r="A391"/>
  <c r="A486"/>
  <c r="A390"/>
  <c r="A389"/>
  <c r="A732"/>
  <c r="A561"/>
  <c r="A124"/>
  <c r="A123"/>
  <c r="A290"/>
  <c r="A485"/>
  <c r="A289"/>
  <c r="A656"/>
  <c r="A288"/>
  <c r="A560"/>
  <c r="A655"/>
  <c r="A188"/>
  <c r="A287"/>
  <c r="A187"/>
  <c r="A820"/>
  <c r="A559"/>
  <c r="A186"/>
  <c r="A897"/>
  <c r="A731"/>
  <c r="A730"/>
  <c r="A896"/>
  <c r="A895"/>
  <c r="A388"/>
  <c r="A654"/>
  <c r="A185"/>
  <c r="A729"/>
  <c r="A819"/>
  <c r="A387"/>
  <c r="A184"/>
  <c r="A484"/>
  <c r="A50"/>
  <c r="A386"/>
  <c r="A728"/>
  <c r="A385"/>
  <c r="A483"/>
  <c r="A286"/>
  <c r="A482"/>
  <c r="A481"/>
  <c r="A285"/>
  <c r="A653"/>
  <c r="A122"/>
  <c r="A480"/>
  <c r="A49"/>
  <c r="A727"/>
  <c r="A384"/>
  <c r="A383"/>
  <c r="A652"/>
  <c r="A726"/>
  <c r="A284"/>
  <c r="A382"/>
  <c r="A479"/>
  <c r="A558"/>
  <c r="A894"/>
  <c r="A478"/>
  <c r="A557"/>
  <c r="A725"/>
  <c r="A381"/>
  <c r="A556"/>
  <c r="A651"/>
  <c r="A893"/>
  <c r="A477"/>
  <c r="A183"/>
  <c r="A724"/>
  <c r="A723"/>
  <c r="A380"/>
  <c r="A722"/>
  <c r="A121"/>
  <c r="A476"/>
  <c r="A182"/>
  <c r="A818"/>
  <c r="A283"/>
  <c r="A892"/>
  <c r="A282"/>
  <c r="A281"/>
  <c r="A280"/>
  <c r="A279"/>
  <c r="A891"/>
  <c r="A721"/>
  <c r="A278"/>
  <c r="A379"/>
  <c r="A48"/>
  <c r="A277"/>
  <c r="A720"/>
  <c r="A650"/>
  <c r="A276"/>
  <c r="A649"/>
  <c r="A555"/>
  <c r="A181"/>
  <c r="A47"/>
  <c r="A719"/>
  <c r="A378"/>
  <c r="A120"/>
  <c r="A554"/>
  <c r="A890"/>
  <c r="A377"/>
  <c r="A475"/>
  <c r="A119"/>
  <c r="A817"/>
  <c r="A118"/>
  <c r="A46"/>
  <c r="A180"/>
  <c r="A718"/>
  <c r="A889"/>
  <c r="A648"/>
  <c r="A275"/>
  <c r="A888"/>
  <c r="A553"/>
  <c r="A816"/>
  <c r="A117"/>
  <c r="A274"/>
  <c r="A179"/>
  <c r="A647"/>
  <c r="A646"/>
  <c r="A815"/>
  <c r="A116"/>
  <c r="A273"/>
  <c r="A814"/>
  <c r="A645"/>
  <c r="A45"/>
  <c r="A272"/>
  <c r="A115"/>
  <c r="A114"/>
  <c r="A552"/>
  <c r="A271"/>
  <c r="A474"/>
  <c r="A644"/>
  <c r="A551"/>
  <c r="A887"/>
  <c r="A376"/>
  <c r="A550"/>
  <c r="A813"/>
  <c r="A717"/>
  <c r="A716"/>
  <c r="A549"/>
  <c r="A643"/>
  <c r="A715"/>
  <c r="A714"/>
  <c r="A473"/>
  <c r="A113"/>
  <c r="A548"/>
  <c r="A547"/>
  <c r="A375"/>
  <c r="A472"/>
  <c r="A178"/>
  <c r="A642"/>
  <c r="A546"/>
  <c r="A44"/>
  <c r="A270"/>
  <c r="A43"/>
  <c r="A886"/>
  <c r="A713"/>
  <c r="A885"/>
  <c r="A374"/>
  <c r="A269"/>
  <c r="A812"/>
  <c r="A712"/>
  <c r="A811"/>
  <c r="A810"/>
  <c r="A471"/>
  <c r="A711"/>
  <c r="A809"/>
  <c r="A470"/>
  <c r="A177"/>
  <c r="A545"/>
  <c r="A884"/>
  <c r="A42"/>
  <c r="A112"/>
  <c r="A710"/>
  <c r="A469"/>
  <c r="A41"/>
  <c r="A373"/>
  <c r="A468"/>
  <c r="A268"/>
  <c r="A40"/>
  <c r="A544"/>
  <c r="A641"/>
  <c r="A111"/>
  <c r="A808"/>
  <c r="A39"/>
  <c r="A807"/>
  <c r="A467"/>
  <c r="A466"/>
  <c r="A883"/>
  <c r="A110"/>
  <c r="A806"/>
  <c r="A543"/>
  <c r="A267"/>
  <c r="A38"/>
  <c r="A465"/>
  <c r="A709"/>
  <c r="A37"/>
  <c r="A640"/>
  <c r="A372"/>
  <c r="A639"/>
  <c r="A109"/>
  <c r="A805"/>
  <c r="A36"/>
  <c r="A35"/>
  <c r="A708"/>
  <c r="A176"/>
  <c r="A882"/>
  <c r="A108"/>
  <c r="A107"/>
  <c r="A464"/>
  <c r="A542"/>
  <c r="A804"/>
  <c r="A463"/>
  <c r="A266"/>
  <c r="A707"/>
  <c r="A371"/>
  <c r="A541"/>
  <c r="A803"/>
  <c r="A34"/>
  <c r="A370"/>
  <c r="A540"/>
  <c r="A539"/>
  <c r="A462"/>
  <c r="A33"/>
  <c r="A461"/>
  <c r="A706"/>
  <c r="A881"/>
  <c r="A460"/>
  <c r="A369"/>
  <c r="A638"/>
  <c r="A637"/>
  <c r="A459"/>
  <c r="A880"/>
  <c r="A32"/>
  <c r="A368"/>
  <c r="A265"/>
  <c r="A367"/>
  <c r="A802"/>
  <c r="A636"/>
  <c r="A31"/>
  <c r="A264"/>
  <c r="A106"/>
  <c r="A366"/>
  <c r="A801"/>
  <c r="A705"/>
  <c r="A175"/>
  <c r="A263"/>
  <c r="A800"/>
  <c r="A262"/>
  <c r="A458"/>
  <c r="A538"/>
  <c r="A457"/>
  <c r="A261"/>
  <c r="A879"/>
  <c r="A799"/>
  <c r="A537"/>
  <c r="A536"/>
  <c r="A174"/>
  <c r="A635"/>
  <c r="A456"/>
  <c r="A634"/>
  <c r="A365"/>
  <c r="A260"/>
  <c r="A455"/>
  <c r="A105"/>
  <c r="A364"/>
  <c r="A363"/>
  <c r="A362"/>
  <c r="A535"/>
  <c r="A633"/>
  <c r="A361"/>
  <c r="A104"/>
  <c r="A534"/>
  <c r="A878"/>
  <c r="A259"/>
  <c r="A258"/>
  <c r="A704"/>
  <c r="A798"/>
  <c r="A797"/>
  <c r="A257"/>
  <c r="A30"/>
  <c r="A796"/>
  <c r="A256"/>
  <c r="A360"/>
  <c r="A255"/>
  <c r="A533"/>
  <c r="A254"/>
  <c r="A703"/>
  <c r="A359"/>
  <c r="A253"/>
  <c r="A632"/>
  <c r="A631"/>
  <c r="A630"/>
  <c r="A173"/>
  <c r="A172"/>
  <c r="A795"/>
  <c r="A702"/>
  <c r="A877"/>
  <c r="A532"/>
  <c r="A103"/>
  <c r="A629"/>
  <c r="A628"/>
  <c r="A794"/>
  <c r="A627"/>
  <c r="A29"/>
  <c r="A171"/>
  <c r="A876"/>
  <c r="A170"/>
  <c r="A28"/>
  <c r="A875"/>
  <c r="A793"/>
  <c r="A792"/>
  <c r="A874"/>
  <c r="A701"/>
  <c r="A700"/>
  <c r="A626"/>
  <c r="A27"/>
  <c r="A625"/>
  <c r="A252"/>
  <c r="A699"/>
  <c r="A358"/>
  <c r="A791"/>
  <c r="A357"/>
  <c r="A790"/>
  <c r="A26"/>
  <c r="A873"/>
  <c r="A789"/>
  <c r="A531"/>
  <c r="A788"/>
  <c r="A624"/>
  <c r="A872"/>
  <c r="A251"/>
  <c r="A530"/>
  <c r="A623"/>
  <c r="A698"/>
  <c r="A622"/>
  <c r="A169"/>
  <c r="A621"/>
  <c r="A620"/>
  <c r="A619"/>
  <c r="A102"/>
  <c r="A787"/>
  <c r="A168"/>
  <c r="A786"/>
  <c r="A871"/>
  <c r="A870"/>
  <c r="A356"/>
  <c r="A529"/>
  <c r="A167"/>
  <c r="A250"/>
  <c r="A869"/>
  <c r="A101"/>
  <c r="A249"/>
  <c r="A166"/>
  <c r="A165"/>
  <c r="A785"/>
  <c r="A528"/>
  <c r="A527"/>
  <c r="A526"/>
  <c r="A525"/>
  <c r="A618"/>
  <c r="A248"/>
  <c r="A355"/>
  <c r="A25"/>
  <c r="A617"/>
  <c r="A868"/>
  <c r="A867"/>
  <c r="A524"/>
  <c r="A164"/>
  <c r="A163"/>
  <c r="A616"/>
  <c r="A162"/>
  <c r="A866"/>
  <c r="A454"/>
  <c r="A453"/>
  <c r="A784"/>
  <c r="A100"/>
  <c r="A783"/>
  <c r="A523"/>
  <c r="A452"/>
  <c r="A247"/>
  <c r="A161"/>
  <c r="A246"/>
  <c r="A354"/>
  <c r="A451"/>
  <c r="A353"/>
  <c r="A352"/>
  <c r="A615"/>
  <c r="A99"/>
  <c r="A697"/>
  <c r="A696"/>
  <c r="A160"/>
  <c r="A782"/>
  <c r="A245"/>
  <c r="A781"/>
  <c r="A614"/>
  <c r="A244"/>
  <c r="A24"/>
  <c r="A522"/>
  <c r="A243"/>
  <c r="A695"/>
  <c r="A450"/>
  <c r="A351"/>
  <c r="A613"/>
  <c r="A350"/>
  <c r="A349"/>
  <c r="A521"/>
  <c r="A348"/>
  <c r="A242"/>
  <c r="A520"/>
  <c r="A23"/>
  <c r="A347"/>
  <c r="A612"/>
  <c r="A780"/>
  <c r="A779"/>
  <c r="A159"/>
  <c r="A241"/>
  <c r="A865"/>
  <c r="A346"/>
  <c r="A158"/>
  <c r="A611"/>
  <c r="A240"/>
  <c r="A449"/>
  <c r="A239"/>
  <c r="A98"/>
  <c r="A610"/>
  <c r="A97"/>
  <c r="A345"/>
  <c r="A157"/>
  <c r="A609"/>
  <c r="A448"/>
  <c r="A238"/>
  <c r="A519"/>
  <c r="A344"/>
  <c r="A96"/>
  <c r="A237"/>
  <c r="A22"/>
  <c r="A236"/>
  <c r="A21"/>
  <c r="A343"/>
  <c r="A235"/>
  <c r="A778"/>
  <c r="A342"/>
  <c r="A95"/>
  <c r="A608"/>
  <c r="A20"/>
  <c r="A19"/>
  <c r="A518"/>
  <c r="A18"/>
  <c r="A777"/>
  <c r="A607"/>
  <c r="A17"/>
  <c r="A776"/>
  <c r="A447"/>
  <c r="A694"/>
  <c r="A234"/>
  <c r="A341"/>
  <c r="A606"/>
  <c r="A156"/>
  <c r="A446"/>
  <c r="A340"/>
  <c r="A693"/>
  <c r="A864"/>
  <c r="A517"/>
  <c r="A516"/>
  <c r="A445"/>
  <c r="A515"/>
  <c r="A16"/>
  <c r="A692"/>
  <c r="A605"/>
  <c r="A691"/>
  <c r="A604"/>
  <c r="A339"/>
  <c r="A155"/>
  <c r="A233"/>
  <c r="A154"/>
  <c r="A603"/>
  <c r="A602"/>
  <c r="A690"/>
  <c r="A775"/>
  <c r="A774"/>
  <c r="A863"/>
  <c r="A514"/>
  <c r="A94"/>
  <c r="A338"/>
  <c r="A773"/>
  <c r="A15"/>
  <c r="A337"/>
  <c r="A93"/>
  <c r="A232"/>
  <c r="A14"/>
  <c r="A13"/>
  <c r="A92"/>
  <c r="A336"/>
  <c r="A601"/>
  <c r="A689"/>
  <c r="A335"/>
  <c r="A444"/>
  <c r="A12"/>
  <c r="A153"/>
  <c r="A443"/>
  <c r="A91"/>
  <c r="A772"/>
  <c r="A600"/>
  <c r="A513"/>
  <c r="A862"/>
  <c r="A11"/>
  <c r="A861"/>
  <c r="A231"/>
  <c r="A442"/>
  <c r="A599"/>
  <c r="A860"/>
  <c r="A859"/>
  <c r="A858"/>
  <c r="A90"/>
  <c r="A230"/>
  <c r="A334"/>
  <c r="A688"/>
  <c r="A598"/>
  <c r="A333"/>
  <c r="A512"/>
  <c r="A10"/>
  <c r="A771"/>
  <c r="A332"/>
  <c r="A770"/>
  <c r="A9"/>
  <c r="A331"/>
  <c r="A8"/>
  <c r="A857"/>
  <c r="A152"/>
  <c r="A511"/>
  <c r="A7"/>
  <c r="A330"/>
  <c r="A151"/>
  <c r="A597"/>
  <c r="A441"/>
  <c r="A89"/>
  <c r="A856"/>
  <c r="A329"/>
  <c r="A510"/>
  <c r="A150"/>
  <c r="A229"/>
  <c r="A328"/>
  <c r="A149"/>
  <c r="A327"/>
  <c r="A6"/>
  <c r="A5"/>
  <c r="A88"/>
  <c r="A326"/>
  <c r="A769"/>
  <c r="A325"/>
  <c r="A228"/>
  <c r="A227"/>
  <c r="A596"/>
  <c r="A87"/>
  <c r="A148"/>
  <c r="A324"/>
  <c r="A440"/>
  <c r="A323"/>
  <c r="A226"/>
  <c r="A687"/>
  <c r="A86"/>
  <c r="A322"/>
  <c r="A686"/>
  <c r="A685"/>
  <c r="A439"/>
  <c r="A85"/>
  <c r="A84"/>
  <c r="A147"/>
  <c r="A83"/>
  <c r="A225"/>
  <c r="A321"/>
  <c r="A684"/>
  <c r="A224"/>
  <c r="A4"/>
  <c r="A768"/>
  <c r="A82"/>
  <c r="A767"/>
  <c r="A3"/>
  <c r="A81"/>
  <c r="A683"/>
  <c r="A320"/>
  <c r="A438"/>
  <c r="A319"/>
  <c r="A437"/>
  <c r="A436"/>
  <c r="A435"/>
  <c r="A682"/>
  <c r="A766"/>
  <c r="A595"/>
  <c r="A146"/>
  <c r="A223"/>
  <c r="A434"/>
  <c r="A855"/>
  <c r="A2"/>
  <c r="A594"/>
  <c r="A318"/>
  <c r="A854"/>
  <c r="A509"/>
  <c r="A853"/>
  <c r="A508"/>
  <c r="A681"/>
  <c r="A433"/>
  <c r="A765"/>
  <c r="A764"/>
  <c r="A680"/>
  <c r="A97" i="17"/>
  <c r="A15"/>
  <c r="A14"/>
  <c r="A96"/>
  <c r="A175"/>
  <c r="A174"/>
  <c r="A173"/>
  <c r="A172"/>
  <c r="A67"/>
  <c r="A171"/>
  <c r="A136"/>
  <c r="A135"/>
  <c r="A95"/>
  <c r="A5"/>
  <c r="A170"/>
  <c r="A169"/>
  <c r="A168"/>
  <c r="A94"/>
  <c r="A66"/>
  <c r="A93"/>
  <c r="A65"/>
  <c r="A134"/>
  <c r="A133"/>
  <c r="A64"/>
  <c r="A63"/>
  <c r="A13"/>
  <c r="A62"/>
  <c r="A132"/>
  <c r="A167"/>
  <c r="A61"/>
  <c r="A60"/>
  <c r="A12"/>
  <c r="A4"/>
  <c r="A166"/>
  <c r="A59"/>
  <c r="A58"/>
  <c r="A131"/>
  <c r="A57"/>
  <c r="A11"/>
  <c r="A56"/>
  <c r="A165"/>
  <c r="A130"/>
  <c r="A129"/>
  <c r="A55"/>
  <c r="A164"/>
  <c r="A128"/>
  <c r="A127"/>
  <c r="A126"/>
  <c r="A163"/>
  <c r="A3"/>
  <c r="A92"/>
  <c r="A91"/>
  <c r="A2"/>
  <c r="A54"/>
  <c r="A162"/>
  <c r="A53"/>
  <c r="A90"/>
  <c r="A52"/>
  <c r="A10"/>
  <c r="A9"/>
  <c r="A51"/>
  <c r="A50"/>
  <c r="A49"/>
  <c r="A48"/>
  <c r="A8"/>
  <c r="A161"/>
  <c r="A89"/>
  <c r="A88"/>
  <c r="A87"/>
  <c r="A125"/>
  <c r="A7"/>
  <c r="A47"/>
  <c r="A124"/>
  <c r="A46"/>
  <c r="A160"/>
  <c r="A123"/>
  <c r="A45"/>
  <c r="A44"/>
  <c r="A122"/>
  <c r="A43"/>
  <c r="A159"/>
  <c r="A121"/>
  <c r="A86"/>
  <c r="A42"/>
  <c r="A120"/>
  <c r="A41"/>
  <c r="A119"/>
  <c r="A85"/>
  <c r="A118"/>
  <c r="A40"/>
  <c r="A158"/>
  <c r="A157"/>
  <c r="A117"/>
  <c r="A84"/>
  <c r="A39"/>
  <c r="A156"/>
  <c r="A38"/>
  <c r="A155"/>
  <c r="A116"/>
  <c r="A154"/>
  <c r="A153"/>
  <c r="A83"/>
  <c r="A115"/>
  <c r="A37"/>
  <c r="A114"/>
  <c r="A36"/>
  <c r="A82"/>
  <c r="A35"/>
  <c r="A81"/>
  <c r="A34"/>
  <c r="A33"/>
  <c r="A113"/>
  <c r="A152"/>
  <c r="A151"/>
  <c r="A80"/>
  <c r="A32"/>
  <c r="A31"/>
  <c r="A30"/>
  <c r="A29"/>
  <c r="A79"/>
  <c r="A112"/>
  <c r="A111"/>
  <c r="A110"/>
  <c r="A78"/>
  <c r="A150"/>
  <c r="A149"/>
  <c r="A109"/>
  <c r="A28"/>
  <c r="A27"/>
  <c r="A77"/>
  <c r="A76"/>
  <c r="A108"/>
  <c r="A148"/>
  <c r="A75"/>
  <c r="A147"/>
  <c r="A146"/>
  <c r="A74"/>
  <c r="A145"/>
  <c r="A144"/>
  <c r="A143"/>
  <c r="A73"/>
  <c r="A107"/>
  <c r="A26"/>
  <c r="A72"/>
  <c r="A25"/>
  <c r="A142"/>
  <c r="A106"/>
  <c r="A24"/>
  <c r="A105"/>
  <c r="A23"/>
  <c r="A71"/>
  <c r="A141"/>
  <c r="A22"/>
  <c r="A21"/>
  <c r="A70"/>
  <c r="A20"/>
  <c r="A104"/>
  <c r="A103"/>
  <c r="A102"/>
  <c r="A6"/>
  <c r="A101"/>
  <c r="A19"/>
  <c r="A140"/>
  <c r="A139"/>
  <c r="A138"/>
  <c r="A100"/>
  <c r="A18"/>
  <c r="A17"/>
  <c r="A69"/>
  <c r="A137"/>
  <c r="A99"/>
  <c r="A16"/>
  <c r="A98"/>
  <c r="A68"/>
  <c r="N3" i="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2"/>
  <c r="I1982" l="1"/>
  <c r="A138" l="1"/>
  <c r="A1510"/>
  <c r="A1749"/>
  <c r="A1425"/>
  <c r="A1025"/>
  <c r="A494"/>
  <c r="A189"/>
  <c r="A1740"/>
  <c r="A1751"/>
  <c r="A319"/>
  <c r="A665"/>
  <c r="A235"/>
  <c r="A456"/>
  <c r="A1135"/>
  <c r="A316"/>
  <c r="A639"/>
  <c r="A597"/>
  <c r="A232"/>
  <c r="A1086"/>
  <c r="A697"/>
  <c r="A624"/>
  <c r="A1121"/>
  <c r="A328"/>
  <c r="A307"/>
  <c r="A1722"/>
  <c r="A694"/>
  <c r="A67"/>
  <c r="A438"/>
  <c r="A168"/>
  <c r="A718"/>
  <c r="A213"/>
  <c r="A82"/>
  <c r="A634"/>
  <c r="A1915"/>
  <c r="A1504"/>
  <c r="A365"/>
  <c r="A1013"/>
  <c r="A1611"/>
  <c r="A552"/>
  <c r="A1228"/>
  <c r="A387"/>
  <c r="A704"/>
  <c r="A1072"/>
  <c r="A239"/>
  <c r="A808"/>
  <c r="A1592"/>
  <c r="A974"/>
  <c r="A654"/>
  <c r="A414"/>
  <c r="A342"/>
  <c r="A284"/>
  <c r="A115"/>
  <c r="A295"/>
  <c r="A139"/>
  <c r="A990"/>
  <c r="A595"/>
  <c r="A142"/>
  <c r="A344"/>
  <c r="A230"/>
  <c r="A247"/>
  <c r="A172"/>
  <c r="A1332"/>
  <c r="A782"/>
  <c r="A558"/>
  <c r="A1600"/>
  <c r="A792"/>
  <c r="A787"/>
  <c r="A710"/>
  <c r="A425"/>
  <c r="A862"/>
  <c r="A227"/>
  <c r="A369"/>
  <c r="A448"/>
  <c r="A283"/>
  <c r="A21"/>
  <c r="A180"/>
  <c r="A406"/>
  <c r="A308"/>
  <c r="A870"/>
  <c r="A909"/>
  <c r="A455"/>
  <c r="A1369"/>
  <c r="A470"/>
  <c r="A1821"/>
  <c r="A265"/>
  <c r="A114"/>
  <c r="A378"/>
  <c r="A1810"/>
  <c r="A380"/>
  <c r="A1403"/>
  <c r="A1278"/>
  <c r="A478"/>
  <c r="A208"/>
  <c r="A959"/>
  <c r="A783"/>
  <c r="A1110"/>
  <c r="A416"/>
  <c r="A702"/>
  <c r="A822"/>
  <c r="A1614"/>
  <c r="A903"/>
  <c r="A127"/>
  <c r="A608"/>
  <c r="A1153"/>
  <c r="A1290"/>
  <c r="A150"/>
  <c r="A110"/>
  <c r="A442"/>
  <c r="A1404"/>
  <c r="A1735"/>
  <c r="A1964"/>
  <c r="A664"/>
  <c r="A10"/>
  <c r="A700"/>
  <c r="A290"/>
  <c r="A1303"/>
  <c r="A1709"/>
  <c r="A1211"/>
  <c r="A33"/>
  <c r="A485"/>
  <c r="A852"/>
  <c r="A554"/>
  <c r="A640"/>
  <c r="A220"/>
  <c r="A1976"/>
  <c r="A320"/>
  <c r="A970"/>
  <c r="A856"/>
  <c r="A446"/>
  <c r="A5"/>
  <c r="A563"/>
  <c r="A267"/>
  <c r="A706"/>
  <c r="A719"/>
  <c r="A826"/>
  <c r="A23"/>
  <c r="A747"/>
  <c r="A277"/>
  <c r="A1352"/>
  <c r="A299"/>
  <c r="A964"/>
  <c r="A1360"/>
  <c r="A1033"/>
  <c r="A1242"/>
  <c r="A1937"/>
  <c r="A279"/>
  <c r="A481"/>
  <c r="A1213"/>
  <c r="A1338"/>
  <c r="A517"/>
  <c r="A995"/>
  <c r="A63"/>
  <c r="A404"/>
  <c r="A512"/>
  <c r="A398"/>
  <c r="A1220"/>
  <c r="A1279"/>
  <c r="A165"/>
  <c r="A13"/>
  <c r="A236"/>
  <c r="A1202"/>
  <c r="A1002"/>
  <c r="A1187"/>
  <c r="A823"/>
  <c r="A529"/>
  <c r="A874"/>
  <c r="A1651"/>
  <c r="A1257"/>
  <c r="A603"/>
  <c r="A1498"/>
  <c r="A1753"/>
  <c r="A772"/>
  <c r="A731"/>
  <c r="A638"/>
  <c r="A1466"/>
  <c r="A1467"/>
  <c r="A559"/>
  <c r="A819"/>
  <c r="A1234"/>
  <c r="A857"/>
  <c r="A1769"/>
  <c r="A1305"/>
  <c r="A801"/>
  <c r="A805"/>
  <c r="A231"/>
  <c r="A326"/>
  <c r="A1256"/>
  <c r="A1222"/>
  <c r="A1650"/>
  <c r="A1262"/>
  <c r="A251"/>
  <c r="A502"/>
  <c r="A712"/>
  <c r="A1757"/>
  <c r="A74"/>
  <c r="A1297"/>
  <c r="A1170"/>
  <c r="A97"/>
  <c r="A923"/>
  <c r="A1690"/>
  <c r="A1784"/>
  <c r="A1330"/>
  <c r="A278"/>
  <c r="A1260"/>
  <c r="A1476"/>
  <c r="A834"/>
  <c r="A901"/>
  <c r="A488"/>
  <c r="A544"/>
  <c r="A314"/>
  <c r="A371"/>
  <c r="A1696"/>
  <c r="A383"/>
  <c r="A1412"/>
  <c r="A224"/>
  <c r="A586"/>
  <c r="A90"/>
  <c r="A1958"/>
  <c r="A1381"/>
  <c r="A1261"/>
  <c r="A1244"/>
  <c r="A1221"/>
  <c r="A1344"/>
  <c r="A44"/>
  <c r="A1715"/>
  <c r="A410"/>
  <c r="A604"/>
  <c r="A302"/>
  <c r="A1427"/>
  <c r="A498"/>
  <c r="A60"/>
  <c r="A981"/>
  <c r="A1629"/>
  <c r="A1591"/>
  <c r="A225"/>
  <c r="A335"/>
  <c r="A155"/>
  <c r="A672"/>
  <c r="A61"/>
  <c r="A345"/>
  <c r="A1113"/>
  <c r="A531"/>
  <c r="A524"/>
  <c r="A853"/>
  <c r="A548"/>
  <c r="A439"/>
  <c r="A1593"/>
  <c r="A445"/>
  <c r="A620"/>
  <c r="A1554"/>
  <c r="A1115"/>
  <c r="A643"/>
  <c r="A602"/>
  <c r="A250"/>
  <c r="A1676"/>
  <c r="A1032"/>
  <c r="A92"/>
  <c r="A1036"/>
  <c r="A1700"/>
  <c r="A965"/>
  <c r="A1245"/>
  <c r="A394"/>
  <c r="A1903"/>
  <c r="A254"/>
  <c r="A153"/>
  <c r="A376"/>
  <c r="A1523"/>
  <c r="A1524"/>
  <c r="A499"/>
  <c r="A331"/>
  <c r="A1862"/>
  <c r="A1863"/>
  <c r="A181"/>
  <c r="A47"/>
  <c r="A861"/>
  <c r="A500"/>
  <c r="A739"/>
  <c r="A164"/>
  <c r="A1674"/>
  <c r="A653"/>
  <c r="A384"/>
  <c r="A514"/>
  <c r="A511"/>
  <c r="A1229"/>
  <c r="A45"/>
  <c r="A770"/>
  <c r="A327"/>
  <c r="A1518"/>
  <c r="A1917"/>
  <c r="A51"/>
  <c r="A1962"/>
  <c r="A1963"/>
  <c r="A1393"/>
  <c r="A795"/>
  <c r="A560"/>
  <c r="A1270"/>
  <c r="A750"/>
  <c r="A210"/>
  <c r="A160"/>
  <c r="A351"/>
  <c r="A572"/>
  <c r="A845"/>
  <c r="A321"/>
  <c r="A237"/>
  <c r="A1146"/>
  <c r="A518"/>
  <c r="A1264"/>
  <c r="A1000"/>
  <c r="A668"/>
  <c r="A701"/>
  <c r="A497"/>
  <c r="A567"/>
  <c r="A330"/>
  <c r="A143"/>
  <c r="A1648"/>
  <c r="A88"/>
  <c r="A774"/>
  <c r="A214"/>
  <c r="A760"/>
  <c r="A1317"/>
  <c r="A1281"/>
  <c r="A553"/>
  <c r="A1283"/>
  <c r="A535"/>
  <c r="A1573"/>
  <c r="A1612"/>
  <c r="A83"/>
  <c r="A242"/>
  <c r="A473"/>
  <c r="A261"/>
  <c r="A390"/>
  <c r="A409"/>
  <c r="A679"/>
  <c r="A691"/>
  <c r="A333"/>
  <c r="A937"/>
  <c r="A297"/>
  <c r="A780"/>
  <c r="A440"/>
  <c r="A1843"/>
  <c r="A561"/>
  <c r="A744"/>
  <c r="A681"/>
  <c r="A1438"/>
  <c r="A424"/>
  <c r="A818"/>
  <c r="A98"/>
  <c r="A49"/>
  <c r="A240"/>
  <c r="A336"/>
  <c r="A1871"/>
  <c r="A1774"/>
  <c r="A1775"/>
  <c r="A430"/>
  <c r="A1311"/>
  <c r="A1411"/>
  <c r="A755"/>
  <c r="A742"/>
  <c r="A176"/>
  <c r="A1847"/>
  <c r="A690"/>
  <c r="A171"/>
  <c r="A703"/>
  <c r="A322"/>
  <c r="A268"/>
  <c r="A847"/>
  <c r="A1624"/>
  <c r="A698"/>
  <c r="A1337"/>
  <c r="A832"/>
  <c r="A117"/>
  <c r="A197"/>
  <c r="A926"/>
  <c r="A146"/>
  <c r="A441"/>
  <c r="A1804"/>
  <c r="A1883"/>
  <c r="A1028"/>
  <c r="A955"/>
  <c r="A609"/>
  <c r="A775"/>
  <c r="A876"/>
  <c r="A630"/>
  <c r="A341"/>
  <c r="A759"/>
  <c r="A751"/>
  <c r="A50"/>
  <c r="A746"/>
  <c r="A157"/>
  <c r="A877"/>
  <c r="A1485"/>
  <c r="A100"/>
  <c r="A1530"/>
  <c r="A154"/>
  <c r="A395"/>
  <c r="A631"/>
  <c r="A652"/>
  <c r="A363"/>
  <c r="A408"/>
  <c r="A219"/>
  <c r="A1486"/>
  <c r="A91"/>
  <c r="A244"/>
  <c r="A797"/>
  <c r="A642"/>
  <c r="A312"/>
  <c r="A145"/>
  <c r="A1781"/>
  <c r="A1604"/>
  <c r="A1824"/>
  <c r="A246"/>
  <c r="A1538"/>
  <c r="A837"/>
  <c r="A1322"/>
  <c r="A1877"/>
  <c r="A911"/>
  <c r="A1587"/>
  <c r="A1027"/>
  <c r="A452"/>
  <c r="A112"/>
  <c r="A1356"/>
  <c r="A1625"/>
  <c r="A431"/>
  <c r="A1324"/>
  <c r="A166"/>
  <c r="A457"/>
  <c r="A839"/>
  <c r="A1956"/>
  <c r="A798"/>
  <c r="A1132"/>
  <c r="A1706"/>
  <c r="A1880"/>
  <c r="A1001"/>
  <c r="A1887"/>
  <c r="A1891"/>
  <c r="A411"/>
  <c r="A1451"/>
  <c r="A1085"/>
  <c r="A1414"/>
  <c r="A24"/>
  <c r="A192"/>
  <c r="A454"/>
  <c r="A1415"/>
  <c r="A323"/>
  <c r="A872"/>
  <c r="A1068"/>
  <c r="A1171"/>
  <c r="A1052"/>
  <c r="A1669"/>
  <c r="A1617"/>
  <c r="A1243"/>
  <c r="A1366"/>
  <c r="A1834"/>
  <c r="A1835"/>
  <c r="A1671"/>
  <c r="A174"/>
  <c r="A1161"/>
  <c r="A1471"/>
  <c r="A1628"/>
  <c r="A1351"/>
  <c r="A238"/>
  <c r="A1134"/>
  <c r="A510"/>
  <c r="A149"/>
  <c r="A765"/>
  <c r="A1392"/>
  <c r="A738"/>
  <c r="A1483"/>
  <c r="A1484"/>
  <c r="A184"/>
  <c r="A1869"/>
  <c r="A1368"/>
  <c r="A504"/>
  <c r="A513"/>
  <c r="A1801"/>
  <c r="A135"/>
  <c r="A1268"/>
  <c r="A756"/>
  <c r="A433"/>
  <c r="A669"/>
  <c r="A684"/>
  <c r="A1790"/>
  <c r="A311"/>
  <c r="A1198"/>
  <c r="A303"/>
  <c r="A836"/>
  <c r="A286"/>
  <c r="A956"/>
  <c r="A296"/>
  <c r="A525"/>
  <c r="A1093"/>
  <c r="A1094"/>
  <c r="A707"/>
  <c r="A1563"/>
  <c r="A85"/>
  <c r="A1353"/>
  <c r="A1487"/>
  <c r="A1399"/>
  <c r="A1519"/>
  <c r="A482"/>
  <c r="A1300"/>
  <c r="A571"/>
  <c r="A1886"/>
  <c r="A1759"/>
  <c r="A1712"/>
  <c r="A1441"/>
  <c r="A30"/>
  <c r="A466"/>
  <c r="A699"/>
  <c r="A1662"/>
  <c r="A460"/>
  <c r="A1396"/>
  <c r="A663"/>
  <c r="A812"/>
  <c r="A1328"/>
  <c r="A1237"/>
  <c r="A1008"/>
  <c r="A1030"/>
  <c r="A648"/>
  <c r="A1259"/>
  <c r="A1966"/>
  <c r="A1721"/>
  <c r="A293"/>
  <c r="A122"/>
  <c r="A1778"/>
  <c r="A1779"/>
  <c r="A223"/>
  <c r="A228"/>
  <c r="A1184"/>
  <c r="A412"/>
  <c r="A472"/>
  <c r="A1288"/>
  <c r="A1190"/>
  <c r="A315"/>
  <c r="A1289"/>
  <c r="A468"/>
  <c r="A590"/>
  <c r="A651"/>
  <c r="A399"/>
  <c r="A116"/>
  <c r="A1569"/>
  <c r="A709"/>
  <c r="A300"/>
  <c r="A1431"/>
  <c r="A1051"/>
  <c r="A211"/>
  <c r="A476"/>
  <c r="A1087"/>
  <c r="A910"/>
  <c r="A84"/>
  <c r="A1455"/>
  <c r="A820"/>
  <c r="A233"/>
  <c r="A816"/>
  <c r="A1214"/>
  <c r="A867"/>
  <c r="A1333"/>
  <c r="A1493"/>
  <c r="A1116"/>
  <c r="A1073"/>
  <c r="A1642"/>
  <c r="A1460"/>
  <c r="A1659"/>
  <c r="A928"/>
  <c r="A537"/>
  <c r="A1506"/>
  <c r="A1606"/>
  <c r="A1961"/>
  <c r="A1308"/>
  <c r="A1173"/>
  <c r="A636"/>
  <c r="A1761"/>
  <c r="A1395"/>
  <c r="A622"/>
  <c r="A1895"/>
  <c r="A983"/>
  <c r="A1568"/>
  <c r="A379"/>
  <c r="A1946"/>
  <c r="A534"/>
  <c r="A788"/>
  <c r="A1718"/>
  <c r="A1537"/>
  <c r="A1797"/>
  <c r="A1413"/>
  <c r="A1390"/>
  <c r="A1813"/>
  <c r="A1246"/>
  <c r="A1852"/>
  <c r="A1200"/>
  <c r="A1296"/>
  <c r="A725"/>
  <c r="A1189"/>
  <c r="A241"/>
  <c r="A288"/>
  <c r="A1452"/>
  <c r="A520"/>
  <c r="A346"/>
  <c r="A1691"/>
  <c r="A625"/>
  <c r="A324"/>
  <c r="A865"/>
  <c r="A274"/>
  <c r="A1609"/>
  <c r="A767"/>
  <c r="A182"/>
  <c r="A1114"/>
  <c r="A373"/>
  <c r="A1582"/>
  <c r="A1921"/>
  <c r="A249"/>
  <c r="A1539"/>
  <c r="A73"/>
  <c r="A515"/>
  <c r="A129"/>
  <c r="A1478"/>
  <c r="A17"/>
  <c r="A1584"/>
  <c r="A532"/>
  <c r="A1074"/>
  <c r="A1182"/>
  <c r="A200"/>
  <c r="A173"/>
  <c r="A1773"/>
  <c r="A777"/>
  <c r="A626"/>
  <c r="A194"/>
  <c r="A1470"/>
  <c r="A958"/>
  <c r="A846"/>
  <c r="A1480"/>
  <c r="A875"/>
  <c r="A1458"/>
  <c r="A1082"/>
  <c r="A580"/>
  <c r="A1326"/>
  <c r="A1947"/>
  <c r="A1603"/>
  <c r="A754"/>
  <c r="A1533"/>
  <c r="A569"/>
  <c r="A1373"/>
  <c r="A1124"/>
  <c r="A507"/>
  <c r="A294"/>
  <c r="A46"/>
  <c r="A793"/>
  <c r="A109"/>
  <c r="A99"/>
  <c r="A1316"/>
  <c r="A1733"/>
  <c r="A1168"/>
  <c r="A1169"/>
  <c r="A1610"/>
  <c r="A339"/>
  <c r="A203"/>
  <c r="A1421"/>
  <c r="A1818"/>
  <c r="A282"/>
  <c r="A1536"/>
  <c r="A784"/>
  <c r="A1552"/>
  <c r="A1553"/>
  <c r="A1858"/>
  <c r="A270"/>
  <c r="A273"/>
  <c r="A948"/>
  <c r="A827"/>
  <c r="A1623"/>
  <c r="A136"/>
  <c r="A1581"/>
  <c r="A855"/>
  <c r="A1907"/>
  <c r="A633"/>
  <c r="A1874"/>
  <c r="A1370"/>
  <c r="A1371"/>
  <c r="A1095"/>
  <c r="A873"/>
  <c r="A144"/>
  <c r="A187"/>
  <c r="A799"/>
  <c r="A1541"/>
  <c r="A584"/>
  <c r="A14"/>
  <c r="A745"/>
  <c r="A806"/>
  <c r="A1449"/>
  <c r="A1615"/>
  <c r="A1616"/>
  <c r="A80"/>
  <c r="A1355"/>
  <c r="A1312"/>
  <c r="A1931"/>
  <c r="A1848"/>
  <c r="A1833"/>
  <c r="A1878"/>
  <c r="A1154"/>
  <c r="A3"/>
  <c r="A386"/>
  <c r="A1349"/>
  <c r="A1422"/>
  <c r="A1713"/>
  <c r="A1605"/>
  <c r="A234"/>
  <c r="A685"/>
  <c r="A1047"/>
  <c r="A980"/>
  <c r="A487"/>
  <c r="A1657"/>
  <c r="A1658"/>
  <c r="A338"/>
  <c r="A810"/>
  <c r="A1717"/>
  <c r="A1965"/>
  <c r="A655"/>
  <c r="A1314"/>
  <c r="A605"/>
  <c r="A141"/>
  <c r="A778"/>
  <c r="A1743"/>
  <c r="A1783"/>
  <c r="A1978"/>
  <c r="A941"/>
  <c r="A1029"/>
  <c r="A1334"/>
  <c r="A382"/>
  <c r="A1445"/>
  <c r="A420"/>
  <c r="A728"/>
  <c r="A946"/>
  <c r="A1739"/>
  <c r="A1439"/>
  <c r="A896"/>
  <c r="A202"/>
  <c r="A22"/>
  <c r="A1637"/>
  <c r="A337"/>
  <c r="A310"/>
  <c r="A547"/>
  <c r="A495"/>
  <c r="A612"/>
  <c r="A226"/>
  <c r="A501"/>
  <c r="A421"/>
  <c r="A1975"/>
  <c r="A1819"/>
  <c r="A1299"/>
  <c r="A1906"/>
  <c r="A1433"/>
  <c r="A1165"/>
  <c r="A925"/>
  <c r="A36"/>
  <c r="A1434"/>
  <c r="A508"/>
  <c r="A349"/>
  <c r="A1698"/>
  <c r="A1776"/>
  <c r="A123"/>
  <c r="A1532"/>
  <c r="A1588"/>
  <c r="A1286"/>
  <c r="A1287"/>
  <c r="A1497"/>
  <c r="A1271"/>
  <c r="A1436"/>
  <c r="A1793"/>
  <c r="A730"/>
  <c r="A789"/>
  <c r="A107"/>
  <c r="A736"/>
  <c r="A1380"/>
  <c r="A1494"/>
  <c r="A1926"/>
  <c r="A366"/>
  <c r="A1607"/>
  <c r="A1475"/>
  <c r="A583"/>
  <c r="A1384"/>
  <c r="A830"/>
  <c r="A1851"/>
  <c r="A866"/>
  <c r="A971"/>
  <c r="A435"/>
  <c r="A436"/>
  <c r="A1071"/>
  <c r="A1619"/>
  <c r="A1738"/>
  <c r="A1294"/>
  <c r="A1418"/>
  <c r="A1719"/>
  <c r="A1385"/>
  <c r="A1097"/>
  <c r="A881"/>
  <c r="A1038"/>
  <c r="A1364"/>
  <c r="A1398"/>
  <c r="A1117"/>
  <c r="A1767"/>
  <c r="A1239"/>
  <c r="A1302"/>
  <c r="A119"/>
  <c r="A11"/>
  <c r="A96"/>
  <c r="A815"/>
  <c r="A68"/>
  <c r="A1590"/>
  <c r="A87"/>
  <c r="A260"/>
  <c r="A617"/>
  <c r="A1298"/>
  <c r="A1459"/>
  <c r="A1525"/>
  <c r="A1621"/>
  <c r="A1622"/>
  <c r="A444"/>
  <c r="A743"/>
  <c r="A899"/>
  <c r="A1430"/>
  <c r="A325"/>
  <c r="A2"/>
  <c r="A1318"/>
  <c r="A1667"/>
  <c r="A1802"/>
  <c r="A364"/>
  <c r="A329"/>
  <c r="A1823"/>
  <c r="A1003"/>
  <c r="A483"/>
  <c r="A1060"/>
  <c r="A526"/>
  <c r="A1019"/>
  <c r="A1595"/>
  <c r="A1745"/>
  <c r="A1545"/>
  <c r="A549"/>
  <c r="A1103"/>
  <c r="A1104"/>
  <c r="A1123"/>
  <c r="A418"/>
  <c r="A403"/>
  <c r="A198"/>
  <c r="A1046"/>
  <c r="A1401"/>
  <c r="A1474"/>
  <c r="A1048"/>
  <c r="A1098"/>
  <c r="A357"/>
  <c r="A667"/>
  <c r="A1159"/>
  <c r="A491"/>
  <c r="A1263"/>
  <c r="A1443"/>
  <c r="A474"/>
  <c r="A994"/>
  <c r="A1911"/>
  <c r="A1363"/>
  <c r="A178"/>
  <c r="A215"/>
  <c r="A464"/>
  <c r="A1021"/>
  <c r="A545"/>
  <c r="A766"/>
  <c r="A1136"/>
  <c r="A656"/>
  <c r="A1598"/>
  <c r="A396"/>
  <c r="A1156"/>
  <c r="A1828"/>
  <c r="A280"/>
  <c r="A1225"/>
  <c r="A803"/>
  <c r="A1150"/>
  <c r="A1929"/>
  <c r="A1920"/>
  <c r="A860"/>
  <c r="A1811"/>
  <c r="A159"/>
  <c r="A1725"/>
  <c r="A1726"/>
  <c r="A1697"/>
  <c r="A843"/>
  <c r="A1649"/>
  <c r="A618"/>
  <c r="A761"/>
  <c r="A1164"/>
  <c r="A332"/>
  <c r="A1668"/>
  <c r="A619"/>
  <c r="A1570"/>
  <c r="A748"/>
  <c r="A1468"/>
  <c r="A15"/>
  <c r="A26"/>
  <c r="A1876"/>
  <c r="A503"/>
  <c r="A183"/>
  <c r="A1319"/>
  <c r="A1546"/>
  <c r="A1195"/>
  <c r="A1526"/>
  <c r="A1472"/>
  <c r="A1710"/>
  <c r="A713"/>
  <c r="A1140"/>
  <c r="A18"/>
  <c r="A1248"/>
  <c r="A1922"/>
  <c r="A785"/>
  <c r="A658"/>
  <c r="A1772"/>
  <c r="A1223"/>
  <c r="A887"/>
  <c r="A1944"/>
  <c r="A1969"/>
  <c r="A1555"/>
  <c r="A1323"/>
  <c r="A1420"/>
  <c r="A1488"/>
  <c r="A1703"/>
  <c r="A1057"/>
  <c r="A1389"/>
  <c r="A1680"/>
  <c r="A1203"/>
  <c r="A255"/>
  <c r="A1096"/>
  <c r="A248"/>
  <c r="A1640"/>
  <c r="A1950"/>
  <c r="A1635"/>
  <c r="A221"/>
  <c r="A753"/>
  <c r="A997"/>
  <c r="A1031"/>
  <c r="A1407"/>
  <c r="A375"/>
  <c r="A721"/>
  <c r="A929"/>
  <c r="A1465"/>
  <c r="A1055"/>
  <c r="A674"/>
  <c r="A1933"/>
  <c r="A919"/>
  <c r="A972"/>
  <c r="A217"/>
  <c r="A1831"/>
  <c r="A1889"/>
  <c r="A1561"/>
  <c r="A1692"/>
  <c r="A610"/>
  <c r="A218"/>
  <c r="A675"/>
  <c r="A1145"/>
  <c r="A1315"/>
  <c r="A309"/>
  <c r="A190"/>
  <c r="A1138"/>
  <c r="A259"/>
  <c r="A978"/>
  <c r="A1936"/>
  <c r="A897"/>
  <c r="A1050"/>
  <c r="A1750"/>
  <c r="A835"/>
  <c r="A35"/>
  <c r="A749"/>
  <c r="A1122"/>
  <c r="A128"/>
  <c r="A1306"/>
  <c r="A6"/>
  <c r="A1331"/>
  <c r="A1959"/>
  <c r="A1960"/>
  <c r="A949"/>
  <c r="A1453"/>
  <c r="A1951"/>
  <c r="A1432"/>
  <c r="A570"/>
  <c r="A1758"/>
  <c r="A401"/>
  <c r="A594"/>
  <c r="A1044"/>
  <c r="A1820"/>
  <c r="A1632"/>
  <c r="A1540"/>
  <c r="A1158"/>
  <c r="A833"/>
  <c r="A1378"/>
  <c r="A1601"/>
  <c r="A771"/>
  <c r="A516"/>
  <c r="A1919"/>
  <c r="A957"/>
  <c r="A1128"/>
  <c r="A1045"/>
  <c r="A676"/>
  <c r="A828"/>
  <c r="A1711"/>
  <c r="A1723"/>
  <c r="A1724"/>
  <c r="A886"/>
  <c r="A752"/>
  <c r="A1514"/>
  <c r="A7"/>
  <c r="A1864"/>
  <c r="A1747"/>
  <c r="A1004"/>
  <c r="A1729"/>
  <c r="A645"/>
  <c r="A407"/>
  <c r="A715"/>
  <c r="A64"/>
  <c r="A1039"/>
  <c r="A1490"/>
  <c r="A726"/>
  <c r="A790"/>
  <c r="A1205"/>
  <c r="A904"/>
  <c r="A913"/>
  <c r="A1454"/>
  <c r="A1856"/>
  <c r="A1090"/>
  <c r="A1560"/>
  <c r="A1007"/>
  <c r="A1655"/>
  <c r="A1940"/>
  <c r="A1576"/>
  <c r="A334"/>
  <c r="A340"/>
  <c r="A519"/>
  <c r="A565"/>
  <c r="A1957"/>
  <c r="A682"/>
  <c r="A195"/>
  <c r="A1688"/>
  <c r="A723"/>
  <c r="A1968"/>
  <c r="A720"/>
  <c r="A59"/>
  <c r="A1914"/>
  <c r="A599"/>
  <c r="A993"/>
  <c r="A432"/>
  <c r="A741"/>
  <c r="A343"/>
  <c r="A69"/>
  <c r="A1832"/>
  <c r="A276"/>
  <c r="A1307"/>
  <c r="A55"/>
  <c r="A1081"/>
  <c r="A359"/>
  <c r="A1049"/>
  <c r="A1839"/>
  <c r="A1041"/>
  <c r="A9"/>
  <c r="A1803"/>
  <c r="A786"/>
  <c r="A377"/>
  <c r="A1285"/>
  <c r="A4"/>
  <c r="A37"/>
  <c r="A1583"/>
  <c r="A1253"/>
  <c r="A1210"/>
  <c r="A1791"/>
  <c r="A94"/>
  <c r="A1918"/>
  <c r="A1897"/>
  <c r="A1908"/>
  <c r="A1320"/>
  <c r="A1321"/>
  <c r="A1435"/>
  <c r="A1080"/>
  <c r="A361"/>
  <c r="A1564"/>
  <c r="A1893"/>
  <c r="A838"/>
  <c r="A987"/>
  <c r="A1794"/>
  <c r="A1362"/>
  <c r="A1571"/>
  <c r="A1760"/>
  <c r="A740"/>
  <c r="A1844"/>
  <c r="A1845"/>
  <c r="A1728"/>
  <c r="A1846"/>
  <c r="A1898"/>
  <c r="A1630"/>
  <c r="A975"/>
  <c r="A902"/>
  <c r="A1088"/>
  <c r="A1089"/>
  <c r="A93"/>
  <c r="A1704"/>
  <c r="A1742"/>
  <c r="A205"/>
  <c r="A811"/>
  <c r="A1904"/>
  <c r="A1910"/>
  <c r="A1235"/>
  <c r="A1896"/>
  <c r="A1558"/>
  <c r="A102"/>
  <c r="A695"/>
  <c r="A1580"/>
  <c r="A1174"/>
  <c r="A952"/>
  <c r="A1194"/>
  <c r="A729"/>
  <c r="A1147"/>
  <c r="A1884"/>
  <c r="A1482"/>
  <c r="A397"/>
  <c r="A1216"/>
  <c r="A1185"/>
  <c r="A574"/>
  <c r="A1266"/>
  <c r="A1217"/>
  <c r="A931"/>
  <c r="A1901"/>
  <c r="A1023"/>
  <c r="A1816"/>
  <c r="A546"/>
  <c r="A575"/>
  <c r="A1056"/>
  <c r="A922"/>
  <c r="A1274"/>
  <c r="A882"/>
  <c r="A120"/>
  <c r="A1120"/>
  <c r="A1551"/>
  <c r="A281"/>
  <c r="A1665"/>
  <c r="A1666"/>
  <c r="A776"/>
  <c r="A389"/>
  <c r="A34"/>
  <c r="A1102"/>
  <c r="A469"/>
  <c r="A613"/>
  <c r="A1531"/>
  <c r="A577"/>
  <c r="A564"/>
  <c r="A360"/>
  <c r="A427"/>
  <c r="A1562"/>
  <c r="A800"/>
  <c r="A204"/>
  <c r="A1792"/>
  <c r="A802"/>
  <c r="A1842"/>
  <c r="A1178"/>
  <c r="A714"/>
  <c r="A1954"/>
  <c r="A1677"/>
  <c r="A1129"/>
  <c r="A1130"/>
  <c r="A1254"/>
  <c r="A350"/>
  <c r="A521"/>
  <c r="A621"/>
  <c r="A167"/>
  <c r="A1565"/>
  <c r="A1556"/>
  <c r="A1971"/>
  <c r="A921"/>
  <c r="A879"/>
  <c r="A1340"/>
  <c r="A1865"/>
  <c r="A358"/>
  <c r="A982"/>
  <c r="A1626"/>
  <c r="A1927"/>
  <c r="A1859"/>
  <c r="A1183"/>
  <c r="A20"/>
  <c r="A492"/>
  <c r="A1938"/>
  <c r="A912"/>
  <c r="A1346"/>
  <c r="A804"/>
  <c r="A773"/>
  <c r="A1142"/>
  <c r="A735"/>
  <c r="A850"/>
  <c r="A1083"/>
  <c r="A480"/>
  <c r="A1782"/>
  <c r="A222"/>
  <c r="A405"/>
  <c r="A687"/>
  <c r="A1970"/>
  <c r="A696"/>
  <c r="A257"/>
  <c r="A1224"/>
  <c r="A688"/>
  <c r="A540"/>
  <c r="A1980"/>
  <c r="A1928"/>
  <c r="A1066"/>
  <c r="A689"/>
  <c r="A632"/>
  <c r="A1310"/>
  <c r="A1010"/>
  <c r="A1765"/>
  <c r="A693"/>
  <c r="A1685"/>
  <c r="A985"/>
  <c r="A733"/>
  <c r="A769"/>
  <c r="A348"/>
  <c r="A156"/>
  <c r="A12"/>
  <c r="A1108"/>
  <c r="A936"/>
  <c r="A1177"/>
  <c r="A199"/>
  <c r="A1972"/>
  <c r="A708"/>
  <c r="A1727"/>
  <c r="A1942"/>
  <c r="A635"/>
  <c r="A641"/>
  <c r="A256"/>
  <c r="A884"/>
  <c r="A1139"/>
  <c r="A177"/>
  <c r="A885"/>
  <c r="A16"/>
  <c r="A1034"/>
  <c r="A463"/>
  <c r="A950"/>
  <c r="A1708"/>
  <c r="A1882"/>
  <c r="A527"/>
  <c r="A1641"/>
  <c r="A1383"/>
  <c r="A374"/>
  <c r="A1544"/>
  <c r="A1361"/>
  <c r="A1249"/>
  <c r="A556"/>
  <c r="A1527"/>
  <c r="A1586"/>
  <c r="A417"/>
  <c r="A1166"/>
  <c r="A1654"/>
  <c r="A938"/>
  <c r="A1714"/>
  <c r="A1879"/>
  <c r="A1502"/>
  <c r="A1736"/>
  <c r="A372"/>
  <c r="A666"/>
  <c r="A781"/>
  <c r="A1230"/>
  <c r="A1699"/>
  <c r="A644"/>
  <c r="A1481"/>
  <c r="A1528"/>
  <c r="A1423"/>
  <c r="A1796"/>
  <c r="A1075"/>
  <c r="A536"/>
  <c r="A1805"/>
  <c r="A1065"/>
  <c r="A1866"/>
  <c r="A1867"/>
  <c r="A1236"/>
  <c r="A892"/>
  <c r="A1899"/>
  <c r="A1076"/>
  <c r="A962"/>
  <c r="A1868"/>
  <c r="A1341"/>
  <c r="A1084"/>
  <c r="A1695"/>
  <c r="A1417"/>
  <c r="A1798"/>
  <c r="A367"/>
  <c r="A844"/>
  <c r="A1870"/>
  <c r="A1755"/>
  <c r="A1091"/>
  <c r="A1495"/>
  <c r="A1101"/>
  <c r="A637"/>
  <c r="A1448"/>
  <c r="A716"/>
  <c r="A593"/>
  <c r="A616"/>
  <c r="A814"/>
  <c r="A1329"/>
  <c r="A851"/>
  <c r="A1011"/>
  <c r="A318"/>
  <c r="A992"/>
  <c r="A869"/>
  <c r="A1240"/>
  <c r="A933"/>
  <c r="A935"/>
  <c r="A607"/>
  <c r="A880"/>
  <c r="A1770"/>
  <c r="A601"/>
  <c r="A1348"/>
  <c r="A264"/>
  <c r="A543"/>
  <c r="A271"/>
  <c r="A1042"/>
  <c r="A38"/>
  <c r="A891"/>
  <c r="A39"/>
  <c r="A927"/>
  <c r="A1741"/>
  <c r="A52"/>
  <c r="A1250"/>
  <c r="A1653"/>
  <c r="A1853"/>
  <c r="A1955"/>
  <c r="A1857"/>
  <c r="A1282"/>
  <c r="A1701"/>
  <c r="A920"/>
  <c r="A1020"/>
  <c r="A40"/>
  <c r="A1633"/>
  <c r="A1566"/>
  <c r="A1909"/>
  <c r="A1945"/>
  <c r="A1557"/>
  <c r="A163"/>
  <c r="A1406"/>
  <c r="A1463"/>
  <c r="A1652"/>
  <c r="A229"/>
  <c r="A963"/>
  <c r="A1037"/>
  <c r="A108"/>
  <c r="A489"/>
  <c r="A368"/>
  <c r="A1953"/>
  <c r="A1705"/>
  <c r="A1522"/>
  <c r="A467"/>
  <c r="A893"/>
  <c r="A1574"/>
  <c r="A1069"/>
  <c r="A998"/>
  <c r="A585"/>
  <c r="A999"/>
  <c r="A1515"/>
  <c r="A1106"/>
  <c r="A1162"/>
  <c r="A1078"/>
  <c r="A81"/>
  <c r="A1015"/>
  <c r="A1974"/>
  <c r="A1295"/>
  <c r="A1276"/>
  <c r="A592"/>
  <c r="A1269"/>
  <c r="A1208"/>
  <c r="A1219"/>
  <c r="A28"/>
  <c r="A400"/>
  <c r="A1277"/>
  <c r="A8"/>
  <c r="A385"/>
  <c r="A1374"/>
  <c r="A954"/>
  <c r="A988"/>
  <c r="A917"/>
  <c r="A158"/>
  <c r="A48"/>
  <c r="A1291"/>
  <c r="A170"/>
  <c r="A1639"/>
  <c r="A924"/>
  <c r="A186"/>
  <c r="A381"/>
  <c r="A1686"/>
  <c r="A71"/>
  <c r="A1255"/>
  <c r="A1440"/>
  <c r="A878"/>
  <c r="A443"/>
  <c r="A1841"/>
  <c r="A849"/>
  <c r="A193"/>
  <c r="A1505"/>
  <c r="A1284"/>
  <c r="A541"/>
  <c r="A1212"/>
  <c r="A1543"/>
  <c r="A1372"/>
  <c r="A582"/>
  <c r="A95"/>
  <c r="A1379"/>
  <c r="A356"/>
  <c r="A824"/>
  <c r="A1461"/>
  <c r="A313"/>
  <c r="A1501"/>
  <c r="A951"/>
  <c r="A1251"/>
  <c r="A1520"/>
  <c r="A1840"/>
  <c r="A1304"/>
  <c r="A111"/>
  <c r="A1572"/>
  <c r="A1447"/>
  <c r="A863"/>
  <c r="A1854"/>
  <c r="A19"/>
  <c r="A538"/>
  <c r="A1702"/>
  <c r="A809"/>
  <c r="A285"/>
  <c r="A858"/>
  <c r="A533"/>
  <c r="A1313"/>
  <c r="A1679"/>
  <c r="A391"/>
  <c r="A1054"/>
  <c r="A628"/>
  <c r="A496"/>
  <c r="A1521"/>
  <c r="A1397"/>
  <c r="A130"/>
  <c r="A1981"/>
  <c r="A54"/>
  <c r="A140"/>
  <c r="A1681"/>
  <c r="A539"/>
  <c r="A727"/>
  <c r="A940"/>
  <c r="A305"/>
  <c r="A206"/>
  <c r="A522"/>
  <c r="A1424"/>
  <c r="A1861"/>
  <c r="A105"/>
  <c r="A1786"/>
  <c r="A1935"/>
  <c r="A429"/>
  <c r="A673"/>
  <c r="A1599"/>
  <c r="A1673"/>
  <c r="A477"/>
  <c r="A905"/>
  <c r="A1265"/>
  <c r="A1191"/>
  <c r="A126"/>
  <c r="A587"/>
  <c r="A1932"/>
  <c r="A1850"/>
  <c r="A1762"/>
  <c r="A579"/>
  <c r="A1748"/>
  <c r="A201"/>
  <c r="A1808"/>
  <c r="A1814"/>
  <c r="A1732"/>
  <c r="A984"/>
  <c r="A148"/>
  <c r="A1684"/>
  <c r="A1462"/>
  <c r="A1602"/>
  <c r="A854"/>
  <c r="A1070"/>
  <c r="A1092"/>
  <c r="A1934"/>
  <c r="A1232"/>
  <c r="A724"/>
  <c r="A1800"/>
  <c r="A462"/>
  <c r="A1017"/>
  <c r="A1766"/>
  <c r="A1365"/>
  <c r="A1172"/>
  <c r="A1419"/>
  <c r="A1638"/>
  <c r="A914"/>
  <c r="A1377"/>
  <c r="A1163"/>
  <c r="A272"/>
  <c r="A29"/>
  <c r="A650"/>
  <c r="A1280"/>
  <c r="A1059"/>
  <c r="A907"/>
  <c r="A871"/>
  <c r="A898"/>
  <c r="A1125"/>
  <c r="A151"/>
  <c r="A434"/>
  <c r="A486"/>
  <c r="A555"/>
  <c r="A1118"/>
  <c r="A103"/>
  <c r="A1252"/>
  <c r="A1410"/>
  <c r="A1181"/>
  <c r="A1457"/>
  <c r="A393"/>
  <c r="A1405"/>
  <c r="A1892"/>
  <c r="A1509"/>
  <c r="A916"/>
  <c r="A450"/>
  <c r="A1192"/>
  <c r="A1500"/>
  <c r="A528"/>
  <c r="A1644"/>
  <c r="A591"/>
  <c r="A1053"/>
  <c r="A1350"/>
  <c r="A1689"/>
  <c r="A1345"/>
  <c r="A1939"/>
  <c r="A1746"/>
  <c r="A1716"/>
  <c r="A659"/>
  <c r="A1141"/>
  <c r="A298"/>
  <c r="A1567"/>
  <c r="A888"/>
  <c r="A1693"/>
  <c r="A711"/>
  <c r="A1275"/>
  <c r="A1825"/>
  <c r="A1489"/>
  <c r="A1107"/>
  <c r="A1199"/>
  <c r="A243"/>
  <c r="A568"/>
  <c r="A72"/>
  <c r="A125"/>
  <c r="A1446"/>
  <c r="A1464"/>
  <c r="A121"/>
  <c r="A465"/>
  <c r="A1204"/>
  <c r="A1827"/>
  <c r="A562"/>
  <c r="A207"/>
  <c r="A831"/>
  <c r="A1687"/>
  <c r="A807"/>
  <c r="A1948"/>
  <c r="A840"/>
  <c r="A1133"/>
  <c r="A1664"/>
  <c r="A629"/>
  <c r="A588"/>
  <c r="A458"/>
  <c r="A817"/>
  <c r="A1014"/>
  <c r="A505"/>
  <c r="A1707"/>
  <c r="A813"/>
  <c r="A1496"/>
  <c r="A1924"/>
  <c r="A895"/>
  <c r="A490"/>
  <c r="A1201"/>
  <c r="A732"/>
  <c r="A842"/>
  <c r="A991"/>
  <c r="A1442"/>
  <c r="A1809"/>
  <c r="A825"/>
  <c r="A1347"/>
  <c r="A1196"/>
  <c r="A354"/>
  <c r="A1473"/>
  <c r="A953"/>
  <c r="A1197"/>
  <c r="A1186"/>
  <c r="A66"/>
  <c r="A1336"/>
  <c r="A660"/>
  <c r="A32"/>
  <c r="A169"/>
  <c r="A1788"/>
  <c r="A1789"/>
  <c r="A900"/>
  <c r="A883"/>
  <c r="A1594"/>
  <c r="A1631"/>
  <c r="A1675"/>
  <c r="A1426"/>
  <c r="A1499"/>
  <c r="A152"/>
  <c r="A1585"/>
  <c r="A1382"/>
  <c r="A1035"/>
  <c r="A1469"/>
  <c r="A1388"/>
  <c r="A1643"/>
  <c r="A1339"/>
  <c r="A1325"/>
  <c r="A1394"/>
  <c r="A1849"/>
  <c r="A763"/>
  <c r="A147"/>
  <c r="A1479"/>
  <c r="A614"/>
  <c r="A1661"/>
  <c r="A1923"/>
  <c r="A1837"/>
  <c r="A1645"/>
  <c r="A352"/>
  <c r="A1444"/>
  <c r="A113"/>
  <c r="A1309"/>
  <c r="A1402"/>
  <c r="A471"/>
  <c r="A794"/>
  <c r="A1806"/>
  <c r="A1663"/>
  <c r="A509"/>
  <c r="A615"/>
  <c r="A266"/>
  <c r="A1301"/>
  <c r="A692"/>
  <c r="A1627"/>
  <c r="A1548"/>
  <c r="A77"/>
  <c r="A1787"/>
  <c r="A1131"/>
  <c r="A1549"/>
  <c r="A573"/>
  <c r="A1492"/>
  <c r="A1218"/>
  <c r="A1149"/>
  <c r="A758"/>
  <c r="A1408"/>
  <c r="A1881"/>
  <c r="A647"/>
  <c r="A1207"/>
  <c r="A179"/>
  <c r="A973"/>
  <c r="A1720"/>
  <c r="A1067"/>
  <c r="A649"/>
  <c r="A1387"/>
  <c r="A388"/>
  <c r="A678"/>
  <c r="A493"/>
  <c r="A1176"/>
  <c r="A1890"/>
  <c r="A611"/>
  <c r="A1335"/>
  <c r="A589"/>
  <c r="A796"/>
  <c r="A355"/>
  <c r="A1930"/>
  <c r="A79"/>
  <c r="A1511"/>
  <c r="A979"/>
  <c r="A78"/>
  <c r="A576"/>
  <c r="A101"/>
  <c r="A1512"/>
  <c r="A75"/>
  <c r="A1354"/>
  <c r="A56"/>
  <c r="A1977"/>
  <c r="A62"/>
  <c r="A779"/>
  <c r="A1752"/>
  <c r="A657"/>
  <c r="A1272"/>
  <c r="A848"/>
  <c r="A428"/>
  <c r="A966"/>
  <c r="A967"/>
  <c r="A868"/>
  <c r="A1547"/>
  <c r="A1160"/>
  <c r="A1754"/>
  <c r="A161"/>
  <c r="A596"/>
  <c r="A1155"/>
  <c r="A304"/>
  <c r="A484"/>
  <c r="A1737"/>
  <c r="A1109"/>
  <c r="A1826"/>
  <c r="A1618"/>
  <c r="A1167"/>
  <c r="A1503"/>
  <c r="A317"/>
  <c r="A287"/>
  <c r="A1873"/>
  <c r="A1682"/>
  <c r="A996"/>
  <c r="A1491"/>
  <c r="A686"/>
  <c r="A1127"/>
  <c r="A1872"/>
  <c r="A1077"/>
  <c r="A1508"/>
  <c r="A118"/>
  <c r="A216"/>
  <c r="A906"/>
  <c r="A1829"/>
  <c r="A131"/>
  <c r="A1815"/>
  <c r="A1529"/>
  <c r="A1137"/>
  <c r="A479"/>
  <c r="A1009"/>
  <c r="A459"/>
  <c r="A1967"/>
  <c r="A1636"/>
  <c r="A1817"/>
  <c r="A263"/>
  <c r="A1209"/>
  <c r="A1358"/>
  <c r="A1112"/>
  <c r="A1024"/>
  <c r="A523"/>
  <c r="A453"/>
  <c r="A934"/>
  <c r="A196"/>
  <c r="A25"/>
  <c r="A1613"/>
  <c r="A1456"/>
  <c r="A402"/>
  <c r="A1542"/>
  <c r="A942"/>
  <c r="A185"/>
  <c r="A57"/>
  <c r="A1777"/>
  <c r="A1400"/>
  <c r="A734"/>
  <c r="A1894"/>
  <c r="A1943"/>
  <c r="A253"/>
  <c r="A426"/>
  <c r="A269"/>
  <c r="A1061"/>
  <c r="A1678"/>
  <c r="A1660"/>
  <c r="A419"/>
  <c r="A362"/>
  <c r="A757"/>
  <c r="A1795"/>
  <c r="A1855"/>
  <c r="A415"/>
  <c r="A1836"/>
  <c r="A829"/>
  <c r="A1119"/>
  <c r="A1437"/>
  <c r="A1979"/>
  <c r="A1006"/>
  <c r="A449"/>
  <c r="A1559"/>
  <c r="A1293"/>
  <c r="A976"/>
  <c r="A188"/>
  <c r="A1734"/>
  <c r="A1597"/>
  <c r="A134"/>
  <c r="A1916"/>
  <c r="A1973"/>
  <c r="A989"/>
  <c r="A1575"/>
  <c r="A1672"/>
  <c r="A918"/>
  <c r="A289"/>
  <c r="A291"/>
  <c r="A306"/>
  <c r="A1941"/>
  <c r="A722"/>
  <c r="A1912"/>
  <c r="A1913"/>
  <c r="A1175"/>
  <c r="A1670"/>
  <c r="A1838"/>
  <c r="A1807"/>
  <c r="A557"/>
  <c r="A977"/>
  <c r="A1949"/>
  <c r="A137"/>
  <c r="A764"/>
  <c r="A1188"/>
  <c r="A623"/>
  <c r="A65"/>
  <c r="A175"/>
  <c r="A1151"/>
  <c r="A1026"/>
  <c r="A1516"/>
  <c r="A986"/>
  <c r="A1058"/>
  <c r="A1534"/>
  <c r="A1018"/>
  <c r="A908"/>
  <c r="A1012"/>
  <c r="A1267"/>
  <c r="A627"/>
  <c r="A1875"/>
  <c r="A451"/>
  <c r="A1771"/>
  <c r="A1227"/>
  <c r="A969"/>
  <c r="A106"/>
  <c r="A944"/>
  <c r="A86"/>
  <c r="A762"/>
  <c r="A43"/>
  <c r="A262"/>
  <c r="A550"/>
  <c r="A939"/>
  <c r="A1768"/>
  <c r="A1005"/>
  <c r="A1634"/>
  <c r="A447"/>
  <c r="A461"/>
  <c r="A1780"/>
  <c r="A104"/>
  <c r="A1100"/>
  <c r="A1428"/>
  <c r="A370"/>
  <c r="A1507"/>
  <c r="A1888"/>
  <c r="A1148"/>
  <c r="A1579"/>
  <c r="A1386"/>
  <c r="A1900"/>
  <c r="A1885"/>
  <c r="A947"/>
  <c r="A1830"/>
  <c r="A932"/>
  <c r="A737"/>
  <c r="A606"/>
  <c r="A1343"/>
  <c r="A506"/>
  <c r="A530"/>
  <c r="A191"/>
  <c r="A915"/>
  <c r="A209"/>
  <c r="A1043"/>
  <c r="A1477"/>
  <c r="A42"/>
  <c r="A943"/>
  <c r="A31"/>
  <c r="A162"/>
  <c r="A890"/>
  <c r="A1099"/>
  <c r="A1416"/>
  <c r="A768"/>
  <c r="A353"/>
  <c r="A1450"/>
  <c r="A1111"/>
  <c r="A1193"/>
  <c r="A661"/>
  <c r="A1812"/>
  <c r="A76"/>
  <c r="A662"/>
  <c r="A670"/>
  <c r="A1730"/>
  <c r="A1731"/>
  <c r="A1022"/>
  <c r="A1646"/>
  <c r="A968"/>
  <c r="A132"/>
  <c r="A1063"/>
  <c r="A551"/>
  <c r="A1409"/>
  <c r="A301"/>
  <c r="A1550"/>
  <c r="A1144"/>
  <c r="A1157"/>
  <c r="A1822"/>
  <c r="A1391"/>
  <c r="A600"/>
  <c r="A423"/>
  <c r="A1040"/>
  <c r="A1226"/>
  <c r="A245"/>
  <c r="A413"/>
  <c r="A961"/>
  <c r="A1215"/>
  <c r="A53"/>
  <c r="A475"/>
  <c r="A1952"/>
  <c r="A27"/>
  <c r="A275"/>
  <c r="A1206"/>
  <c r="A1327"/>
  <c r="A841"/>
  <c r="A930"/>
  <c r="A646"/>
  <c r="A1799"/>
  <c r="A1764"/>
  <c r="A1902"/>
  <c r="A437"/>
  <c r="A864"/>
  <c r="A671"/>
  <c r="A566"/>
  <c r="A1079"/>
  <c r="A1375"/>
  <c r="A578"/>
  <c r="A1756"/>
  <c r="A1367"/>
  <c r="A542"/>
  <c r="A717"/>
  <c r="A347"/>
  <c r="A1578"/>
  <c r="A422"/>
  <c r="A1292"/>
  <c r="A212"/>
  <c r="A1513"/>
  <c r="A960"/>
  <c r="A1062"/>
  <c r="A889"/>
  <c r="A821"/>
  <c r="A1105"/>
  <c r="A70"/>
  <c r="A1860"/>
  <c r="A124"/>
  <c r="A1064"/>
  <c r="A680"/>
  <c r="A41"/>
  <c r="A859"/>
  <c r="A58"/>
  <c r="A945"/>
  <c r="A1694"/>
  <c r="A1608"/>
  <c r="A1683"/>
  <c r="A1620"/>
  <c r="A258"/>
  <c r="A1179"/>
  <c r="A683"/>
  <c r="A598"/>
  <c r="A1357"/>
  <c r="A1763"/>
  <c r="A1744"/>
  <c r="A1241"/>
  <c r="A677"/>
  <c r="A1016"/>
  <c r="A705"/>
  <c r="A1577"/>
  <c r="A292"/>
  <c r="A1233"/>
  <c r="A581"/>
  <c r="A1238"/>
  <c r="A1152"/>
  <c r="A1247"/>
  <c r="A1647"/>
  <c r="A392"/>
  <c r="A1342"/>
  <c r="A1143"/>
  <c r="A1429"/>
  <c r="A894"/>
  <c r="A791"/>
  <c r="A252"/>
  <c r="A1126"/>
  <c r="A1535"/>
  <c r="A133"/>
  <c r="A1596"/>
  <c r="A1905"/>
  <c r="A1656"/>
  <c r="A1231"/>
  <c r="A1925"/>
  <c r="A1258"/>
  <c r="A1180"/>
  <c r="A1517"/>
  <c r="A1273"/>
  <c r="A1785"/>
  <c r="A1589"/>
  <c r="A1376"/>
  <c r="A1359"/>
  <c r="A89"/>
</calcChain>
</file>

<file path=xl/comments1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10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2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3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4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5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6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7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8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comments9.xml><?xml version="1.0" encoding="utf-8"?>
<comments xmlns="http://schemas.openxmlformats.org/spreadsheetml/2006/main">
  <authors>
    <author>Katie Prochaska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Katie Prochaska:</t>
        </r>
        <r>
          <rPr>
            <sz val="9"/>
            <color indexed="81"/>
            <rFont val="Tahoma"/>
            <family val="2"/>
          </rPr>
          <t xml:space="preserve">
SOW-Scope of Work</t>
        </r>
      </text>
    </comment>
  </commentList>
</comments>
</file>

<file path=xl/sharedStrings.xml><?xml version="1.0" encoding="utf-8"?>
<sst xmlns="http://schemas.openxmlformats.org/spreadsheetml/2006/main" count="169" uniqueCount="17">
  <si>
    <t>Install Branch</t>
  </si>
  <si>
    <t>BrightBox</t>
  </si>
  <si>
    <t>Service Panel Upgrade</t>
  </si>
  <si>
    <t>Number Inverters</t>
  </si>
  <si>
    <t>Number Panels</t>
  </si>
  <si>
    <t>Permit Submitted Date</t>
  </si>
  <si>
    <t>Permit Approval Date</t>
  </si>
  <si>
    <t>Number Employee-Days</t>
  </si>
  <si>
    <t>Standard Install Hours</t>
  </si>
  <si>
    <t>Additional SOW Hours</t>
  </si>
  <si>
    <t>Latitude</t>
  </si>
  <si>
    <t>Longitude</t>
  </si>
  <si>
    <t>Miles to Installtion</t>
  </si>
  <si>
    <t>Column1</t>
  </si>
  <si>
    <t>#days for permit approval</t>
  </si>
  <si>
    <t>Norman OK (lat)</t>
  </si>
  <si>
    <t>NormanOK (long)</t>
  </si>
</sst>
</file>

<file path=xl/styles.xml><?xml version="1.0" encoding="utf-8"?>
<styleSheet xmlns="http://schemas.openxmlformats.org/spreadsheetml/2006/main">
  <numFmts count="1">
    <numFmt numFmtId="164" formatCode="0.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4" fillId="34" borderId="0" xfId="0" applyFont="1" applyFill="1" applyAlignment="1">
      <alignment wrapText="1"/>
    </xf>
    <xf numFmtId="0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Border="1"/>
    <xf numFmtId="0" fontId="0" fillId="33" borderId="11" xfId="0" applyFill="1" applyBorder="1"/>
    <xf numFmtId="164" fontId="0" fillId="33" borderId="11" xfId="0" applyNumberFormat="1" applyFill="1" applyBorder="1"/>
    <xf numFmtId="0" fontId="14" fillId="35" borderId="11" xfId="0" applyFont="1" applyFill="1" applyBorder="1" applyAlignment="1">
      <alignment wrapText="1"/>
    </xf>
    <xf numFmtId="0" fontId="0" fillId="0" borderId="11" xfId="0" applyNumberFormat="1" applyBorder="1"/>
    <xf numFmtId="0" fontId="0" fillId="0" borderId="10" xfId="0" applyNumberFormat="1" applyBorder="1"/>
    <xf numFmtId="0" fontId="20" fillId="33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7">
    <dxf>
      <alignment horizontal="general" vertical="bottom" textRotation="0" wrapText="1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relativeIndent="255" justifyLastLine="0" shrinkToFit="0" readingOrder="0"/>
    </dxf>
    <dxf>
      <numFmt numFmtId="19" formatCode="m/d/yyyy"/>
    </dxf>
    <dxf>
      <numFmt numFmtId="19" formatCode="m/d/yyyy"/>
    </dxf>
    <dxf>
      <alignment horizontal="general" vertical="bottom" textRotation="0" wrapText="1" indent="0" relativeIndent="255" justifyLastLine="0" shrinkToFit="0" readingOrder="0"/>
    </dxf>
    <dxf>
      <numFmt numFmtId="19" formatCode="m/d/yyyy"/>
    </dxf>
    <dxf>
      <numFmt numFmtId="19" formatCode="m/d/yyyy"/>
    </dxf>
    <dxf>
      <alignment horizontal="general" vertical="bottom" textRotation="0" wrapText="1" indent="0" relativeIndent="255" justifyLastLine="0" shrinkToFit="0" readingOrder="0"/>
    </dxf>
    <dxf>
      <numFmt numFmtId="19" formatCode="m/d/yyyy"/>
    </dxf>
    <dxf>
      <numFmt numFmtId="19" formatCode="m/d/yyyy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  <dxf>
      <numFmt numFmtId="19" formatCode="m/d/yyyy"/>
    </dxf>
    <dxf>
      <alignment horizontal="general" vertical="bottom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22" displayName="Table22" ref="A1:N1982" totalsRowCount="1" headerRowDxfId="216">
  <autoFilter ref="A1:N1981">
    <filterColumn colId="13"/>
  </autoFilter>
  <sortState ref="A2:L1981">
    <sortCondition ref="F1:F1981"/>
  </sortState>
  <tableColumns count="14">
    <tableColumn id="1" name="Install Branch" totalsRowDxfId="203">
      <calculatedColumnFormula>"Norman"</calculatedColumnFormula>
    </tableColumn>
    <tableColumn id="3" name="BrightBox" totalsRowDxfId="202"/>
    <tableColumn id="4" name="Service Panel Upgrade" totalsRowDxfId="201"/>
    <tableColumn id="5" name="Number Inverters" totalsRowDxfId="200"/>
    <tableColumn id="6" name="Number Panels" totalsRowDxfId="199"/>
    <tableColumn id="7" name="Permit Submitted Date" dataDxfId="215" totalsRowDxfId="198"/>
    <tableColumn id="9" name="Permit Approval Date" dataDxfId="214" totalsRowDxfId="197"/>
    <tableColumn id="12" name="Number Employee-Days" totalsRowDxfId="196"/>
    <tableColumn id="13" name="Standard Install Hours" totalsRowFunction="custom" totalsRowDxfId="195">
      <totalsRowFormula>MIN(I2:I1981)</totalsRowFormula>
    </tableColumn>
    <tableColumn id="14" name="Additional SOW Hours" totalsRowDxfId="194"/>
    <tableColumn id="17" name="Latitude" totalsRowDxfId="193"/>
    <tableColumn id="18" name="Longitude" totalsRowDxfId="192"/>
    <tableColumn id="2" name="Miles to Installtion" dataDxfId="189" totalsRowDxfId="191">
      <calculatedColumnFormula>ACOS(COS(RADIANS(90-$P$2)) *COS(RADIANS(90-Table22[[#This Row],[Latitude]])) +SIN(RADIANS(90-$P$2)) *SIN(RADIANS(90-Table22[[#This Row],[Latitude]])) *COS(RADIANS($Q$2-Table22[[#This Row],[Longitude]]))) *3958.756</calculatedColumnFormula>
    </tableColumn>
    <tableColumn id="8" name="#days for permit approval" dataDxfId="213" totalsRowDxfId="190">
      <calculatedColumnFormula>Table22[[#This Row],[Permit Approval Date]]-Table22[[#This Row],[Permit Submitted Date]]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Table22511" displayName="Table22511" ref="A1:Q879" totalsRowCount="1" headerRowDxfId="0">
  <autoFilter ref="A1:Q879">
    <filterColumn colId="2">
      <customFilters>
        <customFilter operator="notEqual" val=" "/>
      </customFilters>
    </filterColumn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21">
      <calculatedColumnFormula>"Norman"</calculatedColumnFormula>
    </tableColumn>
    <tableColumn id="3" name="BrightBox" totalsRowDxfId="20"/>
    <tableColumn id="4" name="Service Panel Upgrade" totalsRowDxfId="19"/>
    <tableColumn id="5" name="Number Inverters" totalsRowDxfId="18"/>
    <tableColumn id="6" name="Number Panels" totalsRowDxfId="17"/>
    <tableColumn id="7" name="Permit Submitted Date" dataDxfId="15" totalsRowDxfId="16"/>
    <tableColumn id="9" name="Permit Approval Date" dataDxfId="13" totalsRowDxfId="14"/>
    <tableColumn id="12" name="Number Employee-Days" totalsRowDxfId="12"/>
    <tableColumn id="13" name="Standard Install Hours" totalsRowFunction="custom" totalsRowDxfId="11">
      <totalsRowFormula>MIN(I2:I878)</totalsRowFormula>
    </tableColumn>
    <tableColumn id="14" name="Additional SOW Hours" totalsRowDxfId="10"/>
    <tableColumn id="17" name="Latitude" totalsRowDxfId="9"/>
    <tableColumn id="18" name="Longitude" totalsRowDxfId="8"/>
    <tableColumn id="2" name="Miles to Installtion" dataDxfId="6" totalsRowDxfId="7">
      <calculatedColumnFormula>ACOS(COS(RADIANS(90-$P$2)) *COS(RADIANS(90-Table22511[[#This Row],[Latitude]])) +SIN(RADIANS(90-$P$2)) *SIN(RADIANS(90-Table22511[[#This Row],[Latitude]])) *COS(RADIANS($Q$2-Table22511[[#This Row],[Longitude]]))) *3958.756</calculatedColumnFormula>
    </tableColumn>
    <tableColumn id="8" name="#days for permit approval" dataDxfId="4" totalsRowDxfId="5">
      <calculatedColumnFormula>Table22[[#This Row],[Permit Approval Date]]-Table22[[#This Row],[Permit Submitted Date]]</calculatedColumnFormula>
    </tableColumn>
    <tableColumn id="10" name="Column1" totalsRowDxfId="3"/>
    <tableColumn id="11" name="Norman OK (lat)" totalsRowDxfId="2"/>
    <tableColumn id="15" name="NormanOK (long)" totalsRow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3" displayName="Table223" ref="A1:Q176" totalsRowCount="1" headerRowDxfId="204">
  <autoFilter ref="A1:Q175"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185">
      <calculatedColumnFormula>"Norman"</calculatedColumnFormula>
    </tableColumn>
    <tableColumn id="3" name="BrightBox" totalsRowDxfId="184"/>
    <tableColumn id="4" name="Service Panel Upgrade" totalsRowDxfId="183"/>
    <tableColumn id="5" name="Number Inverters" totalsRowDxfId="182"/>
    <tableColumn id="6" name="Number Panels" totalsRowDxfId="181"/>
    <tableColumn id="7" name="Permit Submitted Date" dataDxfId="206" totalsRowDxfId="180"/>
    <tableColumn id="9" name="Permit Approval Date" dataDxfId="205" totalsRowDxfId="179"/>
    <tableColumn id="12" name="Number Employee-Days" totalsRowDxfId="178"/>
    <tableColumn id="13" name="Standard Install Hours" totalsRowDxfId="177"/>
    <tableColumn id="14" name="Additional SOW Hours" totalsRowDxfId="176"/>
    <tableColumn id="17" name="Latitude" totalsRowDxfId="175"/>
    <tableColumn id="18" name="Longitude" totalsRowDxfId="174"/>
    <tableColumn id="2" name="Miles to Installtion" dataDxfId="186" totalsRowDxfId="173">
      <calculatedColumnFormula>ACOS(COS(RADIANS(90-$P$2)) *COS(RADIANS(90-Table223[[#This Row],[Latitude]])) +SIN(RADIANS(90-$P$2)) *SIN(RADIANS(90-Table223[[#This Row],[Latitude]])) *COS(RADIANS($Q$2-Table223[[#This Row],[Longitude]]))) *3958.756</calculatedColumnFormula>
    </tableColumn>
    <tableColumn id="8" name="#days for permit approval" dataDxfId="188" totalsRowDxfId="172">
      <calculatedColumnFormula>Table22[[#This Row],[Permit Approval Date]]-Table22[[#This Row],[Permit Submitted Date]]</calculatedColumnFormula>
    </tableColumn>
    <tableColumn id="10" name="Column1" totalsRowDxfId="171"/>
    <tableColumn id="11" name="Norman OK (lat)" totalsRowDxfId="170"/>
    <tableColumn id="15" name="NormanOK (long)" totalsRowDxfId="16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A1:Q931" totalsRowCount="1" headerRowDxfId="210">
  <autoFilter ref="A1:Q930"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168">
      <calculatedColumnFormula>"Norman"</calculatedColumnFormula>
    </tableColumn>
    <tableColumn id="3" name="BrightBox" totalsRowDxfId="167"/>
    <tableColumn id="4" name="Service Panel Upgrade" totalsRowDxfId="166"/>
    <tableColumn id="5" name="Number Inverters" totalsRowDxfId="165"/>
    <tableColumn id="6" name="Number Panels" totalsRowDxfId="164"/>
    <tableColumn id="7" name="Permit Submitted Date" dataDxfId="212" totalsRowDxfId="163"/>
    <tableColumn id="9" name="Permit Approval Date" dataDxfId="211" totalsRowDxfId="162"/>
    <tableColumn id="12" name="Number Employee-Days" totalsRowDxfId="161"/>
    <tableColumn id="13" name="Standard Install Hours" totalsRowDxfId="160"/>
    <tableColumn id="14" name="Additional SOW Hours" totalsRowDxfId="159"/>
    <tableColumn id="17" name="Latitude" totalsRowDxfId="158"/>
    <tableColumn id="18" name="Longitude" totalsRowDxfId="157"/>
    <tableColumn id="2" name="Miles to Installtion" dataDxfId="151" totalsRowDxfId="156">
      <calculatedColumnFormula>ACOS(COS(RADIANS(90-$P$2)) *COS(RADIANS(90-Table224[[#This Row],[Latitude]])) +SIN(RADIANS(90-$P$2)) *SIN(RADIANS(90-Table224[[#This Row],[Latitude]])) *COS(RADIANS($Q$2-Table224[[#This Row],[Longitude]]))) *3958.756</calculatedColumnFormula>
    </tableColumn>
    <tableColumn id="8" name="#days for permit approval" dataDxfId="187" totalsRowDxfId="155">
      <calculatedColumnFormula>Table22[[#This Row],[Permit Approval Date]]-Table22[[#This Row],[Permit Submitted Date]]</calculatedColumnFormula>
    </tableColumn>
    <tableColumn id="10" name="Column1" totalsRowDxfId="154"/>
    <tableColumn id="11" name="Norman OK (lat)" totalsRowDxfId="153"/>
    <tableColumn id="15" name="NormanOK (long)" totalsRowDxfId="15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1:Q879" totalsRowCount="1" headerRowDxfId="207">
  <autoFilter ref="A1:Q878"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149">
      <calculatedColumnFormula>"Norman"</calculatedColumnFormula>
    </tableColumn>
    <tableColumn id="3" name="BrightBox" totalsRowDxfId="148"/>
    <tableColumn id="4" name="Service Panel Upgrade" totalsRowDxfId="147"/>
    <tableColumn id="5" name="Number Inverters" totalsRowDxfId="146"/>
    <tableColumn id="6" name="Number Panels" totalsRowDxfId="145"/>
    <tableColumn id="7" name="Permit Submitted Date" dataDxfId="209" totalsRowDxfId="144"/>
    <tableColumn id="9" name="Permit Approval Date" dataDxfId="208" totalsRowDxfId="143"/>
    <tableColumn id="12" name="Number Employee-Days" totalsRowDxfId="142"/>
    <tableColumn id="13" name="Standard Install Hours" totalsRowFunction="custom" totalsRowDxfId="141">
      <totalsRowFormula>MIN(I2:I878)</totalsRowFormula>
    </tableColumn>
    <tableColumn id="14" name="Additional SOW Hours" totalsRowDxfId="140"/>
    <tableColumn id="17" name="Latitude" totalsRowDxfId="139"/>
    <tableColumn id="18" name="Longitude" totalsRowDxfId="138"/>
    <tableColumn id="2" name="Miles to Installtion" dataDxfId="132" totalsRowDxfId="137">
      <calculatedColumnFormula>ACOS(COS(RADIANS(90-$P$2)) *COS(RADIANS(90-Table225[[#This Row],[Latitude]])) +SIN(RADIANS(90-$P$2)) *SIN(RADIANS(90-Table225[[#This Row],[Latitude]])) *COS(RADIANS($Q$2-Table225[[#This Row],[Longitude]]))) *3958.756</calculatedColumnFormula>
    </tableColumn>
    <tableColumn id="8" name="#days for permit approval" dataDxfId="150" totalsRowDxfId="136">
      <calculatedColumnFormula>Table22[[#This Row],[Permit Approval Date]]-Table22[[#This Row],[Permit Submitted Date]]</calculatedColumnFormula>
    </tableColumn>
    <tableColumn id="10" name="Column1" totalsRowDxfId="135"/>
    <tableColumn id="11" name="Norman OK (lat)" totalsRowDxfId="134"/>
    <tableColumn id="15" name="NormanOK (long)" totalsRowDxfId="1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e2236" displayName="Table2236" ref="A1:Q176" totalsRowCount="1" headerRowDxfId="110">
  <autoFilter ref="A1:Q176">
    <filterColumn colId="1">
      <filters>
        <filter val="1"/>
      </filters>
    </filterColumn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131">
      <calculatedColumnFormula>"Norman"</calculatedColumnFormula>
    </tableColumn>
    <tableColumn id="3" name="BrightBox" totalsRowDxfId="130"/>
    <tableColumn id="4" name="Service Panel Upgrade" totalsRowDxfId="129"/>
    <tableColumn id="5" name="Number Inverters" totalsRowDxfId="128"/>
    <tableColumn id="6" name="Number Panels" totalsRowDxfId="127"/>
    <tableColumn id="7" name="Permit Submitted Date" dataDxfId="125" totalsRowDxfId="126"/>
    <tableColumn id="9" name="Permit Approval Date" dataDxfId="123" totalsRowDxfId="124"/>
    <tableColumn id="12" name="Number Employee-Days" totalsRowDxfId="122"/>
    <tableColumn id="13" name="Standard Install Hours" totalsRowDxfId="121"/>
    <tableColumn id="14" name="Additional SOW Hours" totalsRowDxfId="120"/>
    <tableColumn id="17" name="Latitude" totalsRowDxfId="119"/>
    <tableColumn id="18" name="Longitude" totalsRowDxfId="118"/>
    <tableColumn id="2" name="Miles to Installtion" dataDxfId="116" totalsRowDxfId="117">
      <calculatedColumnFormula>ACOS(COS(RADIANS(90-$P$2)) *COS(RADIANS(90-Table2236[[#This Row],[Latitude]])) +SIN(RADIANS(90-$P$2)) *SIN(RADIANS(90-Table2236[[#This Row],[Latitude]])) *COS(RADIANS($Q$2-Table2236[[#This Row],[Longitude]]))) *3958.756</calculatedColumnFormula>
    </tableColumn>
    <tableColumn id="8" name="#days for permit approval" dataDxfId="114" totalsRowDxfId="115">
      <calculatedColumnFormula>Table22[[#This Row],[Permit Approval Date]]-Table22[[#This Row],[Permit Submitted Date]]</calculatedColumnFormula>
    </tableColumn>
    <tableColumn id="10" name="Column1" totalsRowDxfId="113"/>
    <tableColumn id="11" name="Norman OK (lat)" totalsRowDxfId="112"/>
    <tableColumn id="15" name="NormanOK (long)" totalsRowDxfId="1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2237" displayName="Table2237" ref="A1:Q176" totalsRowCount="1" headerRowDxfId="88">
  <autoFilter ref="A1:Q176">
    <filterColumn colId="2">
      <customFilters>
        <customFilter operator="notEqual" val=" "/>
      </customFilters>
    </filterColumn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109">
      <calculatedColumnFormula>"Norman"</calculatedColumnFormula>
    </tableColumn>
    <tableColumn id="3" name="BrightBox" totalsRowDxfId="108"/>
    <tableColumn id="4" name="Service Panel Upgrade" totalsRowDxfId="107"/>
    <tableColumn id="5" name="Number Inverters" totalsRowDxfId="106"/>
    <tableColumn id="6" name="Number Panels" totalsRowDxfId="105"/>
    <tableColumn id="7" name="Permit Submitted Date" dataDxfId="103" totalsRowDxfId="104"/>
    <tableColumn id="9" name="Permit Approval Date" dataDxfId="101" totalsRowDxfId="102"/>
    <tableColumn id="12" name="Number Employee-Days" totalsRowDxfId="100"/>
    <tableColumn id="13" name="Standard Install Hours" totalsRowDxfId="99"/>
    <tableColumn id="14" name="Additional SOW Hours" totalsRowDxfId="98"/>
    <tableColumn id="17" name="Latitude" totalsRowDxfId="97"/>
    <tableColumn id="18" name="Longitude" totalsRowDxfId="96"/>
    <tableColumn id="2" name="Miles to Installtion" dataDxfId="94" totalsRowDxfId="95">
      <calculatedColumnFormula>ACOS(COS(RADIANS(90-$P$2)) *COS(RADIANS(90-Table2237[[#This Row],[Latitude]])) +SIN(RADIANS(90-$P$2)) *SIN(RADIANS(90-Table2237[[#This Row],[Latitude]])) *COS(RADIANS($Q$2-Table2237[[#This Row],[Longitude]]))) *3958.756</calculatedColumnFormula>
    </tableColumn>
    <tableColumn id="8" name="#days for permit approval" dataDxfId="92" totalsRowDxfId="93">
      <calculatedColumnFormula>Table22[[#This Row],[Permit Approval Date]]-Table22[[#This Row],[Permit Submitted Date]]</calculatedColumnFormula>
    </tableColumn>
    <tableColumn id="10" name="Column1" totalsRowDxfId="91"/>
    <tableColumn id="11" name="Norman OK (lat)" totalsRowDxfId="90"/>
    <tableColumn id="15" name="NormanOK (long)" totalsRowDxfId="8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2248" displayName="Table2248" ref="A1:Q931" totalsRowCount="1" headerRowDxfId="66">
  <autoFilter ref="A1:Q931">
    <filterColumn colId="1">
      <filters>
        <filter val="1"/>
      </filters>
    </filterColumn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87">
      <calculatedColumnFormula>"Norman"</calculatedColumnFormula>
    </tableColumn>
    <tableColumn id="3" name="BrightBox" totalsRowDxfId="86"/>
    <tableColumn id="4" name="Service Panel Upgrade" totalsRowDxfId="85"/>
    <tableColumn id="5" name="Number Inverters" totalsRowDxfId="84"/>
    <tableColumn id="6" name="Number Panels" totalsRowDxfId="83"/>
    <tableColumn id="7" name="Permit Submitted Date" dataDxfId="81" totalsRowDxfId="82"/>
    <tableColumn id="9" name="Permit Approval Date" dataDxfId="79" totalsRowDxfId="80"/>
    <tableColumn id="12" name="Number Employee-Days" totalsRowDxfId="78"/>
    <tableColumn id="13" name="Standard Install Hours" totalsRowDxfId="77"/>
    <tableColumn id="14" name="Additional SOW Hours" totalsRowDxfId="76"/>
    <tableColumn id="17" name="Latitude" totalsRowDxfId="75"/>
    <tableColumn id="18" name="Longitude" totalsRowDxfId="74"/>
    <tableColumn id="2" name="Miles to Installtion" dataDxfId="72" totalsRowDxfId="73">
      <calculatedColumnFormula>ACOS(COS(RADIANS(90-$P$2)) *COS(RADIANS(90-Table2248[[#This Row],[Latitude]])) +SIN(RADIANS(90-$P$2)) *SIN(RADIANS(90-Table2248[[#This Row],[Latitude]])) *COS(RADIANS($Q$2-Table2248[[#This Row],[Longitude]]))) *3958.756</calculatedColumnFormula>
    </tableColumn>
    <tableColumn id="8" name="#days for permit approval" dataDxfId="70" totalsRowDxfId="71">
      <calculatedColumnFormula>Table22[[#This Row],[Permit Approval Date]]-Table22[[#This Row],[Permit Submitted Date]]</calculatedColumnFormula>
    </tableColumn>
    <tableColumn id="10" name="Column1" totalsRowDxfId="69"/>
    <tableColumn id="11" name="Norman OK (lat)" totalsRowDxfId="68"/>
    <tableColumn id="15" name="NormanOK (long)" totalsRowDxfId="6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Table2249" displayName="Table2249" ref="A1:Q931" totalsRowCount="1" headerRowDxfId="44">
  <autoFilter ref="A1:Q931">
    <filterColumn colId="2">
      <customFilters>
        <customFilter operator="notEqual" val=" "/>
      </customFilters>
    </filterColumn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65">
      <calculatedColumnFormula>"Norman"</calculatedColumnFormula>
    </tableColumn>
    <tableColumn id="3" name="BrightBox" totalsRowDxfId="64"/>
    <tableColumn id="4" name="Service Panel Upgrade" totalsRowDxfId="63"/>
    <tableColumn id="5" name="Number Inverters" totalsRowDxfId="62"/>
    <tableColumn id="6" name="Number Panels" totalsRowDxfId="61"/>
    <tableColumn id="7" name="Permit Submitted Date" dataDxfId="59" totalsRowDxfId="60"/>
    <tableColumn id="9" name="Permit Approval Date" dataDxfId="57" totalsRowDxfId="58"/>
    <tableColumn id="12" name="Number Employee-Days" totalsRowDxfId="56"/>
    <tableColumn id="13" name="Standard Install Hours" totalsRowDxfId="55"/>
    <tableColumn id="14" name="Additional SOW Hours" totalsRowDxfId="54"/>
    <tableColumn id="17" name="Latitude" totalsRowDxfId="53"/>
    <tableColumn id="18" name="Longitude" totalsRowDxfId="52"/>
    <tableColumn id="2" name="Miles to Installtion" dataDxfId="50" totalsRowDxfId="51">
      <calculatedColumnFormula>ACOS(COS(RADIANS(90-$P$2)) *COS(RADIANS(90-Table2249[[#This Row],[Latitude]])) +SIN(RADIANS(90-$P$2)) *SIN(RADIANS(90-Table2249[[#This Row],[Latitude]])) *COS(RADIANS($Q$2-Table2249[[#This Row],[Longitude]]))) *3958.756</calculatedColumnFormula>
    </tableColumn>
    <tableColumn id="8" name="#days for permit approval" dataDxfId="48" totalsRowDxfId="49">
      <calculatedColumnFormula>Table22[[#This Row],[Permit Approval Date]]-Table22[[#This Row],[Permit Submitted Date]]</calculatedColumnFormula>
    </tableColumn>
    <tableColumn id="10" name="Column1" totalsRowDxfId="47"/>
    <tableColumn id="11" name="Norman OK (lat)" totalsRowDxfId="46"/>
    <tableColumn id="15" name="NormanOK (long)" totalsRowDxfId="4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22510" displayName="Table22510" ref="A1:Q879" totalsRowCount="1" headerRowDxfId="22">
  <autoFilter ref="A1:Q879">
    <filterColumn colId="1">
      <filters>
        <filter val="1"/>
      </filters>
    </filterColumn>
    <filterColumn colId="12"/>
    <filterColumn colId="13"/>
    <filterColumn colId="14"/>
    <filterColumn colId="15"/>
    <filterColumn colId="16"/>
  </autoFilter>
  <sortState ref="A2:N1981">
    <sortCondition ref="E1:E1982"/>
  </sortState>
  <tableColumns count="17">
    <tableColumn id="1" name="Install Branch" totalsRowDxfId="43">
      <calculatedColumnFormula>"Norman"</calculatedColumnFormula>
    </tableColumn>
    <tableColumn id="3" name="BrightBox" totalsRowDxfId="42"/>
    <tableColumn id="4" name="Service Panel Upgrade" totalsRowDxfId="41"/>
    <tableColumn id="5" name="Number Inverters" totalsRowDxfId="40"/>
    <tableColumn id="6" name="Number Panels" totalsRowDxfId="39"/>
    <tableColumn id="7" name="Permit Submitted Date" dataDxfId="37" totalsRowDxfId="38"/>
    <tableColumn id="9" name="Permit Approval Date" dataDxfId="35" totalsRowDxfId="36"/>
    <tableColumn id="12" name="Number Employee-Days" totalsRowDxfId="34"/>
    <tableColumn id="13" name="Standard Install Hours" totalsRowFunction="custom" totalsRowDxfId="33">
      <totalsRowFormula>MIN(I2:I878)</totalsRowFormula>
    </tableColumn>
    <tableColumn id="14" name="Additional SOW Hours" totalsRowDxfId="32"/>
    <tableColumn id="17" name="Latitude" totalsRowDxfId="31"/>
    <tableColumn id="18" name="Longitude" totalsRowDxfId="30"/>
    <tableColumn id="2" name="Miles to Installtion" dataDxfId="28" totalsRowDxfId="29">
      <calculatedColumnFormula>ACOS(COS(RADIANS(90-$P$2)) *COS(RADIANS(90-Table22510[[#This Row],[Latitude]])) +SIN(RADIANS(90-$P$2)) *SIN(RADIANS(90-Table22510[[#This Row],[Latitude]])) *COS(RADIANS($Q$2-Table22510[[#This Row],[Longitude]]))) *3958.756</calculatedColumnFormula>
    </tableColumn>
    <tableColumn id="8" name="#days for permit approval" dataDxfId="26" totalsRowDxfId="27">
      <calculatedColumnFormula>Table22[[#This Row],[Permit Approval Date]]-Table22[[#This Row],[Permit Submitted Date]]</calculatedColumnFormula>
    </tableColumn>
    <tableColumn id="10" name="Column1" totalsRowDxfId="25"/>
    <tableColumn id="11" name="Norman OK (lat)" totalsRowDxfId="24"/>
    <tableColumn id="15" name="NormanOK (long)" totalsRow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82"/>
  <sheetViews>
    <sheetView tabSelected="1" topLeftCell="C41" workbookViewId="0">
      <selection activeCell="C22" sqref="A22:XFD22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3" max="13" width="15.5703125" customWidth="1"/>
    <col min="14" max="14" width="11.7109375" customWidth="1"/>
    <col min="16" max="16" width="12.140625" customWidth="1"/>
    <col min="17" max="17" width="13.570312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P1" s="9" t="s">
        <v>15</v>
      </c>
      <c r="Q1" s="9" t="s">
        <v>16</v>
      </c>
    </row>
    <row r="2" spans="1:17">
      <c r="A2" t="str">
        <f t="shared" ref="A2:A65" si="0">"Norman"</f>
        <v>Norman</v>
      </c>
      <c r="B2">
        <v>0</v>
      </c>
      <c r="D2">
        <v>1</v>
      </c>
      <c r="E2">
        <v>25</v>
      </c>
      <c r="F2" s="1">
        <v>42352</v>
      </c>
      <c r="G2" s="1">
        <v>42373</v>
      </c>
      <c r="H2">
        <v>10</v>
      </c>
      <c r="I2">
        <v>81</v>
      </c>
      <c r="J2">
        <v>0</v>
      </c>
      <c r="K2">
        <v>35.482937899999996</v>
      </c>
      <c r="L2">
        <v>-97.206161600000001</v>
      </c>
      <c r="M2" s="5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>
      <c r="A3" t="str">
        <f t="shared" si="0"/>
        <v>Norman</v>
      </c>
      <c r="B3">
        <v>0</v>
      </c>
      <c r="D3">
        <v>1</v>
      </c>
      <c r="E3">
        <v>27</v>
      </c>
      <c r="F3" s="1">
        <v>42354</v>
      </c>
      <c r="G3" s="1">
        <v>42373</v>
      </c>
      <c r="H3">
        <v>7</v>
      </c>
      <c r="I3">
        <v>52.5</v>
      </c>
      <c r="J3">
        <v>0</v>
      </c>
      <c r="K3">
        <v>34.822937899999999</v>
      </c>
      <c r="L3">
        <v>-97.1761616</v>
      </c>
      <c r="M3" s="13">
        <f>ACOS(COS(RADIANS(90-$P$2)) *COS(RADIANS(90-Table22[[#This Row],[Latitude]])) +SIN(RADIANS(90-$P$2)) *SIN(RADIANS(90-Table22[[#This Row],[Latitude]])) *COS(RADIANS($Q$2-Table22[[#This Row],[Longitude]]))) *3958.756</f>
        <v>30.577529986058767</v>
      </c>
      <c r="N3" s="12">
        <f>Table22[[#This Row],[Permit Approval Date]]-Table22[[#This Row],[Permit Submitted Date]]</f>
        <v>19</v>
      </c>
    </row>
    <row r="4" spans="1:17">
      <c r="A4" t="str">
        <f t="shared" si="0"/>
        <v>Norman</v>
      </c>
      <c r="B4">
        <v>0</v>
      </c>
      <c r="D4">
        <v>1</v>
      </c>
      <c r="E4">
        <v>22</v>
      </c>
      <c r="F4" s="1">
        <v>42360</v>
      </c>
      <c r="G4" s="1">
        <v>42374</v>
      </c>
      <c r="H4">
        <v>10</v>
      </c>
      <c r="I4">
        <v>65.5</v>
      </c>
      <c r="J4">
        <v>0</v>
      </c>
      <c r="K4">
        <v>35.632937899999995</v>
      </c>
      <c r="L4">
        <v>-97.506161599999999</v>
      </c>
      <c r="M4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4" s="12">
        <f>Table22[[#This Row],[Permit Approval Date]]-Table22[[#This Row],[Permit Submitted Date]]</f>
        <v>14</v>
      </c>
    </row>
    <row r="5" spans="1:17">
      <c r="A5" t="str">
        <f t="shared" si="0"/>
        <v>Norman</v>
      </c>
      <c r="B5">
        <v>0</v>
      </c>
      <c r="C5">
        <v>1</v>
      </c>
      <c r="D5">
        <v>1</v>
      </c>
      <c r="E5">
        <v>41</v>
      </c>
      <c r="F5" s="1">
        <v>42366</v>
      </c>
      <c r="G5" s="1">
        <v>42376</v>
      </c>
      <c r="H5">
        <v>28</v>
      </c>
      <c r="I5">
        <v>227.5</v>
      </c>
      <c r="J5">
        <v>17.5</v>
      </c>
      <c r="K5">
        <v>35.202937899999995</v>
      </c>
      <c r="L5">
        <v>-97.206161600000001</v>
      </c>
      <c r="M5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5" s="12">
        <f>Table22[[#This Row],[Permit Approval Date]]-Table22[[#This Row],[Permit Submitted Date]]</f>
        <v>10</v>
      </c>
    </row>
    <row r="6" spans="1:17">
      <c r="A6" t="str">
        <f t="shared" si="0"/>
        <v>Norman</v>
      </c>
      <c r="B6">
        <v>0</v>
      </c>
      <c r="D6">
        <v>1</v>
      </c>
      <c r="E6">
        <v>23</v>
      </c>
      <c r="F6" s="1">
        <v>42367</v>
      </c>
      <c r="G6" s="1">
        <v>42373</v>
      </c>
      <c r="H6">
        <v>9</v>
      </c>
      <c r="I6">
        <v>72</v>
      </c>
      <c r="J6">
        <v>0</v>
      </c>
      <c r="K6">
        <v>34.742937899999994</v>
      </c>
      <c r="L6">
        <v>-97.886161600000008</v>
      </c>
      <c r="M6" s="13">
        <f>ACOS(COS(RADIANS(90-$P$2)) *COS(RADIANS(90-Table22[[#This Row],[Latitude]])) +SIN(RADIANS(90-$P$2)) *SIN(RADIANS(90-Table22[[#This Row],[Latitude]])) *COS(RADIANS($Q$2-Table22[[#This Row],[Longitude]]))) *3958.756</f>
        <v>40.536462813968647</v>
      </c>
      <c r="N6" s="12">
        <f>Table22[[#This Row],[Permit Approval Date]]-Table22[[#This Row],[Permit Submitted Date]]</f>
        <v>6</v>
      </c>
    </row>
    <row r="7" spans="1:17">
      <c r="A7" t="str">
        <f t="shared" si="0"/>
        <v>Norman</v>
      </c>
      <c r="B7">
        <v>0</v>
      </c>
      <c r="D7">
        <v>1</v>
      </c>
      <c r="E7">
        <v>23</v>
      </c>
      <c r="F7" s="1">
        <v>42367</v>
      </c>
      <c r="G7" s="1">
        <v>42380</v>
      </c>
      <c r="H7">
        <v>9</v>
      </c>
      <c r="I7">
        <v>48</v>
      </c>
      <c r="J7">
        <v>0</v>
      </c>
      <c r="K7">
        <v>35.242937899999994</v>
      </c>
      <c r="L7">
        <v>-97.266161600000004</v>
      </c>
      <c r="M7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7" s="12">
        <f>Table22[[#This Row],[Permit Approval Date]]-Table22[[#This Row],[Permit Submitted Date]]</f>
        <v>13</v>
      </c>
    </row>
    <row r="8" spans="1:17">
      <c r="A8" t="str">
        <f t="shared" si="0"/>
        <v>Norman</v>
      </c>
      <c r="B8">
        <v>0</v>
      </c>
      <c r="D8">
        <v>1</v>
      </c>
      <c r="E8">
        <v>19</v>
      </c>
      <c r="F8" s="1">
        <v>42368</v>
      </c>
      <c r="G8" s="1">
        <v>42380</v>
      </c>
      <c r="H8">
        <v>3</v>
      </c>
      <c r="I8">
        <v>25.5</v>
      </c>
      <c r="J8">
        <v>0</v>
      </c>
      <c r="K8">
        <v>35.102937899999993</v>
      </c>
      <c r="L8">
        <v>-97.276161599999995</v>
      </c>
      <c r="M8" s="13">
        <f>ACOS(COS(RADIANS(90-$P$2)) *COS(RADIANS(90-Table22[[#This Row],[Latitude]])) +SIN(RADIANS(90-$P$2)) *SIN(RADIANS(90-Table22[[#This Row],[Latitude]])) *COS(RADIANS($Q$2-Table22[[#This Row],[Longitude]]))) *3958.756</f>
        <v>11.979075684087395</v>
      </c>
      <c r="N8" s="12">
        <f>Table22[[#This Row],[Permit Approval Date]]-Table22[[#This Row],[Permit Submitted Date]]</f>
        <v>12</v>
      </c>
    </row>
    <row r="9" spans="1:17">
      <c r="A9" t="str">
        <f t="shared" si="0"/>
        <v>Norman</v>
      </c>
      <c r="B9">
        <v>0</v>
      </c>
      <c r="D9">
        <v>1</v>
      </c>
      <c r="E9">
        <v>22</v>
      </c>
      <c r="F9" s="1">
        <v>42369</v>
      </c>
      <c r="G9" s="1">
        <v>42377</v>
      </c>
      <c r="H9">
        <v>10</v>
      </c>
      <c r="I9">
        <v>73</v>
      </c>
      <c r="J9">
        <v>0</v>
      </c>
      <c r="K9">
        <v>35.122937899999997</v>
      </c>
      <c r="L9">
        <v>-97.416161599999995</v>
      </c>
      <c r="M9" s="13">
        <f>ACOS(COS(RADIANS(90-$P$2)) *COS(RADIANS(90-Table22[[#This Row],[Latitude]])) +SIN(RADIANS(90-$P$2)) *SIN(RADIANS(90-Table22[[#This Row],[Latitude]])) *COS(RADIANS($Q$2-Table22[[#This Row],[Longitude]]))) *3958.756</f>
        <v>5.9959070781517534</v>
      </c>
      <c r="N9" s="12">
        <f>Table22[[#This Row],[Permit Approval Date]]-Table22[[#This Row],[Permit Submitted Date]]</f>
        <v>8</v>
      </c>
    </row>
    <row r="10" spans="1:17">
      <c r="A10" t="str">
        <f t="shared" si="0"/>
        <v>Norman</v>
      </c>
      <c r="B10">
        <v>0</v>
      </c>
      <c r="D10">
        <v>1</v>
      </c>
      <c r="E10">
        <v>42</v>
      </c>
      <c r="F10" s="1">
        <v>42373</v>
      </c>
      <c r="G10" s="1">
        <v>42382</v>
      </c>
      <c r="H10">
        <v>24</v>
      </c>
      <c r="I10">
        <v>202</v>
      </c>
      <c r="J10">
        <v>0</v>
      </c>
      <c r="K10">
        <v>34.962937899999993</v>
      </c>
      <c r="L10">
        <v>-97.966161600000007</v>
      </c>
      <c r="M10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0" s="12">
        <f>Table22[[#This Row],[Permit Approval Date]]-Table22[[#This Row],[Permit Submitted Date]]</f>
        <v>9</v>
      </c>
    </row>
    <row r="11" spans="1:17">
      <c r="A11" t="str">
        <f t="shared" si="0"/>
        <v>Norman</v>
      </c>
      <c r="B11">
        <v>0</v>
      </c>
      <c r="D11">
        <v>1</v>
      </c>
      <c r="E11">
        <v>25</v>
      </c>
      <c r="F11" s="1">
        <v>42373</v>
      </c>
      <c r="G11" s="1">
        <v>42380</v>
      </c>
      <c r="H11">
        <v>17</v>
      </c>
      <c r="I11">
        <v>139</v>
      </c>
      <c r="J11">
        <v>0</v>
      </c>
      <c r="K11">
        <v>35.362937899999999</v>
      </c>
      <c r="L11">
        <v>-97.116161599999998</v>
      </c>
      <c r="M11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1" s="12">
        <f>Table22[[#This Row],[Permit Approval Date]]-Table22[[#This Row],[Permit Submitted Date]]</f>
        <v>7</v>
      </c>
    </row>
    <row r="12" spans="1:17">
      <c r="A12" t="str">
        <f t="shared" si="0"/>
        <v>Norman</v>
      </c>
      <c r="B12">
        <v>0</v>
      </c>
      <c r="D12">
        <v>1</v>
      </c>
      <c r="E12">
        <v>20</v>
      </c>
      <c r="F12" s="1">
        <v>42373</v>
      </c>
      <c r="G12" s="1">
        <v>42382</v>
      </c>
      <c r="H12">
        <v>10</v>
      </c>
      <c r="I12">
        <v>110</v>
      </c>
      <c r="J12">
        <v>0</v>
      </c>
      <c r="K12">
        <v>35.212937899999993</v>
      </c>
      <c r="L12">
        <v>-97.576161600000006</v>
      </c>
      <c r="M12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2" s="12">
        <f>Table22[[#This Row],[Permit Approval Date]]-Table22[[#This Row],[Permit Submitted Date]]</f>
        <v>9</v>
      </c>
    </row>
    <row r="13" spans="1:17">
      <c r="A13" t="str">
        <f t="shared" si="0"/>
        <v>Norman</v>
      </c>
      <c r="B13">
        <v>0</v>
      </c>
      <c r="D13">
        <v>2</v>
      </c>
      <c r="E13">
        <v>40</v>
      </c>
      <c r="F13" s="1">
        <v>42373</v>
      </c>
      <c r="G13" s="1">
        <v>42382</v>
      </c>
      <c r="H13">
        <v>11</v>
      </c>
      <c r="I13">
        <v>108</v>
      </c>
      <c r="J13">
        <v>0</v>
      </c>
      <c r="K13">
        <v>35.332937899999997</v>
      </c>
      <c r="L13">
        <v>-97.326161600000006</v>
      </c>
      <c r="M13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3" s="12">
        <f>Table22[[#This Row],[Permit Approval Date]]-Table22[[#This Row],[Permit Submitted Date]]</f>
        <v>9</v>
      </c>
    </row>
    <row r="14" spans="1:17">
      <c r="A14" t="str">
        <f t="shared" si="0"/>
        <v>Norman</v>
      </c>
      <c r="B14">
        <v>0</v>
      </c>
      <c r="C14">
        <v>1</v>
      </c>
      <c r="D14">
        <v>1</v>
      </c>
      <c r="E14">
        <v>27</v>
      </c>
      <c r="F14" s="1">
        <v>42373</v>
      </c>
      <c r="G14" s="1">
        <v>42373</v>
      </c>
      <c r="H14">
        <v>10</v>
      </c>
      <c r="I14">
        <v>60</v>
      </c>
      <c r="J14">
        <v>20</v>
      </c>
      <c r="K14">
        <v>34.902937899999998</v>
      </c>
      <c r="L14">
        <v>-97.886161600000008</v>
      </c>
      <c r="M1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4" s="12">
        <f>Table22[[#This Row],[Permit Approval Date]]-Table22[[#This Row],[Permit Submitted Date]]</f>
        <v>0</v>
      </c>
    </row>
    <row r="15" spans="1:17">
      <c r="A15" t="str">
        <f t="shared" si="0"/>
        <v>Norman</v>
      </c>
      <c r="B15">
        <v>0</v>
      </c>
      <c r="D15">
        <v>1</v>
      </c>
      <c r="E15">
        <v>24</v>
      </c>
      <c r="F15" s="1">
        <v>42373</v>
      </c>
      <c r="G15" s="1">
        <v>42375</v>
      </c>
      <c r="H15">
        <v>7</v>
      </c>
      <c r="I15">
        <v>69</v>
      </c>
      <c r="J15">
        <v>0</v>
      </c>
      <c r="K15">
        <v>35.362937899999999</v>
      </c>
      <c r="L15">
        <v>-97.236161600000003</v>
      </c>
      <c r="M15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5" s="12">
        <f>Table22[[#This Row],[Permit Approval Date]]-Table22[[#This Row],[Permit Submitted Date]]</f>
        <v>2</v>
      </c>
    </row>
    <row r="16" spans="1:17">
      <c r="A16" t="str">
        <f t="shared" si="0"/>
        <v>Norman</v>
      </c>
      <c r="B16">
        <v>0</v>
      </c>
      <c r="D16">
        <v>1</v>
      </c>
      <c r="E16">
        <v>20</v>
      </c>
      <c r="F16" s="1">
        <v>42373</v>
      </c>
      <c r="G16" s="1">
        <v>42382</v>
      </c>
      <c r="H16">
        <v>9</v>
      </c>
      <c r="I16">
        <v>65</v>
      </c>
      <c r="J16">
        <v>0</v>
      </c>
      <c r="K16">
        <v>34.742937899999994</v>
      </c>
      <c r="L16">
        <v>-97.886161600000008</v>
      </c>
      <c r="M16" s="13">
        <f>ACOS(COS(RADIANS(90-$P$2)) *COS(RADIANS(90-Table22[[#This Row],[Latitude]])) +SIN(RADIANS(90-$P$2)) *SIN(RADIANS(90-Table22[[#This Row],[Latitude]])) *COS(RADIANS($Q$2-Table22[[#This Row],[Longitude]]))) *3958.756</f>
        <v>40.536462813968647</v>
      </c>
      <c r="N16" s="12">
        <f>Table22[[#This Row],[Permit Approval Date]]-Table22[[#This Row],[Permit Submitted Date]]</f>
        <v>9</v>
      </c>
    </row>
    <row r="17" spans="1:14">
      <c r="A17" t="str">
        <f t="shared" si="0"/>
        <v>Norman</v>
      </c>
      <c r="B17">
        <v>0</v>
      </c>
      <c r="D17">
        <v>1</v>
      </c>
      <c r="E17">
        <v>28</v>
      </c>
      <c r="F17" s="1">
        <v>42373</v>
      </c>
      <c r="G17" s="1">
        <v>42376</v>
      </c>
      <c r="H17">
        <v>7</v>
      </c>
      <c r="I17">
        <v>60</v>
      </c>
      <c r="J17">
        <v>0</v>
      </c>
      <c r="K17">
        <v>35.212937899999993</v>
      </c>
      <c r="L17">
        <v>-97.576161600000006</v>
      </c>
      <c r="M17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7" s="12">
        <f>Table22[[#This Row],[Permit Approval Date]]-Table22[[#This Row],[Permit Submitted Date]]</f>
        <v>3</v>
      </c>
    </row>
    <row r="18" spans="1:14">
      <c r="A18" t="str">
        <f t="shared" si="0"/>
        <v>Norman</v>
      </c>
      <c r="B18">
        <v>0</v>
      </c>
      <c r="D18">
        <v>1</v>
      </c>
      <c r="E18">
        <v>24</v>
      </c>
      <c r="F18" s="1">
        <v>42373</v>
      </c>
      <c r="G18" s="1">
        <v>42375</v>
      </c>
      <c r="H18">
        <v>6</v>
      </c>
      <c r="I18">
        <v>55.5</v>
      </c>
      <c r="J18">
        <v>0</v>
      </c>
      <c r="K18">
        <v>35.362937899999999</v>
      </c>
      <c r="L18">
        <v>-97.236161600000003</v>
      </c>
      <c r="M18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8" s="12">
        <f>Table22[[#This Row],[Permit Approval Date]]-Table22[[#This Row],[Permit Submitted Date]]</f>
        <v>2</v>
      </c>
    </row>
    <row r="19" spans="1:14">
      <c r="A19" t="str">
        <f t="shared" si="0"/>
        <v>Norman</v>
      </c>
      <c r="B19">
        <v>0</v>
      </c>
      <c r="D19">
        <v>1</v>
      </c>
      <c r="E19">
        <v>18</v>
      </c>
      <c r="F19" s="1">
        <v>42373</v>
      </c>
      <c r="G19" s="1">
        <v>42373</v>
      </c>
      <c r="H19">
        <v>5</v>
      </c>
      <c r="I19">
        <v>46.5</v>
      </c>
      <c r="J19">
        <v>0</v>
      </c>
      <c r="K19">
        <v>36.452937899999995</v>
      </c>
      <c r="L19">
        <v>-97.7861616</v>
      </c>
      <c r="M19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9" s="12">
        <f>Table22[[#This Row],[Permit Approval Date]]-Table22[[#This Row],[Permit Submitted Date]]</f>
        <v>0</v>
      </c>
    </row>
    <row r="20" spans="1:14">
      <c r="A20" t="str">
        <f t="shared" si="0"/>
        <v>Norman</v>
      </c>
      <c r="B20">
        <v>0</v>
      </c>
      <c r="D20">
        <v>1</v>
      </c>
      <c r="E20">
        <v>21</v>
      </c>
      <c r="F20" s="1">
        <v>42373</v>
      </c>
      <c r="G20" s="1">
        <v>42373</v>
      </c>
      <c r="H20">
        <v>4</v>
      </c>
      <c r="I20">
        <v>40.5</v>
      </c>
      <c r="J20">
        <v>0</v>
      </c>
      <c r="K20">
        <v>34.782937899999993</v>
      </c>
      <c r="L20">
        <v>-98.076161600000006</v>
      </c>
      <c r="M20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20" s="12">
        <f>Table22[[#This Row],[Permit Approval Date]]-Table22[[#This Row],[Permit Submitted Date]]</f>
        <v>0</v>
      </c>
    </row>
    <row r="21" spans="1:14">
      <c r="A21" t="str">
        <f t="shared" si="0"/>
        <v>Norman</v>
      </c>
      <c r="B21">
        <v>0</v>
      </c>
      <c r="D21">
        <v>1</v>
      </c>
      <c r="E21">
        <v>46</v>
      </c>
      <c r="F21" s="1">
        <v>42373</v>
      </c>
      <c r="G21" s="1">
        <v>42388</v>
      </c>
      <c r="H21">
        <v>4</v>
      </c>
      <c r="I21">
        <v>36</v>
      </c>
      <c r="J21">
        <v>0</v>
      </c>
      <c r="K21">
        <v>35.232937899999996</v>
      </c>
      <c r="L21">
        <v>-97.1761616</v>
      </c>
      <c r="M21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21" s="12">
        <f>Table22[[#This Row],[Permit Approval Date]]-Table22[[#This Row],[Permit Submitted Date]]</f>
        <v>15</v>
      </c>
    </row>
    <row r="22" spans="1:14">
      <c r="A22" t="str">
        <f t="shared" si="0"/>
        <v>Norman</v>
      </c>
      <c r="B22">
        <v>0</v>
      </c>
      <c r="D22">
        <v>1</v>
      </c>
      <c r="E22">
        <v>26</v>
      </c>
      <c r="F22" s="1">
        <v>42374</v>
      </c>
      <c r="G22" s="1">
        <v>42389</v>
      </c>
      <c r="H22">
        <v>19</v>
      </c>
      <c r="I22">
        <v>125</v>
      </c>
      <c r="J22">
        <v>1</v>
      </c>
      <c r="K22">
        <v>35.292937899999998</v>
      </c>
      <c r="L22">
        <v>-97.206161600000001</v>
      </c>
      <c r="M22" s="13">
        <f>ACOS(COS(RADIANS(90-$P$2)) *COS(RADIANS(90-Table22[[#This Row],[Latitude]])) +SIN(RADIANS(90-$P$2)) *SIN(RADIANS(90-Table22[[#This Row],[Latitude]])) *COS(RADIANS($Q$2-Table22[[#This Row],[Longitude]]))) *3958.756</f>
        <v>14.836066501105948</v>
      </c>
      <c r="N22" s="12">
        <f>Table22[[#This Row],[Permit Approval Date]]-Table22[[#This Row],[Permit Submitted Date]]</f>
        <v>15</v>
      </c>
    </row>
    <row r="23" spans="1:14">
      <c r="A23" t="str">
        <f t="shared" si="0"/>
        <v>Norman</v>
      </c>
      <c r="B23">
        <v>0</v>
      </c>
      <c r="D23">
        <v>2</v>
      </c>
      <c r="E23">
        <v>41</v>
      </c>
      <c r="F23" s="1">
        <v>42374</v>
      </c>
      <c r="G23" s="1">
        <v>42383</v>
      </c>
      <c r="H23">
        <v>12</v>
      </c>
      <c r="I23">
        <v>84.5</v>
      </c>
      <c r="J23">
        <v>0</v>
      </c>
      <c r="K23">
        <v>35.632937899999995</v>
      </c>
      <c r="L23">
        <v>-97.506161599999999</v>
      </c>
      <c r="M23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23" s="12">
        <f>Table22[[#This Row],[Permit Approval Date]]-Table22[[#This Row],[Permit Submitted Date]]</f>
        <v>9</v>
      </c>
    </row>
    <row r="24" spans="1:14">
      <c r="A24" t="str">
        <f t="shared" si="0"/>
        <v>Norman</v>
      </c>
      <c r="B24">
        <v>0</v>
      </c>
      <c r="C24">
        <v>1</v>
      </c>
      <c r="D24">
        <v>2</v>
      </c>
      <c r="E24">
        <v>31</v>
      </c>
      <c r="F24" s="1">
        <v>42374</v>
      </c>
      <c r="G24" s="1">
        <v>42380</v>
      </c>
      <c r="H24">
        <v>11</v>
      </c>
      <c r="I24">
        <v>88</v>
      </c>
      <c r="J24">
        <v>8.5</v>
      </c>
      <c r="K24">
        <v>35.702937899999995</v>
      </c>
      <c r="L24">
        <v>-97.4261616</v>
      </c>
      <c r="M24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24" s="12">
        <f>Table22[[#This Row],[Permit Approval Date]]-Table22[[#This Row],[Permit Submitted Date]]</f>
        <v>6</v>
      </c>
    </row>
    <row r="25" spans="1:14">
      <c r="A25" t="str">
        <f t="shared" si="0"/>
        <v>Norman</v>
      </c>
      <c r="B25">
        <v>0</v>
      </c>
      <c r="D25">
        <v>1</v>
      </c>
      <c r="E25">
        <v>14</v>
      </c>
      <c r="F25" s="1">
        <v>42376</v>
      </c>
      <c r="G25" s="1">
        <v>42381</v>
      </c>
      <c r="H25">
        <v>10</v>
      </c>
      <c r="I25">
        <v>72.5</v>
      </c>
      <c r="J25">
        <v>0</v>
      </c>
      <c r="K25">
        <v>35.192937899999997</v>
      </c>
      <c r="L25">
        <v>-97.396161599999999</v>
      </c>
      <c r="M25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25" s="12">
        <f>Table22[[#This Row],[Permit Approval Date]]-Table22[[#This Row],[Permit Submitted Date]]</f>
        <v>5</v>
      </c>
    </row>
    <row r="26" spans="1:14">
      <c r="A26" t="str">
        <f t="shared" si="0"/>
        <v>Norman</v>
      </c>
      <c r="B26">
        <v>0</v>
      </c>
      <c r="D26">
        <v>1</v>
      </c>
      <c r="E26">
        <v>24</v>
      </c>
      <c r="F26" s="1">
        <v>42376</v>
      </c>
      <c r="G26" s="1">
        <v>42388</v>
      </c>
      <c r="H26">
        <v>9</v>
      </c>
      <c r="I26">
        <v>66.5</v>
      </c>
      <c r="J26">
        <v>0</v>
      </c>
      <c r="K26">
        <v>35.212937899999993</v>
      </c>
      <c r="L26">
        <v>-97.576161600000006</v>
      </c>
      <c r="M2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26" s="12">
        <f>Table22[[#This Row],[Permit Approval Date]]-Table22[[#This Row],[Permit Submitted Date]]</f>
        <v>12</v>
      </c>
    </row>
    <row r="27" spans="1:14">
      <c r="A27" t="str">
        <f t="shared" si="0"/>
        <v>Norman</v>
      </c>
      <c r="B27">
        <v>0</v>
      </c>
      <c r="D27">
        <v>1</v>
      </c>
      <c r="E27">
        <v>11</v>
      </c>
      <c r="F27" s="1">
        <v>42376</v>
      </c>
      <c r="G27" s="1">
        <v>42381</v>
      </c>
      <c r="H27">
        <v>5</v>
      </c>
      <c r="I27">
        <v>37</v>
      </c>
      <c r="J27">
        <v>0</v>
      </c>
      <c r="K27">
        <v>35.162937899999996</v>
      </c>
      <c r="L27">
        <v>-97.446161599999996</v>
      </c>
      <c r="M27" s="13">
        <f>ACOS(COS(RADIANS(90-$P$2)) *COS(RADIANS(90-Table22[[#This Row],[Latitude]])) +SIN(RADIANS(90-$P$2)) *SIN(RADIANS(90-Table22[[#This Row],[Latitude]])) *COS(RADIANS($Q$2-Table22[[#This Row],[Longitude]]))) *3958.756</f>
        <v>2.980183107586265</v>
      </c>
      <c r="N27" s="12">
        <f>Table22[[#This Row],[Permit Approval Date]]-Table22[[#This Row],[Permit Submitted Date]]</f>
        <v>5</v>
      </c>
    </row>
    <row r="28" spans="1:14">
      <c r="A28" t="str">
        <f t="shared" si="0"/>
        <v>Norman</v>
      </c>
      <c r="B28">
        <v>0</v>
      </c>
      <c r="D28">
        <v>1</v>
      </c>
      <c r="E28">
        <v>19</v>
      </c>
      <c r="F28" s="1">
        <v>42376</v>
      </c>
      <c r="G28" s="1">
        <v>42376</v>
      </c>
      <c r="H28">
        <v>4</v>
      </c>
      <c r="I28">
        <v>27</v>
      </c>
      <c r="J28">
        <v>0</v>
      </c>
      <c r="K28">
        <v>35.732937899999996</v>
      </c>
      <c r="L28">
        <v>-97.156161600000004</v>
      </c>
      <c r="M28" s="13">
        <f>ACOS(COS(RADIANS(90-$P$2)) *COS(RADIANS(90-Table22[[#This Row],[Latitude]])) +SIN(RADIANS(90-$P$2)) *SIN(RADIANS(90-Table22[[#This Row],[Latitude]])) *COS(RADIANS($Q$2-Table22[[#This Row],[Longitude]]))) *3958.756</f>
        <v>39.903915270050199</v>
      </c>
      <c r="N28" s="12">
        <f>Table22[[#This Row],[Permit Approval Date]]-Table22[[#This Row],[Permit Submitted Date]]</f>
        <v>0</v>
      </c>
    </row>
    <row r="29" spans="1:14">
      <c r="A29" t="str">
        <f t="shared" si="0"/>
        <v>Norman</v>
      </c>
      <c r="B29">
        <v>0</v>
      </c>
      <c r="D29">
        <v>1</v>
      </c>
      <c r="E29">
        <v>17</v>
      </c>
      <c r="F29" s="1">
        <v>42377</v>
      </c>
      <c r="G29" s="1">
        <v>42377</v>
      </c>
      <c r="H29">
        <v>17</v>
      </c>
      <c r="I29">
        <v>121</v>
      </c>
      <c r="J29">
        <v>0</v>
      </c>
      <c r="K29">
        <v>35.102937899999993</v>
      </c>
      <c r="L29">
        <v>-97.756161599999999</v>
      </c>
      <c r="M29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29" s="12">
        <f>Table22[[#This Row],[Permit Approval Date]]-Table22[[#This Row],[Permit Submitted Date]]</f>
        <v>0</v>
      </c>
    </row>
    <row r="30" spans="1:14">
      <c r="A30" t="str">
        <f t="shared" si="0"/>
        <v>Norman</v>
      </c>
      <c r="B30">
        <v>0</v>
      </c>
      <c r="D30">
        <v>2</v>
      </c>
      <c r="E30">
        <v>30</v>
      </c>
      <c r="F30" s="1">
        <v>42377</v>
      </c>
      <c r="G30" s="1">
        <v>42377</v>
      </c>
      <c r="H30">
        <v>6</v>
      </c>
      <c r="I30">
        <v>50</v>
      </c>
      <c r="J30">
        <v>0</v>
      </c>
      <c r="K30">
        <v>34.992937899999994</v>
      </c>
      <c r="L30">
        <v>-97.256161599999999</v>
      </c>
      <c r="M30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30" s="12">
        <f>Table22[[#This Row],[Permit Approval Date]]-Table22[[#This Row],[Permit Submitted Date]]</f>
        <v>0</v>
      </c>
    </row>
    <row r="31" spans="1:14">
      <c r="A31" t="str">
        <f t="shared" si="0"/>
        <v>Norman</v>
      </c>
      <c r="B31">
        <v>0</v>
      </c>
      <c r="D31">
        <v>1</v>
      </c>
      <c r="E31">
        <v>12</v>
      </c>
      <c r="F31" s="1">
        <v>42377</v>
      </c>
      <c r="G31" s="1">
        <v>42377</v>
      </c>
      <c r="H31">
        <v>7</v>
      </c>
      <c r="I31">
        <v>48.5</v>
      </c>
      <c r="J31">
        <v>0</v>
      </c>
      <c r="K31">
        <v>35.102937899999993</v>
      </c>
      <c r="L31">
        <v>-97.756161599999999</v>
      </c>
      <c r="M31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31" s="12">
        <f>Table22[[#This Row],[Permit Approval Date]]-Table22[[#This Row],[Permit Submitted Date]]</f>
        <v>0</v>
      </c>
    </row>
    <row r="32" spans="1:14">
      <c r="A32" t="str">
        <f t="shared" si="0"/>
        <v>Norman</v>
      </c>
      <c r="B32">
        <v>0</v>
      </c>
      <c r="D32">
        <v>1</v>
      </c>
      <c r="E32">
        <v>16</v>
      </c>
      <c r="F32" s="1">
        <v>42380</v>
      </c>
      <c r="G32" s="1">
        <v>42380</v>
      </c>
      <c r="H32">
        <v>14</v>
      </c>
      <c r="I32">
        <v>107</v>
      </c>
      <c r="J32">
        <v>0</v>
      </c>
      <c r="K32">
        <v>35.162937899999996</v>
      </c>
      <c r="L32">
        <v>-96.9261616</v>
      </c>
      <c r="M32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32" s="12">
        <f>Table22[[#This Row],[Permit Approval Date]]-Table22[[#This Row],[Permit Submitted Date]]</f>
        <v>0</v>
      </c>
    </row>
    <row r="33" spans="1:14">
      <c r="A33" t="str">
        <f t="shared" si="0"/>
        <v>Norman</v>
      </c>
      <c r="B33">
        <v>0</v>
      </c>
      <c r="D33">
        <v>1</v>
      </c>
      <c r="E33">
        <v>42</v>
      </c>
      <c r="F33" s="1">
        <v>42380</v>
      </c>
      <c r="G33" s="1">
        <v>42388</v>
      </c>
      <c r="H33">
        <v>12</v>
      </c>
      <c r="I33">
        <v>96</v>
      </c>
      <c r="J33">
        <v>0</v>
      </c>
      <c r="K33">
        <v>35.212937899999993</v>
      </c>
      <c r="L33">
        <v>-97.576161600000006</v>
      </c>
      <c r="M33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33" s="12">
        <f>Table22[[#This Row],[Permit Approval Date]]-Table22[[#This Row],[Permit Submitted Date]]</f>
        <v>8</v>
      </c>
    </row>
    <row r="34" spans="1:14">
      <c r="A34" t="str">
        <f t="shared" si="0"/>
        <v>Norman</v>
      </c>
      <c r="B34">
        <v>0</v>
      </c>
      <c r="D34">
        <v>1</v>
      </c>
      <c r="E34">
        <v>21</v>
      </c>
      <c r="F34" s="1">
        <v>42380</v>
      </c>
      <c r="G34" s="1">
        <v>42381</v>
      </c>
      <c r="H34">
        <v>11</v>
      </c>
      <c r="I34">
        <v>83.5</v>
      </c>
      <c r="J34">
        <v>0</v>
      </c>
      <c r="K34">
        <v>36.292937899999998</v>
      </c>
      <c r="L34">
        <v>-97.7861616</v>
      </c>
      <c r="M34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34" s="12">
        <f>Table22[[#This Row],[Permit Approval Date]]-Table22[[#This Row],[Permit Submitted Date]]</f>
        <v>1</v>
      </c>
    </row>
    <row r="35" spans="1:14">
      <c r="A35" t="str">
        <f t="shared" si="0"/>
        <v>Norman</v>
      </c>
      <c r="B35">
        <v>0</v>
      </c>
      <c r="D35">
        <v>1</v>
      </c>
      <c r="E35">
        <v>23</v>
      </c>
      <c r="F35" s="1">
        <v>42380</v>
      </c>
      <c r="G35" s="1">
        <v>42388</v>
      </c>
      <c r="H35">
        <v>10</v>
      </c>
      <c r="I35">
        <v>82</v>
      </c>
      <c r="J35">
        <v>1.5</v>
      </c>
      <c r="K35">
        <v>35.332937899999997</v>
      </c>
      <c r="L35">
        <v>-97.326161600000006</v>
      </c>
      <c r="M35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35" s="12">
        <f>Table22[[#This Row],[Permit Approval Date]]-Table22[[#This Row],[Permit Submitted Date]]</f>
        <v>8</v>
      </c>
    </row>
    <row r="36" spans="1:14">
      <c r="A36" t="str">
        <f t="shared" si="0"/>
        <v>Norman</v>
      </c>
      <c r="B36">
        <v>0</v>
      </c>
      <c r="D36">
        <v>1</v>
      </c>
      <c r="E36">
        <v>26</v>
      </c>
      <c r="F36" s="1">
        <v>42380</v>
      </c>
      <c r="G36" s="1">
        <v>42383</v>
      </c>
      <c r="H36">
        <v>8</v>
      </c>
      <c r="I36">
        <v>67.5</v>
      </c>
      <c r="J36">
        <v>3</v>
      </c>
      <c r="K36">
        <v>35.242937899999994</v>
      </c>
      <c r="L36">
        <v>-97.636161600000008</v>
      </c>
      <c r="M36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36" s="12">
        <f>Table22[[#This Row],[Permit Approval Date]]-Table22[[#This Row],[Permit Submitted Date]]</f>
        <v>3</v>
      </c>
    </row>
    <row r="37" spans="1:14">
      <c r="A37" t="str">
        <f t="shared" si="0"/>
        <v>Norman</v>
      </c>
      <c r="B37">
        <v>0</v>
      </c>
      <c r="D37">
        <v>1</v>
      </c>
      <c r="E37">
        <v>22</v>
      </c>
      <c r="F37" s="1">
        <v>42380</v>
      </c>
      <c r="G37" s="1">
        <v>42380</v>
      </c>
      <c r="H37">
        <v>6</v>
      </c>
      <c r="I37">
        <v>64.5</v>
      </c>
      <c r="J37">
        <v>0</v>
      </c>
      <c r="K37">
        <v>35.232937899999996</v>
      </c>
      <c r="L37">
        <v>-97.006161599999999</v>
      </c>
      <c r="M3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7" s="12">
        <f>Table22[[#This Row],[Permit Approval Date]]-Table22[[#This Row],[Permit Submitted Date]]</f>
        <v>0</v>
      </c>
    </row>
    <row r="38" spans="1:14">
      <c r="A38" t="str">
        <f t="shared" si="0"/>
        <v>Norman</v>
      </c>
      <c r="B38">
        <v>0</v>
      </c>
      <c r="D38">
        <v>1</v>
      </c>
      <c r="E38">
        <v>19</v>
      </c>
      <c r="F38" s="1">
        <v>42380</v>
      </c>
      <c r="G38" s="1">
        <v>42383</v>
      </c>
      <c r="H38">
        <v>8</v>
      </c>
      <c r="I38">
        <v>62.5</v>
      </c>
      <c r="J38">
        <v>0</v>
      </c>
      <c r="K38">
        <v>35.262937899999997</v>
      </c>
      <c r="L38">
        <v>-97.806161599999996</v>
      </c>
      <c r="M38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38" s="12">
        <f>Table22[[#This Row],[Permit Approval Date]]-Table22[[#This Row],[Permit Submitted Date]]</f>
        <v>3</v>
      </c>
    </row>
    <row r="39" spans="1:14">
      <c r="A39" t="str">
        <f t="shared" si="0"/>
        <v>Norman</v>
      </c>
      <c r="B39">
        <v>0</v>
      </c>
      <c r="D39">
        <v>1</v>
      </c>
      <c r="E39">
        <v>19</v>
      </c>
      <c r="F39" s="1">
        <v>42380</v>
      </c>
      <c r="G39" s="1">
        <v>42388</v>
      </c>
      <c r="H39">
        <v>10</v>
      </c>
      <c r="I39">
        <v>60</v>
      </c>
      <c r="J39">
        <v>1</v>
      </c>
      <c r="K39">
        <v>35.332937899999997</v>
      </c>
      <c r="L39">
        <v>-97.326161600000006</v>
      </c>
      <c r="M39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39" s="12">
        <f>Table22[[#This Row],[Permit Approval Date]]-Table22[[#This Row],[Permit Submitted Date]]</f>
        <v>8</v>
      </c>
    </row>
    <row r="40" spans="1:14">
      <c r="A40" t="str">
        <f t="shared" si="0"/>
        <v>Norman</v>
      </c>
      <c r="B40">
        <v>0</v>
      </c>
      <c r="D40">
        <v>1</v>
      </c>
      <c r="E40">
        <v>19</v>
      </c>
      <c r="F40" s="1">
        <v>42380</v>
      </c>
      <c r="G40" s="1">
        <v>42389</v>
      </c>
      <c r="H40">
        <v>5</v>
      </c>
      <c r="I40">
        <v>47</v>
      </c>
      <c r="J40">
        <v>0</v>
      </c>
      <c r="K40">
        <v>36.472937899999998</v>
      </c>
      <c r="L40">
        <v>-98.236161600000003</v>
      </c>
      <c r="M40" s="13">
        <f>ACOS(COS(RADIANS(90-$P$2)) *COS(RADIANS(90-Table22[[#This Row],[Latitude]])) +SIN(RADIANS(90-$P$2)) *SIN(RADIANS(90-Table22[[#This Row],[Latitude]])) *COS(RADIANS($Q$2-Table22[[#This Row],[Longitude]]))) *3958.756</f>
        <v>98.068159364672084</v>
      </c>
      <c r="N40" s="12">
        <f>Table22[[#This Row],[Permit Approval Date]]-Table22[[#This Row],[Permit Submitted Date]]</f>
        <v>9</v>
      </c>
    </row>
    <row r="41" spans="1:14">
      <c r="A41" t="str">
        <f t="shared" si="0"/>
        <v>Norman</v>
      </c>
      <c r="B41">
        <v>0</v>
      </c>
      <c r="D41">
        <v>1</v>
      </c>
      <c r="E41">
        <v>10</v>
      </c>
      <c r="F41" s="1">
        <v>42380</v>
      </c>
      <c r="G41" s="1">
        <v>42388</v>
      </c>
      <c r="H41">
        <v>5</v>
      </c>
      <c r="I41">
        <v>40</v>
      </c>
      <c r="J41">
        <v>0</v>
      </c>
      <c r="K41">
        <v>35.352937899999993</v>
      </c>
      <c r="L41">
        <v>-97.196161599999996</v>
      </c>
      <c r="M41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41" s="12">
        <f>Table22[[#This Row],[Permit Approval Date]]-Table22[[#This Row],[Permit Submitted Date]]</f>
        <v>8</v>
      </c>
    </row>
    <row r="42" spans="1:14">
      <c r="A42" t="str">
        <f t="shared" si="0"/>
        <v>Norman</v>
      </c>
      <c r="B42">
        <v>0</v>
      </c>
      <c r="D42">
        <v>1</v>
      </c>
      <c r="E42">
        <v>12</v>
      </c>
      <c r="F42" s="1">
        <v>42381</v>
      </c>
      <c r="G42" s="1">
        <v>42381</v>
      </c>
      <c r="H42">
        <v>9</v>
      </c>
      <c r="I42">
        <v>62</v>
      </c>
      <c r="J42">
        <v>0</v>
      </c>
      <c r="K42">
        <v>35.472937899999998</v>
      </c>
      <c r="L42">
        <v>-97.026161599999995</v>
      </c>
      <c r="M42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42" s="12">
        <f>Table22[[#This Row],[Permit Approval Date]]-Table22[[#This Row],[Permit Submitted Date]]</f>
        <v>0</v>
      </c>
    </row>
    <row r="43" spans="1:14">
      <c r="A43" t="str">
        <f t="shared" si="0"/>
        <v>Norman</v>
      </c>
      <c r="B43">
        <v>0</v>
      </c>
      <c r="D43">
        <v>1</v>
      </c>
      <c r="E43">
        <v>13</v>
      </c>
      <c r="F43" s="1">
        <v>42381</v>
      </c>
      <c r="G43" s="1">
        <v>42381</v>
      </c>
      <c r="H43">
        <v>5</v>
      </c>
      <c r="I43">
        <v>50</v>
      </c>
      <c r="J43">
        <v>0</v>
      </c>
      <c r="K43">
        <v>36.002937899999999</v>
      </c>
      <c r="L43">
        <v>-97.346161600000002</v>
      </c>
      <c r="M43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43" s="12">
        <f>Table22[[#This Row],[Permit Approval Date]]-Table22[[#This Row],[Permit Submitted Date]]</f>
        <v>0</v>
      </c>
    </row>
    <row r="44" spans="1:14">
      <c r="A44" t="str">
        <f t="shared" si="0"/>
        <v>Norman</v>
      </c>
      <c r="B44">
        <v>0</v>
      </c>
      <c r="D44">
        <v>2</v>
      </c>
      <c r="E44">
        <v>37</v>
      </c>
      <c r="F44" s="1">
        <v>42381</v>
      </c>
      <c r="G44" s="1">
        <v>42388</v>
      </c>
      <c r="H44">
        <v>5</v>
      </c>
      <c r="I44">
        <v>48</v>
      </c>
      <c r="J44">
        <v>0</v>
      </c>
      <c r="K44">
        <v>35.602937899999993</v>
      </c>
      <c r="L44">
        <v>-97.566161600000001</v>
      </c>
      <c r="M44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44" s="12">
        <f>Table22[[#This Row],[Permit Approval Date]]-Table22[[#This Row],[Permit Submitted Date]]</f>
        <v>7</v>
      </c>
    </row>
    <row r="45" spans="1:14">
      <c r="A45" t="str">
        <f t="shared" si="0"/>
        <v>Norman</v>
      </c>
      <c r="B45">
        <v>0</v>
      </c>
      <c r="D45">
        <v>1</v>
      </c>
      <c r="E45">
        <v>35</v>
      </c>
      <c r="F45" s="1">
        <v>42382</v>
      </c>
      <c r="G45" s="1">
        <v>42382</v>
      </c>
      <c r="H45">
        <v>8</v>
      </c>
      <c r="I45">
        <v>66.5</v>
      </c>
      <c r="J45">
        <v>0</v>
      </c>
      <c r="K45">
        <v>34.902937899999998</v>
      </c>
      <c r="L45">
        <v>-97.886161600000008</v>
      </c>
      <c r="M4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45" s="12">
        <f>Table22[[#This Row],[Permit Approval Date]]-Table22[[#This Row],[Permit Submitted Date]]</f>
        <v>0</v>
      </c>
    </row>
    <row r="46" spans="1:14">
      <c r="A46" t="str">
        <f t="shared" si="0"/>
        <v>Norman</v>
      </c>
      <c r="B46">
        <v>0</v>
      </c>
      <c r="D46">
        <v>1</v>
      </c>
      <c r="E46">
        <v>27</v>
      </c>
      <c r="F46" s="1">
        <v>42384</v>
      </c>
      <c r="G46" s="1">
        <v>42398</v>
      </c>
      <c r="H46">
        <v>20</v>
      </c>
      <c r="I46">
        <v>151</v>
      </c>
      <c r="J46">
        <v>0</v>
      </c>
      <c r="K46">
        <v>34.902937899999998</v>
      </c>
      <c r="L46">
        <v>-97.886161600000008</v>
      </c>
      <c r="M4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46" s="12">
        <f>Table22[[#This Row],[Permit Approval Date]]-Table22[[#This Row],[Permit Submitted Date]]</f>
        <v>14</v>
      </c>
    </row>
    <row r="47" spans="1:14">
      <c r="A47" t="str">
        <f t="shared" si="0"/>
        <v>Norman</v>
      </c>
      <c r="B47">
        <v>0</v>
      </c>
      <c r="D47">
        <v>1</v>
      </c>
      <c r="E47">
        <v>35</v>
      </c>
      <c r="F47" s="1">
        <v>42384</v>
      </c>
      <c r="G47" s="1">
        <v>42384</v>
      </c>
      <c r="H47">
        <v>11</v>
      </c>
      <c r="I47">
        <v>98</v>
      </c>
      <c r="J47">
        <v>0</v>
      </c>
      <c r="K47">
        <v>35.162937899999996</v>
      </c>
      <c r="L47">
        <v>-96.9261616</v>
      </c>
      <c r="M47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47" s="12">
        <f>Table22[[#This Row],[Permit Approval Date]]-Table22[[#This Row],[Permit Submitted Date]]</f>
        <v>0</v>
      </c>
    </row>
    <row r="48" spans="1:14">
      <c r="A48" t="str">
        <f t="shared" si="0"/>
        <v>Norman</v>
      </c>
      <c r="B48">
        <v>0</v>
      </c>
      <c r="D48">
        <v>1</v>
      </c>
      <c r="E48">
        <v>18</v>
      </c>
      <c r="F48" s="1">
        <v>42384</v>
      </c>
      <c r="G48" s="1">
        <v>42384</v>
      </c>
      <c r="H48">
        <v>12</v>
      </c>
      <c r="I48">
        <v>95.5</v>
      </c>
      <c r="J48">
        <v>0</v>
      </c>
      <c r="K48">
        <v>35.232937899999996</v>
      </c>
      <c r="L48">
        <v>-97.006161599999999</v>
      </c>
      <c r="M4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48" s="12">
        <f>Table22[[#This Row],[Permit Approval Date]]-Table22[[#This Row],[Permit Submitted Date]]</f>
        <v>0</v>
      </c>
    </row>
    <row r="49" spans="1:14">
      <c r="A49" t="str">
        <f t="shared" si="0"/>
        <v>Norman</v>
      </c>
      <c r="B49">
        <v>0</v>
      </c>
      <c r="C49">
        <v>1</v>
      </c>
      <c r="D49">
        <v>1</v>
      </c>
      <c r="E49">
        <v>33</v>
      </c>
      <c r="F49" s="1">
        <v>42388</v>
      </c>
      <c r="G49" s="1">
        <v>42394</v>
      </c>
      <c r="H49">
        <v>21</v>
      </c>
      <c r="I49">
        <v>133</v>
      </c>
      <c r="J49">
        <v>46</v>
      </c>
      <c r="K49">
        <v>35.222937899999998</v>
      </c>
      <c r="L49">
        <v>-97.486161600000003</v>
      </c>
      <c r="M49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49" s="12">
        <f>Table22[[#This Row],[Permit Approval Date]]-Table22[[#This Row],[Permit Submitted Date]]</f>
        <v>6</v>
      </c>
    </row>
    <row r="50" spans="1:14">
      <c r="A50" t="str">
        <f t="shared" si="0"/>
        <v>Norman</v>
      </c>
      <c r="B50">
        <v>0</v>
      </c>
      <c r="D50">
        <v>1</v>
      </c>
      <c r="E50">
        <v>32</v>
      </c>
      <c r="F50" s="1">
        <v>42388</v>
      </c>
      <c r="G50" s="1">
        <v>42388</v>
      </c>
      <c r="H50">
        <v>14</v>
      </c>
      <c r="I50">
        <v>112.5</v>
      </c>
      <c r="J50">
        <v>0</v>
      </c>
      <c r="K50">
        <v>34.782937899999993</v>
      </c>
      <c r="L50">
        <v>-98.076161600000006</v>
      </c>
      <c r="M50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50" s="12">
        <f>Table22[[#This Row],[Permit Approval Date]]-Table22[[#This Row],[Permit Submitted Date]]</f>
        <v>0</v>
      </c>
    </row>
    <row r="51" spans="1:14">
      <c r="A51" t="str">
        <f t="shared" si="0"/>
        <v>Norman</v>
      </c>
      <c r="B51">
        <v>0</v>
      </c>
      <c r="C51">
        <v>1</v>
      </c>
      <c r="D51">
        <v>1</v>
      </c>
      <c r="E51">
        <v>35</v>
      </c>
      <c r="F51" s="1">
        <v>42388</v>
      </c>
      <c r="G51" s="1">
        <v>42389</v>
      </c>
      <c r="H51">
        <v>10</v>
      </c>
      <c r="I51">
        <v>64</v>
      </c>
      <c r="J51">
        <v>15.5</v>
      </c>
      <c r="K51">
        <v>35.232937899999996</v>
      </c>
      <c r="L51">
        <v>-97.296161600000005</v>
      </c>
      <c r="M51" s="13">
        <f>ACOS(COS(RADIANS(90-$P$2)) *COS(RADIANS(90-Table22[[#This Row],[Latitude]])) +SIN(RADIANS(90-$P$2)) *SIN(RADIANS(90-Table22[[#This Row],[Latitude]])) *COS(RADIANS($Q$2-Table22[[#This Row],[Longitude]]))) *3958.756</f>
        <v>8.6932116417485545</v>
      </c>
      <c r="N51" s="12">
        <f>Table22[[#This Row],[Permit Approval Date]]-Table22[[#This Row],[Permit Submitted Date]]</f>
        <v>1</v>
      </c>
    </row>
    <row r="52" spans="1:14">
      <c r="A52" t="str">
        <f t="shared" si="0"/>
        <v>Norman</v>
      </c>
      <c r="B52">
        <v>0</v>
      </c>
      <c r="D52">
        <v>1</v>
      </c>
      <c r="E52">
        <v>19</v>
      </c>
      <c r="F52" s="1">
        <v>42388</v>
      </c>
      <c r="G52" s="1">
        <v>42390</v>
      </c>
      <c r="H52">
        <v>7</v>
      </c>
      <c r="I52">
        <v>54</v>
      </c>
      <c r="J52">
        <v>0</v>
      </c>
      <c r="K52">
        <v>35.282937899999993</v>
      </c>
      <c r="L52">
        <v>-97.986161600000003</v>
      </c>
      <c r="M52" s="13">
        <f>ACOS(COS(RADIANS(90-$P$2)) *COS(RADIANS(90-Table22[[#This Row],[Latitude]])) +SIN(RADIANS(90-$P$2)) *SIN(RADIANS(90-Table22[[#This Row],[Latitude]])) *COS(RADIANS($Q$2-Table22[[#This Row],[Longitude]]))) *3958.756</f>
        <v>30.905216772083463</v>
      </c>
      <c r="N52" s="12">
        <f>Table22[[#This Row],[Permit Approval Date]]-Table22[[#This Row],[Permit Submitted Date]]</f>
        <v>2</v>
      </c>
    </row>
    <row r="53" spans="1:14">
      <c r="A53" t="str">
        <f t="shared" si="0"/>
        <v>Norman</v>
      </c>
      <c r="B53">
        <v>0</v>
      </c>
      <c r="D53">
        <v>1</v>
      </c>
      <c r="E53">
        <v>11</v>
      </c>
      <c r="F53" s="1">
        <v>42388</v>
      </c>
      <c r="G53" s="1">
        <v>42388</v>
      </c>
      <c r="H53">
        <v>5</v>
      </c>
      <c r="I53">
        <v>45.5</v>
      </c>
      <c r="J53">
        <v>0</v>
      </c>
      <c r="K53">
        <v>35.662937899999996</v>
      </c>
      <c r="L53">
        <v>-97.076161600000006</v>
      </c>
      <c r="M53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53" s="12">
        <f>Table22[[#This Row],[Permit Approval Date]]-Table22[[#This Row],[Permit Submitted Date]]</f>
        <v>0</v>
      </c>
    </row>
    <row r="54" spans="1:14">
      <c r="A54" t="str">
        <f t="shared" si="0"/>
        <v>Norman</v>
      </c>
      <c r="B54">
        <v>0</v>
      </c>
      <c r="D54">
        <v>1</v>
      </c>
      <c r="E54">
        <v>18</v>
      </c>
      <c r="F54" s="1">
        <v>42388</v>
      </c>
      <c r="G54" s="1">
        <v>42394</v>
      </c>
      <c r="H54">
        <v>5</v>
      </c>
      <c r="I54">
        <v>40</v>
      </c>
      <c r="J54">
        <v>0</v>
      </c>
      <c r="K54">
        <v>35.162937899999996</v>
      </c>
      <c r="L54">
        <v>-97.446161599999996</v>
      </c>
      <c r="M54" s="13">
        <f>ACOS(COS(RADIANS(90-$P$2)) *COS(RADIANS(90-Table22[[#This Row],[Latitude]])) +SIN(RADIANS(90-$P$2)) *SIN(RADIANS(90-Table22[[#This Row],[Latitude]])) *COS(RADIANS($Q$2-Table22[[#This Row],[Longitude]]))) *3958.756</f>
        <v>2.980183107586265</v>
      </c>
      <c r="N54" s="12">
        <f>Table22[[#This Row],[Permit Approval Date]]-Table22[[#This Row],[Permit Submitted Date]]</f>
        <v>6</v>
      </c>
    </row>
    <row r="55" spans="1:14">
      <c r="A55" t="str">
        <f t="shared" si="0"/>
        <v>Norman</v>
      </c>
      <c r="B55">
        <v>0</v>
      </c>
      <c r="D55">
        <v>1</v>
      </c>
      <c r="E55">
        <v>22</v>
      </c>
      <c r="F55" s="1">
        <v>42389</v>
      </c>
      <c r="G55" s="1">
        <v>42389</v>
      </c>
      <c r="H55">
        <v>9</v>
      </c>
      <c r="I55">
        <v>87</v>
      </c>
      <c r="J55">
        <v>0</v>
      </c>
      <c r="K55">
        <v>34.902937899999998</v>
      </c>
      <c r="L55">
        <v>-97.886161600000008</v>
      </c>
      <c r="M5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5" s="12">
        <f>Table22[[#This Row],[Permit Approval Date]]-Table22[[#This Row],[Permit Submitted Date]]</f>
        <v>0</v>
      </c>
    </row>
    <row r="56" spans="1:14">
      <c r="A56" t="str">
        <f t="shared" si="0"/>
        <v>Norman</v>
      </c>
      <c r="B56">
        <v>0</v>
      </c>
      <c r="D56">
        <v>1</v>
      </c>
      <c r="E56">
        <v>15</v>
      </c>
      <c r="F56" s="1">
        <v>42389</v>
      </c>
      <c r="G56" s="1">
        <v>42389</v>
      </c>
      <c r="H56">
        <v>6</v>
      </c>
      <c r="I56">
        <v>58</v>
      </c>
      <c r="J56">
        <v>0</v>
      </c>
      <c r="K56">
        <v>34.782937899999993</v>
      </c>
      <c r="L56">
        <v>-98.076161600000006</v>
      </c>
      <c r="M56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56" s="12">
        <f>Table22[[#This Row],[Permit Approval Date]]-Table22[[#This Row],[Permit Submitted Date]]</f>
        <v>0</v>
      </c>
    </row>
    <row r="57" spans="1:14">
      <c r="A57" t="str">
        <f t="shared" si="0"/>
        <v>Norman</v>
      </c>
      <c r="B57">
        <v>0</v>
      </c>
      <c r="D57">
        <v>1</v>
      </c>
      <c r="E57">
        <v>14</v>
      </c>
      <c r="F57" s="1">
        <v>42389</v>
      </c>
      <c r="G57" s="1">
        <v>42389</v>
      </c>
      <c r="H57">
        <v>7</v>
      </c>
      <c r="I57">
        <v>57.5</v>
      </c>
      <c r="J57">
        <v>0</v>
      </c>
      <c r="K57">
        <v>34.902937899999998</v>
      </c>
      <c r="L57">
        <v>-97.376161600000003</v>
      </c>
      <c r="M57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57" s="12">
        <f>Table22[[#This Row],[Permit Approval Date]]-Table22[[#This Row],[Permit Submitted Date]]</f>
        <v>0</v>
      </c>
    </row>
    <row r="58" spans="1:14">
      <c r="A58" t="str">
        <f t="shared" si="0"/>
        <v>Norman</v>
      </c>
      <c r="B58">
        <v>0</v>
      </c>
      <c r="D58">
        <v>1</v>
      </c>
      <c r="E58">
        <v>10</v>
      </c>
      <c r="F58" s="1">
        <v>42389</v>
      </c>
      <c r="G58" s="1">
        <v>42391</v>
      </c>
      <c r="H58">
        <v>5</v>
      </c>
      <c r="I58">
        <v>39</v>
      </c>
      <c r="J58">
        <v>0</v>
      </c>
      <c r="K58">
        <v>35.032937899999993</v>
      </c>
      <c r="L58">
        <v>-97.296161600000005</v>
      </c>
      <c r="M58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58" s="12">
        <f>Table22[[#This Row],[Permit Approval Date]]-Table22[[#This Row],[Permit Submitted Date]]</f>
        <v>2</v>
      </c>
    </row>
    <row r="59" spans="1:14">
      <c r="A59" t="str">
        <f t="shared" si="0"/>
        <v>Norman</v>
      </c>
      <c r="B59">
        <v>0</v>
      </c>
      <c r="D59">
        <v>1</v>
      </c>
      <c r="E59">
        <v>23</v>
      </c>
      <c r="F59" s="1">
        <v>42389</v>
      </c>
      <c r="G59" s="1">
        <v>42396</v>
      </c>
      <c r="H59">
        <v>4</v>
      </c>
      <c r="I59">
        <v>27</v>
      </c>
      <c r="J59">
        <v>4</v>
      </c>
      <c r="K59">
        <v>35.282937899999993</v>
      </c>
      <c r="L59">
        <v>-96.756161599999999</v>
      </c>
      <c r="M59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59" s="12">
        <f>Table22[[#This Row],[Permit Approval Date]]-Table22[[#This Row],[Permit Submitted Date]]</f>
        <v>7</v>
      </c>
    </row>
    <row r="60" spans="1:14">
      <c r="A60" t="str">
        <f t="shared" si="0"/>
        <v>Norman</v>
      </c>
      <c r="B60">
        <v>0</v>
      </c>
      <c r="D60">
        <v>1</v>
      </c>
      <c r="E60">
        <v>36</v>
      </c>
      <c r="F60" s="1">
        <v>42390</v>
      </c>
      <c r="G60" s="1">
        <v>42394</v>
      </c>
      <c r="H60">
        <v>14</v>
      </c>
      <c r="I60">
        <v>132</v>
      </c>
      <c r="J60">
        <v>0</v>
      </c>
      <c r="K60">
        <v>36.472937899999998</v>
      </c>
      <c r="L60">
        <v>-98.236161600000003</v>
      </c>
      <c r="M60" s="13">
        <f>ACOS(COS(RADIANS(90-$P$2)) *COS(RADIANS(90-Table22[[#This Row],[Latitude]])) +SIN(RADIANS(90-$P$2)) *SIN(RADIANS(90-Table22[[#This Row],[Latitude]])) *COS(RADIANS($Q$2-Table22[[#This Row],[Longitude]]))) *3958.756</f>
        <v>98.068159364672084</v>
      </c>
      <c r="N60" s="12">
        <f>Table22[[#This Row],[Permit Approval Date]]-Table22[[#This Row],[Permit Submitted Date]]</f>
        <v>4</v>
      </c>
    </row>
    <row r="61" spans="1:14">
      <c r="A61" t="str">
        <f t="shared" si="0"/>
        <v>Norman</v>
      </c>
      <c r="B61">
        <v>0</v>
      </c>
      <c r="D61">
        <v>2</v>
      </c>
      <c r="E61">
        <v>36</v>
      </c>
      <c r="F61" s="1">
        <v>42390</v>
      </c>
      <c r="G61" s="1">
        <v>42390</v>
      </c>
      <c r="H61">
        <v>9</v>
      </c>
      <c r="I61">
        <v>78.5</v>
      </c>
      <c r="J61">
        <v>0</v>
      </c>
      <c r="K61">
        <v>35.432937899999999</v>
      </c>
      <c r="L61">
        <v>-96.936161600000005</v>
      </c>
      <c r="M61" s="13">
        <f>ACOS(COS(RADIANS(90-$P$2)) *COS(RADIANS(90-Table22[[#This Row],[Latitude]])) +SIN(RADIANS(90-$P$2)) *SIN(RADIANS(90-Table22[[#This Row],[Latitude]])) *COS(RADIANS($Q$2-Table22[[#This Row],[Longitude]]))) *3958.756</f>
        <v>32.769714734284818</v>
      </c>
      <c r="N61" s="12">
        <f>Table22[[#This Row],[Permit Approval Date]]-Table22[[#This Row],[Permit Submitted Date]]</f>
        <v>0</v>
      </c>
    </row>
    <row r="62" spans="1:14">
      <c r="A62" t="str">
        <f t="shared" si="0"/>
        <v>Norman</v>
      </c>
      <c r="B62">
        <v>0</v>
      </c>
      <c r="D62">
        <v>1</v>
      </c>
      <c r="E62">
        <v>15</v>
      </c>
      <c r="F62" s="1">
        <v>42390</v>
      </c>
      <c r="G62" s="1">
        <v>42390</v>
      </c>
      <c r="H62">
        <v>5</v>
      </c>
      <c r="I62">
        <v>55</v>
      </c>
      <c r="J62">
        <v>0</v>
      </c>
      <c r="K62">
        <v>35.472937899999998</v>
      </c>
      <c r="L62">
        <v>-97.026161599999995</v>
      </c>
      <c r="M62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62" s="12">
        <f>Table22[[#This Row],[Permit Approval Date]]-Table22[[#This Row],[Permit Submitted Date]]</f>
        <v>0</v>
      </c>
    </row>
    <row r="63" spans="1:14">
      <c r="A63" t="str">
        <f t="shared" si="0"/>
        <v>Norman</v>
      </c>
      <c r="B63">
        <v>0</v>
      </c>
      <c r="D63">
        <v>2</v>
      </c>
      <c r="E63">
        <v>41</v>
      </c>
      <c r="F63" s="1">
        <v>42390</v>
      </c>
      <c r="G63" s="1">
        <v>42398</v>
      </c>
      <c r="H63">
        <v>5</v>
      </c>
      <c r="I63">
        <v>47.5</v>
      </c>
      <c r="J63">
        <v>0</v>
      </c>
      <c r="K63">
        <v>35.602937899999993</v>
      </c>
      <c r="L63">
        <v>-97.566161600000001</v>
      </c>
      <c r="M63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63" s="12">
        <f>Table22[[#This Row],[Permit Approval Date]]-Table22[[#This Row],[Permit Submitted Date]]</f>
        <v>8</v>
      </c>
    </row>
    <row r="64" spans="1:14">
      <c r="A64" t="str">
        <f t="shared" si="0"/>
        <v>Norman</v>
      </c>
      <c r="B64">
        <v>0</v>
      </c>
      <c r="D64">
        <v>1</v>
      </c>
      <c r="E64">
        <v>23</v>
      </c>
      <c r="F64" s="1">
        <v>42390</v>
      </c>
      <c r="G64" s="1">
        <v>42394</v>
      </c>
      <c r="H64">
        <v>5</v>
      </c>
      <c r="I64">
        <v>40.5</v>
      </c>
      <c r="J64">
        <v>1.5</v>
      </c>
      <c r="K64">
        <v>35.312937899999994</v>
      </c>
      <c r="L64">
        <v>-97.236161600000003</v>
      </c>
      <c r="M64" s="13">
        <f>ACOS(COS(RADIANS(90-$P$2)) *COS(RADIANS(90-Table22[[#This Row],[Latitude]])) +SIN(RADIANS(90-$P$2)) *SIN(RADIANS(90-Table22[[#This Row],[Latitude]])) *COS(RADIANS($Q$2-Table22[[#This Row],[Longitude]]))) *3958.756</f>
        <v>13.982260288154336</v>
      </c>
      <c r="N64" s="12">
        <f>Table22[[#This Row],[Permit Approval Date]]-Table22[[#This Row],[Permit Submitted Date]]</f>
        <v>4</v>
      </c>
    </row>
    <row r="65" spans="1:14">
      <c r="A65" t="str">
        <f t="shared" si="0"/>
        <v>Norman</v>
      </c>
      <c r="B65">
        <v>0</v>
      </c>
      <c r="D65">
        <v>1</v>
      </c>
      <c r="E65">
        <v>14</v>
      </c>
      <c r="F65" s="1">
        <v>42390</v>
      </c>
      <c r="G65" s="1">
        <v>42397</v>
      </c>
      <c r="H65">
        <v>3</v>
      </c>
      <c r="I65">
        <v>24</v>
      </c>
      <c r="J65">
        <v>0</v>
      </c>
      <c r="K65">
        <v>35.112937899999999</v>
      </c>
      <c r="L65">
        <v>-97.386161600000008</v>
      </c>
      <c r="M65" s="13">
        <f>ACOS(COS(RADIANS(90-$P$2)) *COS(RADIANS(90-Table22[[#This Row],[Latitude]])) +SIN(RADIANS(90-$P$2)) *SIN(RADIANS(90-Table22[[#This Row],[Latitude]])) *COS(RADIANS($Q$2-Table22[[#This Row],[Longitude]]))) *3958.756</f>
        <v>7.2848211017391202</v>
      </c>
      <c r="N65" s="12">
        <f>Table22[[#This Row],[Permit Approval Date]]-Table22[[#This Row],[Permit Submitted Date]]</f>
        <v>7</v>
      </c>
    </row>
    <row r="66" spans="1:14">
      <c r="A66" t="str">
        <f t="shared" ref="A66:A129" si="1">"Norman"</f>
        <v>Norman</v>
      </c>
      <c r="B66">
        <v>0</v>
      </c>
      <c r="D66">
        <v>1</v>
      </c>
      <c r="E66">
        <v>17</v>
      </c>
      <c r="F66" s="1">
        <v>42390</v>
      </c>
      <c r="G66" s="1">
        <v>42390</v>
      </c>
      <c r="H66">
        <v>2</v>
      </c>
      <c r="I66">
        <v>17.5</v>
      </c>
      <c r="J66">
        <v>0</v>
      </c>
      <c r="K66">
        <v>35.902937899999998</v>
      </c>
      <c r="L66">
        <v>-97.716161600000007</v>
      </c>
      <c r="M66" s="13">
        <f>ACOS(COS(RADIANS(90-$P$2)) *COS(RADIANS(90-Table22[[#This Row],[Latitude]])) +SIN(RADIANS(90-$P$2)) *SIN(RADIANS(90-Table22[[#This Row],[Latitude]])) *COS(RADIANS($Q$2-Table22[[#This Row],[Longitude]]))) *3958.756</f>
        <v>50.476576746280514</v>
      </c>
      <c r="N66" s="12">
        <f>Table22[[#This Row],[Permit Approval Date]]-Table22[[#This Row],[Permit Submitted Date]]</f>
        <v>0</v>
      </c>
    </row>
    <row r="67" spans="1:14">
      <c r="A67" t="str">
        <f t="shared" si="1"/>
        <v>Norman</v>
      </c>
      <c r="B67">
        <v>0</v>
      </c>
      <c r="D67">
        <v>1</v>
      </c>
      <c r="E67">
        <v>52</v>
      </c>
      <c r="F67" s="1">
        <v>42391</v>
      </c>
      <c r="G67" s="1">
        <v>42417</v>
      </c>
      <c r="H67">
        <v>24</v>
      </c>
      <c r="I67">
        <v>185.5</v>
      </c>
      <c r="J67">
        <v>0</v>
      </c>
      <c r="K67">
        <v>35.332937899999997</v>
      </c>
      <c r="L67">
        <v>-97.326161600000006</v>
      </c>
      <c r="M67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67" s="12">
        <f>Table22[[#This Row],[Permit Approval Date]]-Table22[[#This Row],[Permit Submitted Date]]</f>
        <v>26</v>
      </c>
    </row>
    <row r="68" spans="1:14">
      <c r="A68" t="str">
        <f t="shared" si="1"/>
        <v>Norman</v>
      </c>
      <c r="B68">
        <v>0</v>
      </c>
      <c r="D68">
        <v>1</v>
      </c>
      <c r="E68">
        <v>25</v>
      </c>
      <c r="F68" s="1">
        <v>42391</v>
      </c>
      <c r="G68" s="1">
        <v>42391</v>
      </c>
      <c r="H68">
        <v>14</v>
      </c>
      <c r="I68">
        <v>119</v>
      </c>
      <c r="J68">
        <v>0</v>
      </c>
      <c r="K68">
        <v>34.782937899999993</v>
      </c>
      <c r="L68">
        <v>-98.076161600000006</v>
      </c>
      <c r="M68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68" s="12">
        <f>Table22[[#This Row],[Permit Approval Date]]-Table22[[#This Row],[Permit Submitted Date]]</f>
        <v>0</v>
      </c>
    </row>
    <row r="69" spans="1:14">
      <c r="A69" t="str">
        <f t="shared" si="1"/>
        <v>Norman</v>
      </c>
      <c r="B69">
        <v>0</v>
      </c>
      <c r="D69">
        <v>1</v>
      </c>
      <c r="E69">
        <v>22</v>
      </c>
      <c r="F69" s="1">
        <v>42391</v>
      </c>
      <c r="G69" s="1">
        <v>42404</v>
      </c>
      <c r="H69">
        <v>13</v>
      </c>
      <c r="I69">
        <v>108.5</v>
      </c>
      <c r="J69">
        <v>0</v>
      </c>
      <c r="K69">
        <v>35.362937899999999</v>
      </c>
      <c r="L69">
        <v>-97.236161600000003</v>
      </c>
      <c r="M69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69" s="12">
        <f>Table22[[#This Row],[Permit Approval Date]]-Table22[[#This Row],[Permit Submitted Date]]</f>
        <v>13</v>
      </c>
    </row>
    <row r="70" spans="1:14">
      <c r="A70" t="str">
        <f t="shared" si="1"/>
        <v>Norman</v>
      </c>
      <c r="B70">
        <v>0</v>
      </c>
      <c r="D70">
        <v>1</v>
      </c>
      <c r="E70">
        <v>10</v>
      </c>
      <c r="F70" s="1">
        <v>42391</v>
      </c>
      <c r="G70" s="1">
        <v>42397</v>
      </c>
      <c r="H70">
        <v>6</v>
      </c>
      <c r="I70">
        <v>43</v>
      </c>
      <c r="J70">
        <v>0</v>
      </c>
      <c r="K70">
        <v>35.482937899999996</v>
      </c>
      <c r="L70">
        <v>-97.206161600000001</v>
      </c>
      <c r="M70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70" s="12">
        <f>Table22[[#This Row],[Permit Approval Date]]-Table22[[#This Row],[Permit Submitted Date]]</f>
        <v>6</v>
      </c>
    </row>
    <row r="71" spans="1:14">
      <c r="A71" t="str">
        <f t="shared" si="1"/>
        <v>Norman</v>
      </c>
      <c r="B71">
        <v>0</v>
      </c>
      <c r="D71">
        <v>1</v>
      </c>
      <c r="E71">
        <v>18</v>
      </c>
      <c r="F71" s="1">
        <v>42394</v>
      </c>
      <c r="G71" s="1">
        <v>42408</v>
      </c>
      <c r="H71">
        <v>8</v>
      </c>
      <c r="I71">
        <v>70.5</v>
      </c>
      <c r="J71">
        <v>0</v>
      </c>
      <c r="K71">
        <v>34.902937899999998</v>
      </c>
      <c r="L71">
        <v>-96.726161599999998</v>
      </c>
      <c r="M71" s="13">
        <f>ACOS(COS(RADIANS(90-$P$2)) *COS(RADIANS(90-Table22[[#This Row],[Latitude]])) +SIN(RADIANS(90-$P$2)) *SIN(RADIANS(90-Table22[[#This Row],[Latitude]])) *COS(RADIANS($Q$2-Table22[[#This Row],[Longitude]]))) *3958.756</f>
        <v>45.816457561541249</v>
      </c>
      <c r="N71" s="12">
        <f>Table22[[#This Row],[Permit Approval Date]]-Table22[[#This Row],[Permit Submitted Date]]</f>
        <v>14</v>
      </c>
    </row>
    <row r="72" spans="1:14">
      <c r="A72" t="str">
        <f t="shared" si="1"/>
        <v>Norman</v>
      </c>
      <c r="B72">
        <v>0</v>
      </c>
      <c r="D72">
        <v>1</v>
      </c>
      <c r="E72">
        <v>17</v>
      </c>
      <c r="F72" s="1">
        <v>42394</v>
      </c>
      <c r="G72" s="1">
        <v>42396</v>
      </c>
      <c r="H72">
        <v>7</v>
      </c>
      <c r="I72">
        <v>39</v>
      </c>
      <c r="J72">
        <v>0</v>
      </c>
      <c r="K72">
        <v>35.242937899999994</v>
      </c>
      <c r="L72">
        <v>-97.636161600000008</v>
      </c>
      <c r="M72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72" s="12">
        <f>Table22[[#This Row],[Permit Approval Date]]-Table22[[#This Row],[Permit Submitted Date]]</f>
        <v>2</v>
      </c>
    </row>
    <row r="73" spans="1:14">
      <c r="A73" t="str">
        <f t="shared" si="1"/>
        <v>Norman</v>
      </c>
      <c r="B73">
        <v>0</v>
      </c>
      <c r="C73">
        <v>1</v>
      </c>
      <c r="D73">
        <v>1</v>
      </c>
      <c r="E73">
        <v>28</v>
      </c>
      <c r="F73" s="1">
        <v>42395</v>
      </c>
      <c r="G73" s="1">
        <v>42403</v>
      </c>
      <c r="H73">
        <v>12</v>
      </c>
      <c r="I73">
        <v>61</v>
      </c>
      <c r="J73">
        <v>35</v>
      </c>
      <c r="K73">
        <v>35.822937899999999</v>
      </c>
      <c r="L73">
        <v>-98.006161599999999</v>
      </c>
      <c r="M73" s="13">
        <f>ACOS(COS(RADIANS(90-$P$2)) *COS(RADIANS(90-Table22[[#This Row],[Latitude]])) +SIN(RADIANS(90-$P$2)) *SIN(RADIANS(90-Table22[[#This Row],[Latitude]])) *COS(RADIANS($Q$2-Table22[[#This Row],[Longitude]]))) *3958.756</f>
        <v>52.979597002303194</v>
      </c>
      <c r="N73" s="12">
        <f>Table22[[#This Row],[Permit Approval Date]]-Table22[[#This Row],[Permit Submitted Date]]</f>
        <v>8</v>
      </c>
    </row>
    <row r="74" spans="1:14">
      <c r="A74" t="str">
        <f t="shared" si="1"/>
        <v>Norman</v>
      </c>
      <c r="B74">
        <v>0</v>
      </c>
      <c r="D74">
        <v>2</v>
      </c>
      <c r="E74">
        <v>38</v>
      </c>
      <c r="F74" s="1">
        <v>42395</v>
      </c>
      <c r="G74" s="1">
        <v>42402</v>
      </c>
      <c r="H74">
        <v>12</v>
      </c>
      <c r="I74">
        <v>109</v>
      </c>
      <c r="J74">
        <v>0</v>
      </c>
      <c r="K74">
        <v>35.602937899999993</v>
      </c>
      <c r="L74">
        <v>-97.686161600000005</v>
      </c>
      <c r="M74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74" s="12">
        <f>Table22[[#This Row],[Permit Approval Date]]-Table22[[#This Row],[Permit Submitted Date]]</f>
        <v>7</v>
      </c>
    </row>
    <row r="75" spans="1:14">
      <c r="A75" t="str">
        <f t="shared" si="1"/>
        <v>Norman</v>
      </c>
      <c r="B75">
        <v>0</v>
      </c>
      <c r="D75">
        <v>1</v>
      </c>
      <c r="E75">
        <v>15</v>
      </c>
      <c r="F75" s="1">
        <v>42395</v>
      </c>
      <c r="G75" s="1">
        <v>42395</v>
      </c>
      <c r="H75">
        <v>7</v>
      </c>
      <c r="I75">
        <v>62</v>
      </c>
      <c r="J75">
        <v>0</v>
      </c>
      <c r="K75">
        <v>34.962937899999993</v>
      </c>
      <c r="L75">
        <v>-97.966161600000007</v>
      </c>
      <c r="M7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75" s="12">
        <f>Table22[[#This Row],[Permit Approval Date]]-Table22[[#This Row],[Permit Submitted Date]]</f>
        <v>0</v>
      </c>
    </row>
    <row r="76" spans="1:14">
      <c r="A76" t="str">
        <f t="shared" si="1"/>
        <v>Norman</v>
      </c>
      <c r="B76">
        <v>0</v>
      </c>
      <c r="D76">
        <v>1</v>
      </c>
      <c r="E76">
        <v>12</v>
      </c>
      <c r="F76" s="1">
        <v>42395</v>
      </c>
      <c r="G76" s="1">
        <v>42395</v>
      </c>
      <c r="H76">
        <v>4</v>
      </c>
      <c r="I76">
        <v>36</v>
      </c>
      <c r="J76">
        <v>0</v>
      </c>
      <c r="K76">
        <v>36.452937899999995</v>
      </c>
      <c r="L76">
        <v>-97.7861616</v>
      </c>
      <c r="M76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76" s="12">
        <f>Table22[[#This Row],[Permit Approval Date]]-Table22[[#This Row],[Permit Submitted Date]]</f>
        <v>0</v>
      </c>
    </row>
    <row r="77" spans="1:14">
      <c r="A77" t="str">
        <f t="shared" si="1"/>
        <v>Norman</v>
      </c>
      <c r="B77">
        <v>0</v>
      </c>
      <c r="D77">
        <v>1</v>
      </c>
      <c r="E77">
        <v>16</v>
      </c>
      <c r="F77" s="1">
        <v>42395</v>
      </c>
      <c r="G77" s="1">
        <v>42395</v>
      </c>
      <c r="H77">
        <v>4</v>
      </c>
      <c r="I77">
        <v>32</v>
      </c>
      <c r="J77">
        <v>0</v>
      </c>
      <c r="K77">
        <v>34.992937899999994</v>
      </c>
      <c r="L77">
        <v>-97.256161599999999</v>
      </c>
      <c r="M7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77" s="12">
        <f>Table22[[#This Row],[Permit Approval Date]]-Table22[[#This Row],[Permit Submitted Date]]</f>
        <v>0</v>
      </c>
    </row>
    <row r="78" spans="1:14">
      <c r="A78" t="str">
        <f t="shared" si="1"/>
        <v>Norman</v>
      </c>
      <c r="B78">
        <v>0</v>
      </c>
      <c r="D78">
        <v>1</v>
      </c>
      <c r="E78">
        <v>15</v>
      </c>
      <c r="F78" s="1">
        <v>42396</v>
      </c>
      <c r="G78" s="1">
        <v>42405</v>
      </c>
      <c r="H78">
        <v>9</v>
      </c>
      <c r="I78">
        <v>74.5</v>
      </c>
      <c r="J78">
        <v>0</v>
      </c>
      <c r="K78">
        <v>35.242937899999994</v>
      </c>
      <c r="L78">
        <v>-97.636161600000008</v>
      </c>
      <c r="M78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78" s="12">
        <f>Table22[[#This Row],[Permit Approval Date]]-Table22[[#This Row],[Permit Submitted Date]]</f>
        <v>9</v>
      </c>
    </row>
    <row r="79" spans="1:14">
      <c r="A79" t="str">
        <f t="shared" si="1"/>
        <v>Norman</v>
      </c>
      <c r="B79">
        <v>0</v>
      </c>
      <c r="C79">
        <v>1</v>
      </c>
      <c r="D79">
        <v>1</v>
      </c>
      <c r="E79">
        <v>15</v>
      </c>
      <c r="F79" s="1">
        <v>42397</v>
      </c>
      <c r="G79" s="1">
        <v>42401</v>
      </c>
      <c r="H79">
        <v>17</v>
      </c>
      <c r="I79">
        <v>114.5</v>
      </c>
      <c r="J79">
        <v>15</v>
      </c>
      <c r="K79">
        <v>35.232937899999996</v>
      </c>
      <c r="L79">
        <v>-97.1761616</v>
      </c>
      <c r="M79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79" s="12">
        <f>Table22[[#This Row],[Permit Approval Date]]-Table22[[#This Row],[Permit Submitted Date]]</f>
        <v>4</v>
      </c>
    </row>
    <row r="80" spans="1:14">
      <c r="A80" t="str">
        <f t="shared" si="1"/>
        <v>Norman</v>
      </c>
      <c r="B80">
        <v>0</v>
      </c>
      <c r="D80">
        <v>1</v>
      </c>
      <c r="E80">
        <v>27</v>
      </c>
      <c r="F80" s="1">
        <v>42397</v>
      </c>
      <c r="G80" s="1">
        <v>42397</v>
      </c>
      <c r="H80">
        <v>6</v>
      </c>
      <c r="I80">
        <v>56</v>
      </c>
      <c r="J80">
        <v>0</v>
      </c>
      <c r="K80">
        <v>35.192937899999997</v>
      </c>
      <c r="L80">
        <v>-97.396161599999999</v>
      </c>
      <c r="M80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80" s="12">
        <f>Table22[[#This Row],[Permit Approval Date]]-Table22[[#This Row],[Permit Submitted Date]]</f>
        <v>0</v>
      </c>
    </row>
    <row r="81" spans="1:14">
      <c r="A81" t="str">
        <f t="shared" si="1"/>
        <v>Norman</v>
      </c>
      <c r="B81">
        <v>0</v>
      </c>
      <c r="D81">
        <v>1</v>
      </c>
      <c r="E81">
        <v>19</v>
      </c>
      <c r="F81" s="1">
        <v>42397</v>
      </c>
      <c r="G81" s="1">
        <v>42416</v>
      </c>
      <c r="H81">
        <v>5</v>
      </c>
      <c r="I81">
        <v>31</v>
      </c>
      <c r="J81">
        <v>0</v>
      </c>
      <c r="K81">
        <v>35.222937899999998</v>
      </c>
      <c r="L81">
        <v>-97.486161600000003</v>
      </c>
      <c r="M81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81" s="12">
        <f>Table22[[#This Row],[Permit Approval Date]]-Table22[[#This Row],[Permit Submitted Date]]</f>
        <v>19</v>
      </c>
    </row>
    <row r="82" spans="1:14">
      <c r="A82" t="str">
        <f t="shared" si="1"/>
        <v>Norman</v>
      </c>
      <c r="B82">
        <v>0</v>
      </c>
      <c r="D82">
        <v>1</v>
      </c>
      <c r="E82">
        <v>51</v>
      </c>
      <c r="F82" s="1">
        <v>42402</v>
      </c>
      <c r="G82" s="1">
        <v>42426</v>
      </c>
      <c r="H82">
        <v>20</v>
      </c>
      <c r="I82">
        <v>168</v>
      </c>
      <c r="J82">
        <v>0</v>
      </c>
      <c r="K82">
        <v>35.482937899999996</v>
      </c>
      <c r="L82">
        <v>-97.206161600000001</v>
      </c>
      <c r="M8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82" s="12">
        <f>Table22[[#This Row],[Permit Approval Date]]-Table22[[#This Row],[Permit Submitted Date]]</f>
        <v>24</v>
      </c>
    </row>
    <row r="83" spans="1:14">
      <c r="A83" t="str">
        <f t="shared" si="1"/>
        <v>Norman</v>
      </c>
      <c r="B83">
        <v>0</v>
      </c>
      <c r="D83">
        <v>1</v>
      </c>
      <c r="E83">
        <v>34</v>
      </c>
      <c r="F83" s="1">
        <v>42402</v>
      </c>
      <c r="G83" s="1">
        <v>42402</v>
      </c>
      <c r="H83">
        <v>12</v>
      </c>
      <c r="I83">
        <v>91</v>
      </c>
      <c r="J83">
        <v>0</v>
      </c>
      <c r="K83">
        <v>35.572937899999999</v>
      </c>
      <c r="L83">
        <v>-97.996161600000008</v>
      </c>
      <c r="M83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83" s="12">
        <f>Table22[[#This Row],[Permit Approval Date]]-Table22[[#This Row],[Permit Submitted Date]]</f>
        <v>0</v>
      </c>
    </row>
    <row r="84" spans="1:14">
      <c r="A84" t="str">
        <f t="shared" si="1"/>
        <v>Norman</v>
      </c>
      <c r="B84">
        <v>0</v>
      </c>
      <c r="D84">
        <v>1</v>
      </c>
      <c r="E84">
        <v>29</v>
      </c>
      <c r="F84" s="1">
        <v>42402</v>
      </c>
      <c r="G84" s="1">
        <v>42425</v>
      </c>
      <c r="H84">
        <v>8</v>
      </c>
      <c r="I84">
        <v>65</v>
      </c>
      <c r="J84">
        <v>0</v>
      </c>
      <c r="K84">
        <v>35.222937899999998</v>
      </c>
      <c r="L84">
        <v>-97.486161600000003</v>
      </c>
      <c r="M84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84" s="12">
        <f>Table22[[#This Row],[Permit Approval Date]]-Table22[[#This Row],[Permit Submitted Date]]</f>
        <v>23</v>
      </c>
    </row>
    <row r="85" spans="1:14">
      <c r="A85" t="str">
        <f t="shared" si="1"/>
        <v>Norman</v>
      </c>
      <c r="B85">
        <v>0</v>
      </c>
      <c r="D85">
        <v>1</v>
      </c>
      <c r="E85">
        <v>30</v>
      </c>
      <c r="F85" s="1">
        <v>42402</v>
      </c>
      <c r="G85" s="1">
        <v>42403</v>
      </c>
      <c r="H85">
        <v>8</v>
      </c>
      <c r="I85">
        <v>64</v>
      </c>
      <c r="J85">
        <v>0</v>
      </c>
      <c r="K85">
        <v>35.472937899999998</v>
      </c>
      <c r="L85">
        <v>-97.026161599999995</v>
      </c>
      <c r="M85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85" s="12">
        <f>Table22[[#This Row],[Permit Approval Date]]-Table22[[#This Row],[Permit Submitted Date]]</f>
        <v>1</v>
      </c>
    </row>
    <row r="86" spans="1:14">
      <c r="A86" t="str">
        <f t="shared" si="1"/>
        <v>Norman</v>
      </c>
      <c r="B86">
        <v>0</v>
      </c>
      <c r="D86">
        <v>1</v>
      </c>
      <c r="E86">
        <v>13</v>
      </c>
      <c r="F86" s="1">
        <v>42402</v>
      </c>
      <c r="G86" s="1">
        <v>42418</v>
      </c>
      <c r="H86">
        <v>6</v>
      </c>
      <c r="I86">
        <v>51.5</v>
      </c>
      <c r="J86">
        <v>0</v>
      </c>
      <c r="K86">
        <v>35.212937899999993</v>
      </c>
      <c r="L86">
        <v>-97.576161600000006</v>
      </c>
      <c r="M8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86" s="12">
        <f>Table22[[#This Row],[Permit Approval Date]]-Table22[[#This Row],[Permit Submitted Date]]</f>
        <v>16</v>
      </c>
    </row>
    <row r="87" spans="1:14">
      <c r="A87" t="str">
        <f t="shared" si="1"/>
        <v>Norman</v>
      </c>
      <c r="B87">
        <v>0</v>
      </c>
      <c r="C87">
        <v>1</v>
      </c>
      <c r="D87">
        <v>1</v>
      </c>
      <c r="E87">
        <v>25</v>
      </c>
      <c r="F87" s="1">
        <v>42402</v>
      </c>
      <c r="G87" s="1">
        <v>42403</v>
      </c>
      <c r="H87">
        <v>16</v>
      </c>
      <c r="I87">
        <v>99.5</v>
      </c>
      <c r="J87">
        <v>12</v>
      </c>
      <c r="K87">
        <v>35.472937899999998</v>
      </c>
      <c r="L87">
        <v>-97.026161599999995</v>
      </c>
      <c r="M87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87" s="12">
        <f>Table22[[#This Row],[Permit Approval Date]]-Table22[[#This Row],[Permit Submitted Date]]</f>
        <v>1</v>
      </c>
    </row>
    <row r="88" spans="1:14">
      <c r="A88" t="str">
        <f t="shared" si="1"/>
        <v>Norman</v>
      </c>
      <c r="B88">
        <v>0</v>
      </c>
      <c r="C88">
        <v>1</v>
      </c>
      <c r="D88">
        <v>1</v>
      </c>
      <c r="E88">
        <v>34</v>
      </c>
      <c r="F88" s="1">
        <v>42402</v>
      </c>
      <c r="G88" s="1">
        <v>42408</v>
      </c>
      <c r="H88">
        <v>15</v>
      </c>
      <c r="I88">
        <v>109</v>
      </c>
      <c r="J88">
        <v>10.5</v>
      </c>
      <c r="K88">
        <v>35.632937899999995</v>
      </c>
      <c r="L88">
        <v>-97.506161599999999</v>
      </c>
      <c r="M88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88" s="12">
        <f>Table22[[#This Row],[Permit Approval Date]]-Table22[[#This Row],[Permit Submitted Date]]</f>
        <v>6</v>
      </c>
    </row>
    <row r="89" spans="1:14">
      <c r="A89" t="str">
        <f t="shared" si="1"/>
        <v>Norman</v>
      </c>
      <c r="B89">
        <v>0</v>
      </c>
      <c r="C89">
        <v>1</v>
      </c>
      <c r="D89">
        <v>2</v>
      </c>
      <c r="E89">
        <v>69</v>
      </c>
      <c r="F89" s="1">
        <v>42402</v>
      </c>
      <c r="G89" s="1">
        <v>42403</v>
      </c>
      <c r="H89">
        <v>22</v>
      </c>
      <c r="I89">
        <v>193.5</v>
      </c>
      <c r="J89">
        <v>9</v>
      </c>
      <c r="K89">
        <v>35.552937899999996</v>
      </c>
      <c r="L89">
        <v>-97.046161600000005</v>
      </c>
      <c r="M89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89" s="12">
        <f>Table22[[#This Row],[Permit Approval Date]]-Table22[[#This Row],[Permit Submitted Date]]</f>
        <v>1</v>
      </c>
    </row>
    <row r="90" spans="1:14">
      <c r="A90" t="str">
        <f t="shared" si="1"/>
        <v>Norman</v>
      </c>
      <c r="B90">
        <v>0</v>
      </c>
      <c r="D90">
        <v>2</v>
      </c>
      <c r="E90">
        <v>37</v>
      </c>
      <c r="F90" s="1">
        <v>42403</v>
      </c>
      <c r="G90" s="1">
        <v>42408</v>
      </c>
      <c r="H90">
        <v>10</v>
      </c>
      <c r="I90">
        <v>80</v>
      </c>
      <c r="J90">
        <v>0</v>
      </c>
      <c r="K90">
        <v>35.602937899999993</v>
      </c>
      <c r="L90">
        <v>-97.686161600000005</v>
      </c>
      <c r="M90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90" s="12">
        <f>Table22[[#This Row],[Permit Approval Date]]-Table22[[#This Row],[Permit Submitted Date]]</f>
        <v>5</v>
      </c>
    </row>
    <row r="91" spans="1:14">
      <c r="A91" t="str">
        <f t="shared" si="1"/>
        <v>Norman</v>
      </c>
      <c r="B91">
        <v>0</v>
      </c>
      <c r="D91">
        <v>1</v>
      </c>
      <c r="E91">
        <v>32</v>
      </c>
      <c r="F91" s="1">
        <v>42404</v>
      </c>
      <c r="G91" s="1">
        <v>42404</v>
      </c>
      <c r="H91">
        <v>10</v>
      </c>
      <c r="I91">
        <v>75</v>
      </c>
      <c r="J91">
        <v>0</v>
      </c>
      <c r="K91">
        <v>35.312937899999994</v>
      </c>
      <c r="L91">
        <v>-97.116161599999998</v>
      </c>
      <c r="M91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91" s="12">
        <f>Table22[[#This Row],[Permit Approval Date]]-Table22[[#This Row],[Permit Submitted Date]]</f>
        <v>0</v>
      </c>
    </row>
    <row r="92" spans="1:14">
      <c r="A92" t="str">
        <f t="shared" si="1"/>
        <v>Norman</v>
      </c>
      <c r="B92">
        <v>0</v>
      </c>
      <c r="D92">
        <v>1</v>
      </c>
      <c r="E92">
        <v>36</v>
      </c>
      <c r="F92" s="1">
        <v>42404</v>
      </c>
      <c r="G92" s="1">
        <v>42416</v>
      </c>
      <c r="H92">
        <v>8</v>
      </c>
      <c r="I92">
        <v>51</v>
      </c>
      <c r="J92">
        <v>0</v>
      </c>
      <c r="K92">
        <v>35.362937899999999</v>
      </c>
      <c r="L92">
        <v>-97.236161600000003</v>
      </c>
      <c r="M92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92" s="12">
        <f>Table22[[#This Row],[Permit Approval Date]]-Table22[[#This Row],[Permit Submitted Date]]</f>
        <v>12</v>
      </c>
    </row>
    <row r="93" spans="1:14">
      <c r="A93" t="str">
        <f t="shared" si="1"/>
        <v>Norman</v>
      </c>
      <c r="B93">
        <v>0</v>
      </c>
      <c r="D93">
        <v>1</v>
      </c>
      <c r="E93">
        <v>22</v>
      </c>
      <c r="F93" s="1">
        <v>42404</v>
      </c>
      <c r="G93" s="1">
        <v>42412</v>
      </c>
      <c r="H93">
        <v>5</v>
      </c>
      <c r="I93">
        <v>44</v>
      </c>
      <c r="J93">
        <v>0</v>
      </c>
      <c r="K93">
        <v>35.262937899999997</v>
      </c>
      <c r="L93">
        <v>-97.806161599999996</v>
      </c>
      <c r="M93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93" s="12">
        <f>Table22[[#This Row],[Permit Approval Date]]-Table22[[#This Row],[Permit Submitted Date]]</f>
        <v>8</v>
      </c>
    </row>
    <row r="94" spans="1:14">
      <c r="A94" t="str">
        <f t="shared" si="1"/>
        <v>Norman</v>
      </c>
      <c r="B94">
        <v>0</v>
      </c>
      <c r="D94">
        <v>1</v>
      </c>
      <c r="E94">
        <v>22</v>
      </c>
      <c r="F94" s="1">
        <v>42405</v>
      </c>
      <c r="G94" s="1">
        <v>42411</v>
      </c>
      <c r="H94">
        <v>8</v>
      </c>
      <c r="I94">
        <v>61.5</v>
      </c>
      <c r="J94">
        <v>0</v>
      </c>
      <c r="K94">
        <v>35.882937899999995</v>
      </c>
      <c r="L94">
        <v>-97.2861616</v>
      </c>
      <c r="M94" s="13">
        <f>ACOS(COS(RADIANS(90-$P$2)) *COS(RADIANS(90-Table22[[#This Row],[Latitude]])) +SIN(RADIANS(90-$P$2)) *SIN(RADIANS(90-Table22[[#This Row],[Latitude]])) *COS(RADIANS($Q$2-Table22[[#This Row],[Longitude]]))) *3958.756</f>
        <v>47.629138186708296</v>
      </c>
      <c r="N94" s="12">
        <f>Table22[[#This Row],[Permit Approval Date]]-Table22[[#This Row],[Permit Submitted Date]]</f>
        <v>6</v>
      </c>
    </row>
    <row r="95" spans="1:14">
      <c r="A95" t="str">
        <f t="shared" si="1"/>
        <v>Norman</v>
      </c>
      <c r="B95">
        <v>0</v>
      </c>
      <c r="D95">
        <v>1</v>
      </c>
      <c r="E95">
        <v>18</v>
      </c>
      <c r="F95" s="1">
        <v>42405</v>
      </c>
      <c r="G95" s="1">
        <v>42405</v>
      </c>
      <c r="H95">
        <v>6</v>
      </c>
      <c r="I95">
        <v>57</v>
      </c>
      <c r="J95">
        <v>0</v>
      </c>
      <c r="K95">
        <v>36.452937899999995</v>
      </c>
      <c r="L95">
        <v>-97.7861616</v>
      </c>
      <c r="M95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95" s="12">
        <f>Table22[[#This Row],[Permit Approval Date]]-Table22[[#This Row],[Permit Submitted Date]]</f>
        <v>0</v>
      </c>
    </row>
    <row r="96" spans="1:14">
      <c r="A96" t="str">
        <f t="shared" si="1"/>
        <v>Norman</v>
      </c>
      <c r="B96">
        <v>0</v>
      </c>
      <c r="D96">
        <v>1</v>
      </c>
      <c r="E96">
        <v>25</v>
      </c>
      <c r="F96" s="1">
        <v>42408</v>
      </c>
      <c r="G96" s="1">
        <v>42408</v>
      </c>
      <c r="H96">
        <v>15</v>
      </c>
      <c r="I96">
        <v>127</v>
      </c>
      <c r="J96">
        <v>0</v>
      </c>
      <c r="K96">
        <v>36.282937899999993</v>
      </c>
      <c r="L96">
        <v>-98.2861616</v>
      </c>
      <c r="M96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96" s="12">
        <f>Table22[[#This Row],[Permit Approval Date]]-Table22[[#This Row],[Permit Submitted Date]]</f>
        <v>0</v>
      </c>
    </row>
    <row r="97" spans="1:14">
      <c r="A97" t="str">
        <f t="shared" si="1"/>
        <v>Norman</v>
      </c>
      <c r="B97">
        <v>0</v>
      </c>
      <c r="D97">
        <v>1</v>
      </c>
      <c r="E97">
        <v>38</v>
      </c>
      <c r="F97" s="1">
        <v>42408</v>
      </c>
      <c r="G97" s="1">
        <v>42411</v>
      </c>
      <c r="H97">
        <v>8</v>
      </c>
      <c r="I97">
        <v>82.5</v>
      </c>
      <c r="J97">
        <v>0</v>
      </c>
      <c r="K97">
        <v>36.002937899999999</v>
      </c>
      <c r="L97">
        <v>-97.346161600000002</v>
      </c>
      <c r="M97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97" s="12">
        <f>Table22[[#This Row],[Permit Approval Date]]-Table22[[#This Row],[Permit Submitted Date]]</f>
        <v>3</v>
      </c>
    </row>
    <row r="98" spans="1:14">
      <c r="A98" t="str">
        <f t="shared" si="1"/>
        <v>Norman</v>
      </c>
      <c r="B98">
        <v>0</v>
      </c>
      <c r="D98">
        <v>1</v>
      </c>
      <c r="E98">
        <v>33</v>
      </c>
      <c r="F98" s="1">
        <v>42410</v>
      </c>
      <c r="G98" s="1">
        <v>42410</v>
      </c>
      <c r="H98">
        <v>17</v>
      </c>
      <c r="I98">
        <v>159</v>
      </c>
      <c r="J98">
        <v>0</v>
      </c>
      <c r="K98">
        <v>35.232937899999996</v>
      </c>
      <c r="L98">
        <v>-97.006161599999999</v>
      </c>
      <c r="M9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98" s="12">
        <f>Table22[[#This Row],[Permit Approval Date]]-Table22[[#This Row],[Permit Submitted Date]]</f>
        <v>0</v>
      </c>
    </row>
    <row r="99" spans="1:14">
      <c r="A99" t="str">
        <f t="shared" si="1"/>
        <v>Norman</v>
      </c>
      <c r="B99">
        <v>0</v>
      </c>
      <c r="D99">
        <v>1</v>
      </c>
      <c r="E99">
        <v>27</v>
      </c>
      <c r="F99" s="1">
        <v>42410</v>
      </c>
      <c r="G99" s="1">
        <v>42410</v>
      </c>
      <c r="H99">
        <v>10</v>
      </c>
      <c r="I99">
        <v>111.5</v>
      </c>
      <c r="J99">
        <v>0</v>
      </c>
      <c r="K99">
        <v>35.232937899999996</v>
      </c>
      <c r="L99">
        <v>-97.006161599999999</v>
      </c>
      <c r="M9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99" s="12">
        <f>Table22[[#This Row],[Permit Approval Date]]-Table22[[#This Row],[Permit Submitted Date]]</f>
        <v>0</v>
      </c>
    </row>
    <row r="100" spans="1:14">
      <c r="A100" t="str">
        <f t="shared" si="1"/>
        <v>Norman</v>
      </c>
      <c r="B100">
        <v>0</v>
      </c>
      <c r="D100">
        <v>1</v>
      </c>
      <c r="E100">
        <v>32</v>
      </c>
      <c r="F100" s="1">
        <v>42410</v>
      </c>
      <c r="G100" s="1">
        <v>42410</v>
      </c>
      <c r="H100">
        <v>10</v>
      </c>
      <c r="I100">
        <v>96</v>
      </c>
      <c r="J100">
        <v>0</v>
      </c>
      <c r="K100">
        <v>35.232937899999996</v>
      </c>
      <c r="L100">
        <v>-97.006161599999999</v>
      </c>
      <c r="M10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00" s="12">
        <f>Table22[[#This Row],[Permit Approval Date]]-Table22[[#This Row],[Permit Submitted Date]]</f>
        <v>0</v>
      </c>
    </row>
    <row r="101" spans="1:14">
      <c r="A101" t="str">
        <f t="shared" si="1"/>
        <v>Norman</v>
      </c>
      <c r="B101">
        <v>0</v>
      </c>
      <c r="C101">
        <v>1</v>
      </c>
      <c r="D101">
        <v>1</v>
      </c>
      <c r="E101">
        <v>15</v>
      </c>
      <c r="F101" s="1">
        <v>42410</v>
      </c>
      <c r="G101" s="1">
        <v>42432</v>
      </c>
      <c r="H101">
        <v>9</v>
      </c>
      <c r="I101">
        <v>68</v>
      </c>
      <c r="J101">
        <v>12</v>
      </c>
      <c r="K101">
        <v>35.152937899999998</v>
      </c>
      <c r="L101">
        <v>-96.796161600000005</v>
      </c>
      <c r="M101" s="13">
        <f>ACOS(COS(RADIANS(90-$P$2)) *COS(RADIANS(90-Table22[[#This Row],[Latitude]])) +SIN(RADIANS(90-$P$2)) *SIN(RADIANS(90-Table22[[#This Row],[Latitude]])) *COS(RADIANS($Q$2-Table22[[#This Row],[Longitude]]))) *3958.756</f>
        <v>36.916516441204166</v>
      </c>
      <c r="N101" s="12">
        <f>Table22[[#This Row],[Permit Approval Date]]-Table22[[#This Row],[Permit Submitted Date]]</f>
        <v>22</v>
      </c>
    </row>
    <row r="102" spans="1:14">
      <c r="A102" t="str">
        <f t="shared" si="1"/>
        <v>Norman</v>
      </c>
      <c r="B102">
        <v>0</v>
      </c>
      <c r="D102">
        <v>1</v>
      </c>
      <c r="E102">
        <v>22</v>
      </c>
      <c r="F102" s="1">
        <v>42410</v>
      </c>
      <c r="G102" s="1">
        <v>42410</v>
      </c>
      <c r="H102">
        <v>6</v>
      </c>
      <c r="I102">
        <v>40</v>
      </c>
      <c r="J102">
        <v>0</v>
      </c>
      <c r="K102">
        <v>35.232937899999996</v>
      </c>
      <c r="L102">
        <v>-97.006161599999999</v>
      </c>
      <c r="M10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02" s="12">
        <f>Table22[[#This Row],[Permit Approval Date]]-Table22[[#This Row],[Permit Submitted Date]]</f>
        <v>0</v>
      </c>
    </row>
    <row r="103" spans="1:14">
      <c r="A103" t="str">
        <f t="shared" si="1"/>
        <v>Norman</v>
      </c>
      <c r="B103">
        <v>0</v>
      </c>
      <c r="D103">
        <v>1</v>
      </c>
      <c r="E103">
        <v>17</v>
      </c>
      <c r="F103" s="1">
        <v>42411</v>
      </c>
      <c r="G103" s="1">
        <v>42411</v>
      </c>
      <c r="H103">
        <v>10</v>
      </c>
      <c r="I103">
        <v>63.5</v>
      </c>
      <c r="J103">
        <v>0</v>
      </c>
      <c r="K103">
        <v>35.472937899999998</v>
      </c>
      <c r="L103">
        <v>-97.026161599999995</v>
      </c>
      <c r="M103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03" s="12">
        <f>Table22[[#This Row],[Permit Approval Date]]-Table22[[#This Row],[Permit Submitted Date]]</f>
        <v>0</v>
      </c>
    </row>
    <row r="104" spans="1:14">
      <c r="A104" t="str">
        <f t="shared" si="1"/>
        <v>Norman</v>
      </c>
      <c r="B104">
        <v>0</v>
      </c>
      <c r="D104">
        <v>1</v>
      </c>
      <c r="E104">
        <v>13</v>
      </c>
      <c r="F104" s="1">
        <v>42411</v>
      </c>
      <c r="G104" s="1">
        <v>42424</v>
      </c>
      <c r="H104">
        <v>5</v>
      </c>
      <c r="I104">
        <v>38</v>
      </c>
      <c r="J104">
        <v>0</v>
      </c>
      <c r="K104">
        <v>35.482937899999996</v>
      </c>
      <c r="L104">
        <v>-97.206161600000001</v>
      </c>
      <c r="M104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04" s="12">
        <f>Table22[[#This Row],[Permit Approval Date]]-Table22[[#This Row],[Permit Submitted Date]]</f>
        <v>13</v>
      </c>
    </row>
    <row r="105" spans="1:14">
      <c r="A105" t="str">
        <f t="shared" si="1"/>
        <v>Norman</v>
      </c>
      <c r="B105">
        <v>0</v>
      </c>
      <c r="D105">
        <v>1</v>
      </c>
      <c r="E105">
        <v>18</v>
      </c>
      <c r="F105" s="1">
        <v>42411</v>
      </c>
      <c r="G105" s="1">
        <v>42411</v>
      </c>
      <c r="H105">
        <v>5</v>
      </c>
      <c r="I105">
        <v>35</v>
      </c>
      <c r="J105">
        <v>0</v>
      </c>
      <c r="K105">
        <v>35.312937899999994</v>
      </c>
      <c r="L105">
        <v>-97.116161599999998</v>
      </c>
      <c r="M105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05" s="12">
        <f>Table22[[#This Row],[Permit Approval Date]]-Table22[[#This Row],[Permit Submitted Date]]</f>
        <v>0</v>
      </c>
    </row>
    <row r="106" spans="1:14">
      <c r="A106" t="str">
        <f t="shared" si="1"/>
        <v>Norman</v>
      </c>
      <c r="B106">
        <v>0</v>
      </c>
      <c r="D106">
        <v>1</v>
      </c>
      <c r="E106">
        <v>13</v>
      </c>
      <c r="F106" s="1">
        <v>42412</v>
      </c>
      <c r="G106" s="1">
        <v>42412</v>
      </c>
      <c r="H106">
        <v>6</v>
      </c>
      <c r="I106">
        <v>57</v>
      </c>
      <c r="J106">
        <v>0</v>
      </c>
      <c r="K106">
        <v>34.902937899999998</v>
      </c>
      <c r="L106">
        <v>-97.886161600000008</v>
      </c>
      <c r="M10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06" s="12">
        <f>Table22[[#This Row],[Permit Approval Date]]-Table22[[#This Row],[Permit Submitted Date]]</f>
        <v>0</v>
      </c>
    </row>
    <row r="107" spans="1:14">
      <c r="A107" t="str">
        <f t="shared" si="1"/>
        <v>Norman</v>
      </c>
      <c r="B107">
        <v>0</v>
      </c>
      <c r="D107">
        <v>1</v>
      </c>
      <c r="E107">
        <v>26</v>
      </c>
      <c r="F107" s="1">
        <v>42412</v>
      </c>
      <c r="G107" s="1">
        <v>42412</v>
      </c>
      <c r="H107">
        <v>6</v>
      </c>
      <c r="I107">
        <v>48</v>
      </c>
      <c r="J107">
        <v>0</v>
      </c>
      <c r="K107">
        <v>34.992937899999994</v>
      </c>
      <c r="L107">
        <v>-97.256161599999999</v>
      </c>
      <c r="M10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07" s="12">
        <f>Table22[[#This Row],[Permit Approval Date]]-Table22[[#This Row],[Permit Submitted Date]]</f>
        <v>0</v>
      </c>
    </row>
    <row r="108" spans="1:14">
      <c r="A108" t="str">
        <f t="shared" si="1"/>
        <v>Norman</v>
      </c>
      <c r="B108">
        <v>0</v>
      </c>
      <c r="C108">
        <v>1</v>
      </c>
      <c r="D108">
        <v>1</v>
      </c>
      <c r="E108">
        <v>19</v>
      </c>
      <c r="F108" s="1">
        <v>42412</v>
      </c>
      <c r="G108" s="1">
        <v>42412</v>
      </c>
      <c r="H108">
        <v>7</v>
      </c>
      <c r="I108">
        <v>38.5</v>
      </c>
      <c r="J108">
        <v>11.5</v>
      </c>
      <c r="K108">
        <v>35.082937899999997</v>
      </c>
      <c r="L108">
        <v>-97.616161599999998</v>
      </c>
      <c r="M108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08" s="12">
        <f>Table22[[#This Row],[Permit Approval Date]]-Table22[[#This Row],[Permit Submitted Date]]</f>
        <v>0</v>
      </c>
    </row>
    <row r="109" spans="1:14">
      <c r="A109" t="str">
        <f t="shared" si="1"/>
        <v>Norman</v>
      </c>
      <c r="B109">
        <v>0</v>
      </c>
      <c r="D109">
        <v>1</v>
      </c>
      <c r="E109">
        <v>27</v>
      </c>
      <c r="F109" s="1">
        <v>42416</v>
      </c>
      <c r="G109" s="1">
        <v>42416</v>
      </c>
      <c r="H109">
        <v>13</v>
      </c>
      <c r="I109">
        <v>117</v>
      </c>
      <c r="J109">
        <v>0</v>
      </c>
      <c r="K109">
        <v>35.172937899999994</v>
      </c>
      <c r="L109">
        <v>-97.276161599999995</v>
      </c>
      <c r="M109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109" s="12">
        <f>Table22[[#This Row],[Permit Approval Date]]-Table22[[#This Row],[Permit Submitted Date]]</f>
        <v>0</v>
      </c>
    </row>
    <row r="110" spans="1:14">
      <c r="A110" t="str">
        <f t="shared" si="1"/>
        <v>Norman</v>
      </c>
      <c r="B110">
        <v>0</v>
      </c>
      <c r="D110">
        <v>1</v>
      </c>
      <c r="E110">
        <v>43</v>
      </c>
      <c r="F110" s="1">
        <v>42416</v>
      </c>
      <c r="G110" s="1">
        <v>42430</v>
      </c>
      <c r="H110">
        <v>13</v>
      </c>
      <c r="I110">
        <v>94</v>
      </c>
      <c r="J110">
        <v>0</v>
      </c>
      <c r="K110">
        <v>35.282937899999993</v>
      </c>
      <c r="L110">
        <v>-97.416161599999995</v>
      </c>
      <c r="M110" s="13">
        <f>ACOS(COS(RADIANS(90-$P$2)) *COS(RADIANS(90-Table22[[#This Row],[Latitude]])) +SIN(RADIANS(90-$P$2)) *SIN(RADIANS(90-Table22[[#This Row],[Latitude]])) *COS(RADIANS($Q$2-Table22[[#This Row],[Longitude]]))) *3958.756</f>
        <v>5.5822817973621444</v>
      </c>
      <c r="N110" s="12">
        <f>Table22[[#This Row],[Permit Approval Date]]-Table22[[#This Row],[Permit Submitted Date]]</f>
        <v>14</v>
      </c>
    </row>
    <row r="111" spans="1:14">
      <c r="A111" t="str">
        <f t="shared" si="1"/>
        <v>Norman</v>
      </c>
      <c r="B111">
        <v>0</v>
      </c>
      <c r="D111">
        <v>1</v>
      </c>
      <c r="E111">
        <v>18</v>
      </c>
      <c r="F111" s="1">
        <v>42417</v>
      </c>
      <c r="G111" s="1">
        <v>42443</v>
      </c>
      <c r="H111">
        <v>5</v>
      </c>
      <c r="I111">
        <v>50</v>
      </c>
      <c r="J111">
        <v>0</v>
      </c>
      <c r="K111">
        <v>36.282937899999993</v>
      </c>
      <c r="L111">
        <v>-98.2861616</v>
      </c>
      <c r="M111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111" s="12">
        <f>Table22[[#This Row],[Permit Approval Date]]-Table22[[#This Row],[Permit Submitted Date]]</f>
        <v>26</v>
      </c>
    </row>
    <row r="112" spans="1:14">
      <c r="A112" t="str">
        <f t="shared" si="1"/>
        <v>Norman</v>
      </c>
      <c r="B112">
        <v>0</v>
      </c>
      <c r="D112">
        <v>2</v>
      </c>
      <c r="E112">
        <v>32</v>
      </c>
      <c r="F112" s="1">
        <v>42417</v>
      </c>
      <c r="G112" s="1">
        <v>42418</v>
      </c>
      <c r="H112">
        <v>4</v>
      </c>
      <c r="I112">
        <v>47.5</v>
      </c>
      <c r="J112">
        <v>0</v>
      </c>
      <c r="K112">
        <v>36.282937899999993</v>
      </c>
      <c r="L112">
        <v>-98.2861616</v>
      </c>
      <c r="M112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112" s="12">
        <f>Table22[[#This Row],[Permit Approval Date]]-Table22[[#This Row],[Permit Submitted Date]]</f>
        <v>1</v>
      </c>
    </row>
    <row r="113" spans="1:14">
      <c r="A113" t="str">
        <f t="shared" si="1"/>
        <v>Norman</v>
      </c>
      <c r="B113">
        <v>0</v>
      </c>
      <c r="D113">
        <v>1</v>
      </c>
      <c r="E113">
        <v>16</v>
      </c>
      <c r="F113" s="1">
        <v>42417</v>
      </c>
      <c r="G113" s="1">
        <v>42417</v>
      </c>
      <c r="H113">
        <v>5</v>
      </c>
      <c r="I113">
        <v>38</v>
      </c>
      <c r="J113">
        <v>0</v>
      </c>
      <c r="K113">
        <v>35.172937899999994</v>
      </c>
      <c r="L113">
        <v>-97.276161599999995</v>
      </c>
      <c r="M113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113" s="12">
        <f>Table22[[#This Row],[Permit Approval Date]]-Table22[[#This Row],[Permit Submitted Date]]</f>
        <v>0</v>
      </c>
    </row>
    <row r="114" spans="1:14">
      <c r="A114" t="str">
        <f t="shared" si="1"/>
        <v>Norman</v>
      </c>
      <c r="B114">
        <v>0</v>
      </c>
      <c r="D114">
        <v>1</v>
      </c>
      <c r="E114">
        <v>44</v>
      </c>
      <c r="F114" s="1">
        <v>42418</v>
      </c>
      <c r="G114" s="1">
        <v>42430</v>
      </c>
      <c r="H114">
        <v>26</v>
      </c>
      <c r="I114">
        <v>209.5</v>
      </c>
      <c r="J114">
        <v>2.5</v>
      </c>
      <c r="K114">
        <v>35.362937899999999</v>
      </c>
      <c r="L114">
        <v>-97.116161599999998</v>
      </c>
      <c r="M114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14" s="12">
        <f>Table22[[#This Row],[Permit Approval Date]]-Table22[[#This Row],[Permit Submitted Date]]</f>
        <v>12</v>
      </c>
    </row>
    <row r="115" spans="1:14">
      <c r="A115" t="str">
        <f t="shared" si="1"/>
        <v>Norman</v>
      </c>
      <c r="B115">
        <v>0</v>
      </c>
      <c r="D115">
        <v>1</v>
      </c>
      <c r="E115">
        <v>48</v>
      </c>
      <c r="F115" s="1">
        <v>42418</v>
      </c>
      <c r="G115" s="1">
        <v>42418</v>
      </c>
      <c r="H115">
        <v>11</v>
      </c>
      <c r="I115">
        <v>102.5</v>
      </c>
      <c r="J115">
        <v>0</v>
      </c>
      <c r="K115">
        <v>35.552937899999996</v>
      </c>
      <c r="L115">
        <v>-97.046161600000005</v>
      </c>
      <c r="M115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115" s="12">
        <f>Table22[[#This Row],[Permit Approval Date]]-Table22[[#This Row],[Permit Submitted Date]]</f>
        <v>0</v>
      </c>
    </row>
    <row r="116" spans="1:14">
      <c r="A116" t="str">
        <f t="shared" si="1"/>
        <v>Norman</v>
      </c>
      <c r="B116">
        <v>0</v>
      </c>
      <c r="D116">
        <v>1</v>
      </c>
      <c r="E116">
        <v>29</v>
      </c>
      <c r="F116" s="1">
        <v>42418</v>
      </c>
      <c r="G116" s="1">
        <v>42430</v>
      </c>
      <c r="H116">
        <v>10</v>
      </c>
      <c r="I116">
        <v>81.5</v>
      </c>
      <c r="J116">
        <v>0</v>
      </c>
      <c r="K116">
        <v>35.212937899999993</v>
      </c>
      <c r="L116">
        <v>-97.576161600000006</v>
      </c>
      <c r="M11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16" s="12">
        <f>Table22[[#This Row],[Permit Approval Date]]-Table22[[#This Row],[Permit Submitted Date]]</f>
        <v>12</v>
      </c>
    </row>
    <row r="117" spans="1:14">
      <c r="A117" t="str">
        <f t="shared" si="1"/>
        <v>Norman</v>
      </c>
      <c r="B117">
        <v>0</v>
      </c>
      <c r="D117">
        <v>1</v>
      </c>
      <c r="E117">
        <v>33</v>
      </c>
      <c r="F117" s="1">
        <v>42418</v>
      </c>
      <c r="G117" s="1">
        <v>42422</v>
      </c>
      <c r="H117">
        <v>5</v>
      </c>
      <c r="I117">
        <v>58</v>
      </c>
      <c r="J117">
        <v>0</v>
      </c>
      <c r="K117">
        <v>35.102937899999993</v>
      </c>
      <c r="L117">
        <v>-97.406161600000004</v>
      </c>
      <c r="M117" s="13">
        <f>ACOS(COS(RADIANS(90-$P$2)) *COS(RADIANS(90-Table22[[#This Row],[Latitude]])) +SIN(RADIANS(90-$P$2)) *SIN(RADIANS(90-Table22[[#This Row],[Latitude]])) *COS(RADIANS($Q$2-Table22[[#This Row],[Longitude]]))) *3958.756</f>
        <v>7.4832192173592516</v>
      </c>
      <c r="N117" s="12">
        <f>Table22[[#This Row],[Permit Approval Date]]-Table22[[#This Row],[Permit Submitted Date]]</f>
        <v>4</v>
      </c>
    </row>
    <row r="118" spans="1:14">
      <c r="A118" t="str">
        <f t="shared" si="1"/>
        <v>Norman</v>
      </c>
      <c r="B118">
        <v>0</v>
      </c>
      <c r="D118">
        <v>1</v>
      </c>
      <c r="E118">
        <v>15</v>
      </c>
      <c r="F118" s="1">
        <v>42418</v>
      </c>
      <c r="G118" s="1">
        <v>42418</v>
      </c>
      <c r="H118">
        <v>4</v>
      </c>
      <c r="I118">
        <v>30</v>
      </c>
      <c r="J118">
        <v>0</v>
      </c>
      <c r="K118">
        <v>35.472937899999998</v>
      </c>
      <c r="L118">
        <v>-97.026161599999995</v>
      </c>
      <c r="M118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18" s="12">
        <f>Table22[[#This Row],[Permit Approval Date]]-Table22[[#This Row],[Permit Submitted Date]]</f>
        <v>0</v>
      </c>
    </row>
    <row r="119" spans="1:14">
      <c r="A119" t="str">
        <f t="shared" si="1"/>
        <v>Norman</v>
      </c>
      <c r="B119">
        <v>0</v>
      </c>
      <c r="D119">
        <v>1</v>
      </c>
      <c r="E119">
        <v>25</v>
      </c>
      <c r="F119" s="1">
        <v>42419</v>
      </c>
      <c r="G119" s="1">
        <v>42425</v>
      </c>
      <c r="H119">
        <v>23</v>
      </c>
      <c r="I119">
        <v>171.75</v>
      </c>
      <c r="J119">
        <v>0</v>
      </c>
      <c r="K119">
        <v>35.362937899999999</v>
      </c>
      <c r="L119">
        <v>-97.236161600000003</v>
      </c>
      <c r="M119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19" s="12">
        <f>Table22[[#This Row],[Permit Approval Date]]-Table22[[#This Row],[Permit Submitted Date]]</f>
        <v>6</v>
      </c>
    </row>
    <row r="120" spans="1:14">
      <c r="A120" t="str">
        <f t="shared" si="1"/>
        <v>Norman</v>
      </c>
      <c r="B120">
        <v>0</v>
      </c>
      <c r="D120">
        <v>1</v>
      </c>
      <c r="E120">
        <v>21</v>
      </c>
      <c r="F120" s="1">
        <v>42419</v>
      </c>
      <c r="G120" s="1">
        <v>42419</v>
      </c>
      <c r="H120">
        <v>12</v>
      </c>
      <c r="I120">
        <v>112.5</v>
      </c>
      <c r="J120">
        <v>0</v>
      </c>
      <c r="K120">
        <v>35.152937899999998</v>
      </c>
      <c r="L120">
        <v>-97.236161600000003</v>
      </c>
      <c r="M120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120" s="12">
        <f>Table22[[#This Row],[Permit Approval Date]]-Table22[[#This Row],[Permit Submitted Date]]</f>
        <v>0</v>
      </c>
    </row>
    <row r="121" spans="1:14">
      <c r="A121" t="str">
        <f t="shared" si="1"/>
        <v>Norman</v>
      </c>
      <c r="B121">
        <v>0</v>
      </c>
      <c r="D121">
        <v>1</v>
      </c>
      <c r="E121">
        <v>17</v>
      </c>
      <c r="F121" s="1">
        <v>42419</v>
      </c>
      <c r="G121" s="1">
        <v>42419</v>
      </c>
      <c r="H121">
        <v>4</v>
      </c>
      <c r="I121">
        <v>38</v>
      </c>
      <c r="J121">
        <v>0</v>
      </c>
      <c r="K121">
        <v>35.192937899999997</v>
      </c>
      <c r="L121">
        <v>-97.496161600000008</v>
      </c>
      <c r="M121" s="13">
        <f>ACOS(COS(RADIANS(90-$P$2)) *COS(RADIANS(90-Table22[[#This Row],[Latitude]])) +SIN(RADIANS(90-$P$2)) *SIN(RADIANS(90-Table22[[#This Row],[Latitude]])) *COS(RADIANS($Q$2-Table22[[#This Row],[Longitude]]))) *3958.756</f>
        <v>2.9406156746702079</v>
      </c>
      <c r="N121" s="12">
        <f>Table22[[#This Row],[Permit Approval Date]]-Table22[[#This Row],[Permit Submitted Date]]</f>
        <v>0</v>
      </c>
    </row>
    <row r="122" spans="1:14">
      <c r="A122" t="str">
        <f t="shared" si="1"/>
        <v>Norman</v>
      </c>
      <c r="B122">
        <v>0</v>
      </c>
      <c r="D122">
        <v>2</v>
      </c>
      <c r="E122">
        <v>29</v>
      </c>
      <c r="F122" s="1">
        <v>42422</v>
      </c>
      <c r="G122" s="1">
        <v>42422</v>
      </c>
      <c r="H122">
        <v>16</v>
      </c>
      <c r="I122">
        <v>120.5</v>
      </c>
      <c r="J122">
        <v>0</v>
      </c>
      <c r="K122">
        <v>34.902937899999998</v>
      </c>
      <c r="L122">
        <v>-97.376161600000003</v>
      </c>
      <c r="M122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22" s="12">
        <f>Table22[[#This Row],[Permit Approval Date]]-Table22[[#This Row],[Permit Submitted Date]]</f>
        <v>0</v>
      </c>
    </row>
    <row r="123" spans="1:14">
      <c r="A123" t="str">
        <f t="shared" si="1"/>
        <v>Norman</v>
      </c>
      <c r="B123">
        <v>0</v>
      </c>
      <c r="D123">
        <v>1</v>
      </c>
      <c r="E123">
        <v>26</v>
      </c>
      <c r="F123" s="1">
        <v>42422</v>
      </c>
      <c r="G123" s="1">
        <v>42422</v>
      </c>
      <c r="H123">
        <v>8</v>
      </c>
      <c r="I123">
        <v>62.5</v>
      </c>
      <c r="J123">
        <v>0</v>
      </c>
      <c r="K123">
        <v>34.992937899999994</v>
      </c>
      <c r="L123">
        <v>-97.256161599999999</v>
      </c>
      <c r="M123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23" s="12">
        <f>Table22[[#This Row],[Permit Approval Date]]-Table22[[#This Row],[Permit Submitted Date]]</f>
        <v>0</v>
      </c>
    </row>
    <row r="124" spans="1:14">
      <c r="A124" t="str">
        <f t="shared" si="1"/>
        <v>Norman</v>
      </c>
      <c r="B124">
        <v>0</v>
      </c>
      <c r="D124">
        <v>1</v>
      </c>
      <c r="E124">
        <v>10</v>
      </c>
      <c r="F124" s="1">
        <v>42422</v>
      </c>
      <c r="G124" s="1">
        <v>42425</v>
      </c>
      <c r="H124">
        <v>5</v>
      </c>
      <c r="I124">
        <v>42</v>
      </c>
      <c r="J124">
        <v>0</v>
      </c>
      <c r="K124">
        <v>35.042937899999998</v>
      </c>
      <c r="L124">
        <v>-97.486161600000003</v>
      </c>
      <c r="M124" s="13">
        <f>ACOS(COS(RADIANS(90-$P$2)) *COS(RADIANS(90-Table22[[#This Row],[Latitude]])) +SIN(RADIANS(90-$P$2)) *SIN(RADIANS(90-Table22[[#This Row],[Latitude]])) *COS(RADIANS($Q$2-Table22[[#This Row],[Longitude]]))) *3958.756</f>
        <v>11.490650529451814</v>
      </c>
      <c r="N124" s="12">
        <f>Table22[[#This Row],[Permit Approval Date]]-Table22[[#This Row],[Permit Submitted Date]]</f>
        <v>3</v>
      </c>
    </row>
    <row r="125" spans="1:14">
      <c r="A125" t="str">
        <f t="shared" si="1"/>
        <v>Norman</v>
      </c>
      <c r="B125">
        <v>0</v>
      </c>
      <c r="D125">
        <v>1</v>
      </c>
      <c r="E125">
        <v>17</v>
      </c>
      <c r="F125" s="1">
        <v>42422</v>
      </c>
      <c r="G125" s="1">
        <v>42422</v>
      </c>
      <c r="H125">
        <v>5</v>
      </c>
      <c r="I125">
        <v>39</v>
      </c>
      <c r="J125">
        <v>0</v>
      </c>
      <c r="K125">
        <v>34.962937899999993</v>
      </c>
      <c r="L125">
        <v>-97.966161600000007</v>
      </c>
      <c r="M12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25" s="12">
        <f>Table22[[#This Row],[Permit Approval Date]]-Table22[[#This Row],[Permit Submitted Date]]</f>
        <v>0</v>
      </c>
    </row>
    <row r="126" spans="1:14">
      <c r="A126" t="str">
        <f t="shared" si="1"/>
        <v>Norman</v>
      </c>
      <c r="B126">
        <v>0</v>
      </c>
      <c r="D126">
        <v>1</v>
      </c>
      <c r="E126">
        <v>18</v>
      </c>
      <c r="F126" s="1">
        <v>42422</v>
      </c>
      <c r="G126" s="1">
        <v>42425</v>
      </c>
      <c r="H126">
        <v>4</v>
      </c>
      <c r="I126">
        <v>32</v>
      </c>
      <c r="J126">
        <v>0</v>
      </c>
      <c r="K126">
        <v>35.222937899999998</v>
      </c>
      <c r="L126">
        <v>-97.486161600000003</v>
      </c>
      <c r="M126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26" s="12">
        <f>Table22[[#This Row],[Permit Approval Date]]-Table22[[#This Row],[Permit Submitted Date]]</f>
        <v>3</v>
      </c>
    </row>
    <row r="127" spans="1:14">
      <c r="A127" t="str">
        <f t="shared" si="1"/>
        <v>Norman</v>
      </c>
      <c r="B127">
        <v>0</v>
      </c>
      <c r="D127">
        <v>1</v>
      </c>
      <c r="E127">
        <v>43</v>
      </c>
      <c r="F127" s="1">
        <v>42423</v>
      </c>
      <c r="G127" s="1">
        <v>42423</v>
      </c>
      <c r="H127">
        <v>17</v>
      </c>
      <c r="I127">
        <v>152</v>
      </c>
      <c r="J127">
        <v>0</v>
      </c>
      <c r="K127">
        <v>35.232937899999996</v>
      </c>
      <c r="L127">
        <v>-97.006161599999999</v>
      </c>
      <c r="M12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7" s="12">
        <f>Table22[[#This Row],[Permit Approval Date]]-Table22[[#This Row],[Permit Submitted Date]]</f>
        <v>0</v>
      </c>
    </row>
    <row r="128" spans="1:14">
      <c r="A128" t="str">
        <f t="shared" si="1"/>
        <v>Norman</v>
      </c>
      <c r="B128">
        <v>0</v>
      </c>
      <c r="D128">
        <v>1</v>
      </c>
      <c r="E128">
        <v>23</v>
      </c>
      <c r="F128" s="1">
        <v>42423</v>
      </c>
      <c r="G128" s="1">
        <v>42423</v>
      </c>
      <c r="H128">
        <v>12</v>
      </c>
      <c r="I128">
        <v>79</v>
      </c>
      <c r="J128">
        <v>0</v>
      </c>
      <c r="K128">
        <v>35.202937899999995</v>
      </c>
      <c r="L128">
        <v>-97.206161600000001</v>
      </c>
      <c r="M128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128" s="12">
        <f>Table22[[#This Row],[Permit Approval Date]]-Table22[[#This Row],[Permit Submitted Date]]</f>
        <v>0</v>
      </c>
    </row>
    <row r="129" spans="1:14">
      <c r="A129" t="str">
        <f t="shared" si="1"/>
        <v>Norman</v>
      </c>
      <c r="B129">
        <v>0</v>
      </c>
      <c r="C129">
        <v>1</v>
      </c>
      <c r="D129">
        <v>1</v>
      </c>
      <c r="E129">
        <v>28</v>
      </c>
      <c r="F129" s="1">
        <v>42423</v>
      </c>
      <c r="G129" s="1">
        <v>42423</v>
      </c>
      <c r="H129">
        <v>9</v>
      </c>
      <c r="I129">
        <v>60.5</v>
      </c>
      <c r="J129">
        <v>15.5</v>
      </c>
      <c r="K129">
        <v>35.172937899999994</v>
      </c>
      <c r="L129">
        <v>-97.276161599999995</v>
      </c>
      <c r="M129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129" s="12">
        <f>Table22[[#This Row],[Permit Approval Date]]-Table22[[#This Row],[Permit Submitted Date]]</f>
        <v>0</v>
      </c>
    </row>
    <row r="130" spans="1:14">
      <c r="A130" t="str">
        <f t="shared" ref="A130:A193" si="2">"Norman"</f>
        <v>Norman</v>
      </c>
      <c r="B130">
        <v>0</v>
      </c>
      <c r="D130">
        <v>1</v>
      </c>
      <c r="E130">
        <v>18</v>
      </c>
      <c r="F130" s="1">
        <v>42423</v>
      </c>
      <c r="G130" s="1">
        <v>42426</v>
      </c>
      <c r="H130">
        <v>4</v>
      </c>
      <c r="I130">
        <v>42</v>
      </c>
      <c r="J130">
        <v>0</v>
      </c>
      <c r="K130">
        <v>35.112937899999999</v>
      </c>
      <c r="L130">
        <v>-97.946161599999996</v>
      </c>
      <c r="M130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130" s="12">
        <f>Table22[[#This Row],[Permit Approval Date]]-Table22[[#This Row],[Permit Submitted Date]]</f>
        <v>3</v>
      </c>
    </row>
    <row r="131" spans="1:14">
      <c r="A131" t="str">
        <f t="shared" si="2"/>
        <v>Norman</v>
      </c>
      <c r="B131">
        <v>0</v>
      </c>
      <c r="D131">
        <v>1</v>
      </c>
      <c r="E131">
        <v>15</v>
      </c>
      <c r="F131" s="1">
        <v>42423</v>
      </c>
      <c r="G131" s="1">
        <v>42423</v>
      </c>
      <c r="H131">
        <v>4</v>
      </c>
      <c r="I131">
        <v>29</v>
      </c>
      <c r="J131">
        <v>0</v>
      </c>
      <c r="K131">
        <v>35.232937899999996</v>
      </c>
      <c r="L131">
        <v>-97.006161599999999</v>
      </c>
      <c r="M13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31" s="12">
        <f>Table22[[#This Row],[Permit Approval Date]]-Table22[[#This Row],[Permit Submitted Date]]</f>
        <v>0</v>
      </c>
    </row>
    <row r="132" spans="1:14">
      <c r="A132" t="str">
        <f t="shared" si="2"/>
        <v>Norman</v>
      </c>
      <c r="B132">
        <v>0</v>
      </c>
      <c r="D132">
        <v>1</v>
      </c>
      <c r="E132">
        <v>12</v>
      </c>
      <c r="F132" s="1">
        <v>42423</v>
      </c>
      <c r="G132" s="1">
        <v>42423</v>
      </c>
      <c r="H132">
        <v>4</v>
      </c>
      <c r="I132">
        <v>25.5</v>
      </c>
      <c r="J132">
        <v>0</v>
      </c>
      <c r="K132">
        <v>34.782937899999993</v>
      </c>
      <c r="L132">
        <v>-98.076161600000006</v>
      </c>
      <c r="M132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132" s="12">
        <f>Table22[[#This Row],[Permit Approval Date]]-Table22[[#This Row],[Permit Submitted Date]]</f>
        <v>0</v>
      </c>
    </row>
    <row r="133" spans="1:14">
      <c r="A133" t="str">
        <f t="shared" si="2"/>
        <v>Norman</v>
      </c>
      <c r="B133">
        <v>0</v>
      </c>
      <c r="D133">
        <v>1</v>
      </c>
      <c r="E133">
        <v>9</v>
      </c>
      <c r="F133" s="1">
        <v>42424</v>
      </c>
      <c r="G133" s="1">
        <v>42430</v>
      </c>
      <c r="H133">
        <v>5</v>
      </c>
      <c r="I133">
        <v>48</v>
      </c>
      <c r="J133">
        <v>0</v>
      </c>
      <c r="K133">
        <v>34.662937899999996</v>
      </c>
      <c r="L133">
        <v>-97.116161599999998</v>
      </c>
      <c r="M133" s="13">
        <f>ACOS(COS(RADIANS(90-$P$2)) *COS(RADIANS(90-Table22[[#This Row],[Latitude]])) +SIN(RADIANS(90-$P$2)) *SIN(RADIANS(90-Table22[[#This Row],[Latitude]])) *COS(RADIANS($Q$2-Table22[[#This Row],[Longitude]]))) *3958.756</f>
        <v>41.935888738776761</v>
      </c>
      <c r="N133" s="12">
        <f>Table22[[#This Row],[Permit Approval Date]]-Table22[[#This Row],[Permit Submitted Date]]</f>
        <v>6</v>
      </c>
    </row>
    <row r="134" spans="1:14">
      <c r="A134" t="str">
        <f t="shared" si="2"/>
        <v>Norman</v>
      </c>
      <c r="B134">
        <v>0</v>
      </c>
      <c r="D134">
        <v>1</v>
      </c>
      <c r="E134">
        <v>14</v>
      </c>
      <c r="F134" s="1">
        <v>42424</v>
      </c>
      <c r="G134" s="1">
        <v>42438</v>
      </c>
      <c r="H134">
        <v>3</v>
      </c>
      <c r="I134">
        <v>36</v>
      </c>
      <c r="J134">
        <v>0</v>
      </c>
      <c r="K134">
        <v>35.702937899999995</v>
      </c>
      <c r="L134">
        <v>-97.4261616</v>
      </c>
      <c r="M134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134" s="12">
        <f>Table22[[#This Row],[Permit Approval Date]]-Table22[[#This Row],[Permit Submitted Date]]</f>
        <v>14</v>
      </c>
    </row>
    <row r="135" spans="1:14">
      <c r="A135" t="str">
        <f t="shared" si="2"/>
        <v>Norman</v>
      </c>
      <c r="B135">
        <v>0</v>
      </c>
      <c r="D135">
        <v>1</v>
      </c>
      <c r="E135">
        <v>30</v>
      </c>
      <c r="F135" s="1">
        <v>42425</v>
      </c>
      <c r="G135" s="1">
        <v>42430</v>
      </c>
      <c r="H135">
        <v>11</v>
      </c>
      <c r="I135">
        <v>91</v>
      </c>
      <c r="J135">
        <v>0</v>
      </c>
      <c r="K135">
        <v>36.292937899999998</v>
      </c>
      <c r="L135">
        <v>-97.566161600000001</v>
      </c>
      <c r="M135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135" s="12">
        <f>Table22[[#This Row],[Permit Approval Date]]-Table22[[#This Row],[Permit Submitted Date]]</f>
        <v>5</v>
      </c>
    </row>
    <row r="136" spans="1:14">
      <c r="A136" t="str">
        <f t="shared" si="2"/>
        <v>Norman</v>
      </c>
      <c r="B136">
        <v>0</v>
      </c>
      <c r="D136">
        <v>1</v>
      </c>
      <c r="E136">
        <v>27</v>
      </c>
      <c r="F136" s="1">
        <v>42425</v>
      </c>
      <c r="G136" s="1">
        <v>42425</v>
      </c>
      <c r="H136">
        <v>9</v>
      </c>
      <c r="I136">
        <v>72.5</v>
      </c>
      <c r="J136">
        <v>0</v>
      </c>
      <c r="K136">
        <v>36.452937899999995</v>
      </c>
      <c r="L136">
        <v>-97.7861616</v>
      </c>
      <c r="M136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36" s="12">
        <f>Table22[[#This Row],[Permit Approval Date]]-Table22[[#This Row],[Permit Submitted Date]]</f>
        <v>0</v>
      </c>
    </row>
    <row r="137" spans="1:14">
      <c r="A137" t="str">
        <f t="shared" si="2"/>
        <v>Norman</v>
      </c>
      <c r="B137">
        <v>0</v>
      </c>
      <c r="D137">
        <v>1</v>
      </c>
      <c r="E137">
        <v>14</v>
      </c>
      <c r="F137" s="1">
        <v>42425</v>
      </c>
      <c r="G137" s="1">
        <v>42433</v>
      </c>
      <c r="H137">
        <v>3</v>
      </c>
      <c r="I137">
        <v>29</v>
      </c>
      <c r="J137">
        <v>0</v>
      </c>
      <c r="K137">
        <v>35.602937899999993</v>
      </c>
      <c r="L137">
        <v>-97.566161600000001</v>
      </c>
      <c r="M137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137" s="12">
        <f>Table22[[#This Row],[Permit Approval Date]]-Table22[[#This Row],[Permit Submitted Date]]</f>
        <v>8</v>
      </c>
    </row>
    <row r="138" spans="1:14">
      <c r="A138" t="str">
        <f t="shared" si="2"/>
        <v>Norman</v>
      </c>
      <c r="B138">
        <v>0</v>
      </c>
      <c r="D138">
        <v>2</v>
      </c>
      <c r="E138">
        <v>66</v>
      </c>
      <c r="F138" s="1">
        <v>42426</v>
      </c>
      <c r="G138" s="1">
        <v>42426</v>
      </c>
      <c r="H138">
        <v>14</v>
      </c>
      <c r="I138">
        <v>122.5</v>
      </c>
      <c r="J138">
        <v>0</v>
      </c>
      <c r="K138">
        <v>34.832937899999997</v>
      </c>
      <c r="L138">
        <v>-97.956161600000001</v>
      </c>
      <c r="M138" s="13">
        <f>ACOS(COS(RADIANS(90-$P$2)) *COS(RADIANS(90-Table22[[#This Row],[Latitude]])) +SIN(RADIANS(90-$P$2)) *SIN(RADIANS(90-Table22[[#This Row],[Latitude]])) *COS(RADIANS($Q$2-Table22[[#This Row],[Longitude]]))) *3958.756</f>
        <v>38.677371585741092</v>
      </c>
      <c r="N138" s="12">
        <f>Table22[[#This Row],[Permit Approval Date]]-Table22[[#This Row],[Permit Submitted Date]]</f>
        <v>0</v>
      </c>
    </row>
    <row r="139" spans="1:14">
      <c r="A139" t="str">
        <f t="shared" si="2"/>
        <v>Norman</v>
      </c>
      <c r="B139">
        <v>0</v>
      </c>
      <c r="D139">
        <v>1</v>
      </c>
      <c r="E139">
        <v>48</v>
      </c>
      <c r="F139" s="1">
        <v>42426</v>
      </c>
      <c r="G139" s="1">
        <v>42426</v>
      </c>
      <c r="H139">
        <v>9</v>
      </c>
      <c r="I139">
        <v>78.5</v>
      </c>
      <c r="J139">
        <v>0</v>
      </c>
      <c r="K139">
        <v>34.962937899999993</v>
      </c>
      <c r="L139">
        <v>-97.966161600000007</v>
      </c>
      <c r="M139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39" s="12">
        <f>Table22[[#This Row],[Permit Approval Date]]-Table22[[#This Row],[Permit Submitted Date]]</f>
        <v>0</v>
      </c>
    </row>
    <row r="140" spans="1:14">
      <c r="A140" t="str">
        <f t="shared" si="2"/>
        <v>Norman</v>
      </c>
      <c r="B140">
        <v>0</v>
      </c>
      <c r="D140">
        <v>1</v>
      </c>
      <c r="E140">
        <v>18</v>
      </c>
      <c r="F140" s="1">
        <v>42426</v>
      </c>
      <c r="G140" s="1">
        <v>42426</v>
      </c>
      <c r="H140">
        <v>5</v>
      </c>
      <c r="I140">
        <v>40</v>
      </c>
      <c r="J140">
        <v>0</v>
      </c>
      <c r="K140">
        <v>35.232937899999996</v>
      </c>
      <c r="L140">
        <v>-97.1761616</v>
      </c>
      <c r="M140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140" s="12">
        <f>Table22[[#This Row],[Permit Approval Date]]-Table22[[#This Row],[Permit Submitted Date]]</f>
        <v>0</v>
      </c>
    </row>
    <row r="141" spans="1:14">
      <c r="A141" t="str">
        <f t="shared" si="2"/>
        <v>Norman</v>
      </c>
      <c r="B141">
        <v>0</v>
      </c>
      <c r="D141">
        <v>1</v>
      </c>
      <c r="E141">
        <v>27</v>
      </c>
      <c r="F141" s="1">
        <v>42426</v>
      </c>
      <c r="G141" s="1">
        <v>42426</v>
      </c>
      <c r="H141">
        <v>5</v>
      </c>
      <c r="I141">
        <v>37.5</v>
      </c>
      <c r="J141">
        <v>0</v>
      </c>
      <c r="K141">
        <v>34.832937899999997</v>
      </c>
      <c r="L141">
        <v>-97.956161600000001</v>
      </c>
      <c r="M141" s="13">
        <f>ACOS(COS(RADIANS(90-$P$2)) *COS(RADIANS(90-Table22[[#This Row],[Latitude]])) +SIN(RADIANS(90-$P$2)) *SIN(RADIANS(90-Table22[[#This Row],[Latitude]])) *COS(RADIANS($Q$2-Table22[[#This Row],[Longitude]]))) *3958.756</f>
        <v>38.677371585741092</v>
      </c>
      <c r="N141" s="12">
        <f>Table22[[#This Row],[Permit Approval Date]]-Table22[[#This Row],[Permit Submitted Date]]</f>
        <v>0</v>
      </c>
    </row>
    <row r="142" spans="1:14">
      <c r="A142" t="str">
        <f t="shared" si="2"/>
        <v>Norman</v>
      </c>
      <c r="B142">
        <v>0</v>
      </c>
      <c r="D142">
        <v>2</v>
      </c>
      <c r="E142">
        <v>47</v>
      </c>
      <c r="F142" s="1">
        <v>42430</v>
      </c>
      <c r="G142" s="1">
        <v>42430</v>
      </c>
      <c r="H142">
        <v>15</v>
      </c>
      <c r="I142">
        <v>149.5</v>
      </c>
      <c r="J142">
        <v>0</v>
      </c>
      <c r="K142">
        <v>35.362937899999999</v>
      </c>
      <c r="L142">
        <v>-96.886161600000008</v>
      </c>
      <c r="M142" s="13">
        <f>ACOS(COS(RADIANS(90-$P$2)) *COS(RADIANS(90-Table22[[#This Row],[Latitude]])) +SIN(RADIANS(90-$P$2)) *SIN(RADIANS(90-Table22[[#This Row],[Latitude]])) *COS(RADIANS($Q$2-Table22[[#This Row],[Longitude]]))) *3958.756</f>
        <v>33.416558821029874</v>
      </c>
      <c r="N142" s="12">
        <f>Table22[[#This Row],[Permit Approval Date]]-Table22[[#This Row],[Permit Submitted Date]]</f>
        <v>0</v>
      </c>
    </row>
    <row r="143" spans="1:14">
      <c r="A143" t="str">
        <f t="shared" si="2"/>
        <v>Norman</v>
      </c>
      <c r="B143">
        <v>0</v>
      </c>
      <c r="D143">
        <v>2</v>
      </c>
      <c r="E143">
        <v>34</v>
      </c>
      <c r="F143" s="1">
        <v>42430</v>
      </c>
      <c r="G143" s="1">
        <v>42438</v>
      </c>
      <c r="H143">
        <v>12</v>
      </c>
      <c r="I143">
        <v>111</v>
      </c>
      <c r="J143">
        <v>0</v>
      </c>
      <c r="K143">
        <v>35.352937899999993</v>
      </c>
      <c r="L143">
        <v>-96.996161600000008</v>
      </c>
      <c r="M143" s="13">
        <f>ACOS(COS(RADIANS(90-$P$2)) *COS(RADIANS(90-Table22[[#This Row],[Latitude]])) +SIN(RADIANS(90-$P$2)) *SIN(RADIANS(90-Table22[[#This Row],[Latitude]])) *COS(RADIANS($Q$2-Table22[[#This Row],[Longitude]]))) *3958.756</f>
        <v>27.359052532792468</v>
      </c>
      <c r="N143" s="12">
        <f>Table22[[#This Row],[Permit Approval Date]]-Table22[[#This Row],[Permit Submitted Date]]</f>
        <v>8</v>
      </c>
    </row>
    <row r="144" spans="1:14">
      <c r="A144" t="str">
        <f t="shared" si="2"/>
        <v>Norman</v>
      </c>
      <c r="B144">
        <v>0</v>
      </c>
      <c r="D144">
        <v>1</v>
      </c>
      <c r="E144">
        <v>27</v>
      </c>
      <c r="F144" s="1">
        <v>42430</v>
      </c>
      <c r="G144" s="1">
        <v>42430</v>
      </c>
      <c r="H144">
        <v>8</v>
      </c>
      <c r="I144">
        <v>64.5</v>
      </c>
      <c r="J144">
        <v>0</v>
      </c>
      <c r="K144">
        <v>35.232937899999996</v>
      </c>
      <c r="L144">
        <v>-97.006161599999999</v>
      </c>
      <c r="M14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44" s="12">
        <f>Table22[[#This Row],[Permit Approval Date]]-Table22[[#This Row],[Permit Submitted Date]]</f>
        <v>0</v>
      </c>
    </row>
    <row r="145" spans="1:14">
      <c r="A145" t="str">
        <f t="shared" si="2"/>
        <v>Norman</v>
      </c>
      <c r="B145">
        <v>0</v>
      </c>
      <c r="D145">
        <v>2</v>
      </c>
      <c r="E145">
        <v>32</v>
      </c>
      <c r="F145" s="1">
        <v>42430</v>
      </c>
      <c r="G145" s="1">
        <v>42430</v>
      </c>
      <c r="H145">
        <v>8</v>
      </c>
      <c r="I145">
        <v>63</v>
      </c>
      <c r="J145">
        <v>0</v>
      </c>
      <c r="K145">
        <v>35.232937899999996</v>
      </c>
      <c r="L145">
        <v>-97.006161599999999</v>
      </c>
      <c r="M14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45" s="12">
        <f>Table22[[#This Row],[Permit Approval Date]]-Table22[[#This Row],[Permit Submitted Date]]</f>
        <v>0</v>
      </c>
    </row>
    <row r="146" spans="1:14">
      <c r="A146" t="str">
        <f t="shared" si="2"/>
        <v>Norman</v>
      </c>
      <c r="B146">
        <v>0</v>
      </c>
      <c r="D146">
        <v>1</v>
      </c>
      <c r="E146">
        <v>33</v>
      </c>
      <c r="F146" s="1">
        <v>42430</v>
      </c>
      <c r="G146" s="1">
        <v>42447</v>
      </c>
      <c r="H146">
        <v>6</v>
      </c>
      <c r="I146">
        <v>52.5</v>
      </c>
      <c r="J146">
        <v>0</v>
      </c>
      <c r="K146">
        <v>35.602937899999993</v>
      </c>
      <c r="L146">
        <v>-97.566161600000001</v>
      </c>
      <c r="M146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146" s="12">
        <f>Table22[[#This Row],[Permit Approval Date]]-Table22[[#This Row],[Permit Submitted Date]]</f>
        <v>17</v>
      </c>
    </row>
    <row r="147" spans="1:14">
      <c r="A147" t="str">
        <f t="shared" si="2"/>
        <v>Norman</v>
      </c>
      <c r="B147">
        <v>0</v>
      </c>
      <c r="C147">
        <v>1</v>
      </c>
      <c r="D147">
        <v>1</v>
      </c>
      <c r="E147">
        <v>16</v>
      </c>
      <c r="F147" s="1">
        <v>42430</v>
      </c>
      <c r="G147" s="1">
        <v>42436</v>
      </c>
      <c r="H147">
        <v>7</v>
      </c>
      <c r="I147">
        <v>47.5</v>
      </c>
      <c r="J147">
        <v>10.5</v>
      </c>
      <c r="K147">
        <v>35.272937899999995</v>
      </c>
      <c r="L147">
        <v>-96.956161600000001</v>
      </c>
      <c r="M147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47" s="12">
        <f>Table22[[#This Row],[Permit Approval Date]]-Table22[[#This Row],[Permit Submitted Date]]</f>
        <v>6</v>
      </c>
    </row>
    <row r="148" spans="1:14">
      <c r="A148" t="str">
        <f t="shared" si="2"/>
        <v>Norman</v>
      </c>
      <c r="B148">
        <v>0</v>
      </c>
      <c r="D148">
        <v>1</v>
      </c>
      <c r="E148">
        <v>18</v>
      </c>
      <c r="F148" s="1">
        <v>42430</v>
      </c>
      <c r="G148" s="1">
        <v>42437</v>
      </c>
      <c r="H148">
        <v>3</v>
      </c>
      <c r="I148">
        <v>27</v>
      </c>
      <c r="J148">
        <v>0</v>
      </c>
      <c r="K148">
        <v>35.472937899999998</v>
      </c>
      <c r="L148">
        <v>-97.026161599999995</v>
      </c>
      <c r="M148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48" s="12">
        <f>Table22[[#This Row],[Permit Approval Date]]-Table22[[#This Row],[Permit Submitted Date]]</f>
        <v>7</v>
      </c>
    </row>
    <row r="149" spans="1:14">
      <c r="A149" t="str">
        <f t="shared" si="2"/>
        <v>Norman</v>
      </c>
      <c r="B149">
        <v>0</v>
      </c>
      <c r="D149">
        <v>1</v>
      </c>
      <c r="E149">
        <v>30</v>
      </c>
      <c r="F149" s="1">
        <v>42431</v>
      </c>
      <c r="G149" s="1">
        <v>42450</v>
      </c>
      <c r="H149">
        <v>16</v>
      </c>
      <c r="I149">
        <v>162.5</v>
      </c>
      <c r="J149">
        <v>0</v>
      </c>
      <c r="K149">
        <v>36.472937899999998</v>
      </c>
      <c r="L149">
        <v>-98.236161600000003</v>
      </c>
      <c r="M149" s="13">
        <f>ACOS(COS(RADIANS(90-$P$2)) *COS(RADIANS(90-Table22[[#This Row],[Latitude]])) +SIN(RADIANS(90-$P$2)) *SIN(RADIANS(90-Table22[[#This Row],[Latitude]])) *COS(RADIANS($Q$2-Table22[[#This Row],[Longitude]]))) *3958.756</f>
        <v>98.068159364672084</v>
      </c>
      <c r="N149" s="12">
        <f>Table22[[#This Row],[Permit Approval Date]]-Table22[[#This Row],[Permit Submitted Date]]</f>
        <v>19</v>
      </c>
    </row>
    <row r="150" spans="1:14">
      <c r="A150" t="str">
        <f t="shared" si="2"/>
        <v>Norman</v>
      </c>
      <c r="B150">
        <v>0</v>
      </c>
      <c r="D150">
        <v>1</v>
      </c>
      <c r="E150">
        <v>43</v>
      </c>
      <c r="F150" s="1">
        <v>42431</v>
      </c>
      <c r="G150" s="1">
        <v>42431</v>
      </c>
      <c r="H150">
        <v>14</v>
      </c>
      <c r="I150">
        <v>116.5</v>
      </c>
      <c r="J150">
        <v>0</v>
      </c>
      <c r="K150">
        <v>35.552937899999996</v>
      </c>
      <c r="L150">
        <v>-97.046161600000005</v>
      </c>
      <c r="M150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150" s="12">
        <f>Table22[[#This Row],[Permit Approval Date]]-Table22[[#This Row],[Permit Submitted Date]]</f>
        <v>0</v>
      </c>
    </row>
    <row r="151" spans="1:14">
      <c r="A151" t="str">
        <f t="shared" si="2"/>
        <v>Norman</v>
      </c>
      <c r="B151">
        <v>0</v>
      </c>
      <c r="D151">
        <v>1</v>
      </c>
      <c r="E151">
        <v>17</v>
      </c>
      <c r="F151" s="1">
        <v>42431</v>
      </c>
      <c r="G151" s="1">
        <v>42437</v>
      </c>
      <c r="H151">
        <v>9</v>
      </c>
      <c r="I151">
        <v>79</v>
      </c>
      <c r="J151">
        <v>1.92</v>
      </c>
      <c r="K151">
        <v>35.362937899999999</v>
      </c>
      <c r="L151">
        <v>-97.236161600000003</v>
      </c>
      <c r="M151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51" s="12">
        <f>Table22[[#This Row],[Permit Approval Date]]-Table22[[#This Row],[Permit Submitted Date]]</f>
        <v>6</v>
      </c>
    </row>
    <row r="152" spans="1:14">
      <c r="A152" t="str">
        <f t="shared" si="2"/>
        <v>Norman</v>
      </c>
      <c r="B152">
        <v>0</v>
      </c>
      <c r="D152">
        <v>1</v>
      </c>
      <c r="E152">
        <v>16</v>
      </c>
      <c r="F152" s="1">
        <v>42431</v>
      </c>
      <c r="G152" s="1">
        <v>42437</v>
      </c>
      <c r="H152">
        <v>7</v>
      </c>
      <c r="I152">
        <v>60</v>
      </c>
      <c r="J152">
        <v>0</v>
      </c>
      <c r="K152">
        <v>35.482937899999996</v>
      </c>
      <c r="L152">
        <v>-97.206161600000001</v>
      </c>
      <c r="M15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52" s="12">
        <f>Table22[[#This Row],[Permit Approval Date]]-Table22[[#This Row],[Permit Submitted Date]]</f>
        <v>6</v>
      </c>
    </row>
    <row r="153" spans="1:14">
      <c r="A153" t="str">
        <f t="shared" si="2"/>
        <v>Norman</v>
      </c>
      <c r="B153">
        <v>0</v>
      </c>
      <c r="D153">
        <v>1</v>
      </c>
      <c r="E153">
        <v>35</v>
      </c>
      <c r="F153" s="1">
        <v>42432</v>
      </c>
      <c r="G153" s="1">
        <v>42432</v>
      </c>
      <c r="H153">
        <v>20</v>
      </c>
      <c r="I153">
        <v>188</v>
      </c>
      <c r="J153">
        <v>0</v>
      </c>
      <c r="K153">
        <v>35.232937899999996</v>
      </c>
      <c r="L153">
        <v>-97.006161599999999</v>
      </c>
      <c r="M15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53" s="12">
        <f>Table22[[#This Row],[Permit Approval Date]]-Table22[[#This Row],[Permit Submitted Date]]</f>
        <v>0</v>
      </c>
    </row>
    <row r="154" spans="1:14">
      <c r="A154" t="str">
        <f t="shared" si="2"/>
        <v>Norman</v>
      </c>
      <c r="B154">
        <v>0</v>
      </c>
      <c r="D154">
        <v>1</v>
      </c>
      <c r="E154">
        <v>32</v>
      </c>
      <c r="F154" s="1">
        <v>42432</v>
      </c>
      <c r="G154" s="1">
        <v>42432</v>
      </c>
      <c r="H154">
        <v>9</v>
      </c>
      <c r="I154">
        <v>90.5</v>
      </c>
      <c r="J154">
        <v>0</v>
      </c>
      <c r="K154">
        <v>34.782937899999993</v>
      </c>
      <c r="L154">
        <v>-98.076161600000006</v>
      </c>
      <c r="M154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154" s="12">
        <f>Table22[[#This Row],[Permit Approval Date]]-Table22[[#This Row],[Permit Submitted Date]]</f>
        <v>0</v>
      </c>
    </row>
    <row r="155" spans="1:14">
      <c r="A155" t="str">
        <f t="shared" si="2"/>
        <v>Norman</v>
      </c>
      <c r="B155">
        <v>0</v>
      </c>
      <c r="D155">
        <v>2</v>
      </c>
      <c r="E155">
        <v>36</v>
      </c>
      <c r="F155" s="1">
        <v>42432</v>
      </c>
      <c r="G155" s="1">
        <v>42432</v>
      </c>
      <c r="H155">
        <v>8</v>
      </c>
      <c r="I155">
        <v>80</v>
      </c>
      <c r="J155">
        <v>0</v>
      </c>
      <c r="K155">
        <v>35.232937899999996</v>
      </c>
      <c r="L155">
        <v>-97.006161599999999</v>
      </c>
      <c r="M15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55" s="12">
        <f>Table22[[#This Row],[Permit Approval Date]]-Table22[[#This Row],[Permit Submitted Date]]</f>
        <v>0</v>
      </c>
    </row>
    <row r="156" spans="1:14">
      <c r="A156" t="str">
        <f t="shared" si="2"/>
        <v>Norman</v>
      </c>
      <c r="B156">
        <v>0</v>
      </c>
      <c r="D156">
        <v>1</v>
      </c>
      <c r="E156">
        <v>20</v>
      </c>
      <c r="F156" s="1">
        <v>42433</v>
      </c>
      <c r="G156" s="1">
        <v>42433</v>
      </c>
      <c r="H156">
        <v>18</v>
      </c>
      <c r="I156">
        <v>150</v>
      </c>
      <c r="J156">
        <v>0</v>
      </c>
      <c r="K156">
        <v>36.032937899999993</v>
      </c>
      <c r="L156">
        <v>-97.796161600000005</v>
      </c>
      <c r="M156" s="13">
        <f>ACOS(COS(RADIANS(90-$P$2)) *COS(RADIANS(90-Table22[[#This Row],[Latitude]])) +SIN(RADIANS(90-$P$2)) *SIN(RADIANS(90-Table22[[#This Row],[Latitude]])) *COS(RADIANS($Q$2-Table22[[#This Row],[Longitude]]))) *3958.756</f>
        <v>60.410108934048893</v>
      </c>
      <c r="N156" s="12">
        <f>Table22[[#This Row],[Permit Approval Date]]-Table22[[#This Row],[Permit Submitted Date]]</f>
        <v>0</v>
      </c>
    </row>
    <row r="157" spans="1:14">
      <c r="A157" t="str">
        <f t="shared" si="2"/>
        <v>Norman</v>
      </c>
      <c r="B157">
        <v>0</v>
      </c>
      <c r="D157">
        <v>1</v>
      </c>
      <c r="E157">
        <v>32</v>
      </c>
      <c r="F157" s="1">
        <v>42433</v>
      </c>
      <c r="G157" s="1">
        <v>42439</v>
      </c>
      <c r="H157">
        <v>14</v>
      </c>
      <c r="I157">
        <v>101</v>
      </c>
      <c r="J157">
        <v>9</v>
      </c>
      <c r="K157">
        <v>34.962937899999993</v>
      </c>
      <c r="L157">
        <v>-97.966161600000007</v>
      </c>
      <c r="M157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57" s="12">
        <f>Table22[[#This Row],[Permit Approval Date]]-Table22[[#This Row],[Permit Submitted Date]]</f>
        <v>6</v>
      </c>
    </row>
    <row r="158" spans="1:14">
      <c r="A158" t="str">
        <f t="shared" si="2"/>
        <v>Norman</v>
      </c>
      <c r="B158">
        <v>0</v>
      </c>
      <c r="D158">
        <v>1</v>
      </c>
      <c r="E158">
        <v>18</v>
      </c>
      <c r="F158" s="1">
        <v>42433</v>
      </c>
      <c r="G158" s="1">
        <v>42437</v>
      </c>
      <c r="H158">
        <v>11</v>
      </c>
      <c r="I158">
        <v>97.5</v>
      </c>
      <c r="J158">
        <v>0</v>
      </c>
      <c r="K158">
        <v>35.362937899999999</v>
      </c>
      <c r="L158">
        <v>-97.236161600000003</v>
      </c>
      <c r="M158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58" s="12">
        <f>Table22[[#This Row],[Permit Approval Date]]-Table22[[#This Row],[Permit Submitted Date]]</f>
        <v>4</v>
      </c>
    </row>
    <row r="159" spans="1:14">
      <c r="A159" t="str">
        <f t="shared" si="2"/>
        <v>Norman</v>
      </c>
      <c r="B159">
        <v>0</v>
      </c>
      <c r="D159">
        <v>1</v>
      </c>
      <c r="E159">
        <v>24</v>
      </c>
      <c r="F159" s="1">
        <v>42433</v>
      </c>
      <c r="G159" s="1">
        <v>42437</v>
      </c>
      <c r="H159">
        <v>12</v>
      </c>
      <c r="I159">
        <v>92</v>
      </c>
      <c r="J159">
        <v>0</v>
      </c>
      <c r="K159">
        <v>35.482937899999996</v>
      </c>
      <c r="L159">
        <v>-97.206161600000001</v>
      </c>
      <c r="M159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59" s="12">
        <f>Table22[[#This Row],[Permit Approval Date]]-Table22[[#This Row],[Permit Submitted Date]]</f>
        <v>4</v>
      </c>
    </row>
    <row r="160" spans="1:14">
      <c r="A160" t="str">
        <f t="shared" si="2"/>
        <v>Norman</v>
      </c>
      <c r="B160">
        <v>0</v>
      </c>
      <c r="D160">
        <v>1</v>
      </c>
      <c r="E160">
        <v>35</v>
      </c>
      <c r="F160" s="1">
        <v>42433</v>
      </c>
      <c r="G160" s="1">
        <v>42447</v>
      </c>
      <c r="H160">
        <v>8</v>
      </c>
      <c r="I160">
        <v>51.5</v>
      </c>
      <c r="J160">
        <v>4</v>
      </c>
      <c r="K160">
        <v>35.602937899999993</v>
      </c>
      <c r="L160">
        <v>-97.686161600000005</v>
      </c>
      <c r="M160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160" s="12">
        <f>Table22[[#This Row],[Permit Approval Date]]-Table22[[#This Row],[Permit Submitted Date]]</f>
        <v>14</v>
      </c>
    </row>
    <row r="161" spans="1:14">
      <c r="A161" t="str">
        <f t="shared" si="2"/>
        <v>Norman</v>
      </c>
      <c r="B161">
        <v>0</v>
      </c>
      <c r="D161">
        <v>1</v>
      </c>
      <c r="E161">
        <v>15</v>
      </c>
      <c r="F161" s="1">
        <v>42433</v>
      </c>
      <c r="G161" s="1">
        <v>42437</v>
      </c>
      <c r="H161">
        <v>5</v>
      </c>
      <c r="I161">
        <v>42</v>
      </c>
      <c r="J161">
        <v>0</v>
      </c>
      <c r="K161">
        <v>35.352937899999993</v>
      </c>
      <c r="L161">
        <v>-97.196161599999996</v>
      </c>
      <c r="M161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61" s="12">
        <f>Table22[[#This Row],[Permit Approval Date]]-Table22[[#This Row],[Permit Submitted Date]]</f>
        <v>4</v>
      </c>
    </row>
    <row r="162" spans="1:14">
      <c r="A162" t="str">
        <f t="shared" si="2"/>
        <v>Norman</v>
      </c>
      <c r="B162">
        <v>0</v>
      </c>
      <c r="D162">
        <v>1</v>
      </c>
      <c r="E162">
        <v>12</v>
      </c>
      <c r="F162" s="1">
        <v>42436</v>
      </c>
      <c r="G162" s="1">
        <v>42451</v>
      </c>
      <c r="H162">
        <v>5</v>
      </c>
      <c r="I162">
        <v>48</v>
      </c>
      <c r="J162">
        <v>0</v>
      </c>
      <c r="K162">
        <v>34.742937899999994</v>
      </c>
      <c r="L162">
        <v>-97.886161600000008</v>
      </c>
      <c r="M162" s="13">
        <f>ACOS(COS(RADIANS(90-$P$2)) *COS(RADIANS(90-Table22[[#This Row],[Latitude]])) +SIN(RADIANS(90-$P$2)) *SIN(RADIANS(90-Table22[[#This Row],[Latitude]])) *COS(RADIANS($Q$2-Table22[[#This Row],[Longitude]]))) *3958.756</f>
        <v>40.536462813968647</v>
      </c>
      <c r="N162" s="12">
        <f>Table22[[#This Row],[Permit Approval Date]]-Table22[[#This Row],[Permit Submitted Date]]</f>
        <v>15</v>
      </c>
    </row>
    <row r="163" spans="1:14">
      <c r="A163" t="str">
        <f t="shared" si="2"/>
        <v>Norman</v>
      </c>
      <c r="B163">
        <v>0</v>
      </c>
      <c r="D163">
        <v>1</v>
      </c>
      <c r="E163">
        <v>19</v>
      </c>
      <c r="F163" s="1">
        <v>42436</v>
      </c>
      <c r="G163" s="1">
        <v>42436</v>
      </c>
      <c r="H163">
        <v>6</v>
      </c>
      <c r="I163">
        <v>44.5</v>
      </c>
      <c r="J163">
        <v>0</v>
      </c>
      <c r="K163">
        <v>35.262937899999997</v>
      </c>
      <c r="L163">
        <v>-97.316161600000001</v>
      </c>
      <c r="M163" s="13">
        <f>ACOS(COS(RADIANS(90-$P$2)) *COS(RADIANS(90-Table22[[#This Row],[Latitude]])) +SIN(RADIANS(90-$P$2)) *SIN(RADIANS(90-Table22[[#This Row],[Latitude]])) *COS(RADIANS($Q$2-Table22[[#This Row],[Longitude]]))) *3958.756</f>
        <v>8.3452968784445485</v>
      </c>
      <c r="N163" s="12">
        <f>Table22[[#This Row],[Permit Approval Date]]-Table22[[#This Row],[Permit Submitted Date]]</f>
        <v>0</v>
      </c>
    </row>
    <row r="164" spans="1:14">
      <c r="A164" t="str">
        <f t="shared" si="2"/>
        <v>Norman</v>
      </c>
      <c r="B164">
        <v>0</v>
      </c>
      <c r="D164">
        <v>1</v>
      </c>
      <c r="E164">
        <v>35</v>
      </c>
      <c r="F164" s="1">
        <v>42437</v>
      </c>
      <c r="G164" s="1">
        <v>42443</v>
      </c>
      <c r="H164">
        <v>12</v>
      </c>
      <c r="I164">
        <v>89.5</v>
      </c>
      <c r="J164">
        <v>0</v>
      </c>
      <c r="K164">
        <v>35.262937899999997</v>
      </c>
      <c r="L164">
        <v>-97.806161599999996</v>
      </c>
      <c r="M164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64" s="12">
        <f>Table22[[#This Row],[Permit Approval Date]]-Table22[[#This Row],[Permit Submitted Date]]</f>
        <v>6</v>
      </c>
    </row>
    <row r="165" spans="1:14">
      <c r="A165" t="str">
        <f t="shared" si="2"/>
        <v>Norman</v>
      </c>
      <c r="B165">
        <v>0</v>
      </c>
      <c r="C165">
        <v>1</v>
      </c>
      <c r="D165">
        <v>1</v>
      </c>
      <c r="E165">
        <v>40</v>
      </c>
      <c r="F165" s="1">
        <v>42437</v>
      </c>
      <c r="G165" s="1">
        <v>42443</v>
      </c>
      <c r="H165">
        <v>16</v>
      </c>
      <c r="I165">
        <v>112.5</v>
      </c>
      <c r="J165">
        <v>16</v>
      </c>
      <c r="K165">
        <v>35.262937899999997</v>
      </c>
      <c r="L165">
        <v>-97.806161599999996</v>
      </c>
      <c r="M165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65" s="12">
        <f>Table22[[#This Row],[Permit Approval Date]]-Table22[[#This Row],[Permit Submitted Date]]</f>
        <v>6</v>
      </c>
    </row>
    <row r="166" spans="1:14">
      <c r="A166" t="str">
        <f t="shared" si="2"/>
        <v>Norman</v>
      </c>
      <c r="B166">
        <v>0</v>
      </c>
      <c r="C166">
        <v>1</v>
      </c>
      <c r="D166">
        <v>1</v>
      </c>
      <c r="E166">
        <v>32</v>
      </c>
      <c r="F166" s="1">
        <v>42437</v>
      </c>
      <c r="G166" s="1">
        <v>42446</v>
      </c>
      <c r="H166">
        <v>8</v>
      </c>
      <c r="I166">
        <v>44</v>
      </c>
      <c r="J166">
        <v>11</v>
      </c>
      <c r="K166">
        <v>35.232937899999996</v>
      </c>
      <c r="L166">
        <v>-97.296161600000005</v>
      </c>
      <c r="M166" s="13">
        <f>ACOS(COS(RADIANS(90-$P$2)) *COS(RADIANS(90-Table22[[#This Row],[Latitude]])) +SIN(RADIANS(90-$P$2)) *SIN(RADIANS(90-Table22[[#This Row],[Latitude]])) *COS(RADIANS($Q$2-Table22[[#This Row],[Longitude]]))) *3958.756</f>
        <v>8.6932116417485545</v>
      </c>
      <c r="N166" s="12">
        <f>Table22[[#This Row],[Permit Approval Date]]-Table22[[#This Row],[Permit Submitted Date]]</f>
        <v>9</v>
      </c>
    </row>
    <row r="167" spans="1:14">
      <c r="A167" t="str">
        <f t="shared" si="2"/>
        <v>Norman</v>
      </c>
      <c r="B167">
        <v>0</v>
      </c>
      <c r="D167">
        <v>1</v>
      </c>
      <c r="E167">
        <v>21</v>
      </c>
      <c r="F167" s="1">
        <v>42438</v>
      </c>
      <c r="G167" s="1">
        <v>42438</v>
      </c>
      <c r="H167">
        <v>5</v>
      </c>
      <c r="I167">
        <v>48.5</v>
      </c>
      <c r="J167">
        <v>0</v>
      </c>
      <c r="K167">
        <v>36.292937899999998</v>
      </c>
      <c r="L167">
        <v>-97.7861616</v>
      </c>
      <c r="M167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167" s="12">
        <f>Table22[[#This Row],[Permit Approval Date]]-Table22[[#This Row],[Permit Submitted Date]]</f>
        <v>0</v>
      </c>
    </row>
    <row r="168" spans="1:14">
      <c r="A168" t="str">
        <f t="shared" si="2"/>
        <v>Norman</v>
      </c>
      <c r="B168">
        <v>0</v>
      </c>
      <c r="D168">
        <v>1</v>
      </c>
      <c r="E168">
        <v>52</v>
      </c>
      <c r="F168" s="1">
        <v>42439</v>
      </c>
      <c r="G168" s="1">
        <v>42439</v>
      </c>
      <c r="H168">
        <v>17</v>
      </c>
      <c r="I168">
        <v>128</v>
      </c>
      <c r="J168">
        <v>5</v>
      </c>
      <c r="K168">
        <v>35.232937899999996</v>
      </c>
      <c r="L168">
        <v>-97.006161599999999</v>
      </c>
      <c r="M16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68" s="12">
        <f>Table22[[#This Row],[Permit Approval Date]]-Table22[[#This Row],[Permit Submitted Date]]</f>
        <v>0</v>
      </c>
    </row>
    <row r="169" spans="1:14">
      <c r="A169" t="str">
        <f t="shared" si="2"/>
        <v>Norman</v>
      </c>
      <c r="B169">
        <v>0</v>
      </c>
      <c r="D169">
        <v>1</v>
      </c>
      <c r="E169">
        <v>16</v>
      </c>
      <c r="F169" s="1">
        <v>42443</v>
      </c>
      <c r="G169" s="1">
        <v>42443</v>
      </c>
      <c r="H169">
        <v>12</v>
      </c>
      <c r="I169">
        <v>93.5</v>
      </c>
      <c r="J169">
        <v>0</v>
      </c>
      <c r="K169">
        <v>34.962937899999993</v>
      </c>
      <c r="L169">
        <v>-97.966161600000007</v>
      </c>
      <c r="M169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69" s="12">
        <f>Table22[[#This Row],[Permit Approval Date]]-Table22[[#This Row],[Permit Submitted Date]]</f>
        <v>0</v>
      </c>
    </row>
    <row r="170" spans="1:14">
      <c r="A170" t="str">
        <f t="shared" si="2"/>
        <v>Norman</v>
      </c>
      <c r="B170">
        <v>0</v>
      </c>
      <c r="D170">
        <v>1</v>
      </c>
      <c r="E170">
        <v>18</v>
      </c>
      <c r="F170" s="1">
        <v>42443</v>
      </c>
      <c r="G170" s="1">
        <v>42444</v>
      </c>
      <c r="H170">
        <v>12</v>
      </c>
      <c r="I170">
        <v>88</v>
      </c>
      <c r="J170">
        <v>0</v>
      </c>
      <c r="K170">
        <v>35.242937899999994</v>
      </c>
      <c r="L170">
        <v>-97.636161600000008</v>
      </c>
      <c r="M170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170" s="12">
        <f>Table22[[#This Row],[Permit Approval Date]]-Table22[[#This Row],[Permit Submitted Date]]</f>
        <v>1</v>
      </c>
    </row>
    <row r="171" spans="1:14">
      <c r="A171" t="str">
        <f t="shared" si="2"/>
        <v>Norman</v>
      </c>
      <c r="B171">
        <v>0</v>
      </c>
      <c r="D171">
        <v>1</v>
      </c>
      <c r="E171">
        <v>33</v>
      </c>
      <c r="F171" s="1">
        <v>42443</v>
      </c>
      <c r="G171" s="1">
        <v>42446</v>
      </c>
      <c r="H171">
        <v>9</v>
      </c>
      <c r="I171">
        <v>76</v>
      </c>
      <c r="J171">
        <v>0</v>
      </c>
      <c r="K171">
        <v>35.472937899999998</v>
      </c>
      <c r="L171">
        <v>-97.026161599999995</v>
      </c>
      <c r="M171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71" s="12">
        <f>Table22[[#This Row],[Permit Approval Date]]-Table22[[#This Row],[Permit Submitted Date]]</f>
        <v>3</v>
      </c>
    </row>
    <row r="172" spans="1:14">
      <c r="A172" t="str">
        <f t="shared" si="2"/>
        <v>Norman</v>
      </c>
      <c r="B172">
        <v>0</v>
      </c>
      <c r="C172">
        <v>1</v>
      </c>
      <c r="D172">
        <v>1</v>
      </c>
      <c r="E172">
        <v>47</v>
      </c>
      <c r="F172" s="1">
        <v>42443</v>
      </c>
      <c r="G172" s="1">
        <v>42446</v>
      </c>
      <c r="H172">
        <v>9</v>
      </c>
      <c r="I172">
        <v>57</v>
      </c>
      <c r="J172">
        <v>15</v>
      </c>
      <c r="K172">
        <v>35.472937899999998</v>
      </c>
      <c r="L172">
        <v>-97.026161599999995</v>
      </c>
      <c r="M172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72" s="12">
        <f>Table22[[#This Row],[Permit Approval Date]]-Table22[[#This Row],[Permit Submitted Date]]</f>
        <v>3</v>
      </c>
    </row>
    <row r="173" spans="1:14">
      <c r="A173" t="str">
        <f t="shared" si="2"/>
        <v>Norman</v>
      </c>
      <c r="B173">
        <v>0</v>
      </c>
      <c r="D173">
        <v>1</v>
      </c>
      <c r="E173">
        <v>28</v>
      </c>
      <c r="F173" s="1">
        <v>42443</v>
      </c>
      <c r="G173" s="1">
        <v>42444</v>
      </c>
      <c r="H173">
        <v>6</v>
      </c>
      <c r="I173">
        <v>50</v>
      </c>
      <c r="J173">
        <v>0</v>
      </c>
      <c r="K173">
        <v>35.242937899999994</v>
      </c>
      <c r="L173">
        <v>-97.636161600000008</v>
      </c>
      <c r="M173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173" s="12">
        <f>Table22[[#This Row],[Permit Approval Date]]-Table22[[#This Row],[Permit Submitted Date]]</f>
        <v>1</v>
      </c>
    </row>
    <row r="174" spans="1:14">
      <c r="A174" t="str">
        <f t="shared" si="2"/>
        <v>Norman</v>
      </c>
      <c r="B174">
        <v>0</v>
      </c>
      <c r="D174">
        <v>1</v>
      </c>
      <c r="E174">
        <v>31</v>
      </c>
      <c r="F174" s="1">
        <v>42443</v>
      </c>
      <c r="G174" s="1">
        <v>42443</v>
      </c>
      <c r="H174">
        <v>5</v>
      </c>
      <c r="I174">
        <v>40</v>
      </c>
      <c r="J174">
        <v>0</v>
      </c>
      <c r="K174">
        <v>35.472937899999998</v>
      </c>
      <c r="L174">
        <v>-97.026161599999995</v>
      </c>
      <c r="M174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74" s="12">
        <f>Table22[[#This Row],[Permit Approval Date]]-Table22[[#This Row],[Permit Submitted Date]]</f>
        <v>0</v>
      </c>
    </row>
    <row r="175" spans="1:14">
      <c r="A175" t="str">
        <f t="shared" si="2"/>
        <v>Norman</v>
      </c>
      <c r="B175">
        <v>0</v>
      </c>
      <c r="D175">
        <v>1</v>
      </c>
      <c r="E175">
        <v>14</v>
      </c>
      <c r="F175" s="1">
        <v>42443</v>
      </c>
      <c r="G175" s="1">
        <v>42443</v>
      </c>
      <c r="H175">
        <v>3</v>
      </c>
      <c r="I175">
        <v>24</v>
      </c>
      <c r="J175">
        <v>0</v>
      </c>
      <c r="K175">
        <v>35.472937899999998</v>
      </c>
      <c r="L175">
        <v>-97.026161599999995</v>
      </c>
      <c r="M175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75" s="12">
        <f>Table22[[#This Row],[Permit Approval Date]]-Table22[[#This Row],[Permit Submitted Date]]</f>
        <v>0</v>
      </c>
    </row>
    <row r="176" spans="1:14">
      <c r="A176" t="str">
        <f t="shared" si="2"/>
        <v>Norman</v>
      </c>
      <c r="B176">
        <v>0</v>
      </c>
      <c r="D176">
        <v>1</v>
      </c>
      <c r="E176">
        <v>33</v>
      </c>
      <c r="F176" s="1">
        <v>42444</v>
      </c>
      <c r="G176" s="1">
        <v>42452</v>
      </c>
      <c r="H176">
        <v>9</v>
      </c>
      <c r="I176">
        <v>83.5</v>
      </c>
      <c r="J176">
        <v>0</v>
      </c>
      <c r="K176">
        <v>35.242937899999994</v>
      </c>
      <c r="L176">
        <v>-97.266161600000004</v>
      </c>
      <c r="M176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176" s="12">
        <f>Table22[[#This Row],[Permit Approval Date]]-Table22[[#This Row],[Permit Submitted Date]]</f>
        <v>8</v>
      </c>
    </row>
    <row r="177" spans="1:14">
      <c r="A177" t="str">
        <f t="shared" si="2"/>
        <v>Norman</v>
      </c>
      <c r="B177">
        <v>0</v>
      </c>
      <c r="D177">
        <v>1</v>
      </c>
      <c r="E177">
        <v>20</v>
      </c>
      <c r="F177" s="1">
        <v>42444</v>
      </c>
      <c r="G177" s="1">
        <v>42444</v>
      </c>
      <c r="H177">
        <v>9</v>
      </c>
      <c r="I177">
        <v>68</v>
      </c>
      <c r="J177">
        <v>0</v>
      </c>
      <c r="K177">
        <v>34.902937899999998</v>
      </c>
      <c r="L177">
        <v>-97.376161600000003</v>
      </c>
      <c r="M177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77" s="12">
        <f>Table22[[#This Row],[Permit Approval Date]]-Table22[[#This Row],[Permit Submitted Date]]</f>
        <v>0</v>
      </c>
    </row>
    <row r="178" spans="1:14">
      <c r="A178" t="str">
        <f t="shared" si="2"/>
        <v>Norman</v>
      </c>
      <c r="B178">
        <v>0</v>
      </c>
      <c r="D178">
        <v>1</v>
      </c>
      <c r="E178">
        <v>25</v>
      </c>
      <c r="F178" s="1">
        <v>42444</v>
      </c>
      <c r="G178" s="1">
        <v>42452</v>
      </c>
      <c r="H178">
        <v>5</v>
      </c>
      <c r="I178">
        <v>41</v>
      </c>
      <c r="J178">
        <v>0</v>
      </c>
      <c r="K178">
        <v>35.242937899999994</v>
      </c>
      <c r="L178">
        <v>-97.266161600000004</v>
      </c>
      <c r="M178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178" s="12">
        <f>Table22[[#This Row],[Permit Approval Date]]-Table22[[#This Row],[Permit Submitted Date]]</f>
        <v>8</v>
      </c>
    </row>
    <row r="179" spans="1:14">
      <c r="A179" t="str">
        <f t="shared" si="2"/>
        <v>Norman</v>
      </c>
      <c r="B179">
        <v>0</v>
      </c>
      <c r="D179">
        <v>1</v>
      </c>
      <c r="E179">
        <v>16</v>
      </c>
      <c r="F179" s="1">
        <v>42444</v>
      </c>
      <c r="G179" s="1">
        <v>42444</v>
      </c>
      <c r="H179">
        <v>3</v>
      </c>
      <c r="I179">
        <v>27</v>
      </c>
      <c r="J179">
        <v>0</v>
      </c>
      <c r="K179">
        <v>35.172937899999994</v>
      </c>
      <c r="L179">
        <v>-97.276161599999995</v>
      </c>
      <c r="M179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179" s="12">
        <f>Table22[[#This Row],[Permit Approval Date]]-Table22[[#This Row],[Permit Submitted Date]]</f>
        <v>0</v>
      </c>
    </row>
    <row r="180" spans="1:14">
      <c r="A180" t="str">
        <f t="shared" si="2"/>
        <v>Norman</v>
      </c>
      <c r="B180">
        <v>0</v>
      </c>
      <c r="D180">
        <v>1</v>
      </c>
      <c r="E180">
        <v>45</v>
      </c>
      <c r="F180" s="1">
        <v>42445</v>
      </c>
      <c r="G180" s="1">
        <v>42445</v>
      </c>
      <c r="H180">
        <v>28</v>
      </c>
      <c r="I180">
        <v>260.25</v>
      </c>
      <c r="J180">
        <v>0</v>
      </c>
      <c r="K180">
        <v>35.232937899999996</v>
      </c>
      <c r="L180">
        <v>-97.006161599999999</v>
      </c>
      <c r="M18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0" s="12">
        <f>Table22[[#This Row],[Permit Approval Date]]-Table22[[#This Row],[Permit Submitted Date]]</f>
        <v>0</v>
      </c>
    </row>
    <row r="181" spans="1:14">
      <c r="A181" t="str">
        <f t="shared" si="2"/>
        <v>Norman</v>
      </c>
      <c r="B181">
        <v>0</v>
      </c>
      <c r="D181">
        <v>1</v>
      </c>
      <c r="E181">
        <v>35</v>
      </c>
      <c r="F181" s="1">
        <v>42445</v>
      </c>
      <c r="G181" s="1">
        <v>42445</v>
      </c>
      <c r="H181">
        <v>11</v>
      </c>
      <c r="I181">
        <v>100.5</v>
      </c>
      <c r="J181">
        <v>0</v>
      </c>
      <c r="K181">
        <v>35.162937899999996</v>
      </c>
      <c r="L181">
        <v>-96.9261616</v>
      </c>
      <c r="M181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81" s="12">
        <f>Table22[[#This Row],[Permit Approval Date]]-Table22[[#This Row],[Permit Submitted Date]]</f>
        <v>0</v>
      </c>
    </row>
    <row r="182" spans="1:14">
      <c r="A182" t="str">
        <f t="shared" si="2"/>
        <v>Norman</v>
      </c>
      <c r="B182">
        <v>0</v>
      </c>
      <c r="D182">
        <v>1</v>
      </c>
      <c r="E182">
        <v>28</v>
      </c>
      <c r="F182" s="1">
        <v>42445</v>
      </c>
      <c r="G182" s="1">
        <v>42445</v>
      </c>
      <c r="H182">
        <v>9</v>
      </c>
      <c r="I182">
        <v>68</v>
      </c>
      <c r="J182">
        <v>0</v>
      </c>
      <c r="K182">
        <v>35.232937899999996</v>
      </c>
      <c r="L182">
        <v>-97.006161599999999</v>
      </c>
      <c r="M18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2" s="12">
        <f>Table22[[#This Row],[Permit Approval Date]]-Table22[[#This Row],[Permit Submitted Date]]</f>
        <v>0</v>
      </c>
    </row>
    <row r="183" spans="1:14">
      <c r="A183" t="str">
        <f t="shared" si="2"/>
        <v>Norman</v>
      </c>
      <c r="B183">
        <v>0</v>
      </c>
      <c r="D183">
        <v>1</v>
      </c>
      <c r="E183">
        <v>24</v>
      </c>
      <c r="F183" s="1">
        <v>42445</v>
      </c>
      <c r="G183" s="1">
        <v>42451</v>
      </c>
      <c r="H183">
        <v>8</v>
      </c>
      <c r="I183">
        <v>62.5</v>
      </c>
      <c r="J183">
        <v>0</v>
      </c>
      <c r="K183">
        <v>35.242937899999994</v>
      </c>
      <c r="L183">
        <v>-97.636161600000008</v>
      </c>
      <c r="M183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183" s="12">
        <f>Table22[[#This Row],[Permit Approval Date]]-Table22[[#This Row],[Permit Submitted Date]]</f>
        <v>6</v>
      </c>
    </row>
    <row r="184" spans="1:14">
      <c r="A184" t="str">
        <f t="shared" si="2"/>
        <v>Norman</v>
      </c>
      <c r="B184">
        <v>0</v>
      </c>
      <c r="D184">
        <v>1</v>
      </c>
      <c r="E184">
        <v>30</v>
      </c>
      <c r="F184" s="1">
        <v>42446</v>
      </c>
      <c r="G184" s="1">
        <v>42446</v>
      </c>
      <c r="H184">
        <v>11</v>
      </c>
      <c r="I184">
        <v>111.5</v>
      </c>
      <c r="J184">
        <v>0</v>
      </c>
      <c r="K184">
        <v>35.552937899999996</v>
      </c>
      <c r="L184">
        <v>-97.046161600000005</v>
      </c>
      <c r="M184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184" s="12">
        <f>Table22[[#This Row],[Permit Approval Date]]-Table22[[#This Row],[Permit Submitted Date]]</f>
        <v>0</v>
      </c>
    </row>
    <row r="185" spans="1:14">
      <c r="A185" t="str">
        <f t="shared" si="2"/>
        <v>Norman</v>
      </c>
      <c r="B185">
        <v>0</v>
      </c>
      <c r="C185">
        <v>1</v>
      </c>
      <c r="D185">
        <v>1</v>
      </c>
      <c r="E185">
        <v>14</v>
      </c>
      <c r="F185" s="1">
        <v>42446</v>
      </c>
      <c r="G185" s="1">
        <v>42453</v>
      </c>
      <c r="H185">
        <v>9</v>
      </c>
      <c r="I185">
        <v>59</v>
      </c>
      <c r="J185">
        <v>19</v>
      </c>
      <c r="K185">
        <v>35.262937899999997</v>
      </c>
      <c r="L185">
        <v>-97.806161599999996</v>
      </c>
      <c r="M185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85" s="12">
        <f>Table22[[#This Row],[Permit Approval Date]]-Table22[[#This Row],[Permit Submitted Date]]</f>
        <v>7</v>
      </c>
    </row>
    <row r="186" spans="1:14">
      <c r="A186" t="str">
        <f t="shared" si="2"/>
        <v>Norman</v>
      </c>
      <c r="B186">
        <v>0</v>
      </c>
      <c r="D186">
        <v>1</v>
      </c>
      <c r="E186">
        <v>18</v>
      </c>
      <c r="F186" s="1">
        <v>42446</v>
      </c>
      <c r="G186" s="1">
        <v>42446</v>
      </c>
      <c r="H186">
        <v>9</v>
      </c>
      <c r="I186">
        <v>72</v>
      </c>
      <c r="J186">
        <v>0</v>
      </c>
      <c r="K186">
        <v>34.942937899999997</v>
      </c>
      <c r="L186">
        <v>-97.766161600000004</v>
      </c>
      <c r="M186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186" s="12">
        <f>Table22[[#This Row],[Permit Approval Date]]-Table22[[#This Row],[Permit Submitted Date]]</f>
        <v>0</v>
      </c>
    </row>
    <row r="187" spans="1:14">
      <c r="A187" t="str">
        <f t="shared" si="2"/>
        <v>Norman</v>
      </c>
      <c r="B187">
        <v>0</v>
      </c>
      <c r="D187">
        <v>1</v>
      </c>
      <c r="E187">
        <v>27</v>
      </c>
      <c r="F187" s="1">
        <v>42446</v>
      </c>
      <c r="G187" s="1">
        <v>42452</v>
      </c>
      <c r="H187">
        <v>9</v>
      </c>
      <c r="I187">
        <v>64</v>
      </c>
      <c r="J187">
        <v>5</v>
      </c>
      <c r="K187">
        <v>35.362937899999999</v>
      </c>
      <c r="L187">
        <v>-97.236161600000003</v>
      </c>
      <c r="M187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87" s="12">
        <f>Table22[[#This Row],[Permit Approval Date]]-Table22[[#This Row],[Permit Submitted Date]]</f>
        <v>6</v>
      </c>
    </row>
    <row r="188" spans="1:14">
      <c r="A188" t="str">
        <f t="shared" si="2"/>
        <v>Norman</v>
      </c>
      <c r="B188">
        <v>0</v>
      </c>
      <c r="D188">
        <v>1</v>
      </c>
      <c r="E188">
        <v>14</v>
      </c>
      <c r="F188" s="1">
        <v>42446</v>
      </c>
      <c r="G188" s="1">
        <v>42446</v>
      </c>
      <c r="H188">
        <v>4</v>
      </c>
      <c r="I188">
        <v>38</v>
      </c>
      <c r="J188">
        <v>0</v>
      </c>
      <c r="K188">
        <v>34.962937899999993</v>
      </c>
      <c r="L188">
        <v>-97.966161600000007</v>
      </c>
      <c r="M18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88" s="12">
        <f>Table22[[#This Row],[Permit Approval Date]]-Table22[[#This Row],[Permit Submitted Date]]</f>
        <v>0</v>
      </c>
    </row>
    <row r="189" spans="1:14">
      <c r="A189" t="str">
        <f t="shared" si="2"/>
        <v>Norman</v>
      </c>
      <c r="B189">
        <v>0</v>
      </c>
      <c r="D189">
        <v>2</v>
      </c>
      <c r="E189">
        <v>61</v>
      </c>
      <c r="F189" s="1">
        <v>42447</v>
      </c>
      <c r="G189" s="1">
        <v>42454</v>
      </c>
      <c r="H189">
        <v>17</v>
      </c>
      <c r="I189">
        <v>139.5</v>
      </c>
      <c r="J189">
        <v>3</v>
      </c>
      <c r="K189">
        <v>35.362937899999999</v>
      </c>
      <c r="L189">
        <v>-97.116161599999998</v>
      </c>
      <c r="M189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89" s="12">
        <f>Table22[[#This Row],[Permit Approval Date]]-Table22[[#This Row],[Permit Submitted Date]]</f>
        <v>7</v>
      </c>
    </row>
    <row r="190" spans="1:14">
      <c r="A190" t="str">
        <f t="shared" si="2"/>
        <v>Norman</v>
      </c>
      <c r="B190">
        <v>0</v>
      </c>
      <c r="D190">
        <v>1</v>
      </c>
      <c r="E190">
        <v>23</v>
      </c>
      <c r="F190" s="1">
        <v>42447</v>
      </c>
      <c r="G190" s="1">
        <v>42447</v>
      </c>
      <c r="H190">
        <v>17</v>
      </c>
      <c r="I190">
        <v>131.5</v>
      </c>
      <c r="J190">
        <v>0</v>
      </c>
      <c r="K190">
        <v>34.902937899999998</v>
      </c>
      <c r="L190">
        <v>-97.376161600000003</v>
      </c>
      <c r="M190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90" s="12">
        <f>Table22[[#This Row],[Permit Approval Date]]-Table22[[#This Row],[Permit Submitted Date]]</f>
        <v>0</v>
      </c>
    </row>
    <row r="191" spans="1:14">
      <c r="A191" t="str">
        <f t="shared" si="2"/>
        <v>Norman</v>
      </c>
      <c r="B191">
        <v>0</v>
      </c>
      <c r="D191">
        <v>1</v>
      </c>
      <c r="E191">
        <v>12</v>
      </c>
      <c r="F191" s="1">
        <v>42447</v>
      </c>
      <c r="G191" s="1">
        <v>42453</v>
      </c>
      <c r="H191">
        <v>12</v>
      </c>
      <c r="I191">
        <v>96</v>
      </c>
      <c r="J191">
        <v>0</v>
      </c>
      <c r="K191">
        <v>35.162937899999996</v>
      </c>
      <c r="L191">
        <v>-97.446161599999996</v>
      </c>
      <c r="M191" s="13">
        <f>ACOS(COS(RADIANS(90-$P$2)) *COS(RADIANS(90-Table22[[#This Row],[Latitude]])) +SIN(RADIANS(90-$P$2)) *SIN(RADIANS(90-Table22[[#This Row],[Latitude]])) *COS(RADIANS($Q$2-Table22[[#This Row],[Longitude]]))) *3958.756</f>
        <v>2.980183107586265</v>
      </c>
      <c r="N191" s="12">
        <f>Table22[[#This Row],[Permit Approval Date]]-Table22[[#This Row],[Permit Submitted Date]]</f>
        <v>6</v>
      </c>
    </row>
    <row r="192" spans="1:14">
      <c r="A192" t="str">
        <f t="shared" si="2"/>
        <v>Norman</v>
      </c>
      <c r="B192">
        <v>0</v>
      </c>
      <c r="D192">
        <v>1</v>
      </c>
      <c r="E192">
        <v>31</v>
      </c>
      <c r="F192" s="1">
        <v>42447</v>
      </c>
      <c r="G192" s="1">
        <v>42447</v>
      </c>
      <c r="H192">
        <v>9</v>
      </c>
      <c r="I192">
        <v>88</v>
      </c>
      <c r="J192">
        <v>0</v>
      </c>
      <c r="K192">
        <v>34.902937899999998</v>
      </c>
      <c r="L192">
        <v>-97.376161600000003</v>
      </c>
      <c r="M192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92" s="12">
        <f>Table22[[#This Row],[Permit Approval Date]]-Table22[[#This Row],[Permit Submitted Date]]</f>
        <v>0</v>
      </c>
    </row>
    <row r="193" spans="1:14">
      <c r="A193" t="str">
        <f t="shared" si="2"/>
        <v>Norman</v>
      </c>
      <c r="B193">
        <v>0</v>
      </c>
      <c r="D193">
        <v>1</v>
      </c>
      <c r="E193">
        <v>18</v>
      </c>
      <c r="F193" s="1">
        <v>42447</v>
      </c>
      <c r="G193" s="1">
        <v>42453</v>
      </c>
      <c r="H193">
        <v>8</v>
      </c>
      <c r="I193">
        <v>63</v>
      </c>
      <c r="J193">
        <v>0</v>
      </c>
      <c r="K193">
        <v>35.242937899999994</v>
      </c>
      <c r="L193">
        <v>-97.636161600000008</v>
      </c>
      <c r="M193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193" s="12">
        <f>Table22[[#This Row],[Permit Approval Date]]-Table22[[#This Row],[Permit Submitted Date]]</f>
        <v>6</v>
      </c>
    </row>
    <row r="194" spans="1:14">
      <c r="A194" t="str">
        <f t="shared" ref="A194:A257" si="3">"Norman"</f>
        <v>Norman</v>
      </c>
      <c r="B194">
        <v>0</v>
      </c>
      <c r="D194">
        <v>1</v>
      </c>
      <c r="E194">
        <v>28</v>
      </c>
      <c r="F194" s="1">
        <v>42447</v>
      </c>
      <c r="G194" s="1">
        <v>42453</v>
      </c>
      <c r="H194">
        <v>7</v>
      </c>
      <c r="I194">
        <v>48</v>
      </c>
      <c r="J194">
        <v>0</v>
      </c>
      <c r="K194">
        <v>34.982937899999996</v>
      </c>
      <c r="L194">
        <v>-97.466161600000007</v>
      </c>
      <c r="M194" s="13">
        <f>ACOS(COS(RADIANS(90-$P$2)) *COS(RADIANS(90-Table22[[#This Row],[Latitude]])) +SIN(RADIANS(90-$P$2)) *SIN(RADIANS(90-Table22[[#This Row],[Latitude]])) *COS(RADIANS($Q$2-Table22[[#This Row],[Longitude]]))) *3958.756</f>
        <v>15.45640450533976</v>
      </c>
      <c r="N194" s="12">
        <f>Table22[[#This Row],[Permit Approval Date]]-Table22[[#This Row],[Permit Submitted Date]]</f>
        <v>6</v>
      </c>
    </row>
    <row r="195" spans="1:14">
      <c r="A195" t="str">
        <f t="shared" si="3"/>
        <v>Norman</v>
      </c>
      <c r="B195">
        <v>0</v>
      </c>
      <c r="D195">
        <v>1</v>
      </c>
      <c r="E195">
        <v>23</v>
      </c>
      <c r="F195" s="1">
        <v>42447</v>
      </c>
      <c r="G195" s="1">
        <v>42457</v>
      </c>
      <c r="H195">
        <v>3</v>
      </c>
      <c r="I195">
        <v>30</v>
      </c>
      <c r="J195">
        <v>0</v>
      </c>
      <c r="K195">
        <v>35.632937899999995</v>
      </c>
      <c r="L195">
        <v>-97.506161599999999</v>
      </c>
      <c r="M195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95" s="12">
        <f>Table22[[#This Row],[Permit Approval Date]]-Table22[[#This Row],[Permit Submitted Date]]</f>
        <v>10</v>
      </c>
    </row>
    <row r="196" spans="1:14">
      <c r="A196" t="str">
        <f t="shared" si="3"/>
        <v>Norman</v>
      </c>
      <c r="B196">
        <v>0</v>
      </c>
      <c r="D196">
        <v>1</v>
      </c>
      <c r="E196">
        <v>14</v>
      </c>
      <c r="F196" s="1">
        <v>42450</v>
      </c>
      <c r="G196" s="1">
        <v>42450</v>
      </c>
      <c r="H196">
        <v>10</v>
      </c>
      <c r="I196">
        <v>76.5</v>
      </c>
      <c r="J196">
        <v>0</v>
      </c>
      <c r="K196">
        <v>35.232937899999996</v>
      </c>
      <c r="L196">
        <v>-96.766161600000004</v>
      </c>
      <c r="M196" s="13">
        <f>ACOS(COS(RADIANS(90-$P$2)) *COS(RADIANS(90-Table22[[#This Row],[Latitude]])) +SIN(RADIANS(90-$P$2)) *SIN(RADIANS(90-Table22[[#This Row],[Latitude]])) *COS(RADIANS($Q$2-Table22[[#This Row],[Longitude]]))) *3958.756</f>
        <v>38.45365658253624</v>
      </c>
      <c r="N196" s="12">
        <f>Table22[[#This Row],[Permit Approval Date]]-Table22[[#This Row],[Permit Submitted Date]]</f>
        <v>0</v>
      </c>
    </row>
    <row r="197" spans="1:14">
      <c r="A197" t="str">
        <f t="shared" si="3"/>
        <v>Norman</v>
      </c>
      <c r="B197">
        <v>0</v>
      </c>
      <c r="D197">
        <v>2</v>
      </c>
      <c r="E197">
        <v>33</v>
      </c>
      <c r="F197" s="1">
        <v>42450</v>
      </c>
      <c r="G197" s="1">
        <v>42450</v>
      </c>
      <c r="H197">
        <v>7</v>
      </c>
      <c r="I197">
        <v>57.5</v>
      </c>
      <c r="J197">
        <v>0</v>
      </c>
      <c r="K197">
        <v>34.902937899999998</v>
      </c>
      <c r="L197">
        <v>-97.886161600000008</v>
      </c>
      <c r="M197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97" s="12">
        <f>Table22[[#This Row],[Permit Approval Date]]-Table22[[#This Row],[Permit Submitted Date]]</f>
        <v>0</v>
      </c>
    </row>
    <row r="198" spans="1:14">
      <c r="A198" t="str">
        <f t="shared" si="3"/>
        <v>Norman</v>
      </c>
      <c r="B198">
        <v>0</v>
      </c>
      <c r="D198">
        <v>1</v>
      </c>
      <c r="E198">
        <v>25</v>
      </c>
      <c r="F198" s="1">
        <v>42450</v>
      </c>
      <c r="G198" s="1">
        <v>42450</v>
      </c>
      <c r="H198">
        <v>6</v>
      </c>
      <c r="I198">
        <v>50.5</v>
      </c>
      <c r="J198">
        <v>0</v>
      </c>
      <c r="K198">
        <v>35.232937899999996</v>
      </c>
      <c r="L198">
        <v>-97.006161599999999</v>
      </c>
      <c r="M19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98" s="12">
        <f>Table22[[#This Row],[Permit Approval Date]]-Table22[[#This Row],[Permit Submitted Date]]</f>
        <v>0</v>
      </c>
    </row>
    <row r="199" spans="1:14">
      <c r="A199" t="str">
        <f t="shared" si="3"/>
        <v>Norman</v>
      </c>
      <c r="B199">
        <v>0</v>
      </c>
      <c r="D199">
        <v>1</v>
      </c>
      <c r="E199">
        <v>20</v>
      </c>
      <c r="F199" s="1">
        <v>42451</v>
      </c>
      <c r="G199" s="1">
        <v>42453</v>
      </c>
      <c r="H199">
        <v>8</v>
      </c>
      <c r="I199">
        <v>73.5</v>
      </c>
      <c r="J199">
        <v>0</v>
      </c>
      <c r="K199">
        <v>35.262937899999997</v>
      </c>
      <c r="L199">
        <v>-97.806161599999996</v>
      </c>
      <c r="M199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99" s="12">
        <f>Table22[[#This Row],[Permit Approval Date]]-Table22[[#This Row],[Permit Submitted Date]]</f>
        <v>2</v>
      </c>
    </row>
    <row r="200" spans="1:14">
      <c r="A200" t="str">
        <f t="shared" si="3"/>
        <v>Norman</v>
      </c>
      <c r="B200">
        <v>0</v>
      </c>
      <c r="D200">
        <v>1</v>
      </c>
      <c r="E200">
        <v>28</v>
      </c>
      <c r="F200" s="1">
        <v>42452</v>
      </c>
      <c r="G200" s="1">
        <v>42454</v>
      </c>
      <c r="H200">
        <v>6</v>
      </c>
      <c r="I200">
        <v>52</v>
      </c>
      <c r="J200">
        <v>0</v>
      </c>
      <c r="K200">
        <v>35.552937899999996</v>
      </c>
      <c r="L200">
        <v>-97.046161600000005</v>
      </c>
      <c r="M200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200" s="12">
        <f>Table22[[#This Row],[Permit Approval Date]]-Table22[[#This Row],[Permit Submitted Date]]</f>
        <v>2</v>
      </c>
    </row>
    <row r="201" spans="1:14">
      <c r="A201" t="str">
        <f t="shared" si="3"/>
        <v>Norman</v>
      </c>
      <c r="B201">
        <v>0</v>
      </c>
      <c r="D201">
        <v>1</v>
      </c>
      <c r="E201">
        <v>18</v>
      </c>
      <c r="F201" s="1">
        <v>42452</v>
      </c>
      <c r="G201" s="1">
        <v>42454</v>
      </c>
      <c r="H201">
        <v>4</v>
      </c>
      <c r="I201">
        <v>30</v>
      </c>
      <c r="J201">
        <v>0</v>
      </c>
      <c r="K201">
        <v>35.482937899999996</v>
      </c>
      <c r="L201">
        <v>-97.206161600000001</v>
      </c>
      <c r="M20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01" s="12">
        <f>Table22[[#This Row],[Permit Approval Date]]-Table22[[#This Row],[Permit Submitted Date]]</f>
        <v>2</v>
      </c>
    </row>
    <row r="202" spans="1:14">
      <c r="A202" t="str">
        <f t="shared" si="3"/>
        <v>Norman</v>
      </c>
      <c r="B202">
        <v>0</v>
      </c>
      <c r="D202">
        <v>1</v>
      </c>
      <c r="E202">
        <v>26</v>
      </c>
      <c r="F202" s="1">
        <v>42453</v>
      </c>
      <c r="G202" s="1">
        <v>42453</v>
      </c>
      <c r="H202">
        <v>15</v>
      </c>
      <c r="I202">
        <v>149.5</v>
      </c>
      <c r="J202">
        <v>0</v>
      </c>
      <c r="K202">
        <v>34.902937899999998</v>
      </c>
      <c r="L202">
        <v>-97.886161600000008</v>
      </c>
      <c r="M202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202" s="12">
        <f>Table22[[#This Row],[Permit Approval Date]]-Table22[[#This Row],[Permit Submitted Date]]</f>
        <v>0</v>
      </c>
    </row>
    <row r="203" spans="1:14">
      <c r="A203" t="str">
        <f t="shared" si="3"/>
        <v>Norman</v>
      </c>
      <c r="B203">
        <v>0</v>
      </c>
      <c r="D203">
        <v>1</v>
      </c>
      <c r="E203">
        <v>27</v>
      </c>
      <c r="F203" s="1">
        <v>42453</v>
      </c>
      <c r="G203" s="1">
        <v>42453</v>
      </c>
      <c r="H203">
        <v>10</v>
      </c>
      <c r="I203">
        <v>89.5</v>
      </c>
      <c r="J203">
        <v>0</v>
      </c>
      <c r="K203">
        <v>35.902937899999998</v>
      </c>
      <c r="L203">
        <v>-97.716161600000007</v>
      </c>
      <c r="M203" s="13">
        <f>ACOS(COS(RADIANS(90-$P$2)) *COS(RADIANS(90-Table22[[#This Row],[Latitude]])) +SIN(RADIANS(90-$P$2)) *SIN(RADIANS(90-Table22[[#This Row],[Latitude]])) *COS(RADIANS($Q$2-Table22[[#This Row],[Longitude]]))) *3958.756</f>
        <v>50.476576746280514</v>
      </c>
      <c r="N203" s="12">
        <f>Table22[[#This Row],[Permit Approval Date]]-Table22[[#This Row],[Permit Submitted Date]]</f>
        <v>0</v>
      </c>
    </row>
    <row r="204" spans="1:14">
      <c r="A204" t="str">
        <f t="shared" si="3"/>
        <v>Norman</v>
      </c>
      <c r="B204">
        <v>0</v>
      </c>
      <c r="D204">
        <v>1</v>
      </c>
      <c r="E204">
        <v>21</v>
      </c>
      <c r="F204" s="1">
        <v>42453</v>
      </c>
      <c r="G204" s="1">
        <v>42453</v>
      </c>
      <c r="H204">
        <v>8</v>
      </c>
      <c r="I204">
        <v>61</v>
      </c>
      <c r="J204">
        <v>0</v>
      </c>
      <c r="K204">
        <v>34.992937899999994</v>
      </c>
      <c r="L204">
        <v>-97.256161599999999</v>
      </c>
      <c r="M204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204" s="12">
        <f>Table22[[#This Row],[Permit Approval Date]]-Table22[[#This Row],[Permit Submitted Date]]</f>
        <v>0</v>
      </c>
    </row>
    <row r="205" spans="1:14">
      <c r="A205" t="str">
        <f t="shared" si="3"/>
        <v>Norman</v>
      </c>
      <c r="B205">
        <v>0</v>
      </c>
      <c r="D205">
        <v>1</v>
      </c>
      <c r="E205">
        <v>22</v>
      </c>
      <c r="F205" s="1">
        <v>42453</v>
      </c>
      <c r="G205" s="1">
        <v>42453</v>
      </c>
      <c r="H205">
        <v>6</v>
      </c>
      <c r="I205">
        <v>42</v>
      </c>
      <c r="J205">
        <v>0</v>
      </c>
      <c r="K205">
        <v>34.982937899999996</v>
      </c>
      <c r="L205">
        <v>-97.396161599999999</v>
      </c>
      <c r="M205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205" s="12">
        <f>Table22[[#This Row],[Permit Approval Date]]-Table22[[#This Row],[Permit Submitted Date]]</f>
        <v>0</v>
      </c>
    </row>
    <row r="206" spans="1:14">
      <c r="A206" t="str">
        <f t="shared" si="3"/>
        <v>Norman</v>
      </c>
      <c r="B206">
        <v>0</v>
      </c>
      <c r="D206">
        <v>1</v>
      </c>
      <c r="E206">
        <v>18</v>
      </c>
      <c r="F206" s="1">
        <v>42453</v>
      </c>
      <c r="G206" s="1">
        <v>42454</v>
      </c>
      <c r="H206">
        <v>4</v>
      </c>
      <c r="I206">
        <v>36.5</v>
      </c>
      <c r="J206">
        <v>0</v>
      </c>
      <c r="K206">
        <v>35.162937899999996</v>
      </c>
      <c r="L206">
        <v>-96.9261616</v>
      </c>
      <c r="M206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206" s="12">
        <f>Table22[[#This Row],[Permit Approval Date]]-Table22[[#This Row],[Permit Submitted Date]]</f>
        <v>1</v>
      </c>
    </row>
    <row r="207" spans="1:14">
      <c r="A207" t="str">
        <f t="shared" si="3"/>
        <v>Norman</v>
      </c>
      <c r="B207">
        <v>0</v>
      </c>
      <c r="D207">
        <v>1</v>
      </c>
      <c r="E207">
        <v>17</v>
      </c>
      <c r="F207" s="1">
        <v>42453</v>
      </c>
      <c r="G207" s="1">
        <v>42453</v>
      </c>
      <c r="H207">
        <v>4</v>
      </c>
      <c r="I207">
        <v>36</v>
      </c>
      <c r="J207">
        <v>0</v>
      </c>
      <c r="K207">
        <v>34.782937899999993</v>
      </c>
      <c r="L207">
        <v>-98.076161600000006</v>
      </c>
      <c r="M207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207" s="12">
        <f>Table22[[#This Row],[Permit Approval Date]]-Table22[[#This Row],[Permit Submitted Date]]</f>
        <v>0</v>
      </c>
    </row>
    <row r="208" spans="1:14">
      <c r="A208" t="str">
        <f t="shared" si="3"/>
        <v>Norman</v>
      </c>
      <c r="B208">
        <v>0</v>
      </c>
      <c r="D208">
        <v>2</v>
      </c>
      <c r="E208">
        <v>44</v>
      </c>
      <c r="F208" s="1">
        <v>42454</v>
      </c>
      <c r="G208" s="1">
        <v>42461</v>
      </c>
      <c r="H208">
        <v>13</v>
      </c>
      <c r="I208">
        <v>101.5</v>
      </c>
      <c r="J208">
        <v>0</v>
      </c>
      <c r="K208">
        <v>34.942937899999997</v>
      </c>
      <c r="L208">
        <v>-97.766161600000004</v>
      </c>
      <c r="M208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208" s="12">
        <f>Table22[[#This Row],[Permit Approval Date]]-Table22[[#This Row],[Permit Submitted Date]]</f>
        <v>7</v>
      </c>
    </row>
    <row r="209" spans="1:14">
      <c r="A209" t="str">
        <f t="shared" si="3"/>
        <v>Norman</v>
      </c>
      <c r="B209">
        <v>0</v>
      </c>
      <c r="D209">
        <v>1</v>
      </c>
      <c r="E209">
        <v>12</v>
      </c>
      <c r="F209" s="1">
        <v>42454</v>
      </c>
      <c r="G209" s="1">
        <v>42454</v>
      </c>
      <c r="H209">
        <v>10</v>
      </c>
      <c r="I209">
        <v>74.5</v>
      </c>
      <c r="J209">
        <v>0</v>
      </c>
      <c r="K209">
        <v>35.312937899999994</v>
      </c>
      <c r="L209">
        <v>-97.116161599999998</v>
      </c>
      <c r="M209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209" s="12">
        <f>Table22[[#This Row],[Permit Approval Date]]-Table22[[#This Row],[Permit Submitted Date]]</f>
        <v>0</v>
      </c>
    </row>
    <row r="210" spans="1:14">
      <c r="A210" t="str">
        <f t="shared" si="3"/>
        <v>Norman</v>
      </c>
      <c r="B210">
        <v>0</v>
      </c>
      <c r="D210">
        <v>1</v>
      </c>
      <c r="E210">
        <v>35</v>
      </c>
      <c r="F210" s="1">
        <v>42454</v>
      </c>
      <c r="G210" s="1">
        <v>42457</v>
      </c>
      <c r="H210">
        <v>5</v>
      </c>
      <c r="I210">
        <v>52</v>
      </c>
      <c r="J210">
        <v>0</v>
      </c>
      <c r="K210">
        <v>35.282937899999993</v>
      </c>
      <c r="L210">
        <v>-97.416161599999995</v>
      </c>
      <c r="M210" s="13">
        <f>ACOS(COS(RADIANS(90-$P$2)) *COS(RADIANS(90-Table22[[#This Row],[Latitude]])) +SIN(RADIANS(90-$P$2)) *SIN(RADIANS(90-Table22[[#This Row],[Latitude]])) *COS(RADIANS($Q$2-Table22[[#This Row],[Longitude]]))) *3958.756</f>
        <v>5.5822817973621444</v>
      </c>
      <c r="N210" s="12">
        <f>Table22[[#This Row],[Permit Approval Date]]-Table22[[#This Row],[Permit Submitted Date]]</f>
        <v>3</v>
      </c>
    </row>
    <row r="211" spans="1:14">
      <c r="A211" t="str">
        <f t="shared" si="3"/>
        <v>Norman</v>
      </c>
      <c r="B211">
        <v>0</v>
      </c>
      <c r="D211">
        <v>1</v>
      </c>
      <c r="E211">
        <v>29</v>
      </c>
      <c r="F211" s="1">
        <v>42457</v>
      </c>
      <c r="G211" s="1">
        <v>42457</v>
      </c>
      <c r="H211">
        <v>8</v>
      </c>
      <c r="I211">
        <v>69</v>
      </c>
      <c r="J211">
        <v>0</v>
      </c>
      <c r="K211">
        <v>36.262937899999997</v>
      </c>
      <c r="L211">
        <v>-97.766161600000004</v>
      </c>
      <c r="M211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211" s="12">
        <f>Table22[[#This Row],[Permit Approval Date]]-Table22[[#This Row],[Permit Submitted Date]]</f>
        <v>0</v>
      </c>
    </row>
    <row r="212" spans="1:14">
      <c r="A212" t="str">
        <f t="shared" si="3"/>
        <v>Norman</v>
      </c>
      <c r="B212">
        <v>0</v>
      </c>
      <c r="D212">
        <v>1</v>
      </c>
      <c r="E212">
        <v>10</v>
      </c>
      <c r="F212" s="1">
        <v>42457</v>
      </c>
      <c r="G212" s="1">
        <v>42457</v>
      </c>
      <c r="H212">
        <v>7</v>
      </c>
      <c r="I212">
        <v>59.5</v>
      </c>
      <c r="J212">
        <v>0</v>
      </c>
      <c r="K212">
        <v>35.772937899999995</v>
      </c>
      <c r="L212">
        <v>-97.106161600000007</v>
      </c>
      <c r="M212" s="13">
        <f>ACOS(COS(RADIANS(90-$P$2)) *COS(RADIANS(90-Table22[[#This Row],[Latitude]])) +SIN(RADIANS(90-$P$2)) *SIN(RADIANS(90-Table22[[#This Row],[Latitude]])) *COS(RADIANS($Q$2-Table22[[#This Row],[Longitude]]))) *3958.756</f>
        <v>43.599087585857838</v>
      </c>
      <c r="N212" s="12">
        <f>Table22[[#This Row],[Permit Approval Date]]-Table22[[#This Row],[Permit Submitted Date]]</f>
        <v>0</v>
      </c>
    </row>
    <row r="213" spans="1:14">
      <c r="A213" t="str">
        <f t="shared" si="3"/>
        <v>Norman</v>
      </c>
      <c r="B213">
        <v>0</v>
      </c>
      <c r="C213">
        <v>1</v>
      </c>
      <c r="D213">
        <v>2</v>
      </c>
      <c r="E213">
        <v>51</v>
      </c>
      <c r="F213" s="1">
        <v>42457</v>
      </c>
      <c r="G213" s="1">
        <v>42468</v>
      </c>
      <c r="H213">
        <v>27</v>
      </c>
      <c r="I213">
        <v>228.5</v>
      </c>
      <c r="J213">
        <v>12.5</v>
      </c>
      <c r="K213">
        <v>36.002937899999999</v>
      </c>
      <c r="L213">
        <v>-97.346161600000002</v>
      </c>
      <c r="M213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213" s="12">
        <f>Table22[[#This Row],[Permit Approval Date]]-Table22[[#This Row],[Permit Submitted Date]]</f>
        <v>11</v>
      </c>
    </row>
    <row r="214" spans="1:14">
      <c r="A214" t="str">
        <f t="shared" si="3"/>
        <v>Norman</v>
      </c>
      <c r="B214">
        <v>0</v>
      </c>
      <c r="D214">
        <v>1</v>
      </c>
      <c r="E214">
        <v>34</v>
      </c>
      <c r="F214" s="1">
        <v>42458</v>
      </c>
      <c r="G214" s="1">
        <v>42459</v>
      </c>
      <c r="H214">
        <v>15</v>
      </c>
      <c r="I214">
        <v>104.5</v>
      </c>
      <c r="J214">
        <v>0</v>
      </c>
      <c r="K214">
        <v>34.962937899999993</v>
      </c>
      <c r="L214">
        <v>-97.966161600000007</v>
      </c>
      <c r="M214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214" s="12">
        <f>Table22[[#This Row],[Permit Approval Date]]-Table22[[#This Row],[Permit Submitted Date]]</f>
        <v>1</v>
      </c>
    </row>
    <row r="215" spans="1:14">
      <c r="A215" t="str">
        <f t="shared" si="3"/>
        <v>Norman</v>
      </c>
      <c r="B215">
        <v>0</v>
      </c>
      <c r="D215">
        <v>1</v>
      </c>
      <c r="E215">
        <v>25</v>
      </c>
      <c r="F215" s="1">
        <v>42458</v>
      </c>
      <c r="G215" s="1">
        <v>42458</v>
      </c>
      <c r="H215">
        <v>4</v>
      </c>
      <c r="I215">
        <v>38</v>
      </c>
      <c r="J215">
        <v>0</v>
      </c>
      <c r="K215">
        <v>34.782937899999993</v>
      </c>
      <c r="L215">
        <v>-98.076161600000006</v>
      </c>
      <c r="M215" s="13">
        <f>ACOS(COS(RADIANS(90-$P$2)) *COS(RADIANS(90-Table22[[#This Row],[Latitude]])) +SIN(RADIANS(90-$P$2)) *SIN(RADIANS(90-Table22[[#This Row],[Latitude]])) *COS(RADIANS($Q$2-Table22[[#This Row],[Longitude]]))) *3958.756</f>
        <v>46.091469153605814</v>
      </c>
      <c r="N215" s="12">
        <f>Table22[[#This Row],[Permit Approval Date]]-Table22[[#This Row],[Permit Submitted Date]]</f>
        <v>0</v>
      </c>
    </row>
    <row r="216" spans="1:14">
      <c r="A216" t="str">
        <f t="shared" si="3"/>
        <v>Norman</v>
      </c>
      <c r="B216">
        <v>0</v>
      </c>
      <c r="D216">
        <v>1</v>
      </c>
      <c r="E216">
        <v>15</v>
      </c>
      <c r="F216" s="1">
        <v>42458</v>
      </c>
      <c r="G216" s="1">
        <v>42464</v>
      </c>
      <c r="H216">
        <v>3</v>
      </c>
      <c r="I216">
        <v>30</v>
      </c>
      <c r="J216">
        <v>0</v>
      </c>
      <c r="K216">
        <v>35.482937899999996</v>
      </c>
      <c r="L216">
        <v>-97.206161600000001</v>
      </c>
      <c r="M21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16" s="12">
        <f>Table22[[#This Row],[Permit Approval Date]]-Table22[[#This Row],[Permit Submitted Date]]</f>
        <v>6</v>
      </c>
    </row>
    <row r="217" spans="1:14">
      <c r="A217" t="str">
        <f t="shared" si="3"/>
        <v>Norman</v>
      </c>
      <c r="B217">
        <v>0</v>
      </c>
      <c r="D217">
        <v>1</v>
      </c>
      <c r="E217">
        <v>24</v>
      </c>
      <c r="F217" s="1">
        <v>42458</v>
      </c>
      <c r="G217" s="1">
        <v>42465</v>
      </c>
      <c r="H217">
        <v>4</v>
      </c>
      <c r="I217">
        <v>27.5</v>
      </c>
      <c r="J217">
        <v>0</v>
      </c>
      <c r="K217">
        <v>35.242937899999994</v>
      </c>
      <c r="L217">
        <v>-97.226161599999998</v>
      </c>
      <c r="M217" s="13">
        <f>ACOS(COS(RADIANS(90-$P$2)) *COS(RADIANS(90-Table22[[#This Row],[Latitude]])) +SIN(RADIANS(90-$P$2)) *SIN(RADIANS(90-Table22[[#This Row],[Latitude]])) *COS(RADIANS($Q$2-Table22[[#This Row],[Longitude]]))) *3958.756</f>
        <v>12.701181611774436</v>
      </c>
      <c r="N217" s="12">
        <f>Table22[[#This Row],[Permit Approval Date]]-Table22[[#This Row],[Permit Submitted Date]]</f>
        <v>7</v>
      </c>
    </row>
    <row r="218" spans="1:14">
      <c r="A218" t="str">
        <f t="shared" si="3"/>
        <v>Norman</v>
      </c>
      <c r="B218">
        <v>0</v>
      </c>
      <c r="D218">
        <v>1</v>
      </c>
      <c r="E218">
        <v>24</v>
      </c>
      <c r="F218" s="1">
        <v>42458</v>
      </c>
      <c r="G218" s="1">
        <v>42459</v>
      </c>
      <c r="H218">
        <v>3</v>
      </c>
      <c r="I218">
        <v>24</v>
      </c>
      <c r="J218">
        <v>0</v>
      </c>
      <c r="K218">
        <v>35.602937899999993</v>
      </c>
      <c r="L218">
        <v>-97.566161600000001</v>
      </c>
      <c r="M218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218" s="12">
        <f>Table22[[#This Row],[Permit Approval Date]]-Table22[[#This Row],[Permit Submitted Date]]</f>
        <v>1</v>
      </c>
    </row>
    <row r="219" spans="1:14">
      <c r="A219" t="str">
        <f t="shared" si="3"/>
        <v>Norman</v>
      </c>
      <c r="B219">
        <v>0</v>
      </c>
      <c r="D219">
        <v>2</v>
      </c>
      <c r="E219">
        <v>32</v>
      </c>
      <c r="F219" s="1">
        <v>42459</v>
      </c>
      <c r="G219" s="1">
        <v>42474</v>
      </c>
      <c r="H219">
        <v>8</v>
      </c>
      <c r="I219">
        <v>78</v>
      </c>
      <c r="J219">
        <v>0</v>
      </c>
      <c r="K219">
        <v>36.472937899999998</v>
      </c>
      <c r="L219">
        <v>-98.236161600000003</v>
      </c>
      <c r="M219" s="13">
        <f>ACOS(COS(RADIANS(90-$P$2)) *COS(RADIANS(90-Table22[[#This Row],[Latitude]])) +SIN(RADIANS(90-$P$2)) *SIN(RADIANS(90-Table22[[#This Row],[Latitude]])) *COS(RADIANS($Q$2-Table22[[#This Row],[Longitude]]))) *3958.756</f>
        <v>98.068159364672084</v>
      </c>
      <c r="N219" s="12">
        <f>Table22[[#This Row],[Permit Approval Date]]-Table22[[#This Row],[Permit Submitted Date]]</f>
        <v>15</v>
      </c>
    </row>
    <row r="220" spans="1:14">
      <c r="A220" t="str">
        <f t="shared" si="3"/>
        <v>Norman</v>
      </c>
      <c r="B220">
        <v>0</v>
      </c>
      <c r="D220">
        <v>2</v>
      </c>
      <c r="E220">
        <v>42</v>
      </c>
      <c r="F220" s="1">
        <v>42459</v>
      </c>
      <c r="G220" s="1">
        <v>42464</v>
      </c>
      <c r="H220">
        <v>7</v>
      </c>
      <c r="I220">
        <v>67.5</v>
      </c>
      <c r="J220">
        <v>0</v>
      </c>
      <c r="K220">
        <v>35.192937899999997</v>
      </c>
      <c r="L220">
        <v>-97.396161599999999</v>
      </c>
      <c r="M220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220" s="12">
        <f>Table22[[#This Row],[Permit Approval Date]]-Table22[[#This Row],[Permit Submitted Date]]</f>
        <v>5</v>
      </c>
    </row>
    <row r="221" spans="1:14">
      <c r="A221" t="str">
        <f t="shared" si="3"/>
        <v>Norman</v>
      </c>
      <c r="B221">
        <v>0</v>
      </c>
      <c r="D221">
        <v>1</v>
      </c>
      <c r="E221">
        <v>24</v>
      </c>
      <c r="F221" s="1">
        <v>42459</v>
      </c>
      <c r="G221" s="1">
        <v>42472</v>
      </c>
      <c r="H221">
        <v>4</v>
      </c>
      <c r="I221">
        <v>40</v>
      </c>
      <c r="J221">
        <v>0</v>
      </c>
      <c r="K221">
        <v>35.602937899999993</v>
      </c>
      <c r="L221">
        <v>-97.566161600000001</v>
      </c>
      <c r="M221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221" s="12">
        <f>Table22[[#This Row],[Permit Approval Date]]-Table22[[#This Row],[Permit Submitted Date]]</f>
        <v>13</v>
      </c>
    </row>
    <row r="222" spans="1:14">
      <c r="A222" t="str">
        <f t="shared" si="3"/>
        <v>Norman</v>
      </c>
      <c r="B222">
        <v>0</v>
      </c>
      <c r="D222">
        <v>1</v>
      </c>
      <c r="E222">
        <v>21</v>
      </c>
      <c r="F222" s="1">
        <v>42460</v>
      </c>
      <c r="G222" s="1">
        <v>42467</v>
      </c>
      <c r="H222">
        <v>4</v>
      </c>
      <c r="I222">
        <v>34</v>
      </c>
      <c r="J222">
        <v>0</v>
      </c>
      <c r="K222">
        <v>35.482937899999996</v>
      </c>
      <c r="L222">
        <v>-97.206161600000001</v>
      </c>
      <c r="M22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22" s="12">
        <f>Table22[[#This Row],[Permit Approval Date]]-Table22[[#This Row],[Permit Submitted Date]]</f>
        <v>7</v>
      </c>
    </row>
    <row r="223" spans="1:14">
      <c r="A223" t="str">
        <f t="shared" si="3"/>
        <v>Norman</v>
      </c>
      <c r="B223">
        <v>0</v>
      </c>
      <c r="D223">
        <v>2</v>
      </c>
      <c r="E223">
        <v>29</v>
      </c>
      <c r="F223" s="1">
        <v>42461</v>
      </c>
      <c r="G223" s="1">
        <v>42461</v>
      </c>
      <c r="H223">
        <v>12</v>
      </c>
      <c r="I223">
        <v>110</v>
      </c>
      <c r="J223">
        <v>0</v>
      </c>
      <c r="K223">
        <v>35.232937899999996</v>
      </c>
      <c r="L223">
        <v>-97.006161599999999</v>
      </c>
      <c r="M22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223" s="12">
        <f>Table22[[#This Row],[Permit Approval Date]]-Table22[[#This Row],[Permit Submitted Date]]</f>
        <v>0</v>
      </c>
    </row>
    <row r="224" spans="1:14">
      <c r="A224" t="str">
        <f t="shared" si="3"/>
        <v>Norman</v>
      </c>
      <c r="B224">
        <v>0</v>
      </c>
      <c r="D224">
        <v>2</v>
      </c>
      <c r="E224">
        <v>37</v>
      </c>
      <c r="F224" s="1">
        <v>42461</v>
      </c>
      <c r="G224" s="1">
        <v>42465</v>
      </c>
      <c r="H224">
        <v>13</v>
      </c>
      <c r="I224">
        <v>87</v>
      </c>
      <c r="J224">
        <v>0</v>
      </c>
      <c r="K224">
        <v>35.242937899999994</v>
      </c>
      <c r="L224">
        <v>-97.266161600000004</v>
      </c>
      <c r="M224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224" s="12">
        <f>Table22[[#This Row],[Permit Approval Date]]-Table22[[#This Row],[Permit Submitted Date]]</f>
        <v>4</v>
      </c>
    </row>
    <row r="225" spans="1:14">
      <c r="A225" t="str">
        <f t="shared" si="3"/>
        <v>Norman</v>
      </c>
      <c r="B225">
        <v>0</v>
      </c>
      <c r="D225">
        <v>2</v>
      </c>
      <c r="E225">
        <v>36</v>
      </c>
      <c r="F225" s="1">
        <v>42461</v>
      </c>
      <c r="G225" s="1">
        <v>42461</v>
      </c>
      <c r="H225">
        <v>8</v>
      </c>
      <c r="I225">
        <v>85</v>
      </c>
      <c r="J225">
        <v>0</v>
      </c>
      <c r="K225">
        <v>34.962937899999993</v>
      </c>
      <c r="L225">
        <v>-97.966161600000007</v>
      </c>
      <c r="M22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225" s="12">
        <f>Table22[[#This Row],[Permit Approval Date]]-Table22[[#This Row],[Permit Submitted Date]]</f>
        <v>0</v>
      </c>
    </row>
    <row r="226" spans="1:14">
      <c r="A226" t="str">
        <f t="shared" si="3"/>
        <v>Norman</v>
      </c>
      <c r="B226">
        <v>0</v>
      </c>
      <c r="D226">
        <v>1</v>
      </c>
      <c r="E226">
        <v>26</v>
      </c>
      <c r="F226" s="1">
        <v>42461</v>
      </c>
      <c r="G226" s="1">
        <v>42461</v>
      </c>
      <c r="H226">
        <v>8</v>
      </c>
      <c r="I226">
        <v>77.5</v>
      </c>
      <c r="J226">
        <v>0</v>
      </c>
      <c r="K226">
        <v>35.232937899999996</v>
      </c>
      <c r="L226">
        <v>-97.006161599999999</v>
      </c>
      <c r="M22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226" s="12">
        <f>Table22[[#This Row],[Permit Approval Date]]-Table22[[#This Row],[Permit Submitted Date]]</f>
        <v>0</v>
      </c>
    </row>
    <row r="227" spans="1:14">
      <c r="A227" t="str">
        <f t="shared" si="3"/>
        <v>Norman</v>
      </c>
      <c r="B227">
        <v>0</v>
      </c>
      <c r="D227">
        <v>2</v>
      </c>
      <c r="E227">
        <v>46</v>
      </c>
      <c r="F227" s="1">
        <v>42461</v>
      </c>
      <c r="G227" s="1">
        <v>42461</v>
      </c>
      <c r="H227">
        <v>7</v>
      </c>
      <c r="I227">
        <v>62</v>
      </c>
      <c r="J227">
        <v>0</v>
      </c>
      <c r="K227">
        <v>35.232937899999996</v>
      </c>
      <c r="L227">
        <v>-97.006161599999999</v>
      </c>
      <c r="M22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227" s="12">
        <f>Table22[[#This Row],[Permit Approval Date]]-Table22[[#This Row],[Permit Submitted Date]]</f>
        <v>0</v>
      </c>
    </row>
    <row r="228" spans="1:14">
      <c r="A228" t="str">
        <f t="shared" si="3"/>
        <v>Norman</v>
      </c>
      <c r="B228">
        <v>0</v>
      </c>
      <c r="D228">
        <v>1</v>
      </c>
      <c r="E228">
        <v>29</v>
      </c>
      <c r="F228" s="1">
        <v>42464</v>
      </c>
      <c r="G228" s="1">
        <v>42472</v>
      </c>
      <c r="H228">
        <v>13</v>
      </c>
      <c r="I228">
        <v>107.5</v>
      </c>
      <c r="J228">
        <v>0</v>
      </c>
      <c r="K228">
        <v>35.212937899999993</v>
      </c>
      <c r="L228">
        <v>-97.576161600000006</v>
      </c>
      <c r="M228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228" s="12">
        <f>Table22[[#This Row],[Permit Approval Date]]-Table22[[#This Row],[Permit Submitted Date]]</f>
        <v>8</v>
      </c>
    </row>
    <row r="229" spans="1:14">
      <c r="A229" t="str">
        <f t="shared" si="3"/>
        <v>Norman</v>
      </c>
      <c r="B229">
        <v>0</v>
      </c>
      <c r="D229">
        <v>1</v>
      </c>
      <c r="E229">
        <v>19</v>
      </c>
      <c r="F229" s="1">
        <v>42464</v>
      </c>
      <c r="G229" s="1">
        <v>42472</v>
      </c>
      <c r="H229">
        <v>4</v>
      </c>
      <c r="I229">
        <v>42</v>
      </c>
      <c r="J229">
        <v>0</v>
      </c>
      <c r="K229">
        <v>35.212937899999993</v>
      </c>
      <c r="L229">
        <v>-97.576161600000006</v>
      </c>
      <c r="M229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229" s="12">
        <f>Table22[[#This Row],[Permit Approval Date]]-Table22[[#This Row],[Permit Submitted Date]]</f>
        <v>8</v>
      </c>
    </row>
    <row r="230" spans="1:14">
      <c r="A230" t="str">
        <f t="shared" si="3"/>
        <v>Norman</v>
      </c>
      <c r="B230">
        <v>0</v>
      </c>
      <c r="D230">
        <v>1</v>
      </c>
      <c r="E230">
        <v>47</v>
      </c>
      <c r="F230" s="1">
        <v>42465</v>
      </c>
      <c r="G230" s="1">
        <v>42472</v>
      </c>
      <c r="H230">
        <v>9</v>
      </c>
      <c r="I230">
        <v>81</v>
      </c>
      <c r="J230">
        <v>0</v>
      </c>
      <c r="K230">
        <v>36.292937899999998</v>
      </c>
      <c r="L230">
        <v>-97.566161600000001</v>
      </c>
      <c r="M230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230" s="12">
        <f>Table22[[#This Row],[Permit Approval Date]]-Table22[[#This Row],[Permit Submitted Date]]</f>
        <v>7</v>
      </c>
    </row>
    <row r="231" spans="1:14">
      <c r="A231" t="str">
        <f t="shared" si="3"/>
        <v>Norman</v>
      </c>
      <c r="B231">
        <v>0</v>
      </c>
      <c r="D231">
        <v>1</v>
      </c>
      <c r="E231">
        <v>39</v>
      </c>
      <c r="F231" s="1">
        <v>42466</v>
      </c>
      <c r="G231" s="1">
        <v>42472</v>
      </c>
      <c r="H231">
        <v>10</v>
      </c>
      <c r="I231">
        <v>81.5</v>
      </c>
      <c r="J231">
        <v>0</v>
      </c>
      <c r="K231">
        <v>35.172937899999994</v>
      </c>
      <c r="L231">
        <v>-97.276161599999995</v>
      </c>
      <c r="M231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231" s="12">
        <f>Table22[[#This Row],[Permit Approval Date]]-Table22[[#This Row],[Permit Submitted Date]]</f>
        <v>6</v>
      </c>
    </row>
    <row r="232" spans="1:14">
      <c r="A232" t="str">
        <f t="shared" si="3"/>
        <v>Norman</v>
      </c>
      <c r="B232">
        <v>0</v>
      </c>
      <c r="C232">
        <v>1</v>
      </c>
      <c r="D232">
        <v>2</v>
      </c>
      <c r="E232">
        <v>56</v>
      </c>
      <c r="F232" s="1">
        <v>42466</v>
      </c>
      <c r="G232" s="1">
        <v>42466</v>
      </c>
      <c r="H232">
        <v>30</v>
      </c>
      <c r="I232">
        <v>246.5</v>
      </c>
      <c r="J232">
        <v>15</v>
      </c>
      <c r="K232">
        <v>35.662937899999996</v>
      </c>
      <c r="L232">
        <v>-97.076161600000006</v>
      </c>
      <c r="M232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232" s="12">
        <f>Table22[[#This Row],[Permit Approval Date]]-Table22[[#This Row],[Permit Submitted Date]]</f>
        <v>0</v>
      </c>
    </row>
    <row r="233" spans="1:14">
      <c r="A233" t="str">
        <f t="shared" si="3"/>
        <v>Norman</v>
      </c>
      <c r="B233">
        <v>0</v>
      </c>
      <c r="D233">
        <v>2</v>
      </c>
      <c r="E233">
        <v>29</v>
      </c>
      <c r="F233" s="1">
        <v>42466</v>
      </c>
      <c r="G233" s="1">
        <v>42466</v>
      </c>
      <c r="H233">
        <v>6</v>
      </c>
      <c r="I233">
        <v>60.5</v>
      </c>
      <c r="J233">
        <v>0</v>
      </c>
      <c r="K233">
        <v>35.732937899999996</v>
      </c>
      <c r="L233">
        <v>-97.156161600000004</v>
      </c>
      <c r="M233" s="13">
        <f>ACOS(COS(RADIANS(90-$P$2)) *COS(RADIANS(90-Table22[[#This Row],[Latitude]])) +SIN(RADIANS(90-$P$2)) *SIN(RADIANS(90-Table22[[#This Row],[Latitude]])) *COS(RADIANS($Q$2-Table22[[#This Row],[Longitude]]))) *3958.756</f>
        <v>39.903915270050199</v>
      </c>
      <c r="N233" s="12">
        <f>Table22[[#This Row],[Permit Approval Date]]-Table22[[#This Row],[Permit Submitted Date]]</f>
        <v>0</v>
      </c>
    </row>
    <row r="234" spans="1:14">
      <c r="A234" t="str">
        <f t="shared" si="3"/>
        <v>Norman</v>
      </c>
      <c r="B234">
        <v>0</v>
      </c>
      <c r="D234">
        <v>1</v>
      </c>
      <c r="E234">
        <v>27</v>
      </c>
      <c r="F234" s="1">
        <v>42466</v>
      </c>
      <c r="G234" s="1">
        <v>42466</v>
      </c>
      <c r="H234">
        <v>6</v>
      </c>
      <c r="I234">
        <v>49.5</v>
      </c>
      <c r="J234">
        <v>0</v>
      </c>
      <c r="K234">
        <v>35.202937899999995</v>
      </c>
      <c r="L234">
        <v>-97.206161600000001</v>
      </c>
      <c r="M234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234" s="12">
        <f>Table22[[#This Row],[Permit Approval Date]]-Table22[[#This Row],[Permit Submitted Date]]</f>
        <v>0</v>
      </c>
    </row>
    <row r="235" spans="1:14">
      <c r="A235" t="str">
        <f t="shared" si="3"/>
        <v>Norman</v>
      </c>
      <c r="B235">
        <v>0</v>
      </c>
      <c r="D235">
        <v>3</v>
      </c>
      <c r="E235">
        <v>59</v>
      </c>
      <c r="F235" s="1">
        <v>42467</v>
      </c>
      <c r="G235" s="1">
        <v>42474</v>
      </c>
      <c r="H235">
        <v>37</v>
      </c>
      <c r="I235">
        <v>280.96000000000004</v>
      </c>
      <c r="J235">
        <v>0</v>
      </c>
      <c r="K235">
        <v>35.532937899999993</v>
      </c>
      <c r="L235">
        <v>-97.306161599999996</v>
      </c>
      <c r="M235" s="13">
        <f>ACOS(COS(RADIANS(90-$P$2)) *COS(RADIANS(90-Table22[[#This Row],[Latitude]])) +SIN(RADIANS(90-$P$2)) *SIN(RADIANS(90-Table22[[#This Row],[Latitude]])) *COS(RADIANS($Q$2-Table22[[#This Row],[Longitude]]))) *3958.756</f>
        <v>23.930763477092839</v>
      </c>
      <c r="N235" s="12">
        <f>Table22[[#This Row],[Permit Approval Date]]-Table22[[#This Row],[Permit Submitted Date]]</f>
        <v>7</v>
      </c>
    </row>
    <row r="236" spans="1:14">
      <c r="A236" t="str">
        <f t="shared" si="3"/>
        <v>Norman</v>
      </c>
      <c r="B236">
        <v>0</v>
      </c>
      <c r="D236">
        <v>2</v>
      </c>
      <c r="E236">
        <v>40</v>
      </c>
      <c r="F236" s="1">
        <v>42467</v>
      </c>
      <c r="G236" s="1">
        <v>42467</v>
      </c>
      <c r="H236">
        <v>12</v>
      </c>
      <c r="I236">
        <v>105</v>
      </c>
      <c r="J236">
        <v>0</v>
      </c>
      <c r="K236">
        <v>35.552937899999996</v>
      </c>
      <c r="L236">
        <v>-97.046161600000005</v>
      </c>
      <c r="M236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236" s="12">
        <f>Table22[[#This Row],[Permit Approval Date]]-Table22[[#This Row],[Permit Submitted Date]]</f>
        <v>0</v>
      </c>
    </row>
    <row r="237" spans="1:14">
      <c r="A237" t="str">
        <f t="shared" si="3"/>
        <v>Norman</v>
      </c>
      <c r="B237">
        <v>0</v>
      </c>
      <c r="D237">
        <v>1</v>
      </c>
      <c r="E237">
        <v>35</v>
      </c>
      <c r="F237" s="1">
        <v>42467</v>
      </c>
      <c r="G237" s="1">
        <v>42473</v>
      </c>
      <c r="H237">
        <v>5</v>
      </c>
      <c r="I237">
        <v>42.5</v>
      </c>
      <c r="J237">
        <v>0</v>
      </c>
      <c r="K237">
        <v>35.102937899999993</v>
      </c>
      <c r="L237">
        <v>-97.756161599999999</v>
      </c>
      <c r="M237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237" s="12">
        <f>Table22[[#This Row],[Permit Approval Date]]-Table22[[#This Row],[Permit Submitted Date]]</f>
        <v>6</v>
      </c>
    </row>
    <row r="238" spans="1:14">
      <c r="A238" t="str">
        <f t="shared" si="3"/>
        <v>Norman</v>
      </c>
      <c r="B238">
        <v>0</v>
      </c>
      <c r="D238">
        <v>1</v>
      </c>
      <c r="E238">
        <v>31</v>
      </c>
      <c r="F238" s="1">
        <v>42467</v>
      </c>
      <c r="G238" s="1">
        <v>42467</v>
      </c>
      <c r="H238">
        <v>4</v>
      </c>
      <c r="I238">
        <v>32</v>
      </c>
      <c r="J238">
        <v>0</v>
      </c>
      <c r="K238">
        <v>35.552937899999996</v>
      </c>
      <c r="L238">
        <v>-97.046161600000005</v>
      </c>
      <c r="M238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238" s="12">
        <f>Table22[[#This Row],[Permit Approval Date]]-Table22[[#This Row],[Permit Submitted Date]]</f>
        <v>0</v>
      </c>
    </row>
    <row r="239" spans="1:14">
      <c r="A239" t="str">
        <f t="shared" si="3"/>
        <v>Norman</v>
      </c>
      <c r="B239">
        <v>0</v>
      </c>
      <c r="D239">
        <v>1</v>
      </c>
      <c r="E239">
        <v>49</v>
      </c>
      <c r="F239" s="1">
        <v>42468</v>
      </c>
      <c r="G239" s="1">
        <v>42474</v>
      </c>
      <c r="H239">
        <v>21</v>
      </c>
      <c r="I239">
        <v>211</v>
      </c>
      <c r="J239">
        <v>0</v>
      </c>
      <c r="K239">
        <v>36.282937899999993</v>
      </c>
      <c r="L239">
        <v>-98.2861616</v>
      </c>
      <c r="M239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239" s="12">
        <f>Table22[[#This Row],[Permit Approval Date]]-Table22[[#This Row],[Permit Submitted Date]]</f>
        <v>6</v>
      </c>
    </row>
    <row r="240" spans="1:14">
      <c r="A240" t="str">
        <f t="shared" si="3"/>
        <v>Norman</v>
      </c>
      <c r="B240">
        <v>0</v>
      </c>
      <c r="D240">
        <v>1</v>
      </c>
      <c r="E240">
        <v>33</v>
      </c>
      <c r="F240" s="1">
        <v>42468</v>
      </c>
      <c r="G240" s="1">
        <v>42468</v>
      </c>
      <c r="H240">
        <v>12</v>
      </c>
      <c r="I240">
        <v>111.5</v>
      </c>
      <c r="J240">
        <v>0</v>
      </c>
      <c r="K240">
        <v>34.992937899999994</v>
      </c>
      <c r="L240">
        <v>-97.256161599999999</v>
      </c>
      <c r="M240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240" s="12">
        <f>Table22[[#This Row],[Permit Approval Date]]-Table22[[#This Row],[Permit Submitted Date]]</f>
        <v>0</v>
      </c>
    </row>
    <row r="241" spans="1:14">
      <c r="A241" t="str">
        <f t="shared" si="3"/>
        <v>Norman</v>
      </c>
      <c r="B241">
        <v>0</v>
      </c>
      <c r="D241">
        <v>1</v>
      </c>
      <c r="E241">
        <v>28</v>
      </c>
      <c r="F241" s="1">
        <v>42468</v>
      </c>
      <c r="G241" s="1">
        <v>42473</v>
      </c>
      <c r="H241">
        <v>11</v>
      </c>
      <c r="I241">
        <v>100</v>
      </c>
      <c r="J241">
        <v>0</v>
      </c>
      <c r="K241">
        <v>35.482937899999996</v>
      </c>
      <c r="L241">
        <v>-97.206161600000001</v>
      </c>
      <c r="M24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41" s="12">
        <f>Table22[[#This Row],[Permit Approval Date]]-Table22[[#This Row],[Permit Submitted Date]]</f>
        <v>5</v>
      </c>
    </row>
    <row r="242" spans="1:14">
      <c r="A242" t="str">
        <f t="shared" si="3"/>
        <v>Norman</v>
      </c>
      <c r="B242">
        <v>0</v>
      </c>
      <c r="D242">
        <v>1</v>
      </c>
      <c r="E242">
        <v>34</v>
      </c>
      <c r="F242" s="1">
        <v>42468</v>
      </c>
      <c r="G242" s="1">
        <v>42468</v>
      </c>
      <c r="H242">
        <v>9</v>
      </c>
      <c r="I242">
        <v>80</v>
      </c>
      <c r="J242">
        <v>0</v>
      </c>
      <c r="K242">
        <v>34.902937899999998</v>
      </c>
      <c r="L242">
        <v>-97.886161600000008</v>
      </c>
      <c r="M242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242" s="12">
        <f>Table22[[#This Row],[Permit Approval Date]]-Table22[[#This Row],[Permit Submitted Date]]</f>
        <v>0</v>
      </c>
    </row>
    <row r="243" spans="1:14">
      <c r="A243" t="str">
        <f t="shared" si="3"/>
        <v>Norman</v>
      </c>
      <c r="B243">
        <v>0</v>
      </c>
      <c r="D243">
        <v>1</v>
      </c>
      <c r="E243">
        <v>17</v>
      </c>
      <c r="F243" s="1">
        <v>42468</v>
      </c>
      <c r="G243" s="1">
        <v>42468</v>
      </c>
      <c r="H243">
        <v>4</v>
      </c>
      <c r="I243">
        <v>41</v>
      </c>
      <c r="J243">
        <v>0</v>
      </c>
      <c r="K243">
        <v>35.162937899999996</v>
      </c>
      <c r="L243">
        <v>-96.9261616</v>
      </c>
      <c r="M243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243" s="12">
        <f>Table22[[#This Row],[Permit Approval Date]]-Table22[[#This Row],[Permit Submitted Date]]</f>
        <v>0</v>
      </c>
    </row>
    <row r="244" spans="1:14">
      <c r="A244" t="str">
        <f t="shared" si="3"/>
        <v>Norman</v>
      </c>
      <c r="B244">
        <v>0</v>
      </c>
      <c r="D244">
        <v>1</v>
      </c>
      <c r="E244">
        <v>32</v>
      </c>
      <c r="F244" s="1">
        <v>42471</v>
      </c>
      <c r="G244" s="1">
        <v>42480</v>
      </c>
      <c r="H244">
        <v>8</v>
      </c>
      <c r="I244">
        <v>72</v>
      </c>
      <c r="J244">
        <v>0</v>
      </c>
      <c r="K244">
        <v>35.242937899999994</v>
      </c>
      <c r="L244">
        <v>-97.266161600000004</v>
      </c>
      <c r="M244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244" s="12">
        <f>Table22[[#This Row],[Permit Approval Date]]-Table22[[#This Row],[Permit Submitted Date]]</f>
        <v>9</v>
      </c>
    </row>
    <row r="245" spans="1:14">
      <c r="A245" t="str">
        <f t="shared" si="3"/>
        <v>Norman</v>
      </c>
      <c r="B245">
        <v>0</v>
      </c>
      <c r="D245">
        <v>1</v>
      </c>
      <c r="E245">
        <v>11</v>
      </c>
      <c r="F245" s="1">
        <v>42472</v>
      </c>
      <c r="G245" s="1">
        <v>42472</v>
      </c>
      <c r="H245">
        <v>6</v>
      </c>
      <c r="I245">
        <v>60</v>
      </c>
      <c r="J245">
        <v>0</v>
      </c>
      <c r="K245">
        <v>34.962937899999993</v>
      </c>
      <c r="L245">
        <v>-97.966161600000007</v>
      </c>
      <c r="M24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245" s="12">
        <f>Table22[[#This Row],[Permit Approval Date]]-Table22[[#This Row],[Permit Submitted Date]]</f>
        <v>0</v>
      </c>
    </row>
    <row r="246" spans="1:14">
      <c r="A246" t="str">
        <f t="shared" si="3"/>
        <v>Norman</v>
      </c>
      <c r="B246">
        <v>0</v>
      </c>
      <c r="C246">
        <v>1</v>
      </c>
      <c r="D246">
        <v>1</v>
      </c>
      <c r="E246">
        <v>32</v>
      </c>
      <c r="F246" s="1">
        <v>42472</v>
      </c>
      <c r="G246" s="1">
        <v>42482</v>
      </c>
      <c r="H246">
        <v>7</v>
      </c>
      <c r="I246">
        <v>58</v>
      </c>
      <c r="J246">
        <v>13</v>
      </c>
      <c r="K246">
        <v>35.222937899999998</v>
      </c>
      <c r="L246">
        <v>-97.096161600000002</v>
      </c>
      <c r="M246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246" s="12">
        <f>Table22[[#This Row],[Permit Approval Date]]-Table22[[#This Row],[Permit Submitted Date]]</f>
        <v>10</v>
      </c>
    </row>
    <row r="247" spans="1:14">
      <c r="A247" t="str">
        <f t="shared" si="3"/>
        <v>Norman</v>
      </c>
      <c r="B247">
        <v>0</v>
      </c>
      <c r="C247">
        <v>1</v>
      </c>
      <c r="D247">
        <v>1</v>
      </c>
      <c r="E247">
        <v>47</v>
      </c>
      <c r="F247" s="1">
        <v>42473</v>
      </c>
      <c r="G247" s="1">
        <v>42473</v>
      </c>
      <c r="H247">
        <v>14</v>
      </c>
      <c r="I247">
        <v>77</v>
      </c>
      <c r="J247">
        <v>30</v>
      </c>
      <c r="K247">
        <v>34.962937899999993</v>
      </c>
      <c r="L247">
        <v>-97.966161600000007</v>
      </c>
      <c r="M247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247" s="12">
        <f>Table22[[#This Row],[Permit Approval Date]]-Table22[[#This Row],[Permit Submitted Date]]</f>
        <v>0</v>
      </c>
    </row>
    <row r="248" spans="1:14">
      <c r="A248" t="str">
        <f t="shared" si="3"/>
        <v>Norman</v>
      </c>
      <c r="B248">
        <v>0</v>
      </c>
      <c r="D248">
        <v>2</v>
      </c>
      <c r="E248">
        <v>24</v>
      </c>
      <c r="F248" s="1">
        <v>42473</v>
      </c>
      <c r="G248" s="1">
        <v>42473</v>
      </c>
      <c r="H248">
        <v>5</v>
      </c>
      <c r="I248">
        <v>42</v>
      </c>
      <c r="J248">
        <v>0</v>
      </c>
      <c r="K248">
        <v>35.572937899999999</v>
      </c>
      <c r="L248">
        <v>-97.996161600000008</v>
      </c>
      <c r="M248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248" s="12">
        <f>Table22[[#This Row],[Permit Approval Date]]-Table22[[#This Row],[Permit Submitted Date]]</f>
        <v>0</v>
      </c>
    </row>
    <row r="249" spans="1:14">
      <c r="A249" t="str">
        <f t="shared" si="3"/>
        <v>Norman</v>
      </c>
      <c r="B249">
        <v>0</v>
      </c>
      <c r="D249">
        <v>2</v>
      </c>
      <c r="E249">
        <v>28</v>
      </c>
      <c r="F249" s="1">
        <v>42474</v>
      </c>
      <c r="G249" s="1">
        <v>42474</v>
      </c>
      <c r="H249">
        <v>8</v>
      </c>
      <c r="I249">
        <v>61.75</v>
      </c>
      <c r="J249">
        <v>0</v>
      </c>
      <c r="K249">
        <v>34.902937899999998</v>
      </c>
      <c r="L249">
        <v>-97.886161600000008</v>
      </c>
      <c r="M249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249" s="12">
        <f>Table22[[#This Row],[Permit Approval Date]]-Table22[[#This Row],[Permit Submitted Date]]</f>
        <v>0</v>
      </c>
    </row>
    <row r="250" spans="1:14">
      <c r="A250" t="str">
        <f t="shared" si="3"/>
        <v>Norman</v>
      </c>
      <c r="B250">
        <v>0</v>
      </c>
      <c r="D250">
        <v>1</v>
      </c>
      <c r="E250">
        <v>36</v>
      </c>
      <c r="F250" s="1">
        <v>42474</v>
      </c>
      <c r="G250" s="1">
        <v>42481</v>
      </c>
      <c r="H250">
        <v>6</v>
      </c>
      <c r="I250">
        <v>56.5</v>
      </c>
      <c r="J250">
        <v>0</v>
      </c>
      <c r="K250">
        <v>35.042937899999998</v>
      </c>
      <c r="L250">
        <v>-97.486161600000003</v>
      </c>
      <c r="M250" s="13">
        <f>ACOS(COS(RADIANS(90-$P$2)) *COS(RADIANS(90-Table22[[#This Row],[Latitude]])) +SIN(RADIANS(90-$P$2)) *SIN(RADIANS(90-Table22[[#This Row],[Latitude]])) *COS(RADIANS($Q$2-Table22[[#This Row],[Longitude]]))) *3958.756</f>
        <v>11.490650529451814</v>
      </c>
      <c r="N250" s="12">
        <f>Table22[[#This Row],[Permit Approval Date]]-Table22[[#This Row],[Permit Submitted Date]]</f>
        <v>7</v>
      </c>
    </row>
    <row r="251" spans="1:14">
      <c r="A251" t="str">
        <f t="shared" si="3"/>
        <v>Norman</v>
      </c>
      <c r="B251">
        <v>0</v>
      </c>
      <c r="D251">
        <v>2</v>
      </c>
      <c r="E251">
        <v>39</v>
      </c>
      <c r="F251" s="1">
        <v>42474</v>
      </c>
      <c r="G251" s="1">
        <v>42474</v>
      </c>
      <c r="H251">
        <v>5</v>
      </c>
      <c r="I251">
        <v>50</v>
      </c>
      <c r="J251">
        <v>0</v>
      </c>
      <c r="K251">
        <v>35.312937899999994</v>
      </c>
      <c r="L251">
        <v>-97.116161599999998</v>
      </c>
      <c r="M251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251" s="12">
        <f>Table22[[#This Row],[Permit Approval Date]]-Table22[[#This Row],[Permit Submitted Date]]</f>
        <v>0</v>
      </c>
    </row>
    <row r="252" spans="1:14">
      <c r="A252" t="str">
        <f t="shared" si="3"/>
        <v>Norman</v>
      </c>
      <c r="B252">
        <v>0</v>
      </c>
      <c r="D252">
        <v>1</v>
      </c>
      <c r="E252">
        <v>10</v>
      </c>
      <c r="F252" s="1">
        <v>42474</v>
      </c>
      <c r="G252" s="1">
        <v>42474</v>
      </c>
      <c r="H252">
        <v>4</v>
      </c>
      <c r="I252">
        <v>12.5</v>
      </c>
      <c r="J252">
        <v>0</v>
      </c>
      <c r="K252">
        <v>35.162937899999996</v>
      </c>
      <c r="L252">
        <v>-96.9261616</v>
      </c>
      <c r="M252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252" s="12">
        <f>Table22[[#This Row],[Permit Approval Date]]-Table22[[#This Row],[Permit Submitted Date]]</f>
        <v>0</v>
      </c>
    </row>
    <row r="253" spans="1:14">
      <c r="A253" t="str">
        <f t="shared" si="3"/>
        <v>Norman</v>
      </c>
      <c r="B253">
        <v>0</v>
      </c>
      <c r="D253">
        <v>1</v>
      </c>
      <c r="E253">
        <v>14</v>
      </c>
      <c r="F253" s="1">
        <v>42478</v>
      </c>
      <c r="G253" s="1">
        <v>42478</v>
      </c>
      <c r="H253">
        <v>5</v>
      </c>
      <c r="I253">
        <v>52</v>
      </c>
      <c r="J253">
        <v>0</v>
      </c>
      <c r="K253">
        <v>34.902937899999998</v>
      </c>
      <c r="L253">
        <v>-97.886161600000008</v>
      </c>
      <c r="M25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253" s="12">
        <f>Table22[[#This Row],[Permit Approval Date]]-Table22[[#This Row],[Permit Submitted Date]]</f>
        <v>0</v>
      </c>
    </row>
    <row r="254" spans="1:14">
      <c r="A254" t="str">
        <f t="shared" si="3"/>
        <v>Norman</v>
      </c>
      <c r="B254">
        <v>0</v>
      </c>
      <c r="C254">
        <v>1</v>
      </c>
      <c r="D254">
        <v>1</v>
      </c>
      <c r="E254">
        <v>35</v>
      </c>
      <c r="F254" s="1">
        <v>42478</v>
      </c>
      <c r="G254" s="1">
        <v>42483</v>
      </c>
      <c r="H254">
        <v>25</v>
      </c>
      <c r="I254">
        <v>197</v>
      </c>
      <c r="J254">
        <v>11</v>
      </c>
      <c r="K254">
        <v>35.352937899999993</v>
      </c>
      <c r="L254">
        <v>-97.196161599999996</v>
      </c>
      <c r="M254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254" s="12">
        <f>Table22[[#This Row],[Permit Approval Date]]-Table22[[#This Row],[Permit Submitted Date]]</f>
        <v>5</v>
      </c>
    </row>
    <row r="255" spans="1:14">
      <c r="A255" t="str">
        <f t="shared" si="3"/>
        <v>Norman</v>
      </c>
      <c r="B255">
        <v>0</v>
      </c>
      <c r="C255">
        <v>1</v>
      </c>
      <c r="D255">
        <v>2</v>
      </c>
      <c r="E255">
        <v>24</v>
      </c>
      <c r="F255" s="1">
        <v>42478</v>
      </c>
      <c r="G255" s="1">
        <v>42481</v>
      </c>
      <c r="H255">
        <v>8</v>
      </c>
      <c r="I255">
        <v>42.5</v>
      </c>
      <c r="J255">
        <v>11</v>
      </c>
      <c r="K255">
        <v>35.702937899999995</v>
      </c>
      <c r="L255">
        <v>-97.4261616</v>
      </c>
      <c r="M255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255" s="12">
        <f>Table22[[#This Row],[Permit Approval Date]]-Table22[[#This Row],[Permit Submitted Date]]</f>
        <v>3</v>
      </c>
    </row>
    <row r="256" spans="1:14">
      <c r="A256" t="str">
        <f t="shared" si="3"/>
        <v>Norman</v>
      </c>
      <c r="B256">
        <v>0</v>
      </c>
      <c r="C256">
        <v>1</v>
      </c>
      <c r="D256">
        <v>1</v>
      </c>
      <c r="E256">
        <v>20</v>
      </c>
      <c r="F256" s="1">
        <v>42478</v>
      </c>
      <c r="G256" s="1">
        <v>42480</v>
      </c>
      <c r="H256">
        <v>12</v>
      </c>
      <c r="I256">
        <v>69</v>
      </c>
      <c r="J256">
        <v>10.5</v>
      </c>
      <c r="K256">
        <v>35.152937899999998</v>
      </c>
      <c r="L256">
        <v>-97.236161600000003</v>
      </c>
      <c r="M256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256" s="12">
        <f>Table22[[#This Row],[Permit Approval Date]]-Table22[[#This Row],[Permit Submitted Date]]</f>
        <v>2</v>
      </c>
    </row>
    <row r="257" spans="1:14">
      <c r="A257" t="str">
        <f t="shared" si="3"/>
        <v>Norman</v>
      </c>
      <c r="B257">
        <v>0</v>
      </c>
      <c r="D257">
        <v>1</v>
      </c>
      <c r="E257">
        <v>21</v>
      </c>
      <c r="F257" s="1">
        <v>42478</v>
      </c>
      <c r="G257" s="1">
        <v>42493</v>
      </c>
      <c r="H257">
        <v>4</v>
      </c>
      <c r="I257">
        <v>32</v>
      </c>
      <c r="J257">
        <v>0</v>
      </c>
      <c r="K257">
        <v>36.292937899999998</v>
      </c>
      <c r="L257">
        <v>-97.566161600000001</v>
      </c>
      <c r="M257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257" s="12">
        <f>Table22[[#This Row],[Permit Approval Date]]-Table22[[#This Row],[Permit Submitted Date]]</f>
        <v>15</v>
      </c>
    </row>
    <row r="258" spans="1:14">
      <c r="A258" t="str">
        <f t="shared" ref="A258:A321" si="4">"Norman"</f>
        <v>Norman</v>
      </c>
      <c r="B258">
        <v>0</v>
      </c>
      <c r="D258">
        <v>1</v>
      </c>
      <c r="E258">
        <v>10</v>
      </c>
      <c r="F258" s="1">
        <v>42478</v>
      </c>
      <c r="G258" s="1">
        <v>42486</v>
      </c>
      <c r="H258">
        <v>4</v>
      </c>
      <c r="I258">
        <v>32</v>
      </c>
      <c r="J258">
        <v>0</v>
      </c>
      <c r="K258">
        <v>35.062937899999994</v>
      </c>
      <c r="L258">
        <v>-97.446161599999996</v>
      </c>
      <c r="M258" s="13">
        <f>ACOS(COS(RADIANS(90-$P$2)) *COS(RADIANS(90-Table22[[#This Row],[Latitude]])) +SIN(RADIANS(90-$P$2)) *SIN(RADIANS(90-Table22[[#This Row],[Latitude]])) *COS(RADIANS($Q$2-Table22[[#This Row],[Longitude]]))) *3958.756</f>
        <v>9.8894375944299533</v>
      </c>
      <c r="N258" s="12">
        <f>Table22[[#This Row],[Permit Approval Date]]-Table22[[#This Row],[Permit Submitted Date]]</f>
        <v>8</v>
      </c>
    </row>
    <row r="259" spans="1:14">
      <c r="A259" t="str">
        <f t="shared" si="4"/>
        <v>Norman</v>
      </c>
      <c r="B259">
        <v>0</v>
      </c>
      <c r="D259">
        <v>1</v>
      </c>
      <c r="E259">
        <v>23</v>
      </c>
      <c r="F259" s="1">
        <v>42479</v>
      </c>
      <c r="G259" s="1">
        <v>42479</v>
      </c>
      <c r="H259">
        <v>14</v>
      </c>
      <c r="I259">
        <v>106.5</v>
      </c>
      <c r="J259">
        <v>8</v>
      </c>
      <c r="K259">
        <v>35.232937899999996</v>
      </c>
      <c r="L259">
        <v>-97.006161599999999</v>
      </c>
      <c r="M25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259" s="12">
        <f>Table22[[#This Row],[Permit Approval Date]]-Table22[[#This Row],[Permit Submitted Date]]</f>
        <v>0</v>
      </c>
    </row>
    <row r="260" spans="1:14">
      <c r="A260" t="str">
        <f t="shared" si="4"/>
        <v>Norman</v>
      </c>
      <c r="B260">
        <v>0</v>
      </c>
      <c r="D260">
        <v>1</v>
      </c>
      <c r="E260">
        <v>25</v>
      </c>
      <c r="F260" s="1">
        <v>42479</v>
      </c>
      <c r="G260" s="1">
        <v>42488</v>
      </c>
      <c r="H260">
        <v>12</v>
      </c>
      <c r="I260">
        <v>99</v>
      </c>
      <c r="J260">
        <v>0</v>
      </c>
      <c r="K260">
        <v>36.282937899999993</v>
      </c>
      <c r="L260">
        <v>-98.2861616</v>
      </c>
      <c r="M260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260" s="12">
        <f>Table22[[#This Row],[Permit Approval Date]]-Table22[[#This Row],[Permit Submitted Date]]</f>
        <v>9</v>
      </c>
    </row>
    <row r="261" spans="1:14">
      <c r="A261" t="str">
        <f t="shared" si="4"/>
        <v>Norman</v>
      </c>
      <c r="B261">
        <v>0</v>
      </c>
      <c r="D261">
        <v>1</v>
      </c>
      <c r="E261">
        <v>34</v>
      </c>
      <c r="F261" s="1">
        <v>42479</v>
      </c>
      <c r="G261" s="1">
        <v>42479</v>
      </c>
      <c r="H261">
        <v>8</v>
      </c>
      <c r="I261">
        <v>78</v>
      </c>
      <c r="J261">
        <v>0</v>
      </c>
      <c r="K261">
        <v>35.572937899999999</v>
      </c>
      <c r="L261">
        <v>-97.996161600000008</v>
      </c>
      <c r="M261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261" s="12">
        <f>Table22[[#This Row],[Permit Approval Date]]-Table22[[#This Row],[Permit Submitted Date]]</f>
        <v>0</v>
      </c>
    </row>
    <row r="262" spans="1:14">
      <c r="A262" t="str">
        <f t="shared" si="4"/>
        <v>Norman</v>
      </c>
      <c r="B262">
        <v>0</v>
      </c>
      <c r="D262">
        <v>1</v>
      </c>
      <c r="E262">
        <v>13</v>
      </c>
      <c r="F262" s="1">
        <v>42479</v>
      </c>
      <c r="G262" s="1">
        <v>42479</v>
      </c>
      <c r="H262">
        <v>6</v>
      </c>
      <c r="I262">
        <v>49</v>
      </c>
      <c r="J262">
        <v>0</v>
      </c>
      <c r="K262">
        <v>34.982937899999996</v>
      </c>
      <c r="L262">
        <v>-97.396161599999999</v>
      </c>
      <c r="M262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262" s="12">
        <f>Table22[[#This Row],[Permit Approval Date]]-Table22[[#This Row],[Permit Submitted Date]]</f>
        <v>0</v>
      </c>
    </row>
    <row r="263" spans="1:14">
      <c r="A263" t="str">
        <f t="shared" si="4"/>
        <v>Norman</v>
      </c>
      <c r="B263">
        <v>0</v>
      </c>
      <c r="D263">
        <v>1</v>
      </c>
      <c r="E263">
        <v>15</v>
      </c>
      <c r="F263" s="1">
        <v>42479</v>
      </c>
      <c r="G263" s="1">
        <v>42485</v>
      </c>
      <c r="H263">
        <v>3</v>
      </c>
      <c r="I263">
        <v>24</v>
      </c>
      <c r="J263">
        <v>0</v>
      </c>
      <c r="K263">
        <v>35.262937899999997</v>
      </c>
      <c r="L263">
        <v>-97.806161599999996</v>
      </c>
      <c r="M263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263" s="12">
        <f>Table22[[#This Row],[Permit Approval Date]]-Table22[[#This Row],[Permit Submitted Date]]</f>
        <v>6</v>
      </c>
    </row>
    <row r="264" spans="1:14">
      <c r="A264" t="str">
        <f t="shared" si="4"/>
        <v>Norman</v>
      </c>
      <c r="B264">
        <v>0</v>
      </c>
      <c r="D264">
        <v>1</v>
      </c>
      <c r="E264">
        <v>19</v>
      </c>
      <c r="F264" s="1">
        <v>42480</v>
      </c>
      <c r="G264" s="1">
        <v>42486</v>
      </c>
      <c r="H264">
        <v>9</v>
      </c>
      <c r="I264">
        <v>71.5</v>
      </c>
      <c r="J264">
        <v>0</v>
      </c>
      <c r="K264">
        <v>36.052937899999996</v>
      </c>
      <c r="L264">
        <v>-97.626161600000003</v>
      </c>
      <c r="M264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264" s="12">
        <f>Table22[[#This Row],[Permit Approval Date]]-Table22[[#This Row],[Permit Submitted Date]]</f>
        <v>6</v>
      </c>
    </row>
    <row r="265" spans="1:14">
      <c r="A265" t="str">
        <f t="shared" si="4"/>
        <v>Norman</v>
      </c>
      <c r="B265">
        <v>0</v>
      </c>
      <c r="D265">
        <v>1</v>
      </c>
      <c r="E265">
        <v>45</v>
      </c>
      <c r="F265" s="1">
        <v>42480</v>
      </c>
      <c r="G265" s="1">
        <v>42480</v>
      </c>
      <c r="H265">
        <v>4</v>
      </c>
      <c r="I265">
        <v>40</v>
      </c>
      <c r="J265">
        <v>0</v>
      </c>
      <c r="K265">
        <v>35.472937899999998</v>
      </c>
      <c r="L265">
        <v>-97.026161599999995</v>
      </c>
      <c r="M265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265" s="12">
        <f>Table22[[#This Row],[Permit Approval Date]]-Table22[[#This Row],[Permit Submitted Date]]</f>
        <v>0</v>
      </c>
    </row>
    <row r="266" spans="1:14">
      <c r="A266" t="str">
        <f t="shared" si="4"/>
        <v>Norman</v>
      </c>
      <c r="B266">
        <v>0</v>
      </c>
      <c r="D266">
        <v>1</v>
      </c>
      <c r="E266">
        <v>16</v>
      </c>
      <c r="F266" s="1">
        <v>42480</v>
      </c>
      <c r="G266" s="1">
        <v>42488</v>
      </c>
      <c r="H266">
        <v>5</v>
      </c>
      <c r="I266">
        <v>34</v>
      </c>
      <c r="J266">
        <v>0</v>
      </c>
      <c r="K266">
        <v>35.482937899999996</v>
      </c>
      <c r="L266">
        <v>-97.206161600000001</v>
      </c>
      <c r="M26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66" s="12">
        <f>Table22[[#This Row],[Permit Approval Date]]-Table22[[#This Row],[Permit Submitted Date]]</f>
        <v>8</v>
      </c>
    </row>
    <row r="267" spans="1:14">
      <c r="A267" t="str">
        <f t="shared" si="4"/>
        <v>Norman</v>
      </c>
      <c r="B267">
        <v>0</v>
      </c>
      <c r="D267">
        <v>3</v>
      </c>
      <c r="E267">
        <v>41</v>
      </c>
      <c r="F267" s="1">
        <v>42481</v>
      </c>
      <c r="G267" s="1">
        <v>42489</v>
      </c>
      <c r="H267">
        <v>15</v>
      </c>
      <c r="I267">
        <v>116.5</v>
      </c>
      <c r="J267">
        <v>0</v>
      </c>
      <c r="K267">
        <v>35.202937899999995</v>
      </c>
      <c r="L267">
        <v>-97.206161600000001</v>
      </c>
      <c r="M267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267" s="12">
        <f>Table22[[#This Row],[Permit Approval Date]]-Table22[[#This Row],[Permit Submitted Date]]</f>
        <v>8</v>
      </c>
    </row>
    <row r="268" spans="1:14">
      <c r="A268" t="str">
        <f t="shared" si="4"/>
        <v>Norman</v>
      </c>
      <c r="B268">
        <v>0</v>
      </c>
      <c r="D268">
        <v>2</v>
      </c>
      <c r="E268">
        <v>33</v>
      </c>
      <c r="F268" s="1">
        <v>42481</v>
      </c>
      <c r="G268" s="1">
        <v>42481</v>
      </c>
      <c r="H268">
        <v>8</v>
      </c>
      <c r="I268">
        <v>64</v>
      </c>
      <c r="J268">
        <v>0</v>
      </c>
      <c r="K268">
        <v>35.472937899999998</v>
      </c>
      <c r="L268">
        <v>-97.026161599999995</v>
      </c>
      <c r="M268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268" s="12">
        <f>Table22[[#This Row],[Permit Approval Date]]-Table22[[#This Row],[Permit Submitted Date]]</f>
        <v>0</v>
      </c>
    </row>
    <row r="269" spans="1:14">
      <c r="A269" t="str">
        <f t="shared" si="4"/>
        <v>Norman</v>
      </c>
      <c r="B269">
        <v>0</v>
      </c>
      <c r="D269">
        <v>1</v>
      </c>
      <c r="E269">
        <v>14</v>
      </c>
      <c r="F269" s="1">
        <v>42482</v>
      </c>
      <c r="G269" s="1">
        <v>42488</v>
      </c>
      <c r="H269">
        <v>7</v>
      </c>
      <c r="I269">
        <v>50</v>
      </c>
      <c r="J269">
        <v>0</v>
      </c>
      <c r="K269">
        <v>35.482937899999996</v>
      </c>
      <c r="L269">
        <v>-97.206161600000001</v>
      </c>
      <c r="M269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69" s="12">
        <f>Table22[[#This Row],[Permit Approval Date]]-Table22[[#This Row],[Permit Submitted Date]]</f>
        <v>6</v>
      </c>
    </row>
    <row r="270" spans="1:14">
      <c r="A270" t="str">
        <f t="shared" si="4"/>
        <v>Norman</v>
      </c>
      <c r="B270">
        <v>0</v>
      </c>
      <c r="D270">
        <v>1</v>
      </c>
      <c r="E270">
        <v>27</v>
      </c>
      <c r="F270" s="1">
        <v>42485</v>
      </c>
      <c r="G270" s="1">
        <v>42485</v>
      </c>
      <c r="H270">
        <v>8</v>
      </c>
      <c r="I270">
        <v>80</v>
      </c>
      <c r="J270">
        <v>0</v>
      </c>
      <c r="K270">
        <v>35.902937899999998</v>
      </c>
      <c r="L270">
        <v>-97.716161600000007</v>
      </c>
      <c r="M270" s="13">
        <f>ACOS(COS(RADIANS(90-$P$2)) *COS(RADIANS(90-Table22[[#This Row],[Latitude]])) +SIN(RADIANS(90-$P$2)) *SIN(RADIANS(90-Table22[[#This Row],[Latitude]])) *COS(RADIANS($Q$2-Table22[[#This Row],[Longitude]]))) *3958.756</f>
        <v>50.476576746280514</v>
      </c>
      <c r="N270" s="12">
        <f>Table22[[#This Row],[Permit Approval Date]]-Table22[[#This Row],[Permit Submitted Date]]</f>
        <v>0</v>
      </c>
    </row>
    <row r="271" spans="1:14">
      <c r="A271" t="str">
        <f t="shared" si="4"/>
        <v>Norman</v>
      </c>
      <c r="B271">
        <v>0</v>
      </c>
      <c r="D271">
        <v>1</v>
      </c>
      <c r="E271">
        <v>19</v>
      </c>
      <c r="F271" s="1">
        <v>42485</v>
      </c>
      <c r="G271" s="1">
        <v>42492</v>
      </c>
      <c r="H271">
        <v>8</v>
      </c>
      <c r="I271">
        <v>67</v>
      </c>
      <c r="J271">
        <v>0</v>
      </c>
      <c r="K271">
        <v>35.242937899999994</v>
      </c>
      <c r="L271">
        <v>-97.636161600000008</v>
      </c>
      <c r="M271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271" s="12">
        <f>Table22[[#This Row],[Permit Approval Date]]-Table22[[#This Row],[Permit Submitted Date]]</f>
        <v>7</v>
      </c>
    </row>
    <row r="272" spans="1:14">
      <c r="A272" t="str">
        <f t="shared" si="4"/>
        <v>Norman</v>
      </c>
      <c r="B272">
        <v>0</v>
      </c>
      <c r="D272">
        <v>1</v>
      </c>
      <c r="E272">
        <v>18</v>
      </c>
      <c r="F272" s="1">
        <v>42485</v>
      </c>
      <c r="G272" s="1">
        <v>42496</v>
      </c>
      <c r="H272">
        <v>1</v>
      </c>
      <c r="I272">
        <v>8</v>
      </c>
      <c r="J272">
        <v>0</v>
      </c>
      <c r="K272">
        <v>35.352937899999993</v>
      </c>
      <c r="L272">
        <v>-97.196161599999996</v>
      </c>
      <c r="M272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272" s="12">
        <f>Table22[[#This Row],[Permit Approval Date]]-Table22[[#This Row],[Permit Submitted Date]]</f>
        <v>11</v>
      </c>
    </row>
    <row r="273" spans="1:14">
      <c r="A273" t="str">
        <f t="shared" si="4"/>
        <v>Norman</v>
      </c>
      <c r="B273">
        <v>0</v>
      </c>
      <c r="D273">
        <v>1</v>
      </c>
      <c r="E273">
        <v>27</v>
      </c>
      <c r="F273" s="1">
        <v>42486</v>
      </c>
      <c r="G273" s="1">
        <v>42489</v>
      </c>
      <c r="H273">
        <v>8</v>
      </c>
      <c r="I273">
        <v>80</v>
      </c>
      <c r="J273">
        <v>0</v>
      </c>
      <c r="K273">
        <v>35.032937899999993</v>
      </c>
      <c r="L273">
        <v>-97.296161600000005</v>
      </c>
      <c r="M273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273" s="12">
        <f>Table22[[#This Row],[Permit Approval Date]]-Table22[[#This Row],[Permit Submitted Date]]</f>
        <v>3</v>
      </c>
    </row>
    <row r="274" spans="1:14">
      <c r="A274" t="str">
        <f t="shared" si="4"/>
        <v>Norman</v>
      </c>
      <c r="B274">
        <v>0</v>
      </c>
      <c r="D274">
        <v>1</v>
      </c>
      <c r="E274">
        <v>28</v>
      </c>
      <c r="F274" s="1">
        <v>42486</v>
      </c>
      <c r="G274" s="1">
        <v>42494</v>
      </c>
      <c r="H274">
        <v>10</v>
      </c>
      <c r="I274">
        <v>72.5</v>
      </c>
      <c r="J274">
        <v>0</v>
      </c>
      <c r="K274">
        <v>35.212937899999993</v>
      </c>
      <c r="L274">
        <v>-97.576161600000006</v>
      </c>
      <c r="M274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274" s="12">
        <f>Table22[[#This Row],[Permit Approval Date]]-Table22[[#This Row],[Permit Submitted Date]]</f>
        <v>8</v>
      </c>
    </row>
    <row r="275" spans="1:14">
      <c r="A275" t="str">
        <f t="shared" si="4"/>
        <v>Norman</v>
      </c>
      <c r="B275">
        <v>0</v>
      </c>
      <c r="D275">
        <v>1</v>
      </c>
      <c r="E275">
        <v>11</v>
      </c>
      <c r="F275" s="1">
        <v>42486</v>
      </c>
      <c r="G275" s="1">
        <v>42500</v>
      </c>
      <c r="H275">
        <v>4</v>
      </c>
      <c r="I275">
        <v>35.5</v>
      </c>
      <c r="J275">
        <v>0</v>
      </c>
      <c r="K275">
        <v>35.092937899999995</v>
      </c>
      <c r="L275">
        <v>-97.336161599999997</v>
      </c>
      <c r="M275" s="13">
        <f>ACOS(COS(RADIANS(90-$P$2)) *COS(RADIANS(90-Table22[[#This Row],[Latitude]])) +SIN(RADIANS(90-$P$2)) *SIN(RADIANS(90-Table22[[#This Row],[Latitude]])) *COS(RADIANS($Q$2-Table22[[#This Row],[Longitude]]))) *3958.756</f>
        <v>10.001978842276545</v>
      </c>
      <c r="N275" s="12">
        <f>Table22[[#This Row],[Permit Approval Date]]-Table22[[#This Row],[Permit Submitted Date]]</f>
        <v>14</v>
      </c>
    </row>
    <row r="276" spans="1:14">
      <c r="A276" t="str">
        <f t="shared" si="4"/>
        <v>Norman</v>
      </c>
      <c r="B276">
        <v>0</v>
      </c>
      <c r="D276">
        <v>1</v>
      </c>
      <c r="E276">
        <v>22</v>
      </c>
      <c r="F276" s="1">
        <v>42487</v>
      </c>
      <c r="G276" s="1">
        <v>42487</v>
      </c>
      <c r="H276">
        <v>13</v>
      </c>
      <c r="I276">
        <v>95</v>
      </c>
      <c r="J276">
        <v>0</v>
      </c>
      <c r="K276">
        <v>35.232937899999996</v>
      </c>
      <c r="L276">
        <v>-97.006161599999999</v>
      </c>
      <c r="M27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276" s="12">
        <f>Table22[[#This Row],[Permit Approval Date]]-Table22[[#This Row],[Permit Submitted Date]]</f>
        <v>0</v>
      </c>
    </row>
    <row r="277" spans="1:14">
      <c r="A277" t="str">
        <f t="shared" si="4"/>
        <v>Norman</v>
      </c>
      <c r="B277">
        <v>0</v>
      </c>
      <c r="D277">
        <v>1</v>
      </c>
      <c r="E277">
        <v>41</v>
      </c>
      <c r="F277" s="1">
        <v>42487</v>
      </c>
      <c r="G277" s="1">
        <v>42487</v>
      </c>
      <c r="H277">
        <v>9</v>
      </c>
      <c r="I277">
        <v>82</v>
      </c>
      <c r="J277">
        <v>0</v>
      </c>
      <c r="K277">
        <v>35.162937899999996</v>
      </c>
      <c r="L277">
        <v>-96.9261616</v>
      </c>
      <c r="M277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277" s="12">
        <f>Table22[[#This Row],[Permit Approval Date]]-Table22[[#This Row],[Permit Submitted Date]]</f>
        <v>0</v>
      </c>
    </row>
    <row r="278" spans="1:14">
      <c r="A278" t="str">
        <f t="shared" si="4"/>
        <v>Norman</v>
      </c>
      <c r="B278">
        <v>0</v>
      </c>
      <c r="D278">
        <v>1</v>
      </c>
      <c r="E278">
        <v>38</v>
      </c>
      <c r="F278" s="1">
        <v>42487</v>
      </c>
      <c r="G278" s="1">
        <v>42487</v>
      </c>
      <c r="H278">
        <v>8</v>
      </c>
      <c r="I278">
        <v>66</v>
      </c>
      <c r="J278">
        <v>0</v>
      </c>
      <c r="K278">
        <v>36.262937899999997</v>
      </c>
      <c r="L278">
        <v>-97.766161600000004</v>
      </c>
      <c r="M278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278" s="12">
        <f>Table22[[#This Row],[Permit Approval Date]]-Table22[[#This Row],[Permit Submitted Date]]</f>
        <v>0</v>
      </c>
    </row>
    <row r="279" spans="1:14">
      <c r="A279" t="str">
        <f t="shared" si="4"/>
        <v>Norman</v>
      </c>
      <c r="B279">
        <v>0</v>
      </c>
      <c r="D279">
        <v>2</v>
      </c>
      <c r="E279">
        <v>41</v>
      </c>
      <c r="F279" s="1">
        <v>42487</v>
      </c>
      <c r="G279" s="1">
        <v>42506</v>
      </c>
      <c r="H279">
        <v>9</v>
      </c>
      <c r="I279">
        <v>62</v>
      </c>
      <c r="J279">
        <v>0</v>
      </c>
      <c r="K279">
        <v>35.332937899999997</v>
      </c>
      <c r="L279">
        <v>-97.326161600000006</v>
      </c>
      <c r="M279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279" s="12">
        <f>Table22[[#This Row],[Permit Approval Date]]-Table22[[#This Row],[Permit Submitted Date]]</f>
        <v>19</v>
      </c>
    </row>
    <row r="280" spans="1:14">
      <c r="A280" t="str">
        <f t="shared" si="4"/>
        <v>Norman</v>
      </c>
      <c r="B280">
        <v>0</v>
      </c>
      <c r="D280">
        <v>1</v>
      </c>
      <c r="E280">
        <v>25</v>
      </c>
      <c r="F280" s="1">
        <v>42487</v>
      </c>
      <c r="G280" s="1">
        <v>42493</v>
      </c>
      <c r="H280">
        <v>4</v>
      </c>
      <c r="I280">
        <v>30.5</v>
      </c>
      <c r="J280">
        <v>0</v>
      </c>
      <c r="K280">
        <v>35.352937899999993</v>
      </c>
      <c r="L280">
        <v>-97.196161599999996</v>
      </c>
      <c r="M280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280" s="12">
        <f>Table22[[#This Row],[Permit Approval Date]]-Table22[[#This Row],[Permit Submitted Date]]</f>
        <v>6</v>
      </c>
    </row>
    <row r="281" spans="1:14">
      <c r="A281" t="str">
        <f t="shared" si="4"/>
        <v>Norman</v>
      </c>
      <c r="B281">
        <v>0</v>
      </c>
      <c r="D281">
        <v>1</v>
      </c>
      <c r="E281">
        <v>21</v>
      </c>
      <c r="F281" s="1">
        <v>42488</v>
      </c>
      <c r="G281" s="1">
        <v>42488</v>
      </c>
      <c r="H281">
        <v>13</v>
      </c>
      <c r="I281">
        <v>96.5</v>
      </c>
      <c r="J281">
        <v>0</v>
      </c>
      <c r="K281">
        <v>34.962937899999993</v>
      </c>
      <c r="L281">
        <v>-97.966161600000007</v>
      </c>
      <c r="M281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281" s="12">
        <f>Table22[[#This Row],[Permit Approval Date]]-Table22[[#This Row],[Permit Submitted Date]]</f>
        <v>0</v>
      </c>
    </row>
    <row r="282" spans="1:14">
      <c r="A282" t="str">
        <f t="shared" si="4"/>
        <v>Norman</v>
      </c>
      <c r="B282">
        <v>0</v>
      </c>
      <c r="D282">
        <v>1</v>
      </c>
      <c r="E282">
        <v>27</v>
      </c>
      <c r="F282" s="1">
        <v>42488</v>
      </c>
      <c r="G282" s="1">
        <v>42488</v>
      </c>
      <c r="H282">
        <v>10</v>
      </c>
      <c r="I282">
        <v>86</v>
      </c>
      <c r="J282">
        <v>0</v>
      </c>
      <c r="K282">
        <v>35.552937899999996</v>
      </c>
      <c r="L282">
        <v>-97.046161600000005</v>
      </c>
      <c r="M282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282" s="12">
        <f>Table22[[#This Row],[Permit Approval Date]]-Table22[[#This Row],[Permit Submitted Date]]</f>
        <v>0</v>
      </c>
    </row>
    <row r="283" spans="1:14">
      <c r="A283" t="str">
        <f t="shared" si="4"/>
        <v>Norman</v>
      </c>
      <c r="B283">
        <v>0</v>
      </c>
      <c r="D283">
        <v>1</v>
      </c>
      <c r="E283">
        <v>46</v>
      </c>
      <c r="F283" s="1">
        <v>42488</v>
      </c>
      <c r="G283" s="1">
        <v>42488</v>
      </c>
      <c r="H283">
        <v>6</v>
      </c>
      <c r="I283">
        <v>54.5</v>
      </c>
      <c r="J283">
        <v>0</v>
      </c>
      <c r="K283">
        <v>36.152937899999998</v>
      </c>
      <c r="L283">
        <v>-97.976161599999998</v>
      </c>
      <c r="M283" s="13">
        <f>ACOS(COS(RADIANS(90-$P$2)) *COS(RADIANS(90-Table22[[#This Row],[Latitude]])) +SIN(RADIANS(90-$P$2)) *SIN(RADIANS(90-Table22[[#This Row],[Latitude]])) *COS(RADIANS($Q$2-Table22[[#This Row],[Longitude]]))) *3958.756</f>
        <v>71.856157084496488</v>
      </c>
      <c r="N283" s="12">
        <f>Table22[[#This Row],[Permit Approval Date]]-Table22[[#This Row],[Permit Submitted Date]]</f>
        <v>0</v>
      </c>
    </row>
    <row r="284" spans="1:14">
      <c r="A284" t="str">
        <f t="shared" si="4"/>
        <v>Norman</v>
      </c>
      <c r="B284">
        <v>0</v>
      </c>
      <c r="C284">
        <v>1</v>
      </c>
      <c r="D284">
        <v>1</v>
      </c>
      <c r="E284">
        <v>48</v>
      </c>
      <c r="F284" s="1">
        <v>42488</v>
      </c>
      <c r="G284" s="1">
        <v>42514</v>
      </c>
      <c r="H284">
        <v>18</v>
      </c>
      <c r="I284">
        <v>149.5</v>
      </c>
      <c r="J284">
        <v>11.5</v>
      </c>
      <c r="K284">
        <v>36.052937899999996</v>
      </c>
      <c r="L284">
        <v>-98.236161600000003</v>
      </c>
      <c r="M284" s="13">
        <f>ACOS(COS(RADIANS(90-$P$2)) *COS(RADIANS(90-Table22[[#This Row],[Latitude]])) +SIN(RADIANS(90-$P$2)) *SIN(RADIANS(90-Table22[[#This Row],[Latitude]])) *COS(RADIANS($Q$2-Table22[[#This Row],[Longitude]]))) *3958.756</f>
        <v>73.414613218663234</v>
      </c>
      <c r="N284" s="12">
        <f>Table22[[#This Row],[Permit Approval Date]]-Table22[[#This Row],[Permit Submitted Date]]</f>
        <v>26</v>
      </c>
    </row>
    <row r="285" spans="1:14">
      <c r="A285" t="str">
        <f t="shared" si="4"/>
        <v>Norman</v>
      </c>
      <c r="B285">
        <v>0</v>
      </c>
      <c r="D285">
        <v>1</v>
      </c>
      <c r="E285">
        <v>18</v>
      </c>
      <c r="F285" s="1">
        <v>42488</v>
      </c>
      <c r="G285" s="1">
        <v>42488</v>
      </c>
      <c r="H285">
        <v>4</v>
      </c>
      <c r="I285">
        <v>44</v>
      </c>
      <c r="J285">
        <v>0</v>
      </c>
      <c r="K285">
        <v>35.472937899999998</v>
      </c>
      <c r="L285">
        <v>-97.026161599999995</v>
      </c>
      <c r="M285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285" s="12">
        <f>Table22[[#This Row],[Permit Approval Date]]-Table22[[#This Row],[Permit Submitted Date]]</f>
        <v>0</v>
      </c>
    </row>
    <row r="286" spans="1:14">
      <c r="A286" t="str">
        <f t="shared" si="4"/>
        <v>Norman</v>
      </c>
      <c r="B286">
        <v>0</v>
      </c>
      <c r="D286">
        <v>1</v>
      </c>
      <c r="E286">
        <v>30</v>
      </c>
      <c r="F286" s="1">
        <v>42489</v>
      </c>
      <c r="G286" s="1">
        <v>42495</v>
      </c>
      <c r="H286">
        <v>7</v>
      </c>
      <c r="I286">
        <v>74.5</v>
      </c>
      <c r="J286">
        <v>0</v>
      </c>
      <c r="K286">
        <v>35.602937899999993</v>
      </c>
      <c r="L286">
        <v>-97.566161600000001</v>
      </c>
      <c r="M286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286" s="12">
        <f>Table22[[#This Row],[Permit Approval Date]]-Table22[[#This Row],[Permit Submitted Date]]</f>
        <v>6</v>
      </c>
    </row>
    <row r="287" spans="1:14">
      <c r="A287" t="str">
        <f t="shared" si="4"/>
        <v>Norman</v>
      </c>
      <c r="B287">
        <v>0</v>
      </c>
      <c r="D287">
        <v>1</v>
      </c>
      <c r="E287">
        <v>15</v>
      </c>
      <c r="F287" s="1">
        <v>42489</v>
      </c>
      <c r="G287" s="1">
        <v>42493</v>
      </c>
      <c r="H287">
        <v>4</v>
      </c>
      <c r="I287">
        <v>36</v>
      </c>
      <c r="J287">
        <v>0</v>
      </c>
      <c r="K287">
        <v>35.482937899999996</v>
      </c>
      <c r="L287">
        <v>-97.206161600000001</v>
      </c>
      <c r="M28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287" s="12">
        <f>Table22[[#This Row],[Permit Approval Date]]-Table22[[#This Row],[Permit Submitted Date]]</f>
        <v>4</v>
      </c>
    </row>
    <row r="288" spans="1:14">
      <c r="A288" t="str">
        <f t="shared" si="4"/>
        <v>Norman</v>
      </c>
      <c r="B288">
        <v>0</v>
      </c>
      <c r="D288">
        <v>1</v>
      </c>
      <c r="E288">
        <v>28</v>
      </c>
      <c r="F288" s="1">
        <v>42492</v>
      </c>
      <c r="G288" s="1">
        <v>42502</v>
      </c>
      <c r="H288">
        <v>12</v>
      </c>
      <c r="I288">
        <v>99.5</v>
      </c>
      <c r="J288">
        <v>0</v>
      </c>
      <c r="K288">
        <v>35.602937899999993</v>
      </c>
      <c r="L288">
        <v>-97.686161600000005</v>
      </c>
      <c r="M288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288" s="12">
        <f>Table22[[#This Row],[Permit Approval Date]]-Table22[[#This Row],[Permit Submitted Date]]</f>
        <v>10</v>
      </c>
    </row>
    <row r="289" spans="1:14">
      <c r="A289" t="str">
        <f t="shared" si="4"/>
        <v>Norman</v>
      </c>
      <c r="B289">
        <v>0</v>
      </c>
      <c r="C289">
        <v>1</v>
      </c>
      <c r="D289">
        <v>1</v>
      </c>
      <c r="E289">
        <v>14</v>
      </c>
      <c r="F289" s="1">
        <v>42493</v>
      </c>
      <c r="G289" s="1">
        <v>42494</v>
      </c>
      <c r="H289">
        <v>5</v>
      </c>
      <c r="I289">
        <v>32</v>
      </c>
      <c r="J289">
        <v>9</v>
      </c>
      <c r="K289">
        <v>35.232937899999996</v>
      </c>
      <c r="L289">
        <v>-97.1761616</v>
      </c>
      <c r="M289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289" s="12">
        <f>Table22[[#This Row],[Permit Approval Date]]-Table22[[#This Row],[Permit Submitted Date]]</f>
        <v>1</v>
      </c>
    </row>
    <row r="290" spans="1:14">
      <c r="A290" t="str">
        <f t="shared" si="4"/>
        <v>Norman</v>
      </c>
      <c r="B290">
        <v>0</v>
      </c>
      <c r="D290">
        <v>1</v>
      </c>
      <c r="E290">
        <v>42</v>
      </c>
      <c r="F290" s="1">
        <v>42494</v>
      </c>
      <c r="G290" s="1">
        <v>42499</v>
      </c>
      <c r="H290">
        <v>16</v>
      </c>
      <c r="I290">
        <v>136.5</v>
      </c>
      <c r="J290">
        <v>0</v>
      </c>
      <c r="K290">
        <v>35.072937899999999</v>
      </c>
      <c r="L290">
        <v>-97.396161599999999</v>
      </c>
      <c r="M290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290" s="12">
        <f>Table22[[#This Row],[Permit Approval Date]]-Table22[[#This Row],[Permit Submitted Date]]</f>
        <v>5</v>
      </c>
    </row>
    <row r="291" spans="1:14">
      <c r="A291" t="str">
        <f t="shared" si="4"/>
        <v>Norman</v>
      </c>
      <c r="B291">
        <v>0</v>
      </c>
      <c r="D291">
        <v>1</v>
      </c>
      <c r="E291">
        <v>14</v>
      </c>
      <c r="F291" s="1">
        <v>42494</v>
      </c>
      <c r="G291" s="1">
        <v>42494</v>
      </c>
      <c r="H291">
        <v>4</v>
      </c>
      <c r="I291">
        <v>32</v>
      </c>
      <c r="J291">
        <v>0</v>
      </c>
      <c r="K291">
        <v>35.032937899999993</v>
      </c>
      <c r="L291">
        <v>-97.296161600000005</v>
      </c>
      <c r="M291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291" s="12">
        <f>Table22[[#This Row],[Permit Approval Date]]-Table22[[#This Row],[Permit Submitted Date]]</f>
        <v>0</v>
      </c>
    </row>
    <row r="292" spans="1:14">
      <c r="A292" t="str">
        <f t="shared" si="4"/>
        <v>Norman</v>
      </c>
      <c r="B292">
        <v>0</v>
      </c>
      <c r="D292">
        <v>1</v>
      </c>
      <c r="E292">
        <v>10</v>
      </c>
      <c r="F292" s="1">
        <v>42494</v>
      </c>
      <c r="G292" s="1">
        <v>42515</v>
      </c>
      <c r="H292">
        <v>3</v>
      </c>
      <c r="I292">
        <v>24</v>
      </c>
      <c r="J292">
        <v>0</v>
      </c>
      <c r="K292">
        <v>35.192937899999997</v>
      </c>
      <c r="L292">
        <v>-97.396161599999999</v>
      </c>
      <c r="M292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292" s="12">
        <f>Table22[[#This Row],[Permit Approval Date]]-Table22[[#This Row],[Permit Submitted Date]]</f>
        <v>21</v>
      </c>
    </row>
    <row r="293" spans="1:14">
      <c r="A293" t="str">
        <f t="shared" si="4"/>
        <v>Norman</v>
      </c>
      <c r="B293">
        <v>0</v>
      </c>
      <c r="D293">
        <v>2</v>
      </c>
      <c r="E293">
        <v>29</v>
      </c>
      <c r="F293" s="1">
        <v>42495</v>
      </c>
      <c r="G293" s="1">
        <v>42495</v>
      </c>
      <c r="H293">
        <v>21</v>
      </c>
      <c r="I293">
        <v>173.25</v>
      </c>
      <c r="J293">
        <v>0</v>
      </c>
      <c r="K293">
        <v>35.162937899999996</v>
      </c>
      <c r="L293">
        <v>-96.9261616</v>
      </c>
      <c r="M293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293" s="12">
        <f>Table22[[#This Row],[Permit Approval Date]]-Table22[[#This Row],[Permit Submitted Date]]</f>
        <v>0</v>
      </c>
    </row>
    <row r="294" spans="1:14">
      <c r="A294" t="str">
        <f t="shared" si="4"/>
        <v>Norman</v>
      </c>
      <c r="B294">
        <v>0</v>
      </c>
      <c r="D294">
        <v>1</v>
      </c>
      <c r="E294">
        <v>27</v>
      </c>
      <c r="F294" s="1">
        <v>42495</v>
      </c>
      <c r="G294" s="1">
        <v>42495</v>
      </c>
      <c r="H294">
        <v>18</v>
      </c>
      <c r="I294">
        <v>151.5</v>
      </c>
      <c r="J294">
        <v>0</v>
      </c>
      <c r="K294">
        <v>35.772937899999995</v>
      </c>
      <c r="L294">
        <v>-97.106161600000007</v>
      </c>
      <c r="M294" s="13">
        <f>ACOS(COS(RADIANS(90-$P$2)) *COS(RADIANS(90-Table22[[#This Row],[Latitude]])) +SIN(RADIANS(90-$P$2)) *SIN(RADIANS(90-Table22[[#This Row],[Latitude]])) *COS(RADIANS($Q$2-Table22[[#This Row],[Longitude]]))) *3958.756</f>
        <v>43.599087585857838</v>
      </c>
      <c r="N294" s="12">
        <f>Table22[[#This Row],[Permit Approval Date]]-Table22[[#This Row],[Permit Submitted Date]]</f>
        <v>0</v>
      </c>
    </row>
    <row r="295" spans="1:14">
      <c r="A295" t="str">
        <f t="shared" si="4"/>
        <v>Norman</v>
      </c>
      <c r="B295">
        <v>0</v>
      </c>
      <c r="D295">
        <v>1</v>
      </c>
      <c r="E295">
        <v>48</v>
      </c>
      <c r="F295" s="1">
        <v>42495</v>
      </c>
      <c r="G295" s="1">
        <v>42495</v>
      </c>
      <c r="H295">
        <v>11</v>
      </c>
      <c r="I295">
        <v>102</v>
      </c>
      <c r="J295">
        <v>0</v>
      </c>
      <c r="K295">
        <v>35.232937899999996</v>
      </c>
      <c r="L295">
        <v>-97.006161599999999</v>
      </c>
      <c r="M29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295" s="12">
        <f>Table22[[#This Row],[Permit Approval Date]]-Table22[[#This Row],[Permit Submitted Date]]</f>
        <v>0</v>
      </c>
    </row>
    <row r="296" spans="1:14">
      <c r="A296" t="str">
        <f t="shared" si="4"/>
        <v>Norman</v>
      </c>
      <c r="B296">
        <v>0</v>
      </c>
      <c r="D296">
        <v>2</v>
      </c>
      <c r="E296">
        <v>30</v>
      </c>
      <c r="F296" s="1">
        <v>42495</v>
      </c>
      <c r="G296" s="1">
        <v>42495</v>
      </c>
      <c r="H296">
        <v>8</v>
      </c>
      <c r="I296">
        <v>73</v>
      </c>
      <c r="J296">
        <v>0</v>
      </c>
      <c r="K296">
        <v>35.232937899999996</v>
      </c>
      <c r="L296">
        <v>-97.006161599999999</v>
      </c>
      <c r="M29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296" s="12">
        <f>Table22[[#This Row],[Permit Approval Date]]-Table22[[#This Row],[Permit Submitted Date]]</f>
        <v>0</v>
      </c>
    </row>
    <row r="297" spans="1:14">
      <c r="A297" t="str">
        <f t="shared" si="4"/>
        <v>Norman</v>
      </c>
      <c r="B297">
        <v>0</v>
      </c>
      <c r="D297">
        <v>1</v>
      </c>
      <c r="E297">
        <v>34</v>
      </c>
      <c r="F297" s="1">
        <v>42495</v>
      </c>
      <c r="G297" s="1">
        <v>42495</v>
      </c>
      <c r="H297">
        <v>8</v>
      </c>
      <c r="I297">
        <v>66</v>
      </c>
      <c r="J297">
        <v>0</v>
      </c>
      <c r="K297">
        <v>35.162937899999996</v>
      </c>
      <c r="L297">
        <v>-96.9261616</v>
      </c>
      <c r="M297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297" s="12">
        <f>Table22[[#This Row],[Permit Approval Date]]-Table22[[#This Row],[Permit Submitted Date]]</f>
        <v>0</v>
      </c>
    </row>
    <row r="298" spans="1:14">
      <c r="A298" t="str">
        <f t="shared" si="4"/>
        <v>Norman</v>
      </c>
      <c r="B298">
        <v>0</v>
      </c>
      <c r="D298">
        <v>1</v>
      </c>
      <c r="E298">
        <v>17</v>
      </c>
      <c r="F298" s="1">
        <v>42495</v>
      </c>
      <c r="G298" s="1">
        <v>42500</v>
      </c>
      <c r="H298">
        <v>7</v>
      </c>
      <c r="I298">
        <v>46.48</v>
      </c>
      <c r="J298">
        <v>0</v>
      </c>
      <c r="K298">
        <v>34.942937899999997</v>
      </c>
      <c r="L298">
        <v>-97.766161600000004</v>
      </c>
      <c r="M298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298" s="12">
        <f>Table22[[#This Row],[Permit Approval Date]]-Table22[[#This Row],[Permit Submitted Date]]</f>
        <v>5</v>
      </c>
    </row>
    <row r="299" spans="1:14">
      <c r="A299" t="str">
        <f t="shared" si="4"/>
        <v>Norman</v>
      </c>
      <c r="B299">
        <v>0</v>
      </c>
      <c r="D299">
        <v>1</v>
      </c>
      <c r="E299">
        <v>41</v>
      </c>
      <c r="F299" s="1">
        <v>42496</v>
      </c>
      <c r="G299" s="1">
        <v>42496</v>
      </c>
      <c r="H299">
        <v>10</v>
      </c>
      <c r="I299">
        <v>80.5</v>
      </c>
      <c r="J299">
        <v>0</v>
      </c>
      <c r="K299">
        <v>35.422937899999994</v>
      </c>
      <c r="L299">
        <v>-97.106161600000007</v>
      </c>
      <c r="M299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299" s="12">
        <f>Table22[[#This Row],[Permit Approval Date]]-Table22[[#This Row],[Permit Submitted Date]]</f>
        <v>0</v>
      </c>
    </row>
    <row r="300" spans="1:14">
      <c r="A300" t="str">
        <f t="shared" si="4"/>
        <v>Norman</v>
      </c>
      <c r="B300">
        <v>0</v>
      </c>
      <c r="D300">
        <v>1</v>
      </c>
      <c r="E300">
        <v>29</v>
      </c>
      <c r="F300" s="1">
        <v>42496</v>
      </c>
      <c r="G300" s="1">
        <v>42503</v>
      </c>
      <c r="H300">
        <v>9</v>
      </c>
      <c r="I300">
        <v>76.5</v>
      </c>
      <c r="J300">
        <v>0</v>
      </c>
      <c r="K300">
        <v>35.632937899999995</v>
      </c>
      <c r="L300">
        <v>-97.506161599999999</v>
      </c>
      <c r="M300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300" s="12">
        <f>Table22[[#This Row],[Permit Approval Date]]-Table22[[#This Row],[Permit Submitted Date]]</f>
        <v>7</v>
      </c>
    </row>
    <row r="301" spans="1:14">
      <c r="A301" t="str">
        <f t="shared" si="4"/>
        <v>Norman</v>
      </c>
      <c r="B301">
        <v>0</v>
      </c>
      <c r="D301">
        <v>1</v>
      </c>
      <c r="E301">
        <v>12</v>
      </c>
      <c r="F301" s="1">
        <v>42496</v>
      </c>
      <c r="G301" s="1">
        <v>42496</v>
      </c>
      <c r="H301">
        <v>3</v>
      </c>
      <c r="I301">
        <v>20.5</v>
      </c>
      <c r="J301">
        <v>0</v>
      </c>
      <c r="K301">
        <v>36.452937899999995</v>
      </c>
      <c r="L301">
        <v>-97.7861616</v>
      </c>
      <c r="M301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301" s="12">
        <f>Table22[[#This Row],[Permit Approval Date]]-Table22[[#This Row],[Permit Submitted Date]]</f>
        <v>0</v>
      </c>
    </row>
    <row r="302" spans="1:14">
      <c r="A302" t="str">
        <f t="shared" si="4"/>
        <v>Norman</v>
      </c>
      <c r="B302">
        <v>0</v>
      </c>
      <c r="D302">
        <v>2</v>
      </c>
      <c r="E302">
        <v>36</v>
      </c>
      <c r="F302" s="1">
        <v>42499</v>
      </c>
      <c r="G302" s="1">
        <v>42499</v>
      </c>
      <c r="H302">
        <v>20</v>
      </c>
      <c r="I302">
        <v>156.5</v>
      </c>
      <c r="J302">
        <v>0</v>
      </c>
      <c r="K302">
        <v>35.232937899999996</v>
      </c>
      <c r="L302">
        <v>-97.006161599999999</v>
      </c>
      <c r="M30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02" s="12">
        <f>Table22[[#This Row],[Permit Approval Date]]-Table22[[#This Row],[Permit Submitted Date]]</f>
        <v>0</v>
      </c>
    </row>
    <row r="303" spans="1:14">
      <c r="A303" t="str">
        <f t="shared" si="4"/>
        <v>Norman</v>
      </c>
      <c r="B303">
        <v>0</v>
      </c>
      <c r="D303">
        <v>1</v>
      </c>
      <c r="E303">
        <v>30</v>
      </c>
      <c r="F303" s="1">
        <v>42499</v>
      </c>
      <c r="G303" s="1">
        <v>42499</v>
      </c>
      <c r="H303">
        <v>10</v>
      </c>
      <c r="I303">
        <v>75</v>
      </c>
      <c r="J303">
        <v>0</v>
      </c>
      <c r="K303">
        <v>34.902937899999998</v>
      </c>
      <c r="L303">
        <v>-97.886161600000008</v>
      </c>
      <c r="M30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303" s="12">
        <f>Table22[[#This Row],[Permit Approval Date]]-Table22[[#This Row],[Permit Submitted Date]]</f>
        <v>0</v>
      </c>
    </row>
    <row r="304" spans="1:14">
      <c r="A304" t="str">
        <f t="shared" si="4"/>
        <v>Norman</v>
      </c>
      <c r="B304">
        <v>0</v>
      </c>
      <c r="D304">
        <v>1</v>
      </c>
      <c r="E304">
        <v>15</v>
      </c>
      <c r="F304" s="1">
        <v>42499</v>
      </c>
      <c r="G304" s="1">
        <v>42499</v>
      </c>
      <c r="H304">
        <v>4</v>
      </c>
      <c r="I304">
        <v>41</v>
      </c>
      <c r="J304">
        <v>0</v>
      </c>
      <c r="K304">
        <v>36.262937899999997</v>
      </c>
      <c r="L304">
        <v>-97.766161600000004</v>
      </c>
      <c r="M304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304" s="12">
        <f>Table22[[#This Row],[Permit Approval Date]]-Table22[[#This Row],[Permit Submitted Date]]</f>
        <v>0</v>
      </c>
    </row>
    <row r="305" spans="1:14">
      <c r="A305" t="str">
        <f t="shared" si="4"/>
        <v>Norman</v>
      </c>
      <c r="B305">
        <v>0</v>
      </c>
      <c r="D305">
        <v>1</v>
      </c>
      <c r="E305">
        <v>18</v>
      </c>
      <c r="F305" s="1">
        <v>42499</v>
      </c>
      <c r="G305" s="1">
        <v>42508</v>
      </c>
      <c r="H305">
        <v>7</v>
      </c>
      <c r="I305">
        <v>37</v>
      </c>
      <c r="J305">
        <v>2</v>
      </c>
      <c r="K305">
        <v>35.162937899999996</v>
      </c>
      <c r="L305">
        <v>-97.446161599999996</v>
      </c>
      <c r="M305" s="13">
        <f>ACOS(COS(RADIANS(90-$P$2)) *COS(RADIANS(90-Table22[[#This Row],[Latitude]])) +SIN(RADIANS(90-$P$2)) *SIN(RADIANS(90-Table22[[#This Row],[Latitude]])) *COS(RADIANS($Q$2-Table22[[#This Row],[Longitude]]))) *3958.756</f>
        <v>2.980183107586265</v>
      </c>
      <c r="N305" s="12">
        <f>Table22[[#This Row],[Permit Approval Date]]-Table22[[#This Row],[Permit Submitted Date]]</f>
        <v>9</v>
      </c>
    </row>
    <row r="306" spans="1:14">
      <c r="A306" t="str">
        <f t="shared" si="4"/>
        <v>Norman</v>
      </c>
      <c r="B306">
        <v>0</v>
      </c>
      <c r="D306">
        <v>1</v>
      </c>
      <c r="E306">
        <v>14</v>
      </c>
      <c r="F306" s="1">
        <v>42499</v>
      </c>
      <c r="G306" s="1">
        <v>42507</v>
      </c>
      <c r="H306">
        <v>4</v>
      </c>
      <c r="I306">
        <v>32</v>
      </c>
      <c r="J306">
        <v>0</v>
      </c>
      <c r="K306">
        <v>35.082937899999997</v>
      </c>
      <c r="L306">
        <v>-97.396161599999999</v>
      </c>
      <c r="M306" s="13">
        <f>ACOS(COS(RADIANS(90-$P$2)) *COS(RADIANS(90-Table22[[#This Row],[Latitude]])) +SIN(RADIANS(90-$P$2)) *SIN(RADIANS(90-Table22[[#This Row],[Latitude]])) *COS(RADIANS($Q$2-Table22[[#This Row],[Longitude]]))) *3958.756</f>
        <v>8.9724500048267775</v>
      </c>
      <c r="N306" s="12">
        <f>Table22[[#This Row],[Permit Approval Date]]-Table22[[#This Row],[Permit Submitted Date]]</f>
        <v>8</v>
      </c>
    </row>
    <row r="307" spans="1:14">
      <c r="A307" t="str">
        <f t="shared" si="4"/>
        <v>Norman</v>
      </c>
      <c r="B307">
        <v>0</v>
      </c>
      <c r="D307">
        <v>1</v>
      </c>
      <c r="E307">
        <v>53</v>
      </c>
      <c r="F307" s="1">
        <v>42500</v>
      </c>
      <c r="G307" s="1">
        <v>42507</v>
      </c>
      <c r="H307">
        <v>18</v>
      </c>
      <c r="I307">
        <v>134.5</v>
      </c>
      <c r="J307">
        <v>0</v>
      </c>
      <c r="K307">
        <v>35.262937899999997</v>
      </c>
      <c r="L307">
        <v>-97.806161599999996</v>
      </c>
      <c r="M307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307" s="12">
        <f>Table22[[#This Row],[Permit Approval Date]]-Table22[[#This Row],[Permit Submitted Date]]</f>
        <v>7</v>
      </c>
    </row>
    <row r="308" spans="1:14">
      <c r="A308" t="str">
        <f t="shared" si="4"/>
        <v>Norman</v>
      </c>
      <c r="B308">
        <v>0</v>
      </c>
      <c r="C308">
        <v>1</v>
      </c>
      <c r="D308">
        <v>2</v>
      </c>
      <c r="E308">
        <v>45</v>
      </c>
      <c r="F308" s="1">
        <v>42500</v>
      </c>
      <c r="G308" s="1">
        <v>42510</v>
      </c>
      <c r="H308">
        <v>24</v>
      </c>
      <c r="I308">
        <v>181.5</v>
      </c>
      <c r="J308">
        <v>20.83</v>
      </c>
      <c r="K308">
        <v>34.962937899999993</v>
      </c>
      <c r="L308">
        <v>-97.966161600000007</v>
      </c>
      <c r="M30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308" s="12">
        <f>Table22[[#This Row],[Permit Approval Date]]-Table22[[#This Row],[Permit Submitted Date]]</f>
        <v>10</v>
      </c>
    </row>
    <row r="309" spans="1:14">
      <c r="A309" t="str">
        <f t="shared" si="4"/>
        <v>Norman</v>
      </c>
      <c r="B309">
        <v>0</v>
      </c>
      <c r="D309">
        <v>1</v>
      </c>
      <c r="E309">
        <v>23</v>
      </c>
      <c r="F309" s="1">
        <v>42501</v>
      </c>
      <c r="G309" s="1">
        <v>42507</v>
      </c>
      <c r="H309">
        <v>18</v>
      </c>
      <c r="I309">
        <v>162.5</v>
      </c>
      <c r="J309">
        <v>0</v>
      </c>
      <c r="K309">
        <v>36.292937899999998</v>
      </c>
      <c r="L309">
        <v>-97.566161600000001</v>
      </c>
      <c r="M309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309" s="12">
        <f>Table22[[#This Row],[Permit Approval Date]]-Table22[[#This Row],[Permit Submitted Date]]</f>
        <v>6</v>
      </c>
    </row>
    <row r="310" spans="1:14">
      <c r="A310" t="str">
        <f t="shared" si="4"/>
        <v>Norman</v>
      </c>
      <c r="B310">
        <v>0</v>
      </c>
      <c r="D310">
        <v>1</v>
      </c>
      <c r="E310">
        <v>26</v>
      </c>
      <c r="F310" s="1">
        <v>42501</v>
      </c>
      <c r="G310" s="1">
        <v>42501</v>
      </c>
      <c r="H310">
        <v>14</v>
      </c>
      <c r="I310">
        <v>105.5</v>
      </c>
      <c r="J310">
        <v>0</v>
      </c>
      <c r="K310">
        <v>34.902937899999998</v>
      </c>
      <c r="L310">
        <v>-97.886161600000008</v>
      </c>
      <c r="M310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310" s="12">
        <f>Table22[[#This Row],[Permit Approval Date]]-Table22[[#This Row],[Permit Submitted Date]]</f>
        <v>0</v>
      </c>
    </row>
    <row r="311" spans="1:14">
      <c r="A311" t="str">
        <f t="shared" si="4"/>
        <v>Norman</v>
      </c>
      <c r="B311">
        <v>0</v>
      </c>
      <c r="D311">
        <v>2</v>
      </c>
      <c r="E311">
        <v>30</v>
      </c>
      <c r="F311" s="1">
        <v>42501</v>
      </c>
      <c r="G311" s="1">
        <v>42507</v>
      </c>
      <c r="H311">
        <v>11</v>
      </c>
      <c r="I311">
        <v>78</v>
      </c>
      <c r="J311">
        <v>9</v>
      </c>
      <c r="K311">
        <v>36.292937899999998</v>
      </c>
      <c r="L311">
        <v>-97.566161600000001</v>
      </c>
      <c r="M311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311" s="12">
        <f>Table22[[#This Row],[Permit Approval Date]]-Table22[[#This Row],[Permit Submitted Date]]</f>
        <v>6</v>
      </c>
    </row>
    <row r="312" spans="1:14">
      <c r="A312" t="str">
        <f t="shared" si="4"/>
        <v>Norman</v>
      </c>
      <c r="B312">
        <v>0</v>
      </c>
      <c r="D312">
        <v>1</v>
      </c>
      <c r="E312">
        <v>32</v>
      </c>
      <c r="F312" s="1">
        <v>42501</v>
      </c>
      <c r="G312" s="1">
        <v>42501</v>
      </c>
      <c r="H312">
        <v>8</v>
      </c>
      <c r="I312">
        <v>64</v>
      </c>
      <c r="J312">
        <v>0</v>
      </c>
      <c r="K312">
        <v>35.312937899999994</v>
      </c>
      <c r="L312">
        <v>-97.116161599999998</v>
      </c>
      <c r="M312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312" s="12">
        <f>Table22[[#This Row],[Permit Approval Date]]-Table22[[#This Row],[Permit Submitted Date]]</f>
        <v>0</v>
      </c>
    </row>
    <row r="313" spans="1:14">
      <c r="A313" t="str">
        <f t="shared" si="4"/>
        <v>Norman</v>
      </c>
      <c r="B313">
        <v>0</v>
      </c>
      <c r="D313">
        <v>1</v>
      </c>
      <c r="E313">
        <v>18</v>
      </c>
      <c r="F313" s="1">
        <v>42501</v>
      </c>
      <c r="G313" s="1">
        <v>42507</v>
      </c>
      <c r="H313">
        <v>7</v>
      </c>
      <c r="I313">
        <v>53</v>
      </c>
      <c r="J313">
        <v>0</v>
      </c>
      <c r="K313">
        <v>35.122937899999997</v>
      </c>
      <c r="L313">
        <v>-97.126161600000003</v>
      </c>
      <c r="M313" s="13">
        <f>ACOS(COS(RADIANS(90-$P$2)) *COS(RADIANS(90-Table22[[#This Row],[Latitude]])) +SIN(RADIANS(90-$P$2)) *SIN(RADIANS(90-Table22[[#This Row],[Latitude]])) *COS(RADIANS($Q$2-Table22[[#This Row],[Longitude]]))) *3958.756</f>
        <v>18.990152129534994</v>
      </c>
      <c r="N313" s="12">
        <f>Table22[[#This Row],[Permit Approval Date]]-Table22[[#This Row],[Permit Submitted Date]]</f>
        <v>6</v>
      </c>
    </row>
    <row r="314" spans="1:14">
      <c r="A314" t="str">
        <f t="shared" si="4"/>
        <v>Norman</v>
      </c>
      <c r="B314">
        <v>0</v>
      </c>
      <c r="D314">
        <v>1</v>
      </c>
      <c r="E314">
        <v>38</v>
      </c>
      <c r="F314" s="1">
        <v>42501</v>
      </c>
      <c r="G314" s="1">
        <v>42501</v>
      </c>
      <c r="H314">
        <v>5</v>
      </c>
      <c r="I314">
        <v>38</v>
      </c>
      <c r="J314">
        <v>0</v>
      </c>
      <c r="K314">
        <v>34.902937899999998</v>
      </c>
      <c r="L314">
        <v>-97.886161600000008</v>
      </c>
      <c r="M31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314" s="12">
        <f>Table22[[#This Row],[Permit Approval Date]]-Table22[[#This Row],[Permit Submitted Date]]</f>
        <v>0</v>
      </c>
    </row>
    <row r="315" spans="1:14">
      <c r="A315" t="str">
        <f t="shared" si="4"/>
        <v>Norman</v>
      </c>
      <c r="B315">
        <v>0</v>
      </c>
      <c r="D315">
        <v>1</v>
      </c>
      <c r="E315">
        <v>29</v>
      </c>
      <c r="F315" s="1">
        <v>42503</v>
      </c>
      <c r="G315" s="1">
        <v>42507</v>
      </c>
      <c r="H315">
        <v>11</v>
      </c>
      <c r="I315">
        <v>97</v>
      </c>
      <c r="J315">
        <v>0</v>
      </c>
      <c r="K315">
        <v>36.052937899999996</v>
      </c>
      <c r="L315">
        <v>-97.626161600000003</v>
      </c>
      <c r="M315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15" s="12">
        <f>Table22[[#This Row],[Permit Approval Date]]-Table22[[#This Row],[Permit Submitted Date]]</f>
        <v>4</v>
      </c>
    </row>
    <row r="316" spans="1:14">
      <c r="A316" t="str">
        <f t="shared" si="4"/>
        <v>Norman</v>
      </c>
      <c r="B316">
        <v>0</v>
      </c>
      <c r="C316">
        <v>1</v>
      </c>
      <c r="D316">
        <v>2</v>
      </c>
      <c r="E316">
        <v>58</v>
      </c>
      <c r="F316" s="1">
        <v>42503</v>
      </c>
      <c r="G316" s="1">
        <v>42503</v>
      </c>
      <c r="H316">
        <v>8</v>
      </c>
      <c r="I316">
        <v>57</v>
      </c>
      <c r="J316">
        <v>14.5</v>
      </c>
      <c r="K316">
        <v>35.552937899999996</v>
      </c>
      <c r="L316">
        <v>-97.046161600000005</v>
      </c>
      <c r="M316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316" s="12">
        <f>Table22[[#This Row],[Permit Approval Date]]-Table22[[#This Row],[Permit Submitted Date]]</f>
        <v>0</v>
      </c>
    </row>
    <row r="317" spans="1:14">
      <c r="A317" t="str">
        <f t="shared" si="4"/>
        <v>Norman</v>
      </c>
      <c r="B317">
        <v>0</v>
      </c>
      <c r="D317">
        <v>1</v>
      </c>
      <c r="E317">
        <v>15</v>
      </c>
      <c r="F317" s="1">
        <v>42503</v>
      </c>
      <c r="G317" s="1">
        <v>42503</v>
      </c>
      <c r="H317">
        <v>6</v>
      </c>
      <c r="I317">
        <v>37</v>
      </c>
      <c r="J317">
        <v>0</v>
      </c>
      <c r="K317">
        <v>35.552937899999996</v>
      </c>
      <c r="L317">
        <v>-97.046161600000005</v>
      </c>
      <c r="M317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317" s="12">
        <f>Table22[[#This Row],[Permit Approval Date]]-Table22[[#This Row],[Permit Submitted Date]]</f>
        <v>0</v>
      </c>
    </row>
    <row r="318" spans="1:14">
      <c r="A318" t="str">
        <f t="shared" si="4"/>
        <v>Norman</v>
      </c>
      <c r="B318">
        <v>0</v>
      </c>
      <c r="D318">
        <v>1</v>
      </c>
      <c r="E318">
        <v>20</v>
      </c>
      <c r="F318" s="1">
        <v>42503</v>
      </c>
      <c r="G318" s="1">
        <v>42503</v>
      </c>
      <c r="H318">
        <v>3</v>
      </c>
      <c r="I318">
        <v>21</v>
      </c>
      <c r="J318">
        <v>0</v>
      </c>
      <c r="K318">
        <v>35.232937899999996</v>
      </c>
      <c r="L318">
        <v>-97.006161599999999</v>
      </c>
      <c r="M31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18" s="12">
        <f>Table22[[#This Row],[Permit Approval Date]]-Table22[[#This Row],[Permit Submitted Date]]</f>
        <v>0</v>
      </c>
    </row>
    <row r="319" spans="1:14">
      <c r="A319" t="str">
        <f t="shared" si="4"/>
        <v>Norman</v>
      </c>
      <c r="B319">
        <v>0</v>
      </c>
      <c r="D319">
        <v>3</v>
      </c>
      <c r="E319">
        <v>60</v>
      </c>
      <c r="F319" s="1">
        <v>42506</v>
      </c>
      <c r="G319" s="1">
        <v>42506</v>
      </c>
      <c r="H319">
        <v>30</v>
      </c>
      <c r="I319">
        <v>244.5</v>
      </c>
      <c r="J319">
        <v>0</v>
      </c>
      <c r="K319">
        <v>35.552937899999996</v>
      </c>
      <c r="L319">
        <v>-97.046161600000005</v>
      </c>
      <c r="M319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319" s="12">
        <f>Table22[[#This Row],[Permit Approval Date]]-Table22[[#This Row],[Permit Submitted Date]]</f>
        <v>0</v>
      </c>
    </row>
    <row r="320" spans="1:14">
      <c r="A320" t="str">
        <f t="shared" si="4"/>
        <v>Norman</v>
      </c>
      <c r="B320">
        <v>0</v>
      </c>
      <c r="D320">
        <v>1</v>
      </c>
      <c r="E320">
        <v>42</v>
      </c>
      <c r="F320" s="1">
        <v>42506</v>
      </c>
      <c r="G320" s="1">
        <v>42510</v>
      </c>
      <c r="H320">
        <v>7</v>
      </c>
      <c r="I320">
        <v>53</v>
      </c>
      <c r="J320">
        <v>0</v>
      </c>
      <c r="K320">
        <v>35.352937899999993</v>
      </c>
      <c r="L320">
        <v>-97.196161599999996</v>
      </c>
      <c r="M320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320" s="12">
        <f>Table22[[#This Row],[Permit Approval Date]]-Table22[[#This Row],[Permit Submitted Date]]</f>
        <v>4</v>
      </c>
    </row>
    <row r="321" spans="1:14">
      <c r="A321" t="str">
        <f t="shared" si="4"/>
        <v>Norman</v>
      </c>
      <c r="B321">
        <v>0</v>
      </c>
      <c r="D321">
        <v>1</v>
      </c>
      <c r="E321">
        <v>35</v>
      </c>
      <c r="F321" s="1">
        <v>42506</v>
      </c>
      <c r="G321" s="1">
        <v>42506</v>
      </c>
      <c r="H321">
        <v>4</v>
      </c>
      <c r="I321">
        <v>46</v>
      </c>
      <c r="J321">
        <v>0</v>
      </c>
      <c r="K321">
        <v>36.262937899999997</v>
      </c>
      <c r="L321">
        <v>-97.766161600000004</v>
      </c>
      <c r="M321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321" s="12">
        <f>Table22[[#This Row],[Permit Approval Date]]-Table22[[#This Row],[Permit Submitted Date]]</f>
        <v>0</v>
      </c>
    </row>
    <row r="322" spans="1:14">
      <c r="A322" t="str">
        <f t="shared" ref="A322:A385" si="5">"Norman"</f>
        <v>Norman</v>
      </c>
      <c r="B322">
        <v>0</v>
      </c>
      <c r="D322">
        <v>2</v>
      </c>
      <c r="E322">
        <v>33</v>
      </c>
      <c r="F322" s="1">
        <v>42507</v>
      </c>
      <c r="G322" s="1">
        <v>42515</v>
      </c>
      <c r="H322">
        <v>8</v>
      </c>
      <c r="I322">
        <v>65</v>
      </c>
      <c r="J322">
        <v>0</v>
      </c>
      <c r="K322">
        <v>35.292937899999998</v>
      </c>
      <c r="L322">
        <v>-97.206161600000001</v>
      </c>
      <c r="M322" s="13">
        <f>ACOS(COS(RADIANS(90-$P$2)) *COS(RADIANS(90-Table22[[#This Row],[Latitude]])) +SIN(RADIANS(90-$P$2)) *SIN(RADIANS(90-Table22[[#This Row],[Latitude]])) *COS(RADIANS($Q$2-Table22[[#This Row],[Longitude]]))) *3958.756</f>
        <v>14.836066501105948</v>
      </c>
      <c r="N322" s="12">
        <f>Table22[[#This Row],[Permit Approval Date]]-Table22[[#This Row],[Permit Submitted Date]]</f>
        <v>8</v>
      </c>
    </row>
    <row r="323" spans="1:14">
      <c r="A323" t="str">
        <f t="shared" si="5"/>
        <v>Norman</v>
      </c>
      <c r="B323">
        <v>0</v>
      </c>
      <c r="C323">
        <v>1</v>
      </c>
      <c r="D323">
        <v>1</v>
      </c>
      <c r="E323">
        <v>31</v>
      </c>
      <c r="F323" s="1">
        <v>42508</v>
      </c>
      <c r="G323" s="1">
        <v>42508</v>
      </c>
      <c r="H323">
        <v>12</v>
      </c>
      <c r="I323">
        <v>73.47999999999999</v>
      </c>
      <c r="J323">
        <v>19</v>
      </c>
      <c r="K323">
        <v>34.902937899999998</v>
      </c>
      <c r="L323">
        <v>-97.886161600000008</v>
      </c>
      <c r="M32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323" s="12">
        <f>Table22[[#This Row],[Permit Approval Date]]-Table22[[#This Row],[Permit Submitted Date]]</f>
        <v>0</v>
      </c>
    </row>
    <row r="324" spans="1:14">
      <c r="A324" t="str">
        <f t="shared" si="5"/>
        <v>Norman</v>
      </c>
      <c r="B324">
        <v>0</v>
      </c>
      <c r="D324">
        <v>2</v>
      </c>
      <c r="E324">
        <v>28</v>
      </c>
      <c r="F324" s="1">
        <v>42508</v>
      </c>
      <c r="G324" s="1">
        <v>42510</v>
      </c>
      <c r="H324">
        <v>9</v>
      </c>
      <c r="I324">
        <v>75</v>
      </c>
      <c r="J324">
        <v>0</v>
      </c>
      <c r="K324">
        <v>35.262937899999997</v>
      </c>
      <c r="L324">
        <v>-97.806161599999996</v>
      </c>
      <c r="M324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324" s="12">
        <f>Table22[[#This Row],[Permit Approval Date]]-Table22[[#This Row],[Permit Submitted Date]]</f>
        <v>2</v>
      </c>
    </row>
    <row r="325" spans="1:14">
      <c r="A325" t="str">
        <f t="shared" si="5"/>
        <v>Norman</v>
      </c>
      <c r="B325">
        <v>0</v>
      </c>
      <c r="D325">
        <v>1</v>
      </c>
      <c r="E325">
        <v>25</v>
      </c>
      <c r="F325" s="1">
        <v>42509</v>
      </c>
      <c r="G325" s="1">
        <v>42516</v>
      </c>
      <c r="H325">
        <v>10</v>
      </c>
      <c r="I325">
        <v>82</v>
      </c>
      <c r="J325">
        <v>0</v>
      </c>
      <c r="K325">
        <v>35.242937899999994</v>
      </c>
      <c r="L325">
        <v>-97.226161599999998</v>
      </c>
      <c r="M325" s="13">
        <f>ACOS(COS(RADIANS(90-$P$2)) *COS(RADIANS(90-Table22[[#This Row],[Latitude]])) +SIN(RADIANS(90-$P$2)) *SIN(RADIANS(90-Table22[[#This Row],[Latitude]])) *COS(RADIANS($Q$2-Table22[[#This Row],[Longitude]]))) *3958.756</f>
        <v>12.701181611774436</v>
      </c>
      <c r="N325" s="12">
        <f>Table22[[#This Row],[Permit Approval Date]]-Table22[[#This Row],[Permit Submitted Date]]</f>
        <v>7</v>
      </c>
    </row>
    <row r="326" spans="1:14">
      <c r="A326" t="str">
        <f t="shared" si="5"/>
        <v>Norman</v>
      </c>
      <c r="B326">
        <v>0</v>
      </c>
      <c r="D326">
        <v>1</v>
      </c>
      <c r="E326">
        <v>39</v>
      </c>
      <c r="F326" s="1">
        <v>42509</v>
      </c>
      <c r="G326" s="1">
        <v>42509</v>
      </c>
      <c r="H326">
        <v>7</v>
      </c>
      <c r="I326">
        <v>67</v>
      </c>
      <c r="J326">
        <v>0</v>
      </c>
      <c r="K326">
        <v>34.902937899999998</v>
      </c>
      <c r="L326">
        <v>-97.376161600000003</v>
      </c>
      <c r="M326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326" s="12">
        <f>Table22[[#This Row],[Permit Approval Date]]-Table22[[#This Row],[Permit Submitted Date]]</f>
        <v>0</v>
      </c>
    </row>
    <row r="327" spans="1:14">
      <c r="A327" t="str">
        <f t="shared" si="5"/>
        <v>Norman</v>
      </c>
      <c r="B327">
        <v>0</v>
      </c>
      <c r="D327">
        <v>2</v>
      </c>
      <c r="E327">
        <v>35</v>
      </c>
      <c r="F327" s="1">
        <v>42509</v>
      </c>
      <c r="G327" s="1">
        <v>42509</v>
      </c>
      <c r="H327">
        <v>9</v>
      </c>
      <c r="I327">
        <v>66</v>
      </c>
      <c r="J327">
        <v>2</v>
      </c>
      <c r="K327">
        <v>34.992937899999994</v>
      </c>
      <c r="L327">
        <v>-97.256161599999999</v>
      </c>
      <c r="M32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327" s="12">
        <f>Table22[[#This Row],[Permit Approval Date]]-Table22[[#This Row],[Permit Submitted Date]]</f>
        <v>0</v>
      </c>
    </row>
    <row r="328" spans="1:14">
      <c r="A328" t="str">
        <f t="shared" si="5"/>
        <v>Norman</v>
      </c>
      <c r="B328">
        <v>0</v>
      </c>
      <c r="D328">
        <v>2</v>
      </c>
      <c r="E328">
        <v>54</v>
      </c>
      <c r="F328" s="1">
        <v>42509</v>
      </c>
      <c r="G328" s="1">
        <v>42515</v>
      </c>
      <c r="H328">
        <v>6</v>
      </c>
      <c r="I328">
        <v>54</v>
      </c>
      <c r="J328">
        <v>0</v>
      </c>
      <c r="K328">
        <v>35.022937899999995</v>
      </c>
      <c r="L328">
        <v>-97.396161599999999</v>
      </c>
      <c r="M328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328" s="12">
        <f>Table22[[#This Row],[Permit Approval Date]]-Table22[[#This Row],[Permit Submitted Date]]</f>
        <v>6</v>
      </c>
    </row>
    <row r="329" spans="1:14">
      <c r="A329" t="str">
        <f t="shared" si="5"/>
        <v>Norman</v>
      </c>
      <c r="B329">
        <v>0</v>
      </c>
      <c r="D329">
        <v>1</v>
      </c>
      <c r="E329">
        <v>25</v>
      </c>
      <c r="F329" s="1">
        <v>42510</v>
      </c>
      <c r="G329" s="1">
        <v>42527</v>
      </c>
      <c r="H329">
        <v>9</v>
      </c>
      <c r="I329">
        <v>71</v>
      </c>
      <c r="J329">
        <v>0</v>
      </c>
      <c r="K329">
        <v>35.592937899999995</v>
      </c>
      <c r="L329">
        <v>-97.346161600000002</v>
      </c>
      <c r="M329" s="13">
        <f>ACOS(COS(RADIANS(90-$P$2)) *COS(RADIANS(90-Table22[[#This Row],[Latitude]])) +SIN(RADIANS(90-$P$2)) *SIN(RADIANS(90-Table22[[#This Row],[Latitude]])) *COS(RADIANS($Q$2-Table22[[#This Row],[Longitude]]))) *3958.756</f>
        <v>27.322267185397649</v>
      </c>
      <c r="N329" s="12">
        <f>Table22[[#This Row],[Permit Approval Date]]-Table22[[#This Row],[Permit Submitted Date]]</f>
        <v>17</v>
      </c>
    </row>
    <row r="330" spans="1:14">
      <c r="A330" t="str">
        <f t="shared" si="5"/>
        <v>Norman</v>
      </c>
      <c r="B330">
        <v>0</v>
      </c>
      <c r="D330">
        <v>1</v>
      </c>
      <c r="E330">
        <v>34</v>
      </c>
      <c r="F330" s="1">
        <v>42513</v>
      </c>
      <c r="G330" s="1">
        <v>42513</v>
      </c>
      <c r="H330">
        <v>14</v>
      </c>
      <c r="I330">
        <v>113</v>
      </c>
      <c r="J330">
        <v>0</v>
      </c>
      <c r="K330">
        <v>35.232937899999996</v>
      </c>
      <c r="L330">
        <v>-96.766161600000004</v>
      </c>
      <c r="M330" s="13">
        <f>ACOS(COS(RADIANS(90-$P$2)) *COS(RADIANS(90-Table22[[#This Row],[Latitude]])) +SIN(RADIANS(90-$P$2)) *SIN(RADIANS(90-Table22[[#This Row],[Latitude]])) *COS(RADIANS($Q$2-Table22[[#This Row],[Longitude]]))) *3958.756</f>
        <v>38.45365658253624</v>
      </c>
      <c r="N330" s="12">
        <f>Table22[[#This Row],[Permit Approval Date]]-Table22[[#This Row],[Permit Submitted Date]]</f>
        <v>0</v>
      </c>
    </row>
    <row r="331" spans="1:14">
      <c r="A331" t="str">
        <f t="shared" si="5"/>
        <v>Norman</v>
      </c>
      <c r="B331">
        <v>0</v>
      </c>
      <c r="D331">
        <v>1</v>
      </c>
      <c r="E331">
        <v>35</v>
      </c>
      <c r="F331" s="1">
        <v>42513</v>
      </c>
      <c r="G331" s="1">
        <v>42513</v>
      </c>
      <c r="H331">
        <v>13</v>
      </c>
      <c r="I331">
        <v>103.5</v>
      </c>
      <c r="J331">
        <v>0</v>
      </c>
      <c r="K331">
        <v>36.052937899999996</v>
      </c>
      <c r="L331">
        <v>-97.626161600000003</v>
      </c>
      <c r="M331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31" s="12">
        <f>Table22[[#This Row],[Permit Approval Date]]-Table22[[#This Row],[Permit Submitted Date]]</f>
        <v>0</v>
      </c>
    </row>
    <row r="332" spans="1:14">
      <c r="A332" t="str">
        <f t="shared" si="5"/>
        <v>Norman</v>
      </c>
      <c r="B332">
        <v>0</v>
      </c>
      <c r="D332">
        <v>2</v>
      </c>
      <c r="E332">
        <v>24</v>
      </c>
      <c r="F332" s="1">
        <v>42513</v>
      </c>
      <c r="G332" s="1">
        <v>42515</v>
      </c>
      <c r="H332">
        <v>9</v>
      </c>
      <c r="I332">
        <v>72</v>
      </c>
      <c r="J332">
        <v>0</v>
      </c>
      <c r="K332">
        <v>35.222937899999998</v>
      </c>
      <c r="L332">
        <v>-97.486161600000003</v>
      </c>
      <c r="M332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332" s="12">
        <f>Table22[[#This Row],[Permit Approval Date]]-Table22[[#This Row],[Permit Submitted Date]]</f>
        <v>2</v>
      </c>
    </row>
    <row r="333" spans="1:14">
      <c r="A333" t="str">
        <f t="shared" si="5"/>
        <v>Norman</v>
      </c>
      <c r="B333">
        <v>0</v>
      </c>
      <c r="D333">
        <v>1</v>
      </c>
      <c r="E333">
        <v>34</v>
      </c>
      <c r="F333" s="1">
        <v>42513</v>
      </c>
      <c r="G333" s="1">
        <v>42513</v>
      </c>
      <c r="H333">
        <v>9</v>
      </c>
      <c r="I333">
        <v>70</v>
      </c>
      <c r="J333">
        <v>0</v>
      </c>
      <c r="K333">
        <v>35.282937899999993</v>
      </c>
      <c r="L333">
        <v>-96.756161599999999</v>
      </c>
      <c r="M333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333" s="12">
        <f>Table22[[#This Row],[Permit Approval Date]]-Table22[[#This Row],[Permit Submitted Date]]</f>
        <v>0</v>
      </c>
    </row>
    <row r="334" spans="1:14">
      <c r="A334" t="str">
        <f t="shared" si="5"/>
        <v>Norman</v>
      </c>
      <c r="B334">
        <v>0</v>
      </c>
      <c r="D334">
        <v>1</v>
      </c>
      <c r="E334">
        <v>23</v>
      </c>
      <c r="F334" s="1">
        <v>42513</v>
      </c>
      <c r="G334" s="1">
        <v>42513</v>
      </c>
      <c r="H334">
        <v>5</v>
      </c>
      <c r="I334">
        <v>32</v>
      </c>
      <c r="J334">
        <v>2</v>
      </c>
      <c r="K334">
        <v>35.232937899999996</v>
      </c>
      <c r="L334">
        <v>-97.006161599999999</v>
      </c>
      <c r="M33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34" s="12">
        <f>Table22[[#This Row],[Permit Approval Date]]-Table22[[#This Row],[Permit Submitted Date]]</f>
        <v>0</v>
      </c>
    </row>
    <row r="335" spans="1:14">
      <c r="A335" t="str">
        <f t="shared" si="5"/>
        <v>Norman</v>
      </c>
      <c r="B335">
        <v>0</v>
      </c>
      <c r="D335">
        <v>2</v>
      </c>
      <c r="E335">
        <v>36</v>
      </c>
      <c r="F335" s="1">
        <v>42514</v>
      </c>
      <c r="G335" s="1">
        <v>42515</v>
      </c>
      <c r="H335">
        <v>12</v>
      </c>
      <c r="I335">
        <v>82</v>
      </c>
      <c r="J335">
        <v>5</v>
      </c>
      <c r="K335">
        <v>35.422937899999994</v>
      </c>
      <c r="L335">
        <v>-97.106161600000007</v>
      </c>
      <c r="M335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335" s="12">
        <f>Table22[[#This Row],[Permit Approval Date]]-Table22[[#This Row],[Permit Submitted Date]]</f>
        <v>1</v>
      </c>
    </row>
    <row r="336" spans="1:14">
      <c r="A336" t="str">
        <f t="shared" si="5"/>
        <v>Norman</v>
      </c>
      <c r="B336">
        <v>0</v>
      </c>
      <c r="D336">
        <v>1</v>
      </c>
      <c r="E336">
        <v>33</v>
      </c>
      <c r="F336" s="1">
        <v>42515</v>
      </c>
      <c r="G336" s="1">
        <v>42523</v>
      </c>
      <c r="H336">
        <v>13</v>
      </c>
      <c r="I336">
        <v>110</v>
      </c>
      <c r="J336">
        <v>0</v>
      </c>
      <c r="K336">
        <v>35.062937899999994</v>
      </c>
      <c r="L336">
        <v>-97.446161599999996</v>
      </c>
      <c r="M336" s="13">
        <f>ACOS(COS(RADIANS(90-$P$2)) *COS(RADIANS(90-Table22[[#This Row],[Latitude]])) +SIN(RADIANS(90-$P$2)) *SIN(RADIANS(90-Table22[[#This Row],[Latitude]])) *COS(RADIANS($Q$2-Table22[[#This Row],[Longitude]]))) *3958.756</f>
        <v>9.8894375944299533</v>
      </c>
      <c r="N336" s="12">
        <f>Table22[[#This Row],[Permit Approval Date]]-Table22[[#This Row],[Permit Submitted Date]]</f>
        <v>8</v>
      </c>
    </row>
    <row r="337" spans="1:14">
      <c r="A337" t="str">
        <f t="shared" si="5"/>
        <v>Norman</v>
      </c>
      <c r="B337">
        <v>0</v>
      </c>
      <c r="D337">
        <v>1</v>
      </c>
      <c r="E337">
        <v>26</v>
      </c>
      <c r="F337" s="1">
        <v>42515</v>
      </c>
      <c r="G337" s="1">
        <v>42516</v>
      </c>
      <c r="H337">
        <v>12</v>
      </c>
      <c r="I337">
        <v>106</v>
      </c>
      <c r="J337">
        <v>2.5</v>
      </c>
      <c r="K337">
        <v>35.312937899999994</v>
      </c>
      <c r="L337">
        <v>-97.116161599999998</v>
      </c>
      <c r="M337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337" s="12">
        <f>Table22[[#This Row],[Permit Approval Date]]-Table22[[#This Row],[Permit Submitted Date]]</f>
        <v>1</v>
      </c>
    </row>
    <row r="338" spans="1:14">
      <c r="A338" t="str">
        <f t="shared" si="5"/>
        <v>Norman</v>
      </c>
      <c r="B338">
        <v>0</v>
      </c>
      <c r="D338">
        <v>1</v>
      </c>
      <c r="E338">
        <v>27</v>
      </c>
      <c r="F338" s="1">
        <v>42515</v>
      </c>
      <c r="G338" s="1">
        <v>42515</v>
      </c>
      <c r="H338">
        <v>5</v>
      </c>
      <c r="I338">
        <v>44</v>
      </c>
      <c r="J338">
        <v>0</v>
      </c>
      <c r="K338">
        <v>34.962937899999993</v>
      </c>
      <c r="L338">
        <v>-97.966161600000007</v>
      </c>
      <c r="M33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338" s="12">
        <f>Table22[[#This Row],[Permit Approval Date]]-Table22[[#This Row],[Permit Submitted Date]]</f>
        <v>0</v>
      </c>
    </row>
    <row r="339" spans="1:14">
      <c r="A339" t="str">
        <f t="shared" si="5"/>
        <v>Norman</v>
      </c>
      <c r="B339">
        <v>0</v>
      </c>
      <c r="D339">
        <v>1</v>
      </c>
      <c r="E339">
        <v>27</v>
      </c>
      <c r="F339" s="1">
        <v>42516</v>
      </c>
      <c r="G339" s="1">
        <v>42522</v>
      </c>
      <c r="H339">
        <v>12</v>
      </c>
      <c r="I339">
        <v>90.5</v>
      </c>
      <c r="J339">
        <v>3</v>
      </c>
      <c r="K339">
        <v>35.032937899999993</v>
      </c>
      <c r="L339">
        <v>-97.356161600000007</v>
      </c>
      <c r="M339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339" s="12">
        <f>Table22[[#This Row],[Permit Approval Date]]-Table22[[#This Row],[Permit Submitted Date]]</f>
        <v>6</v>
      </c>
    </row>
    <row r="340" spans="1:14">
      <c r="A340" t="str">
        <f t="shared" si="5"/>
        <v>Norman</v>
      </c>
      <c r="B340">
        <v>0</v>
      </c>
      <c r="D340">
        <v>1</v>
      </c>
      <c r="E340">
        <v>23</v>
      </c>
      <c r="F340" s="1">
        <v>42516</v>
      </c>
      <c r="G340" s="1">
        <v>42522</v>
      </c>
      <c r="H340">
        <v>4</v>
      </c>
      <c r="I340">
        <v>32</v>
      </c>
      <c r="J340">
        <v>0</v>
      </c>
      <c r="K340">
        <v>35.262937899999997</v>
      </c>
      <c r="L340">
        <v>-97.316161600000001</v>
      </c>
      <c r="M340" s="13">
        <f>ACOS(COS(RADIANS(90-$P$2)) *COS(RADIANS(90-Table22[[#This Row],[Latitude]])) +SIN(RADIANS(90-$P$2)) *SIN(RADIANS(90-Table22[[#This Row],[Latitude]])) *COS(RADIANS($Q$2-Table22[[#This Row],[Longitude]]))) *3958.756</f>
        <v>8.3452968784445485</v>
      </c>
      <c r="N340" s="12">
        <f>Table22[[#This Row],[Permit Approval Date]]-Table22[[#This Row],[Permit Submitted Date]]</f>
        <v>6</v>
      </c>
    </row>
    <row r="341" spans="1:14">
      <c r="A341" t="str">
        <f t="shared" si="5"/>
        <v>Norman</v>
      </c>
      <c r="B341">
        <v>0</v>
      </c>
      <c r="D341">
        <v>1</v>
      </c>
      <c r="E341">
        <v>33</v>
      </c>
      <c r="F341" s="1">
        <v>42516</v>
      </c>
      <c r="G341" s="1">
        <v>42516</v>
      </c>
      <c r="H341">
        <v>3</v>
      </c>
      <c r="I341">
        <v>20.5</v>
      </c>
      <c r="J341">
        <v>0</v>
      </c>
      <c r="K341">
        <v>34.982937899999996</v>
      </c>
      <c r="L341">
        <v>-97.396161599999999</v>
      </c>
      <c r="M341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341" s="12">
        <f>Table22[[#This Row],[Permit Approval Date]]-Table22[[#This Row],[Permit Submitted Date]]</f>
        <v>0</v>
      </c>
    </row>
    <row r="342" spans="1:14">
      <c r="A342" t="str">
        <f t="shared" si="5"/>
        <v>Norman</v>
      </c>
      <c r="B342">
        <v>0</v>
      </c>
      <c r="D342">
        <v>1</v>
      </c>
      <c r="E342">
        <v>48</v>
      </c>
      <c r="F342" s="1">
        <v>42517</v>
      </c>
      <c r="G342" s="1">
        <v>42517</v>
      </c>
      <c r="H342">
        <v>22</v>
      </c>
      <c r="I342">
        <v>193.5</v>
      </c>
      <c r="J342">
        <v>0</v>
      </c>
      <c r="K342">
        <v>35.232937899999996</v>
      </c>
      <c r="L342">
        <v>-97.006161599999999</v>
      </c>
      <c r="M34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42" s="12">
        <f>Table22[[#This Row],[Permit Approval Date]]-Table22[[#This Row],[Permit Submitted Date]]</f>
        <v>0</v>
      </c>
    </row>
    <row r="343" spans="1:14">
      <c r="A343" t="str">
        <f t="shared" si="5"/>
        <v>Norman</v>
      </c>
      <c r="B343">
        <v>0</v>
      </c>
      <c r="D343">
        <v>1</v>
      </c>
      <c r="E343">
        <v>22</v>
      </c>
      <c r="F343" s="1">
        <v>42521</v>
      </c>
      <c r="G343" s="1">
        <v>42521</v>
      </c>
      <c r="H343">
        <v>15</v>
      </c>
      <c r="I343">
        <v>118</v>
      </c>
      <c r="J343">
        <v>0</v>
      </c>
      <c r="K343">
        <v>34.962937899999993</v>
      </c>
      <c r="L343">
        <v>-97.966161600000007</v>
      </c>
      <c r="M343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343" s="12">
        <f>Table22[[#This Row],[Permit Approval Date]]-Table22[[#This Row],[Permit Submitted Date]]</f>
        <v>0</v>
      </c>
    </row>
    <row r="344" spans="1:14">
      <c r="A344" t="str">
        <f t="shared" si="5"/>
        <v>Norman</v>
      </c>
      <c r="B344">
        <v>0</v>
      </c>
      <c r="D344">
        <v>3</v>
      </c>
      <c r="E344">
        <v>47</v>
      </c>
      <c r="F344" s="1">
        <v>42521</v>
      </c>
      <c r="G344" s="1">
        <v>42541</v>
      </c>
      <c r="H344">
        <v>14</v>
      </c>
      <c r="I344">
        <v>106.5</v>
      </c>
      <c r="J344">
        <v>5</v>
      </c>
      <c r="K344">
        <v>35.192937899999997</v>
      </c>
      <c r="L344">
        <v>-97.496161600000008</v>
      </c>
      <c r="M344" s="13">
        <f>ACOS(COS(RADIANS(90-$P$2)) *COS(RADIANS(90-Table22[[#This Row],[Latitude]])) +SIN(RADIANS(90-$P$2)) *SIN(RADIANS(90-Table22[[#This Row],[Latitude]])) *COS(RADIANS($Q$2-Table22[[#This Row],[Longitude]]))) *3958.756</f>
        <v>2.9406156746702079</v>
      </c>
      <c r="N344" s="12">
        <f>Table22[[#This Row],[Permit Approval Date]]-Table22[[#This Row],[Permit Submitted Date]]</f>
        <v>20</v>
      </c>
    </row>
    <row r="345" spans="1:14">
      <c r="A345" t="str">
        <f t="shared" si="5"/>
        <v>Norman</v>
      </c>
      <c r="B345">
        <v>0</v>
      </c>
      <c r="C345">
        <v>1</v>
      </c>
      <c r="D345">
        <v>1</v>
      </c>
      <c r="E345">
        <v>36</v>
      </c>
      <c r="F345" s="1">
        <v>42521</v>
      </c>
      <c r="G345" s="1">
        <v>42531</v>
      </c>
      <c r="H345">
        <v>9</v>
      </c>
      <c r="I345">
        <v>75</v>
      </c>
      <c r="J345">
        <v>11</v>
      </c>
      <c r="K345">
        <v>36.002937899999999</v>
      </c>
      <c r="L345">
        <v>-97.346161600000002</v>
      </c>
      <c r="M345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345" s="12">
        <f>Table22[[#This Row],[Permit Approval Date]]-Table22[[#This Row],[Permit Submitted Date]]</f>
        <v>10</v>
      </c>
    </row>
    <row r="346" spans="1:14">
      <c r="A346" t="str">
        <f t="shared" si="5"/>
        <v>Norman</v>
      </c>
      <c r="B346">
        <v>0</v>
      </c>
      <c r="D346">
        <v>1</v>
      </c>
      <c r="E346">
        <v>28</v>
      </c>
      <c r="F346" s="1">
        <v>42522</v>
      </c>
      <c r="G346" s="1">
        <v>42522</v>
      </c>
      <c r="H346">
        <v>9</v>
      </c>
      <c r="I346">
        <v>82</v>
      </c>
      <c r="J346">
        <v>0</v>
      </c>
      <c r="K346">
        <v>34.992937899999994</v>
      </c>
      <c r="L346">
        <v>-97.256161599999999</v>
      </c>
      <c r="M346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346" s="12">
        <f>Table22[[#This Row],[Permit Approval Date]]-Table22[[#This Row],[Permit Submitted Date]]</f>
        <v>0</v>
      </c>
    </row>
    <row r="347" spans="1:14">
      <c r="A347" t="str">
        <f t="shared" si="5"/>
        <v>Norman</v>
      </c>
      <c r="B347">
        <v>0</v>
      </c>
      <c r="D347">
        <v>1</v>
      </c>
      <c r="E347">
        <v>10</v>
      </c>
      <c r="F347" s="1">
        <v>42522</v>
      </c>
      <c r="G347" s="1">
        <v>42527</v>
      </c>
      <c r="H347">
        <v>11</v>
      </c>
      <c r="I347">
        <v>80</v>
      </c>
      <c r="J347">
        <v>2.5</v>
      </c>
      <c r="K347">
        <v>35.032937899999993</v>
      </c>
      <c r="L347">
        <v>-97.296161600000005</v>
      </c>
      <c r="M347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347" s="12">
        <f>Table22[[#This Row],[Permit Approval Date]]-Table22[[#This Row],[Permit Submitted Date]]</f>
        <v>5</v>
      </c>
    </row>
    <row r="348" spans="1:14">
      <c r="A348" t="str">
        <f t="shared" si="5"/>
        <v>Norman</v>
      </c>
      <c r="B348">
        <v>0</v>
      </c>
      <c r="C348">
        <v>1</v>
      </c>
      <c r="D348">
        <v>1</v>
      </c>
      <c r="E348">
        <v>21</v>
      </c>
      <c r="F348" s="1">
        <v>42522</v>
      </c>
      <c r="G348" s="1">
        <v>42522</v>
      </c>
      <c r="H348">
        <v>4</v>
      </c>
      <c r="I348">
        <v>18.5</v>
      </c>
      <c r="J348">
        <v>18</v>
      </c>
      <c r="K348">
        <v>36.052937899999996</v>
      </c>
      <c r="L348">
        <v>-97.626161600000003</v>
      </c>
      <c r="M348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48" s="12">
        <f>Table22[[#This Row],[Permit Approval Date]]-Table22[[#This Row],[Permit Submitted Date]]</f>
        <v>0</v>
      </c>
    </row>
    <row r="349" spans="1:14">
      <c r="A349" t="str">
        <f t="shared" si="5"/>
        <v>Norman</v>
      </c>
      <c r="B349">
        <v>0</v>
      </c>
      <c r="D349">
        <v>1</v>
      </c>
      <c r="E349">
        <v>26</v>
      </c>
      <c r="F349" s="1">
        <v>42522</v>
      </c>
      <c r="G349" s="1">
        <v>42528</v>
      </c>
      <c r="H349">
        <v>7</v>
      </c>
      <c r="I349">
        <v>65</v>
      </c>
      <c r="J349">
        <v>0</v>
      </c>
      <c r="K349">
        <v>35.362937899999999</v>
      </c>
      <c r="L349">
        <v>-97.236161600000003</v>
      </c>
      <c r="M349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349" s="12">
        <f>Table22[[#This Row],[Permit Approval Date]]-Table22[[#This Row],[Permit Submitted Date]]</f>
        <v>6</v>
      </c>
    </row>
    <row r="350" spans="1:14">
      <c r="A350" t="str">
        <f t="shared" si="5"/>
        <v>Norman</v>
      </c>
      <c r="B350">
        <v>0</v>
      </c>
      <c r="D350">
        <v>1</v>
      </c>
      <c r="E350">
        <v>21</v>
      </c>
      <c r="F350" s="1">
        <v>42522</v>
      </c>
      <c r="G350" s="1">
        <v>42535</v>
      </c>
      <c r="H350">
        <v>6</v>
      </c>
      <c r="I350">
        <v>51</v>
      </c>
      <c r="J350">
        <v>0</v>
      </c>
      <c r="K350">
        <v>35.262937899999997</v>
      </c>
      <c r="L350">
        <v>-97.806161599999996</v>
      </c>
      <c r="M350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350" s="12">
        <f>Table22[[#This Row],[Permit Approval Date]]-Table22[[#This Row],[Permit Submitted Date]]</f>
        <v>13</v>
      </c>
    </row>
    <row r="351" spans="1:14">
      <c r="A351" t="str">
        <f t="shared" si="5"/>
        <v>Norman</v>
      </c>
      <c r="B351">
        <v>0</v>
      </c>
      <c r="D351">
        <v>1</v>
      </c>
      <c r="E351">
        <v>35</v>
      </c>
      <c r="F351" s="1">
        <v>42522</v>
      </c>
      <c r="G351" s="1">
        <v>42527</v>
      </c>
      <c r="H351">
        <v>6</v>
      </c>
      <c r="I351">
        <v>50</v>
      </c>
      <c r="J351">
        <v>0</v>
      </c>
      <c r="K351">
        <v>34.942937899999997</v>
      </c>
      <c r="L351">
        <v>-97.196161599999996</v>
      </c>
      <c r="M351" s="13">
        <f>ACOS(COS(RADIANS(90-$P$2)) *COS(RADIANS(90-Table22[[#This Row],[Latitude]])) +SIN(RADIANS(90-$P$2)) *SIN(RADIANS(90-Table22[[#This Row],[Latitude]])) *COS(RADIANS($Q$2-Table22[[#This Row],[Longitude]]))) *3958.756</f>
        <v>23.045790354780323</v>
      </c>
      <c r="N351" s="12">
        <f>Table22[[#This Row],[Permit Approval Date]]-Table22[[#This Row],[Permit Submitted Date]]</f>
        <v>5</v>
      </c>
    </row>
    <row r="352" spans="1:14">
      <c r="A352" t="str">
        <f t="shared" si="5"/>
        <v>Norman</v>
      </c>
      <c r="B352">
        <v>0</v>
      </c>
      <c r="D352">
        <v>1</v>
      </c>
      <c r="E352">
        <v>16</v>
      </c>
      <c r="F352" s="1">
        <v>42522</v>
      </c>
      <c r="G352" s="1">
        <v>42527</v>
      </c>
      <c r="H352">
        <v>4</v>
      </c>
      <c r="I352">
        <v>40</v>
      </c>
      <c r="J352">
        <v>0</v>
      </c>
      <c r="K352">
        <v>35.202937899999995</v>
      </c>
      <c r="L352">
        <v>-97.206161600000001</v>
      </c>
      <c r="M352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352" s="12">
        <f>Table22[[#This Row],[Permit Approval Date]]-Table22[[#This Row],[Permit Submitted Date]]</f>
        <v>5</v>
      </c>
    </row>
    <row r="353" spans="1:14">
      <c r="A353" t="str">
        <f t="shared" si="5"/>
        <v>Norman</v>
      </c>
      <c r="B353">
        <v>0</v>
      </c>
      <c r="D353">
        <v>1</v>
      </c>
      <c r="E353">
        <v>12</v>
      </c>
      <c r="F353" s="1">
        <v>42522</v>
      </c>
      <c r="G353" s="1">
        <v>42523</v>
      </c>
      <c r="H353">
        <v>5</v>
      </c>
      <c r="I353">
        <v>40</v>
      </c>
      <c r="J353">
        <v>0</v>
      </c>
      <c r="K353">
        <v>35.162937899999996</v>
      </c>
      <c r="L353">
        <v>-96.9261616</v>
      </c>
      <c r="M353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353" s="12">
        <f>Table22[[#This Row],[Permit Approval Date]]-Table22[[#This Row],[Permit Submitted Date]]</f>
        <v>1</v>
      </c>
    </row>
    <row r="354" spans="1:14">
      <c r="A354" t="str">
        <f t="shared" si="5"/>
        <v>Norman</v>
      </c>
      <c r="B354">
        <v>0</v>
      </c>
      <c r="D354">
        <v>1</v>
      </c>
      <c r="E354">
        <v>17</v>
      </c>
      <c r="F354" s="1">
        <v>42522</v>
      </c>
      <c r="G354" s="1">
        <v>42527</v>
      </c>
      <c r="H354">
        <v>3</v>
      </c>
      <c r="I354">
        <v>24</v>
      </c>
      <c r="J354">
        <v>0</v>
      </c>
      <c r="K354">
        <v>35.032937899999993</v>
      </c>
      <c r="L354">
        <v>-97.296161600000005</v>
      </c>
      <c r="M354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354" s="12">
        <f>Table22[[#This Row],[Permit Approval Date]]-Table22[[#This Row],[Permit Submitted Date]]</f>
        <v>5</v>
      </c>
    </row>
    <row r="355" spans="1:14">
      <c r="A355" t="str">
        <f t="shared" si="5"/>
        <v>Norman</v>
      </c>
      <c r="B355">
        <v>0</v>
      </c>
      <c r="D355">
        <v>1</v>
      </c>
      <c r="E355">
        <v>16</v>
      </c>
      <c r="F355" s="1">
        <v>42522</v>
      </c>
      <c r="G355" s="1">
        <v>42522</v>
      </c>
      <c r="H355">
        <v>2</v>
      </c>
      <c r="I355">
        <v>17</v>
      </c>
      <c r="J355">
        <v>0</v>
      </c>
      <c r="K355">
        <v>34.982937899999996</v>
      </c>
      <c r="L355">
        <v>-97.396161599999999</v>
      </c>
      <c r="M355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355" s="12">
        <f>Table22[[#This Row],[Permit Approval Date]]-Table22[[#This Row],[Permit Submitted Date]]</f>
        <v>0</v>
      </c>
    </row>
    <row r="356" spans="1:14">
      <c r="A356" t="str">
        <f t="shared" si="5"/>
        <v>Norman</v>
      </c>
      <c r="B356">
        <v>0</v>
      </c>
      <c r="D356">
        <v>1</v>
      </c>
      <c r="E356">
        <v>18</v>
      </c>
      <c r="F356" s="1">
        <v>42527</v>
      </c>
      <c r="G356" s="1">
        <v>42535</v>
      </c>
      <c r="H356">
        <v>9</v>
      </c>
      <c r="I356">
        <v>55.5</v>
      </c>
      <c r="J356">
        <v>2</v>
      </c>
      <c r="K356">
        <v>35.212937899999993</v>
      </c>
      <c r="L356">
        <v>-97.576161600000006</v>
      </c>
      <c r="M35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356" s="12">
        <f>Table22[[#This Row],[Permit Approval Date]]-Table22[[#This Row],[Permit Submitted Date]]</f>
        <v>8</v>
      </c>
    </row>
    <row r="357" spans="1:14">
      <c r="A357" t="str">
        <f t="shared" si="5"/>
        <v>Norman</v>
      </c>
      <c r="B357">
        <v>0</v>
      </c>
      <c r="D357">
        <v>1</v>
      </c>
      <c r="E357">
        <v>25</v>
      </c>
      <c r="F357" s="1">
        <v>42527</v>
      </c>
      <c r="G357" s="1">
        <v>42534</v>
      </c>
      <c r="H357">
        <v>7</v>
      </c>
      <c r="I357">
        <v>48</v>
      </c>
      <c r="J357">
        <v>1.5</v>
      </c>
      <c r="K357">
        <v>35.032937899999993</v>
      </c>
      <c r="L357">
        <v>-97.356161600000007</v>
      </c>
      <c r="M357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357" s="12">
        <f>Table22[[#This Row],[Permit Approval Date]]-Table22[[#This Row],[Permit Submitted Date]]</f>
        <v>7</v>
      </c>
    </row>
    <row r="358" spans="1:14">
      <c r="A358" t="str">
        <f t="shared" si="5"/>
        <v>Norman</v>
      </c>
      <c r="B358">
        <v>0</v>
      </c>
      <c r="D358">
        <v>1</v>
      </c>
      <c r="E358">
        <v>21</v>
      </c>
      <c r="F358" s="1">
        <v>42527</v>
      </c>
      <c r="G358" s="1">
        <v>42531</v>
      </c>
      <c r="H358">
        <v>5</v>
      </c>
      <c r="I358">
        <v>45</v>
      </c>
      <c r="J358">
        <v>0</v>
      </c>
      <c r="K358">
        <v>36.002937899999999</v>
      </c>
      <c r="L358">
        <v>-97.346161600000002</v>
      </c>
      <c r="M358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358" s="12">
        <f>Table22[[#This Row],[Permit Approval Date]]-Table22[[#This Row],[Permit Submitted Date]]</f>
        <v>4</v>
      </c>
    </row>
    <row r="359" spans="1:14">
      <c r="A359" t="str">
        <f t="shared" si="5"/>
        <v>Norman</v>
      </c>
      <c r="B359">
        <v>0</v>
      </c>
      <c r="C359">
        <v>1</v>
      </c>
      <c r="D359">
        <v>1</v>
      </c>
      <c r="E359">
        <v>22</v>
      </c>
      <c r="F359" s="1">
        <v>42527</v>
      </c>
      <c r="G359" s="1">
        <v>42530</v>
      </c>
      <c r="H359">
        <v>13</v>
      </c>
      <c r="I359">
        <v>85</v>
      </c>
      <c r="J359">
        <v>9.5</v>
      </c>
      <c r="K359">
        <v>35.192937899999997</v>
      </c>
      <c r="L359">
        <v>-97.396161599999999</v>
      </c>
      <c r="M359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359" s="12">
        <f>Table22[[#This Row],[Permit Approval Date]]-Table22[[#This Row],[Permit Submitted Date]]</f>
        <v>3</v>
      </c>
    </row>
    <row r="360" spans="1:14">
      <c r="A360" t="str">
        <f t="shared" si="5"/>
        <v>Norman</v>
      </c>
      <c r="B360">
        <v>0</v>
      </c>
      <c r="D360">
        <v>1</v>
      </c>
      <c r="E360">
        <v>21</v>
      </c>
      <c r="F360" s="1">
        <v>42528</v>
      </c>
      <c r="G360" s="1">
        <v>42536</v>
      </c>
      <c r="H360">
        <v>9</v>
      </c>
      <c r="I360">
        <v>66</v>
      </c>
      <c r="J360">
        <v>0</v>
      </c>
      <c r="K360">
        <v>35.242937899999994</v>
      </c>
      <c r="L360">
        <v>-97.266161600000004</v>
      </c>
      <c r="M360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360" s="12">
        <f>Table22[[#This Row],[Permit Approval Date]]-Table22[[#This Row],[Permit Submitted Date]]</f>
        <v>8</v>
      </c>
    </row>
    <row r="361" spans="1:14">
      <c r="A361" t="str">
        <f t="shared" si="5"/>
        <v>Norman</v>
      </c>
      <c r="B361">
        <v>0</v>
      </c>
      <c r="D361">
        <v>1</v>
      </c>
      <c r="E361">
        <v>22</v>
      </c>
      <c r="F361" s="1">
        <v>42528</v>
      </c>
      <c r="G361" s="1">
        <v>42528</v>
      </c>
      <c r="H361">
        <v>7</v>
      </c>
      <c r="I361">
        <v>56</v>
      </c>
      <c r="J361">
        <v>0</v>
      </c>
      <c r="K361">
        <v>35.472937899999998</v>
      </c>
      <c r="L361">
        <v>-97.026161599999995</v>
      </c>
      <c r="M361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361" s="12">
        <f>Table22[[#This Row],[Permit Approval Date]]-Table22[[#This Row],[Permit Submitted Date]]</f>
        <v>0</v>
      </c>
    </row>
    <row r="362" spans="1:14">
      <c r="A362" t="str">
        <f t="shared" si="5"/>
        <v>Norman</v>
      </c>
      <c r="B362">
        <v>0</v>
      </c>
      <c r="D362">
        <v>1</v>
      </c>
      <c r="E362">
        <v>14</v>
      </c>
      <c r="F362" s="1">
        <v>42528</v>
      </c>
      <c r="G362" s="1">
        <v>42528</v>
      </c>
      <c r="H362">
        <v>6</v>
      </c>
      <c r="I362">
        <v>48.75</v>
      </c>
      <c r="J362">
        <v>0</v>
      </c>
      <c r="K362">
        <v>34.902937899999998</v>
      </c>
      <c r="L362">
        <v>-97.886161600000008</v>
      </c>
      <c r="M362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362" s="12">
        <f>Table22[[#This Row],[Permit Approval Date]]-Table22[[#This Row],[Permit Submitted Date]]</f>
        <v>0</v>
      </c>
    </row>
    <row r="363" spans="1:14">
      <c r="A363" t="str">
        <f t="shared" si="5"/>
        <v>Norman</v>
      </c>
      <c r="B363">
        <v>0</v>
      </c>
      <c r="D363">
        <v>1</v>
      </c>
      <c r="E363">
        <v>32</v>
      </c>
      <c r="F363" s="1">
        <v>42529</v>
      </c>
      <c r="G363" s="1">
        <v>42541</v>
      </c>
      <c r="H363">
        <v>10</v>
      </c>
      <c r="I363">
        <v>81</v>
      </c>
      <c r="J363">
        <v>0</v>
      </c>
      <c r="K363">
        <v>36.002937899999999</v>
      </c>
      <c r="L363">
        <v>-97.346161600000002</v>
      </c>
      <c r="M363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363" s="12">
        <f>Table22[[#This Row],[Permit Approval Date]]-Table22[[#This Row],[Permit Submitted Date]]</f>
        <v>12</v>
      </c>
    </row>
    <row r="364" spans="1:14">
      <c r="A364" t="str">
        <f t="shared" si="5"/>
        <v>Norman</v>
      </c>
      <c r="B364">
        <v>0</v>
      </c>
      <c r="D364">
        <v>1</v>
      </c>
      <c r="E364">
        <v>25</v>
      </c>
      <c r="F364" s="1">
        <v>42529</v>
      </c>
      <c r="G364" s="1">
        <v>42552</v>
      </c>
      <c r="H364">
        <v>8</v>
      </c>
      <c r="I364">
        <v>72.5</v>
      </c>
      <c r="J364">
        <v>0</v>
      </c>
      <c r="K364">
        <v>36.472937899999998</v>
      </c>
      <c r="L364">
        <v>-98.236161600000003</v>
      </c>
      <c r="M364" s="13">
        <f>ACOS(COS(RADIANS(90-$P$2)) *COS(RADIANS(90-Table22[[#This Row],[Latitude]])) +SIN(RADIANS(90-$P$2)) *SIN(RADIANS(90-Table22[[#This Row],[Latitude]])) *COS(RADIANS($Q$2-Table22[[#This Row],[Longitude]]))) *3958.756</f>
        <v>98.068159364672084</v>
      </c>
      <c r="N364" s="12">
        <f>Table22[[#This Row],[Permit Approval Date]]-Table22[[#This Row],[Permit Submitted Date]]</f>
        <v>23</v>
      </c>
    </row>
    <row r="365" spans="1:14">
      <c r="A365" t="str">
        <f t="shared" si="5"/>
        <v>Norman</v>
      </c>
      <c r="B365">
        <v>0</v>
      </c>
      <c r="D365">
        <v>3</v>
      </c>
      <c r="E365">
        <v>51</v>
      </c>
      <c r="F365" s="1">
        <v>42529</v>
      </c>
      <c r="G365" s="1">
        <v>42529</v>
      </c>
      <c r="H365">
        <v>7</v>
      </c>
      <c r="I365">
        <v>51.5</v>
      </c>
      <c r="J365">
        <v>3</v>
      </c>
      <c r="K365">
        <v>34.992937899999994</v>
      </c>
      <c r="L365">
        <v>-97.256161599999999</v>
      </c>
      <c r="M365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365" s="12">
        <f>Table22[[#This Row],[Permit Approval Date]]-Table22[[#This Row],[Permit Submitted Date]]</f>
        <v>0</v>
      </c>
    </row>
    <row r="366" spans="1:14">
      <c r="A366" t="str">
        <f t="shared" si="5"/>
        <v>Norman</v>
      </c>
      <c r="B366">
        <v>0</v>
      </c>
      <c r="D366">
        <v>1</v>
      </c>
      <c r="E366">
        <v>26</v>
      </c>
      <c r="F366" s="1">
        <v>42529</v>
      </c>
      <c r="G366" s="1">
        <v>42529</v>
      </c>
      <c r="H366">
        <v>7</v>
      </c>
      <c r="I366">
        <v>44</v>
      </c>
      <c r="J366">
        <v>0</v>
      </c>
      <c r="K366">
        <v>35.282937899999993</v>
      </c>
      <c r="L366">
        <v>-96.756161599999999</v>
      </c>
      <c r="M366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366" s="12">
        <f>Table22[[#This Row],[Permit Approval Date]]-Table22[[#This Row],[Permit Submitted Date]]</f>
        <v>0</v>
      </c>
    </row>
    <row r="367" spans="1:14">
      <c r="A367" t="str">
        <f t="shared" si="5"/>
        <v>Norman</v>
      </c>
      <c r="B367">
        <v>0</v>
      </c>
      <c r="D367">
        <v>1</v>
      </c>
      <c r="E367">
        <v>20</v>
      </c>
      <c r="F367" s="1">
        <v>42529</v>
      </c>
      <c r="G367" s="1">
        <v>42545</v>
      </c>
      <c r="H367">
        <v>5</v>
      </c>
      <c r="I367">
        <v>31.5</v>
      </c>
      <c r="J367">
        <v>0</v>
      </c>
      <c r="K367">
        <v>35.482937899999996</v>
      </c>
      <c r="L367">
        <v>-97.206161600000001</v>
      </c>
      <c r="M36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367" s="12">
        <f>Table22[[#This Row],[Permit Approval Date]]-Table22[[#This Row],[Permit Submitted Date]]</f>
        <v>16</v>
      </c>
    </row>
    <row r="368" spans="1:14">
      <c r="A368" t="str">
        <f t="shared" si="5"/>
        <v>Norman</v>
      </c>
      <c r="B368">
        <v>0</v>
      </c>
      <c r="D368">
        <v>1</v>
      </c>
      <c r="E368">
        <v>19</v>
      </c>
      <c r="F368" s="1">
        <v>42530</v>
      </c>
      <c r="G368" s="1">
        <v>42530</v>
      </c>
      <c r="H368">
        <v>5</v>
      </c>
      <c r="I368">
        <v>38</v>
      </c>
      <c r="J368">
        <v>0</v>
      </c>
      <c r="K368">
        <v>36.052937899999996</v>
      </c>
      <c r="L368">
        <v>-97.626161600000003</v>
      </c>
      <c r="M368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68" s="12">
        <f>Table22[[#This Row],[Permit Approval Date]]-Table22[[#This Row],[Permit Submitted Date]]</f>
        <v>0</v>
      </c>
    </row>
    <row r="369" spans="1:14">
      <c r="A369" t="str">
        <f t="shared" si="5"/>
        <v>Norman</v>
      </c>
      <c r="B369">
        <v>0</v>
      </c>
      <c r="D369">
        <v>1</v>
      </c>
      <c r="E369">
        <v>46</v>
      </c>
      <c r="F369" s="1">
        <v>42531</v>
      </c>
      <c r="G369" s="1">
        <v>42537</v>
      </c>
      <c r="H369">
        <v>7</v>
      </c>
      <c r="I369">
        <v>57.5</v>
      </c>
      <c r="J369">
        <v>0</v>
      </c>
      <c r="K369">
        <v>35.362937899999999</v>
      </c>
      <c r="L369">
        <v>-97.116161599999998</v>
      </c>
      <c r="M369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369" s="12">
        <f>Table22[[#This Row],[Permit Approval Date]]-Table22[[#This Row],[Permit Submitted Date]]</f>
        <v>6</v>
      </c>
    </row>
    <row r="370" spans="1:14">
      <c r="A370" t="str">
        <f t="shared" si="5"/>
        <v>Norman</v>
      </c>
      <c r="B370">
        <v>0</v>
      </c>
      <c r="D370">
        <v>1</v>
      </c>
      <c r="E370">
        <v>13</v>
      </c>
      <c r="F370" s="1">
        <v>42531</v>
      </c>
      <c r="G370" s="1">
        <v>42537</v>
      </c>
      <c r="H370">
        <v>4</v>
      </c>
      <c r="I370">
        <v>34</v>
      </c>
      <c r="J370">
        <v>0</v>
      </c>
      <c r="K370">
        <v>35.482937899999996</v>
      </c>
      <c r="L370">
        <v>-97.206161600000001</v>
      </c>
      <c r="M370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370" s="12">
        <f>Table22[[#This Row],[Permit Approval Date]]-Table22[[#This Row],[Permit Submitted Date]]</f>
        <v>6</v>
      </c>
    </row>
    <row r="371" spans="1:14">
      <c r="A371" t="str">
        <f t="shared" si="5"/>
        <v>Norman</v>
      </c>
      <c r="B371">
        <v>0</v>
      </c>
      <c r="D371">
        <v>1</v>
      </c>
      <c r="E371">
        <v>37</v>
      </c>
      <c r="F371" s="1">
        <v>42534</v>
      </c>
      <c r="G371" s="1">
        <v>42541</v>
      </c>
      <c r="H371">
        <v>18</v>
      </c>
      <c r="I371">
        <v>139.5</v>
      </c>
      <c r="J371">
        <v>0</v>
      </c>
      <c r="K371">
        <v>36.002937899999999</v>
      </c>
      <c r="L371">
        <v>-97.346161600000002</v>
      </c>
      <c r="M371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371" s="12">
        <f>Table22[[#This Row],[Permit Approval Date]]-Table22[[#This Row],[Permit Submitted Date]]</f>
        <v>7</v>
      </c>
    </row>
    <row r="372" spans="1:14">
      <c r="A372" t="str">
        <f t="shared" si="5"/>
        <v>Norman</v>
      </c>
      <c r="B372">
        <v>0</v>
      </c>
      <c r="C372">
        <v>1</v>
      </c>
      <c r="D372">
        <v>1</v>
      </c>
      <c r="E372">
        <v>20</v>
      </c>
      <c r="F372" s="1">
        <v>42534</v>
      </c>
      <c r="G372" s="1">
        <v>42541</v>
      </c>
      <c r="H372">
        <v>7</v>
      </c>
      <c r="I372">
        <v>46</v>
      </c>
      <c r="J372">
        <v>17</v>
      </c>
      <c r="K372">
        <v>36.052937899999996</v>
      </c>
      <c r="L372">
        <v>-97.626161600000003</v>
      </c>
      <c r="M372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72" s="12">
        <f>Table22[[#This Row],[Permit Approval Date]]-Table22[[#This Row],[Permit Submitted Date]]</f>
        <v>7</v>
      </c>
    </row>
    <row r="373" spans="1:14">
      <c r="A373" t="str">
        <f t="shared" si="5"/>
        <v>Norman</v>
      </c>
      <c r="B373">
        <v>0</v>
      </c>
      <c r="D373">
        <v>1</v>
      </c>
      <c r="E373">
        <v>28</v>
      </c>
      <c r="F373" s="1">
        <v>42534</v>
      </c>
      <c r="G373" s="1">
        <v>42538</v>
      </c>
      <c r="H373">
        <v>8</v>
      </c>
      <c r="I373">
        <v>67</v>
      </c>
      <c r="J373">
        <v>0</v>
      </c>
      <c r="K373">
        <v>35.632937899999995</v>
      </c>
      <c r="L373">
        <v>-97.506161599999999</v>
      </c>
      <c r="M373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373" s="12">
        <f>Table22[[#This Row],[Permit Approval Date]]-Table22[[#This Row],[Permit Submitted Date]]</f>
        <v>4</v>
      </c>
    </row>
    <row r="374" spans="1:14">
      <c r="A374" t="str">
        <f t="shared" si="5"/>
        <v>Norman</v>
      </c>
      <c r="B374">
        <v>0</v>
      </c>
      <c r="D374">
        <v>1</v>
      </c>
      <c r="E374">
        <v>20</v>
      </c>
      <c r="F374" s="1">
        <v>42534</v>
      </c>
      <c r="G374" s="1">
        <v>42534</v>
      </c>
      <c r="H374">
        <v>7</v>
      </c>
      <c r="I374">
        <v>55</v>
      </c>
      <c r="J374">
        <v>0</v>
      </c>
      <c r="K374">
        <v>36.052937899999996</v>
      </c>
      <c r="L374">
        <v>-97.626161600000003</v>
      </c>
      <c r="M374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74" s="12">
        <f>Table22[[#This Row],[Permit Approval Date]]-Table22[[#This Row],[Permit Submitted Date]]</f>
        <v>0</v>
      </c>
    </row>
    <row r="375" spans="1:14">
      <c r="A375" t="str">
        <f t="shared" si="5"/>
        <v>Norman</v>
      </c>
      <c r="B375">
        <v>0</v>
      </c>
      <c r="D375">
        <v>1</v>
      </c>
      <c r="E375">
        <v>24</v>
      </c>
      <c r="F375" s="1">
        <v>42534</v>
      </c>
      <c r="G375" s="1">
        <v>42534</v>
      </c>
      <c r="H375">
        <v>3</v>
      </c>
      <c r="I375">
        <v>35</v>
      </c>
      <c r="J375">
        <v>0</v>
      </c>
      <c r="K375">
        <v>36.052937899999996</v>
      </c>
      <c r="L375">
        <v>-97.626161600000003</v>
      </c>
      <c r="M375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75" s="12">
        <f>Table22[[#This Row],[Permit Approval Date]]-Table22[[#This Row],[Permit Submitted Date]]</f>
        <v>0</v>
      </c>
    </row>
    <row r="376" spans="1:14">
      <c r="A376" t="str">
        <f t="shared" si="5"/>
        <v>Norman</v>
      </c>
      <c r="B376">
        <v>0</v>
      </c>
      <c r="D376">
        <v>1</v>
      </c>
      <c r="E376">
        <v>35</v>
      </c>
      <c r="F376" s="1">
        <v>42535</v>
      </c>
      <c r="G376" s="1">
        <v>42535</v>
      </c>
      <c r="H376">
        <v>15</v>
      </c>
      <c r="I376">
        <v>114.5</v>
      </c>
      <c r="J376">
        <v>2.5</v>
      </c>
      <c r="K376">
        <v>35.032937899999993</v>
      </c>
      <c r="L376">
        <v>-97.296161600000005</v>
      </c>
      <c r="M376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376" s="12">
        <f>Table22[[#This Row],[Permit Approval Date]]-Table22[[#This Row],[Permit Submitted Date]]</f>
        <v>0</v>
      </c>
    </row>
    <row r="377" spans="1:14">
      <c r="A377" t="str">
        <f t="shared" si="5"/>
        <v>Norman</v>
      </c>
      <c r="B377">
        <v>0</v>
      </c>
      <c r="D377">
        <v>1</v>
      </c>
      <c r="E377">
        <v>22</v>
      </c>
      <c r="F377" s="1">
        <v>42535</v>
      </c>
      <c r="G377" s="1">
        <v>42542</v>
      </c>
      <c r="H377">
        <v>9</v>
      </c>
      <c r="I377">
        <v>69</v>
      </c>
      <c r="J377">
        <v>0</v>
      </c>
      <c r="K377">
        <v>35.362937899999999</v>
      </c>
      <c r="L377">
        <v>-97.236161600000003</v>
      </c>
      <c r="M377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377" s="12">
        <f>Table22[[#This Row],[Permit Approval Date]]-Table22[[#This Row],[Permit Submitted Date]]</f>
        <v>7</v>
      </c>
    </row>
    <row r="378" spans="1:14">
      <c r="A378" t="str">
        <f t="shared" si="5"/>
        <v>Norman</v>
      </c>
      <c r="B378">
        <v>0</v>
      </c>
      <c r="D378">
        <v>2</v>
      </c>
      <c r="E378">
        <v>44</v>
      </c>
      <c r="F378" s="1">
        <v>42536</v>
      </c>
      <c r="G378" s="1">
        <v>42536</v>
      </c>
      <c r="H378">
        <v>25</v>
      </c>
      <c r="I378">
        <v>203.5</v>
      </c>
      <c r="J378">
        <v>3</v>
      </c>
      <c r="K378">
        <v>35.232937899999996</v>
      </c>
      <c r="L378">
        <v>-97.006161599999999</v>
      </c>
      <c r="M37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78" s="12">
        <f>Table22[[#This Row],[Permit Approval Date]]-Table22[[#This Row],[Permit Submitted Date]]</f>
        <v>0</v>
      </c>
    </row>
    <row r="379" spans="1:14">
      <c r="A379" t="str">
        <f t="shared" si="5"/>
        <v>Norman</v>
      </c>
      <c r="B379">
        <v>0</v>
      </c>
      <c r="D379">
        <v>1</v>
      </c>
      <c r="E379">
        <v>29</v>
      </c>
      <c r="F379" s="1">
        <v>42537</v>
      </c>
      <c r="G379" s="1">
        <v>42537</v>
      </c>
      <c r="H379">
        <v>6</v>
      </c>
      <c r="I379">
        <v>41</v>
      </c>
      <c r="J379">
        <v>4</v>
      </c>
      <c r="K379">
        <v>35.552937899999996</v>
      </c>
      <c r="L379">
        <v>-96.986161600000003</v>
      </c>
      <c r="M379" s="13">
        <f>ACOS(COS(RADIANS(90-$P$2)) *COS(RADIANS(90-Table22[[#This Row],[Latitude]])) +SIN(RADIANS(90-$P$2)) *SIN(RADIANS(90-Table22[[#This Row],[Latitude]])) *COS(RADIANS($Q$2-Table22[[#This Row],[Longitude]]))) *3958.756</f>
        <v>35.316230846414051</v>
      </c>
      <c r="N379" s="12">
        <f>Table22[[#This Row],[Permit Approval Date]]-Table22[[#This Row],[Permit Submitted Date]]</f>
        <v>0</v>
      </c>
    </row>
    <row r="380" spans="1:14">
      <c r="A380" t="str">
        <f t="shared" si="5"/>
        <v>Norman</v>
      </c>
      <c r="B380">
        <v>0</v>
      </c>
      <c r="D380">
        <v>2</v>
      </c>
      <c r="E380">
        <v>44</v>
      </c>
      <c r="F380" s="1">
        <v>42538</v>
      </c>
      <c r="G380" s="1">
        <v>42559</v>
      </c>
      <c r="H380">
        <v>21</v>
      </c>
      <c r="I380">
        <v>146</v>
      </c>
      <c r="J380">
        <v>1.5</v>
      </c>
      <c r="K380">
        <v>35.352937899999993</v>
      </c>
      <c r="L380">
        <v>-97.196161599999996</v>
      </c>
      <c r="M380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380" s="12">
        <f>Table22[[#This Row],[Permit Approval Date]]-Table22[[#This Row],[Permit Submitted Date]]</f>
        <v>21</v>
      </c>
    </row>
    <row r="381" spans="1:14">
      <c r="A381" t="str">
        <f t="shared" si="5"/>
        <v>Norman</v>
      </c>
      <c r="B381">
        <v>0</v>
      </c>
      <c r="D381">
        <v>1</v>
      </c>
      <c r="E381">
        <v>18</v>
      </c>
      <c r="F381" s="1">
        <v>42538</v>
      </c>
      <c r="G381" s="1">
        <v>42544</v>
      </c>
      <c r="H381">
        <v>8</v>
      </c>
      <c r="I381">
        <v>71</v>
      </c>
      <c r="J381">
        <v>0</v>
      </c>
      <c r="K381">
        <v>36.002937899999999</v>
      </c>
      <c r="L381">
        <v>-97.266161600000004</v>
      </c>
      <c r="M381" s="13">
        <f>ACOS(COS(RADIANS(90-$P$2)) *COS(RADIANS(90-Table22[[#This Row],[Latitude]])) +SIN(RADIANS(90-$P$2)) *SIN(RADIANS(90-Table22[[#This Row],[Latitude]])) *COS(RADIANS($Q$2-Table22[[#This Row],[Longitude]]))) *3958.756</f>
        <v>55.983779301566031</v>
      </c>
      <c r="N381" s="12">
        <f>Table22[[#This Row],[Permit Approval Date]]-Table22[[#This Row],[Permit Submitted Date]]</f>
        <v>6</v>
      </c>
    </row>
    <row r="382" spans="1:14">
      <c r="A382" t="str">
        <f t="shared" si="5"/>
        <v>Norman</v>
      </c>
      <c r="B382">
        <v>0</v>
      </c>
      <c r="D382">
        <v>2</v>
      </c>
      <c r="E382">
        <v>27</v>
      </c>
      <c r="F382" s="1">
        <v>42538</v>
      </c>
      <c r="G382" s="1">
        <v>42538</v>
      </c>
      <c r="H382">
        <v>4</v>
      </c>
      <c r="I382">
        <v>35</v>
      </c>
      <c r="J382">
        <v>0</v>
      </c>
      <c r="K382">
        <v>35.662937899999996</v>
      </c>
      <c r="L382">
        <v>-97.076161600000006</v>
      </c>
      <c r="M382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382" s="12">
        <f>Table22[[#This Row],[Permit Approval Date]]-Table22[[#This Row],[Permit Submitted Date]]</f>
        <v>0</v>
      </c>
    </row>
    <row r="383" spans="1:14">
      <c r="A383" t="str">
        <f t="shared" si="5"/>
        <v>Norman</v>
      </c>
      <c r="B383">
        <v>0</v>
      </c>
      <c r="D383">
        <v>2</v>
      </c>
      <c r="E383">
        <v>37</v>
      </c>
      <c r="F383" s="1">
        <v>42541</v>
      </c>
      <c r="G383" s="1">
        <v>42541</v>
      </c>
      <c r="H383">
        <v>13</v>
      </c>
      <c r="I383">
        <v>104</v>
      </c>
      <c r="J383">
        <v>0</v>
      </c>
      <c r="K383">
        <v>35.102937899999993</v>
      </c>
      <c r="L383">
        <v>-97.276161599999995</v>
      </c>
      <c r="M383" s="13">
        <f>ACOS(COS(RADIANS(90-$P$2)) *COS(RADIANS(90-Table22[[#This Row],[Latitude]])) +SIN(RADIANS(90-$P$2)) *SIN(RADIANS(90-Table22[[#This Row],[Latitude]])) *COS(RADIANS($Q$2-Table22[[#This Row],[Longitude]]))) *3958.756</f>
        <v>11.979075684087395</v>
      </c>
      <c r="N383" s="12">
        <f>Table22[[#This Row],[Permit Approval Date]]-Table22[[#This Row],[Permit Submitted Date]]</f>
        <v>0</v>
      </c>
    </row>
    <row r="384" spans="1:14">
      <c r="A384" t="str">
        <f t="shared" si="5"/>
        <v>Norman</v>
      </c>
      <c r="B384">
        <v>0</v>
      </c>
      <c r="D384">
        <v>1</v>
      </c>
      <c r="E384">
        <v>35</v>
      </c>
      <c r="F384" s="1">
        <v>42541</v>
      </c>
      <c r="G384" s="1">
        <v>42544</v>
      </c>
      <c r="H384">
        <v>10</v>
      </c>
      <c r="I384">
        <v>76</v>
      </c>
      <c r="J384">
        <v>3</v>
      </c>
      <c r="K384">
        <v>35.632937899999995</v>
      </c>
      <c r="L384">
        <v>-97.506161599999999</v>
      </c>
      <c r="M384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384" s="12">
        <f>Table22[[#This Row],[Permit Approval Date]]-Table22[[#This Row],[Permit Submitted Date]]</f>
        <v>3</v>
      </c>
    </row>
    <row r="385" spans="1:14">
      <c r="A385" t="str">
        <f t="shared" si="5"/>
        <v>Norman</v>
      </c>
      <c r="B385">
        <v>0</v>
      </c>
      <c r="D385">
        <v>1</v>
      </c>
      <c r="E385">
        <v>19</v>
      </c>
      <c r="F385" s="1">
        <v>42541</v>
      </c>
      <c r="G385" s="1">
        <v>42541</v>
      </c>
      <c r="H385">
        <v>3</v>
      </c>
      <c r="I385">
        <v>25.5</v>
      </c>
      <c r="J385">
        <v>0</v>
      </c>
      <c r="K385">
        <v>35.152937899999998</v>
      </c>
      <c r="L385">
        <v>-97.236161600000003</v>
      </c>
      <c r="M385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385" s="12">
        <f>Table22[[#This Row],[Permit Approval Date]]-Table22[[#This Row],[Permit Submitted Date]]</f>
        <v>0</v>
      </c>
    </row>
    <row r="386" spans="1:14">
      <c r="A386" t="str">
        <f t="shared" ref="A386:A449" si="6">"Norman"</f>
        <v>Norman</v>
      </c>
      <c r="B386">
        <v>0</v>
      </c>
      <c r="C386">
        <v>1</v>
      </c>
      <c r="D386">
        <v>1</v>
      </c>
      <c r="E386">
        <v>27</v>
      </c>
      <c r="F386" s="1">
        <v>42542</v>
      </c>
      <c r="G386" s="1">
        <v>42542</v>
      </c>
      <c r="H386">
        <v>8</v>
      </c>
      <c r="I386">
        <v>52.5</v>
      </c>
      <c r="J386">
        <v>19</v>
      </c>
      <c r="K386">
        <v>36.052937899999996</v>
      </c>
      <c r="L386">
        <v>-97.626161600000003</v>
      </c>
      <c r="M386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386" s="12">
        <f>Table22[[#This Row],[Permit Approval Date]]-Table22[[#This Row],[Permit Submitted Date]]</f>
        <v>0</v>
      </c>
    </row>
    <row r="387" spans="1:14">
      <c r="A387" t="str">
        <f t="shared" si="6"/>
        <v>Norman</v>
      </c>
      <c r="B387">
        <v>0</v>
      </c>
      <c r="D387">
        <v>2</v>
      </c>
      <c r="E387">
        <v>50</v>
      </c>
      <c r="F387" s="1">
        <v>42542</v>
      </c>
      <c r="G387" s="1">
        <v>42542</v>
      </c>
      <c r="H387">
        <v>8</v>
      </c>
      <c r="I387">
        <v>74</v>
      </c>
      <c r="J387">
        <v>5</v>
      </c>
      <c r="K387">
        <v>35.232937899999996</v>
      </c>
      <c r="L387">
        <v>-97.006161599999999</v>
      </c>
      <c r="M38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87" s="12">
        <f>Table22[[#This Row],[Permit Approval Date]]-Table22[[#This Row],[Permit Submitted Date]]</f>
        <v>0</v>
      </c>
    </row>
    <row r="388" spans="1:14">
      <c r="A388" t="str">
        <f t="shared" si="6"/>
        <v>Norman</v>
      </c>
      <c r="B388">
        <v>0</v>
      </c>
      <c r="D388">
        <v>1</v>
      </c>
      <c r="E388">
        <v>16</v>
      </c>
      <c r="F388" s="1">
        <v>42542</v>
      </c>
      <c r="G388" s="1">
        <v>42545</v>
      </c>
      <c r="H388">
        <v>4</v>
      </c>
      <c r="I388">
        <v>24</v>
      </c>
      <c r="J388">
        <v>0</v>
      </c>
      <c r="K388">
        <v>35.362937899999999</v>
      </c>
      <c r="L388">
        <v>-97.236161600000003</v>
      </c>
      <c r="M388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388" s="12">
        <f>Table22[[#This Row],[Permit Approval Date]]-Table22[[#This Row],[Permit Submitted Date]]</f>
        <v>3</v>
      </c>
    </row>
    <row r="389" spans="1:14">
      <c r="A389" t="str">
        <f t="shared" si="6"/>
        <v>Norman</v>
      </c>
      <c r="B389">
        <v>0</v>
      </c>
      <c r="D389">
        <v>1</v>
      </c>
      <c r="E389">
        <v>21</v>
      </c>
      <c r="F389" s="1">
        <v>42544</v>
      </c>
      <c r="G389" s="1">
        <v>42556</v>
      </c>
      <c r="H389">
        <v>11</v>
      </c>
      <c r="I389">
        <v>86</v>
      </c>
      <c r="J389">
        <v>4</v>
      </c>
      <c r="K389">
        <v>34.942937899999997</v>
      </c>
      <c r="L389">
        <v>-97.766161600000004</v>
      </c>
      <c r="M389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389" s="12">
        <f>Table22[[#This Row],[Permit Approval Date]]-Table22[[#This Row],[Permit Submitted Date]]</f>
        <v>12</v>
      </c>
    </row>
    <row r="390" spans="1:14">
      <c r="A390" t="str">
        <f t="shared" si="6"/>
        <v>Norman</v>
      </c>
      <c r="B390">
        <v>0</v>
      </c>
      <c r="D390">
        <v>1</v>
      </c>
      <c r="E390">
        <v>34</v>
      </c>
      <c r="F390" s="1">
        <v>42544</v>
      </c>
      <c r="G390" s="1">
        <v>42544</v>
      </c>
      <c r="H390">
        <v>9</v>
      </c>
      <c r="I390">
        <v>76</v>
      </c>
      <c r="J390">
        <v>0</v>
      </c>
      <c r="K390">
        <v>35.422937899999994</v>
      </c>
      <c r="L390">
        <v>-97.106161600000007</v>
      </c>
      <c r="M390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390" s="12">
        <f>Table22[[#This Row],[Permit Approval Date]]-Table22[[#This Row],[Permit Submitted Date]]</f>
        <v>0</v>
      </c>
    </row>
    <row r="391" spans="1:14">
      <c r="A391" t="str">
        <f t="shared" si="6"/>
        <v>Norman</v>
      </c>
      <c r="B391">
        <v>0</v>
      </c>
      <c r="D391">
        <v>1</v>
      </c>
      <c r="E391">
        <v>18</v>
      </c>
      <c r="F391" s="1">
        <v>42544</v>
      </c>
      <c r="G391" s="1">
        <v>42544</v>
      </c>
      <c r="H391">
        <v>6</v>
      </c>
      <c r="I391">
        <v>43.5</v>
      </c>
      <c r="J391">
        <v>0</v>
      </c>
      <c r="K391">
        <v>35.312937899999994</v>
      </c>
      <c r="L391">
        <v>-97.116161599999998</v>
      </c>
      <c r="M391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391" s="12">
        <f>Table22[[#This Row],[Permit Approval Date]]-Table22[[#This Row],[Permit Submitted Date]]</f>
        <v>0</v>
      </c>
    </row>
    <row r="392" spans="1:14">
      <c r="A392" t="str">
        <f t="shared" si="6"/>
        <v>Norman</v>
      </c>
      <c r="B392">
        <v>0</v>
      </c>
      <c r="D392">
        <v>1</v>
      </c>
      <c r="E392">
        <v>10</v>
      </c>
      <c r="F392" s="1">
        <v>42545</v>
      </c>
      <c r="G392" s="1">
        <v>42549</v>
      </c>
      <c r="H392">
        <v>3</v>
      </c>
      <c r="I392">
        <v>22</v>
      </c>
      <c r="J392">
        <v>0</v>
      </c>
      <c r="K392">
        <v>35.482937899999996</v>
      </c>
      <c r="L392">
        <v>-97.206161600000001</v>
      </c>
      <c r="M39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392" s="12">
        <f>Table22[[#This Row],[Permit Approval Date]]-Table22[[#This Row],[Permit Submitted Date]]</f>
        <v>4</v>
      </c>
    </row>
    <row r="393" spans="1:14">
      <c r="A393" t="str">
        <f t="shared" si="6"/>
        <v>Norman</v>
      </c>
      <c r="B393">
        <v>0</v>
      </c>
      <c r="D393">
        <v>1</v>
      </c>
      <c r="E393">
        <v>17</v>
      </c>
      <c r="F393" s="1">
        <v>42548</v>
      </c>
      <c r="G393" s="1">
        <v>42548</v>
      </c>
      <c r="H393">
        <v>8</v>
      </c>
      <c r="I393">
        <v>60.33</v>
      </c>
      <c r="J393">
        <v>0</v>
      </c>
      <c r="K393">
        <v>34.902937899999998</v>
      </c>
      <c r="L393">
        <v>-97.886161600000008</v>
      </c>
      <c r="M39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393" s="12">
        <f>Table22[[#This Row],[Permit Approval Date]]-Table22[[#This Row],[Permit Submitted Date]]</f>
        <v>0</v>
      </c>
    </row>
    <row r="394" spans="1:14">
      <c r="A394" t="str">
        <f t="shared" si="6"/>
        <v>Norman</v>
      </c>
      <c r="B394">
        <v>0</v>
      </c>
      <c r="D394">
        <v>1</v>
      </c>
      <c r="E394">
        <v>36</v>
      </c>
      <c r="F394" s="1">
        <v>42548</v>
      </c>
      <c r="G394" s="1">
        <v>42548</v>
      </c>
      <c r="H394">
        <v>6</v>
      </c>
      <c r="I394">
        <v>46.5</v>
      </c>
      <c r="J394">
        <v>5.5</v>
      </c>
      <c r="K394">
        <v>35.232937899999996</v>
      </c>
      <c r="L394">
        <v>-97.006161599999999</v>
      </c>
      <c r="M39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94" s="12">
        <f>Table22[[#This Row],[Permit Approval Date]]-Table22[[#This Row],[Permit Submitted Date]]</f>
        <v>0</v>
      </c>
    </row>
    <row r="395" spans="1:14">
      <c r="A395" t="str">
        <f t="shared" si="6"/>
        <v>Norman</v>
      </c>
      <c r="B395">
        <v>0</v>
      </c>
      <c r="C395">
        <v>1</v>
      </c>
      <c r="D395">
        <v>2</v>
      </c>
      <c r="E395">
        <v>32</v>
      </c>
      <c r="F395" s="1">
        <v>42548</v>
      </c>
      <c r="G395" s="1">
        <v>42548</v>
      </c>
      <c r="H395">
        <v>12</v>
      </c>
      <c r="I395">
        <v>90</v>
      </c>
      <c r="J395">
        <v>10.5</v>
      </c>
      <c r="K395">
        <v>36.002937899999999</v>
      </c>
      <c r="L395">
        <v>-97.346161600000002</v>
      </c>
      <c r="M395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395" s="12">
        <f>Table22[[#This Row],[Permit Approval Date]]-Table22[[#This Row],[Permit Submitted Date]]</f>
        <v>0</v>
      </c>
    </row>
    <row r="396" spans="1:14">
      <c r="A396" t="str">
        <f t="shared" si="6"/>
        <v>Norman</v>
      </c>
      <c r="B396">
        <v>0</v>
      </c>
      <c r="D396">
        <v>1</v>
      </c>
      <c r="E396">
        <v>25</v>
      </c>
      <c r="F396" s="1">
        <v>42548</v>
      </c>
      <c r="G396" s="1">
        <v>42548</v>
      </c>
      <c r="H396">
        <v>5</v>
      </c>
      <c r="I396">
        <v>32</v>
      </c>
      <c r="J396">
        <v>3</v>
      </c>
      <c r="K396">
        <v>35.232937899999996</v>
      </c>
      <c r="L396">
        <v>-97.006161599999999</v>
      </c>
      <c r="M39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396" s="12">
        <f>Table22[[#This Row],[Permit Approval Date]]-Table22[[#This Row],[Permit Submitted Date]]</f>
        <v>0</v>
      </c>
    </row>
    <row r="397" spans="1:14">
      <c r="A397" t="str">
        <f t="shared" si="6"/>
        <v>Norman</v>
      </c>
      <c r="B397">
        <v>0</v>
      </c>
      <c r="D397">
        <v>1</v>
      </c>
      <c r="E397">
        <v>22</v>
      </c>
      <c r="F397" s="1">
        <v>42549</v>
      </c>
      <c r="G397" s="1">
        <v>42552</v>
      </c>
      <c r="H397">
        <v>4</v>
      </c>
      <c r="I397">
        <v>32</v>
      </c>
      <c r="J397">
        <v>0</v>
      </c>
      <c r="K397">
        <v>35.242937899999994</v>
      </c>
      <c r="L397">
        <v>-97.636161600000008</v>
      </c>
      <c r="M397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397" s="12">
        <f>Table22[[#This Row],[Permit Approval Date]]-Table22[[#This Row],[Permit Submitted Date]]</f>
        <v>3</v>
      </c>
    </row>
    <row r="398" spans="1:14">
      <c r="A398" t="str">
        <f t="shared" si="6"/>
        <v>Norman</v>
      </c>
      <c r="B398">
        <v>0</v>
      </c>
      <c r="D398">
        <v>2</v>
      </c>
      <c r="E398">
        <v>40</v>
      </c>
      <c r="F398" s="1">
        <v>42550</v>
      </c>
      <c r="G398" s="1">
        <v>42556</v>
      </c>
      <c r="H398">
        <v>18</v>
      </c>
      <c r="I398">
        <v>145.25</v>
      </c>
      <c r="J398">
        <v>0</v>
      </c>
      <c r="K398">
        <v>35.6429379</v>
      </c>
      <c r="L398">
        <v>-96.876161600000003</v>
      </c>
      <c r="M398" s="13">
        <f>ACOS(COS(RADIANS(90-$P$2)) *COS(RADIANS(90-Table22[[#This Row],[Latitude]])) +SIN(RADIANS(90-$P$2)) *SIN(RADIANS(90-Table22[[#This Row],[Latitude]])) *COS(RADIANS($Q$2-Table22[[#This Row],[Longitude]]))) *3958.756</f>
        <v>44.075950321991947</v>
      </c>
      <c r="N398" s="12">
        <f>Table22[[#This Row],[Permit Approval Date]]-Table22[[#This Row],[Permit Submitted Date]]</f>
        <v>6</v>
      </c>
    </row>
    <row r="399" spans="1:14">
      <c r="A399" t="str">
        <f t="shared" si="6"/>
        <v>Norman</v>
      </c>
      <c r="B399">
        <v>0</v>
      </c>
      <c r="D399">
        <v>1</v>
      </c>
      <c r="E399">
        <v>29</v>
      </c>
      <c r="F399" s="1">
        <v>42550</v>
      </c>
      <c r="G399" s="1">
        <v>42559</v>
      </c>
      <c r="H399">
        <v>11</v>
      </c>
      <c r="I399">
        <v>82</v>
      </c>
      <c r="J399">
        <v>0</v>
      </c>
      <c r="K399">
        <v>35.632937899999995</v>
      </c>
      <c r="L399">
        <v>-97.506161599999999</v>
      </c>
      <c r="M399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399" s="12">
        <f>Table22[[#This Row],[Permit Approval Date]]-Table22[[#This Row],[Permit Submitted Date]]</f>
        <v>9</v>
      </c>
    </row>
    <row r="400" spans="1:14">
      <c r="A400" t="str">
        <f t="shared" si="6"/>
        <v>Norman</v>
      </c>
      <c r="B400">
        <v>0</v>
      </c>
      <c r="D400">
        <v>1</v>
      </c>
      <c r="E400">
        <v>19</v>
      </c>
      <c r="F400" s="1">
        <v>42550</v>
      </c>
      <c r="G400" s="1">
        <v>42550</v>
      </c>
      <c r="H400">
        <v>4</v>
      </c>
      <c r="I400">
        <v>27</v>
      </c>
      <c r="J400">
        <v>0</v>
      </c>
      <c r="K400">
        <v>35.472937899999998</v>
      </c>
      <c r="L400">
        <v>-97.026161599999995</v>
      </c>
      <c r="M400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400" s="12">
        <f>Table22[[#This Row],[Permit Approval Date]]-Table22[[#This Row],[Permit Submitted Date]]</f>
        <v>0</v>
      </c>
    </row>
    <row r="401" spans="1:14">
      <c r="A401" t="str">
        <f t="shared" si="6"/>
        <v>Norman</v>
      </c>
      <c r="B401">
        <v>0</v>
      </c>
      <c r="D401">
        <v>1</v>
      </c>
      <c r="E401">
        <v>23</v>
      </c>
      <c r="F401" s="1">
        <v>42551</v>
      </c>
      <c r="G401" s="1">
        <v>42562</v>
      </c>
      <c r="H401">
        <v>8</v>
      </c>
      <c r="I401">
        <v>64</v>
      </c>
      <c r="J401">
        <v>0</v>
      </c>
      <c r="K401">
        <v>35.262937899999997</v>
      </c>
      <c r="L401">
        <v>-97.316161600000001</v>
      </c>
      <c r="M401" s="13">
        <f>ACOS(COS(RADIANS(90-$P$2)) *COS(RADIANS(90-Table22[[#This Row],[Latitude]])) +SIN(RADIANS(90-$P$2)) *SIN(RADIANS(90-Table22[[#This Row],[Latitude]])) *COS(RADIANS($Q$2-Table22[[#This Row],[Longitude]]))) *3958.756</f>
        <v>8.3452968784445485</v>
      </c>
      <c r="N401" s="12">
        <f>Table22[[#This Row],[Permit Approval Date]]-Table22[[#This Row],[Permit Submitted Date]]</f>
        <v>11</v>
      </c>
    </row>
    <row r="402" spans="1:14">
      <c r="A402" t="str">
        <f t="shared" si="6"/>
        <v>Norman</v>
      </c>
      <c r="B402">
        <v>0</v>
      </c>
      <c r="D402">
        <v>1</v>
      </c>
      <c r="E402">
        <v>14</v>
      </c>
      <c r="F402" s="1">
        <v>42551</v>
      </c>
      <c r="G402" s="1">
        <v>42563</v>
      </c>
      <c r="H402">
        <v>8</v>
      </c>
      <c r="I402">
        <v>63</v>
      </c>
      <c r="J402">
        <v>0</v>
      </c>
      <c r="K402">
        <v>35.042937899999998</v>
      </c>
      <c r="L402">
        <v>-97.486161600000003</v>
      </c>
      <c r="M402" s="13">
        <f>ACOS(COS(RADIANS(90-$P$2)) *COS(RADIANS(90-Table22[[#This Row],[Latitude]])) +SIN(RADIANS(90-$P$2)) *SIN(RADIANS(90-Table22[[#This Row],[Latitude]])) *COS(RADIANS($Q$2-Table22[[#This Row],[Longitude]]))) *3958.756</f>
        <v>11.490650529451814</v>
      </c>
      <c r="N402" s="12">
        <f>Table22[[#This Row],[Permit Approval Date]]-Table22[[#This Row],[Permit Submitted Date]]</f>
        <v>12</v>
      </c>
    </row>
    <row r="403" spans="1:14">
      <c r="A403" t="str">
        <f t="shared" si="6"/>
        <v>Norman</v>
      </c>
      <c r="B403">
        <v>0</v>
      </c>
      <c r="D403">
        <v>1</v>
      </c>
      <c r="E403">
        <v>25</v>
      </c>
      <c r="F403" s="1">
        <v>42551</v>
      </c>
      <c r="G403" s="1">
        <v>42562</v>
      </c>
      <c r="H403">
        <v>7</v>
      </c>
      <c r="I403">
        <v>51</v>
      </c>
      <c r="J403">
        <v>0</v>
      </c>
      <c r="K403">
        <v>35.262937899999997</v>
      </c>
      <c r="L403">
        <v>-97.316161600000001</v>
      </c>
      <c r="M403" s="13">
        <f>ACOS(COS(RADIANS(90-$P$2)) *COS(RADIANS(90-Table22[[#This Row],[Latitude]])) +SIN(RADIANS(90-$P$2)) *SIN(RADIANS(90-Table22[[#This Row],[Latitude]])) *COS(RADIANS($Q$2-Table22[[#This Row],[Longitude]]))) *3958.756</f>
        <v>8.3452968784445485</v>
      </c>
      <c r="N403" s="12">
        <f>Table22[[#This Row],[Permit Approval Date]]-Table22[[#This Row],[Permit Submitted Date]]</f>
        <v>11</v>
      </c>
    </row>
    <row r="404" spans="1:14">
      <c r="A404" t="str">
        <f t="shared" si="6"/>
        <v>Norman</v>
      </c>
      <c r="B404">
        <v>0</v>
      </c>
      <c r="D404">
        <v>2</v>
      </c>
      <c r="E404">
        <v>41</v>
      </c>
      <c r="F404" s="1">
        <v>42551</v>
      </c>
      <c r="G404" s="1">
        <v>42551</v>
      </c>
      <c r="H404">
        <v>5</v>
      </c>
      <c r="I404">
        <v>40</v>
      </c>
      <c r="J404">
        <v>3.5</v>
      </c>
      <c r="K404">
        <v>35.362937899999999</v>
      </c>
      <c r="L404">
        <v>-97.236161600000003</v>
      </c>
      <c r="M404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404" s="12">
        <f>Table22[[#This Row],[Permit Approval Date]]-Table22[[#This Row],[Permit Submitted Date]]</f>
        <v>0</v>
      </c>
    </row>
    <row r="405" spans="1:14">
      <c r="A405" t="str">
        <f t="shared" si="6"/>
        <v>Norman</v>
      </c>
      <c r="B405">
        <v>0</v>
      </c>
      <c r="D405">
        <v>1</v>
      </c>
      <c r="E405">
        <v>21</v>
      </c>
      <c r="F405" s="1">
        <v>42551</v>
      </c>
      <c r="G405" s="1">
        <v>42562</v>
      </c>
      <c r="H405">
        <v>4</v>
      </c>
      <c r="I405">
        <v>34</v>
      </c>
      <c r="J405">
        <v>0</v>
      </c>
      <c r="K405">
        <v>35.202937899999995</v>
      </c>
      <c r="L405">
        <v>-97.206161600000001</v>
      </c>
      <c r="M405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405" s="12">
        <f>Table22[[#This Row],[Permit Approval Date]]-Table22[[#This Row],[Permit Submitted Date]]</f>
        <v>11</v>
      </c>
    </row>
    <row r="406" spans="1:14">
      <c r="A406" t="str">
        <f t="shared" si="6"/>
        <v>Norman</v>
      </c>
      <c r="B406">
        <v>0</v>
      </c>
      <c r="D406">
        <v>2</v>
      </c>
      <c r="E406">
        <v>45</v>
      </c>
      <c r="F406" s="1">
        <v>42552</v>
      </c>
      <c r="G406" s="1">
        <v>42552</v>
      </c>
      <c r="H406">
        <v>23</v>
      </c>
      <c r="I406">
        <v>189.5</v>
      </c>
      <c r="J406">
        <v>0</v>
      </c>
      <c r="K406">
        <v>35.432937899999999</v>
      </c>
      <c r="L406">
        <v>-96.936161600000005</v>
      </c>
      <c r="M406" s="13">
        <f>ACOS(COS(RADIANS(90-$P$2)) *COS(RADIANS(90-Table22[[#This Row],[Latitude]])) +SIN(RADIANS(90-$P$2)) *SIN(RADIANS(90-Table22[[#This Row],[Latitude]])) *COS(RADIANS($Q$2-Table22[[#This Row],[Longitude]]))) *3958.756</f>
        <v>32.769714734284818</v>
      </c>
      <c r="N406" s="12">
        <f>Table22[[#This Row],[Permit Approval Date]]-Table22[[#This Row],[Permit Submitted Date]]</f>
        <v>0</v>
      </c>
    </row>
    <row r="407" spans="1:14">
      <c r="A407" t="str">
        <f t="shared" si="6"/>
        <v>Norman</v>
      </c>
      <c r="B407">
        <v>0</v>
      </c>
      <c r="D407">
        <v>1</v>
      </c>
      <c r="E407">
        <v>23</v>
      </c>
      <c r="F407" s="1">
        <v>42552</v>
      </c>
      <c r="G407" s="1">
        <v>42552</v>
      </c>
      <c r="H407">
        <v>5</v>
      </c>
      <c r="I407">
        <v>42</v>
      </c>
      <c r="J407">
        <v>0</v>
      </c>
      <c r="K407">
        <v>34.902937899999998</v>
      </c>
      <c r="L407">
        <v>-97.376161600000003</v>
      </c>
      <c r="M407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407" s="12">
        <f>Table22[[#This Row],[Permit Approval Date]]-Table22[[#This Row],[Permit Submitted Date]]</f>
        <v>0</v>
      </c>
    </row>
    <row r="408" spans="1:14">
      <c r="A408" t="str">
        <f t="shared" si="6"/>
        <v>Norman</v>
      </c>
      <c r="B408">
        <v>0</v>
      </c>
      <c r="D408">
        <v>1</v>
      </c>
      <c r="E408">
        <v>32</v>
      </c>
      <c r="F408" s="1">
        <v>42556</v>
      </c>
      <c r="G408" s="1">
        <v>42562</v>
      </c>
      <c r="H408">
        <v>10</v>
      </c>
      <c r="I408">
        <v>81</v>
      </c>
      <c r="J408">
        <v>0</v>
      </c>
      <c r="K408">
        <v>35.482937899999996</v>
      </c>
      <c r="L408">
        <v>-97.206161600000001</v>
      </c>
      <c r="M408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408" s="12">
        <f>Table22[[#This Row],[Permit Approval Date]]-Table22[[#This Row],[Permit Submitted Date]]</f>
        <v>6</v>
      </c>
    </row>
    <row r="409" spans="1:14">
      <c r="A409" t="str">
        <f t="shared" si="6"/>
        <v>Norman</v>
      </c>
      <c r="B409">
        <v>0</v>
      </c>
      <c r="D409">
        <v>1</v>
      </c>
      <c r="E409">
        <v>34</v>
      </c>
      <c r="F409" s="1">
        <v>42556</v>
      </c>
      <c r="G409" s="1">
        <v>42564</v>
      </c>
      <c r="H409">
        <v>9</v>
      </c>
      <c r="I409">
        <v>75.5</v>
      </c>
      <c r="J409">
        <v>0</v>
      </c>
      <c r="K409">
        <v>36.052937899999996</v>
      </c>
      <c r="L409">
        <v>-97.626161600000003</v>
      </c>
      <c r="M409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409" s="12">
        <f>Table22[[#This Row],[Permit Approval Date]]-Table22[[#This Row],[Permit Submitted Date]]</f>
        <v>8</v>
      </c>
    </row>
    <row r="410" spans="1:14">
      <c r="A410" t="str">
        <f t="shared" si="6"/>
        <v>Norman</v>
      </c>
      <c r="B410">
        <v>0</v>
      </c>
      <c r="D410">
        <v>1</v>
      </c>
      <c r="E410">
        <v>37</v>
      </c>
      <c r="F410" s="1">
        <v>42556</v>
      </c>
      <c r="G410" s="1">
        <v>42556</v>
      </c>
      <c r="H410">
        <v>5</v>
      </c>
      <c r="I410">
        <v>40</v>
      </c>
      <c r="J410">
        <v>0</v>
      </c>
      <c r="K410">
        <v>35.422937899999994</v>
      </c>
      <c r="L410">
        <v>-97.106161600000007</v>
      </c>
      <c r="M410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410" s="12">
        <f>Table22[[#This Row],[Permit Approval Date]]-Table22[[#This Row],[Permit Submitted Date]]</f>
        <v>0</v>
      </c>
    </row>
    <row r="411" spans="1:14">
      <c r="A411" t="str">
        <f t="shared" si="6"/>
        <v>Norman</v>
      </c>
      <c r="B411">
        <v>0</v>
      </c>
      <c r="C411">
        <v>1</v>
      </c>
      <c r="D411">
        <v>1</v>
      </c>
      <c r="E411">
        <v>31</v>
      </c>
      <c r="F411" s="1">
        <v>42556</v>
      </c>
      <c r="G411" s="1">
        <v>42578</v>
      </c>
      <c r="H411">
        <v>18</v>
      </c>
      <c r="I411">
        <v>140</v>
      </c>
      <c r="J411">
        <v>8</v>
      </c>
      <c r="K411">
        <v>35.902937899999998</v>
      </c>
      <c r="L411">
        <v>-97.716161600000007</v>
      </c>
      <c r="M411" s="13">
        <f>ACOS(COS(RADIANS(90-$P$2)) *COS(RADIANS(90-Table22[[#This Row],[Latitude]])) +SIN(RADIANS(90-$P$2)) *SIN(RADIANS(90-Table22[[#This Row],[Latitude]])) *COS(RADIANS($Q$2-Table22[[#This Row],[Longitude]]))) *3958.756</f>
        <v>50.476576746280514</v>
      </c>
      <c r="N411" s="12">
        <f>Table22[[#This Row],[Permit Approval Date]]-Table22[[#This Row],[Permit Submitted Date]]</f>
        <v>22</v>
      </c>
    </row>
    <row r="412" spans="1:14">
      <c r="A412" t="str">
        <f t="shared" si="6"/>
        <v>Norman</v>
      </c>
      <c r="B412">
        <v>0</v>
      </c>
      <c r="D412">
        <v>1</v>
      </c>
      <c r="E412">
        <v>29</v>
      </c>
      <c r="F412" s="1">
        <v>42557</v>
      </c>
      <c r="G412" s="1">
        <v>42557</v>
      </c>
      <c r="H412">
        <v>13</v>
      </c>
      <c r="I412">
        <v>102.5</v>
      </c>
      <c r="J412">
        <v>3</v>
      </c>
      <c r="K412">
        <v>35.272937899999995</v>
      </c>
      <c r="L412">
        <v>-96.956161600000001</v>
      </c>
      <c r="M412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412" s="12">
        <f>Table22[[#This Row],[Permit Approval Date]]-Table22[[#This Row],[Permit Submitted Date]]</f>
        <v>0</v>
      </c>
    </row>
    <row r="413" spans="1:14">
      <c r="A413" t="str">
        <f t="shared" si="6"/>
        <v>Norman</v>
      </c>
      <c r="B413">
        <v>0</v>
      </c>
      <c r="D413">
        <v>1</v>
      </c>
      <c r="E413">
        <v>11</v>
      </c>
      <c r="F413" s="1">
        <v>42557</v>
      </c>
      <c r="G413" s="1">
        <v>42557</v>
      </c>
      <c r="H413">
        <v>6</v>
      </c>
      <c r="I413">
        <v>52.510000000000005</v>
      </c>
      <c r="J413">
        <v>0</v>
      </c>
      <c r="K413">
        <v>35.232937899999996</v>
      </c>
      <c r="L413">
        <v>-97.006161599999999</v>
      </c>
      <c r="M41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413" s="12">
        <f>Table22[[#This Row],[Permit Approval Date]]-Table22[[#This Row],[Permit Submitted Date]]</f>
        <v>0</v>
      </c>
    </row>
    <row r="414" spans="1:14">
      <c r="A414" t="str">
        <f t="shared" si="6"/>
        <v>Norman</v>
      </c>
      <c r="B414">
        <v>0</v>
      </c>
      <c r="D414">
        <v>1</v>
      </c>
      <c r="E414">
        <v>49</v>
      </c>
      <c r="F414" s="1">
        <v>42557</v>
      </c>
      <c r="G414" s="1">
        <v>42571</v>
      </c>
      <c r="H414">
        <v>6</v>
      </c>
      <c r="I414">
        <v>50.5</v>
      </c>
      <c r="J414">
        <v>0</v>
      </c>
      <c r="K414">
        <v>35.602937899999993</v>
      </c>
      <c r="L414">
        <v>-97.566161600000001</v>
      </c>
      <c r="M414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414" s="12">
        <f>Table22[[#This Row],[Permit Approval Date]]-Table22[[#This Row],[Permit Submitted Date]]</f>
        <v>14</v>
      </c>
    </row>
    <row r="415" spans="1:14">
      <c r="A415" t="str">
        <f t="shared" si="6"/>
        <v>Norman</v>
      </c>
      <c r="B415">
        <v>0</v>
      </c>
      <c r="D415">
        <v>1</v>
      </c>
      <c r="E415">
        <v>14</v>
      </c>
      <c r="F415" s="1">
        <v>42557</v>
      </c>
      <c r="G415" s="1">
        <v>42557</v>
      </c>
      <c r="H415">
        <v>7</v>
      </c>
      <c r="I415">
        <v>45</v>
      </c>
      <c r="J415">
        <v>0</v>
      </c>
      <c r="K415">
        <v>34.902937899999998</v>
      </c>
      <c r="L415">
        <v>-97.886161600000008</v>
      </c>
      <c r="M41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415" s="12">
        <f>Table22[[#This Row],[Permit Approval Date]]-Table22[[#This Row],[Permit Submitted Date]]</f>
        <v>0</v>
      </c>
    </row>
    <row r="416" spans="1:14">
      <c r="A416" t="str">
        <f t="shared" si="6"/>
        <v>Norman</v>
      </c>
      <c r="B416">
        <v>0</v>
      </c>
      <c r="D416">
        <v>2</v>
      </c>
      <c r="E416">
        <v>44</v>
      </c>
      <c r="F416" s="1">
        <v>42559</v>
      </c>
      <c r="G416" s="1">
        <v>42559</v>
      </c>
      <c r="H416">
        <v>11</v>
      </c>
      <c r="I416">
        <v>79.5</v>
      </c>
      <c r="J416">
        <v>3</v>
      </c>
      <c r="K416">
        <v>35.662937899999996</v>
      </c>
      <c r="L416">
        <v>-97.076161600000006</v>
      </c>
      <c r="M416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416" s="12">
        <f>Table22[[#This Row],[Permit Approval Date]]-Table22[[#This Row],[Permit Submitted Date]]</f>
        <v>0</v>
      </c>
    </row>
    <row r="417" spans="1:14">
      <c r="A417" t="str">
        <f t="shared" si="6"/>
        <v>Norman</v>
      </c>
      <c r="B417">
        <v>0</v>
      </c>
      <c r="C417">
        <v>1</v>
      </c>
      <c r="D417">
        <v>1</v>
      </c>
      <c r="E417">
        <v>20</v>
      </c>
      <c r="F417" s="1">
        <v>42559</v>
      </c>
      <c r="G417" s="1">
        <v>42559</v>
      </c>
      <c r="H417">
        <v>8</v>
      </c>
      <c r="I417">
        <v>50</v>
      </c>
      <c r="J417">
        <v>16.5</v>
      </c>
      <c r="K417">
        <v>35.312937899999994</v>
      </c>
      <c r="L417">
        <v>-97.116161599999998</v>
      </c>
      <c r="M417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417" s="12">
        <f>Table22[[#This Row],[Permit Approval Date]]-Table22[[#This Row],[Permit Submitted Date]]</f>
        <v>0</v>
      </c>
    </row>
    <row r="418" spans="1:14">
      <c r="A418" t="str">
        <f t="shared" si="6"/>
        <v>Norman</v>
      </c>
      <c r="B418">
        <v>0</v>
      </c>
      <c r="D418">
        <v>1</v>
      </c>
      <c r="E418">
        <v>25</v>
      </c>
      <c r="F418" s="1">
        <v>42559</v>
      </c>
      <c r="G418" s="1">
        <v>42566</v>
      </c>
      <c r="H418">
        <v>6</v>
      </c>
      <c r="I418">
        <v>51.5</v>
      </c>
      <c r="J418">
        <v>0</v>
      </c>
      <c r="K418">
        <v>35.262937899999997</v>
      </c>
      <c r="L418">
        <v>-97.806161599999996</v>
      </c>
      <c r="M418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418" s="12">
        <f>Table22[[#This Row],[Permit Approval Date]]-Table22[[#This Row],[Permit Submitted Date]]</f>
        <v>7</v>
      </c>
    </row>
    <row r="419" spans="1:14">
      <c r="A419" t="str">
        <f t="shared" si="6"/>
        <v>Norman</v>
      </c>
      <c r="B419">
        <v>0</v>
      </c>
      <c r="D419">
        <v>1</v>
      </c>
      <c r="E419">
        <v>14</v>
      </c>
      <c r="F419" s="1">
        <v>42559</v>
      </c>
      <c r="G419" s="1">
        <v>42563</v>
      </c>
      <c r="H419">
        <v>7</v>
      </c>
      <c r="I419">
        <v>49.5</v>
      </c>
      <c r="J419">
        <v>0</v>
      </c>
      <c r="K419">
        <v>34.942937899999997</v>
      </c>
      <c r="L419">
        <v>-97.766161600000004</v>
      </c>
      <c r="M419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419" s="12">
        <f>Table22[[#This Row],[Permit Approval Date]]-Table22[[#This Row],[Permit Submitted Date]]</f>
        <v>4</v>
      </c>
    </row>
    <row r="420" spans="1:14">
      <c r="A420" t="str">
        <f t="shared" si="6"/>
        <v>Norman</v>
      </c>
      <c r="B420">
        <v>0</v>
      </c>
      <c r="D420">
        <v>1</v>
      </c>
      <c r="E420">
        <v>27</v>
      </c>
      <c r="F420" s="1">
        <v>42559</v>
      </c>
      <c r="G420" s="1">
        <v>42559</v>
      </c>
      <c r="H420">
        <v>6</v>
      </c>
      <c r="I420">
        <v>32</v>
      </c>
      <c r="J420">
        <v>0</v>
      </c>
      <c r="K420">
        <v>35.662937899999996</v>
      </c>
      <c r="L420">
        <v>-97.076161600000006</v>
      </c>
      <c r="M420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420" s="12">
        <f>Table22[[#This Row],[Permit Approval Date]]-Table22[[#This Row],[Permit Submitted Date]]</f>
        <v>0</v>
      </c>
    </row>
    <row r="421" spans="1:14">
      <c r="A421" t="str">
        <f t="shared" si="6"/>
        <v>Norman</v>
      </c>
      <c r="B421">
        <v>0</v>
      </c>
      <c r="D421">
        <v>2</v>
      </c>
      <c r="E421">
        <v>26</v>
      </c>
      <c r="F421" s="1">
        <v>42562</v>
      </c>
      <c r="G421" s="1">
        <v>42562</v>
      </c>
      <c r="H421">
        <v>9</v>
      </c>
      <c r="I421">
        <v>77</v>
      </c>
      <c r="J421">
        <v>0</v>
      </c>
      <c r="K421">
        <v>36.262937899999997</v>
      </c>
      <c r="L421">
        <v>-97.766161600000004</v>
      </c>
      <c r="M421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421" s="12">
        <f>Table22[[#This Row],[Permit Approval Date]]-Table22[[#This Row],[Permit Submitted Date]]</f>
        <v>0</v>
      </c>
    </row>
    <row r="422" spans="1:14">
      <c r="A422" t="str">
        <f t="shared" si="6"/>
        <v>Norman</v>
      </c>
      <c r="B422">
        <v>0</v>
      </c>
      <c r="D422">
        <v>1</v>
      </c>
      <c r="E422">
        <v>10</v>
      </c>
      <c r="F422" s="1">
        <v>42562</v>
      </c>
      <c r="G422" s="1">
        <v>42565</v>
      </c>
      <c r="H422">
        <v>9</v>
      </c>
      <c r="I422">
        <v>64</v>
      </c>
      <c r="J422">
        <v>5</v>
      </c>
      <c r="K422">
        <v>35.482937899999996</v>
      </c>
      <c r="L422">
        <v>-97.206161600000001</v>
      </c>
      <c r="M42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422" s="12">
        <f>Table22[[#This Row],[Permit Approval Date]]-Table22[[#This Row],[Permit Submitted Date]]</f>
        <v>3</v>
      </c>
    </row>
    <row r="423" spans="1:14">
      <c r="A423" t="str">
        <f t="shared" si="6"/>
        <v>Norman</v>
      </c>
      <c r="B423">
        <v>0</v>
      </c>
      <c r="C423">
        <v>1</v>
      </c>
      <c r="D423">
        <v>1</v>
      </c>
      <c r="E423">
        <v>12</v>
      </c>
      <c r="F423" s="1">
        <v>42562</v>
      </c>
      <c r="G423" s="1">
        <v>42565</v>
      </c>
      <c r="H423">
        <v>3</v>
      </c>
      <c r="I423">
        <v>2</v>
      </c>
      <c r="J423">
        <v>11</v>
      </c>
      <c r="K423">
        <v>35.482937899999996</v>
      </c>
      <c r="L423">
        <v>-97.206161600000001</v>
      </c>
      <c r="M423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423" s="12">
        <f>Table22[[#This Row],[Permit Approval Date]]-Table22[[#This Row],[Permit Submitted Date]]</f>
        <v>3</v>
      </c>
    </row>
    <row r="424" spans="1:14">
      <c r="A424" t="str">
        <f t="shared" si="6"/>
        <v>Norman</v>
      </c>
      <c r="B424">
        <v>0</v>
      </c>
      <c r="D424">
        <v>1</v>
      </c>
      <c r="E424">
        <v>34</v>
      </c>
      <c r="F424" s="1">
        <v>42562</v>
      </c>
      <c r="G424" s="1">
        <v>42562</v>
      </c>
      <c r="H424">
        <v>3</v>
      </c>
      <c r="I424">
        <v>31.949999999999996</v>
      </c>
      <c r="J424">
        <v>0</v>
      </c>
      <c r="K424">
        <v>36.572937899999999</v>
      </c>
      <c r="L424">
        <v>-97.526161599999995</v>
      </c>
      <c r="M424" s="13">
        <f>ACOS(COS(RADIANS(90-$P$2)) *COS(RADIANS(90-Table22[[#This Row],[Latitude]])) +SIN(RADIANS(90-$P$2)) *SIN(RADIANS(90-Table22[[#This Row],[Latitude]])) *COS(RADIANS($Q$2-Table22[[#This Row],[Longitude]]))) *3958.756</f>
        <v>94.546404458789112</v>
      </c>
      <c r="N424" s="12">
        <f>Table22[[#This Row],[Permit Approval Date]]-Table22[[#This Row],[Permit Submitted Date]]</f>
        <v>0</v>
      </c>
    </row>
    <row r="425" spans="1:14">
      <c r="A425" t="str">
        <f t="shared" si="6"/>
        <v>Norman</v>
      </c>
      <c r="B425">
        <v>0</v>
      </c>
      <c r="D425">
        <v>2</v>
      </c>
      <c r="E425">
        <v>46</v>
      </c>
      <c r="F425" s="1">
        <v>42564</v>
      </c>
      <c r="G425" s="1">
        <v>42570</v>
      </c>
      <c r="H425">
        <v>11</v>
      </c>
      <c r="I425">
        <v>86.5</v>
      </c>
      <c r="J425">
        <v>0</v>
      </c>
      <c r="K425">
        <v>35.362937899999999</v>
      </c>
      <c r="L425">
        <v>-97.236161600000003</v>
      </c>
      <c r="M425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425" s="12">
        <f>Table22[[#This Row],[Permit Approval Date]]-Table22[[#This Row],[Permit Submitted Date]]</f>
        <v>6</v>
      </c>
    </row>
    <row r="426" spans="1:14">
      <c r="A426" t="str">
        <f t="shared" si="6"/>
        <v>Norman</v>
      </c>
      <c r="B426">
        <v>0</v>
      </c>
      <c r="D426">
        <v>1</v>
      </c>
      <c r="E426">
        <v>14</v>
      </c>
      <c r="F426" s="1">
        <v>42564</v>
      </c>
      <c r="G426" s="1">
        <v>42564</v>
      </c>
      <c r="H426">
        <v>8</v>
      </c>
      <c r="I426">
        <v>50.5</v>
      </c>
      <c r="J426">
        <v>0</v>
      </c>
      <c r="K426">
        <v>35.232937899999996</v>
      </c>
      <c r="L426">
        <v>-97.006161599999999</v>
      </c>
      <c r="M42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426" s="12">
        <f>Table22[[#This Row],[Permit Approval Date]]-Table22[[#This Row],[Permit Submitted Date]]</f>
        <v>0</v>
      </c>
    </row>
    <row r="427" spans="1:14">
      <c r="A427" t="str">
        <f t="shared" si="6"/>
        <v>Norman</v>
      </c>
      <c r="B427">
        <v>0</v>
      </c>
      <c r="D427">
        <v>1</v>
      </c>
      <c r="E427">
        <v>21</v>
      </c>
      <c r="F427" s="1">
        <v>42565</v>
      </c>
      <c r="G427" s="1">
        <v>42569</v>
      </c>
      <c r="H427">
        <v>8</v>
      </c>
      <c r="I427">
        <v>66</v>
      </c>
      <c r="J427">
        <v>0</v>
      </c>
      <c r="K427">
        <v>35.232937899999996</v>
      </c>
      <c r="L427">
        <v>-97.1761616</v>
      </c>
      <c r="M427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427" s="12">
        <f>Table22[[#This Row],[Permit Approval Date]]-Table22[[#This Row],[Permit Submitted Date]]</f>
        <v>4</v>
      </c>
    </row>
    <row r="428" spans="1:14">
      <c r="A428" t="str">
        <f t="shared" si="6"/>
        <v>Norman</v>
      </c>
      <c r="B428">
        <v>0</v>
      </c>
      <c r="D428">
        <v>1</v>
      </c>
      <c r="E428">
        <v>15</v>
      </c>
      <c r="F428" s="1">
        <v>42565</v>
      </c>
      <c r="G428" s="1">
        <v>42569</v>
      </c>
      <c r="H428">
        <v>7</v>
      </c>
      <c r="I428">
        <v>49.5</v>
      </c>
      <c r="J428">
        <v>2</v>
      </c>
      <c r="K428">
        <v>35.032937899999993</v>
      </c>
      <c r="L428">
        <v>-97.296161600000005</v>
      </c>
      <c r="M428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428" s="12">
        <f>Table22[[#This Row],[Permit Approval Date]]-Table22[[#This Row],[Permit Submitted Date]]</f>
        <v>4</v>
      </c>
    </row>
    <row r="429" spans="1:14">
      <c r="A429" t="str">
        <f t="shared" si="6"/>
        <v>Norman</v>
      </c>
      <c r="B429">
        <v>0</v>
      </c>
      <c r="D429">
        <v>1</v>
      </c>
      <c r="E429">
        <v>18</v>
      </c>
      <c r="F429" s="1">
        <v>42565</v>
      </c>
      <c r="G429" s="1">
        <v>42572</v>
      </c>
      <c r="H429">
        <v>4</v>
      </c>
      <c r="I429">
        <v>34.11</v>
      </c>
      <c r="J429">
        <v>0</v>
      </c>
      <c r="K429">
        <v>35.292937899999998</v>
      </c>
      <c r="L429">
        <v>-97.206161600000001</v>
      </c>
      <c r="M429" s="13">
        <f>ACOS(COS(RADIANS(90-$P$2)) *COS(RADIANS(90-Table22[[#This Row],[Latitude]])) +SIN(RADIANS(90-$P$2)) *SIN(RADIANS(90-Table22[[#This Row],[Latitude]])) *COS(RADIANS($Q$2-Table22[[#This Row],[Longitude]]))) *3958.756</f>
        <v>14.836066501105948</v>
      </c>
      <c r="N429" s="12">
        <f>Table22[[#This Row],[Permit Approval Date]]-Table22[[#This Row],[Permit Submitted Date]]</f>
        <v>7</v>
      </c>
    </row>
    <row r="430" spans="1:14">
      <c r="A430" t="str">
        <f t="shared" si="6"/>
        <v>Norman</v>
      </c>
      <c r="B430">
        <v>0</v>
      </c>
      <c r="D430">
        <v>1</v>
      </c>
      <c r="E430">
        <v>33</v>
      </c>
      <c r="F430" s="1">
        <v>42566</v>
      </c>
      <c r="G430" s="1">
        <v>42577</v>
      </c>
      <c r="H430">
        <v>12</v>
      </c>
      <c r="I430">
        <v>100</v>
      </c>
      <c r="J430">
        <v>0</v>
      </c>
      <c r="K430">
        <v>35.092937899999995</v>
      </c>
      <c r="L430">
        <v>-97.336161599999997</v>
      </c>
      <c r="M430" s="13">
        <f>ACOS(COS(RADIANS(90-$P$2)) *COS(RADIANS(90-Table22[[#This Row],[Latitude]])) +SIN(RADIANS(90-$P$2)) *SIN(RADIANS(90-Table22[[#This Row],[Latitude]])) *COS(RADIANS($Q$2-Table22[[#This Row],[Longitude]]))) *3958.756</f>
        <v>10.001978842276545</v>
      </c>
      <c r="N430" s="12">
        <f>Table22[[#This Row],[Permit Approval Date]]-Table22[[#This Row],[Permit Submitted Date]]</f>
        <v>11</v>
      </c>
    </row>
    <row r="431" spans="1:14">
      <c r="A431" t="str">
        <f t="shared" si="6"/>
        <v>Norman</v>
      </c>
      <c r="B431">
        <v>0</v>
      </c>
      <c r="D431">
        <v>1</v>
      </c>
      <c r="E431">
        <v>32</v>
      </c>
      <c r="F431" s="1">
        <v>42566</v>
      </c>
      <c r="G431" s="1">
        <v>42576</v>
      </c>
      <c r="H431">
        <v>6</v>
      </c>
      <c r="I431">
        <v>45</v>
      </c>
      <c r="J431">
        <v>0</v>
      </c>
      <c r="K431">
        <v>35.192937899999997</v>
      </c>
      <c r="L431">
        <v>-97.396161599999999</v>
      </c>
      <c r="M431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431" s="12">
        <f>Table22[[#This Row],[Permit Approval Date]]-Table22[[#This Row],[Permit Submitted Date]]</f>
        <v>10</v>
      </c>
    </row>
    <row r="432" spans="1:14">
      <c r="A432" t="str">
        <f t="shared" si="6"/>
        <v>Norman</v>
      </c>
      <c r="B432">
        <v>0</v>
      </c>
      <c r="D432">
        <v>1</v>
      </c>
      <c r="E432">
        <v>23</v>
      </c>
      <c r="F432" s="1">
        <v>42566</v>
      </c>
      <c r="G432" s="1">
        <v>42566</v>
      </c>
      <c r="H432">
        <v>1</v>
      </c>
      <c r="I432">
        <v>9</v>
      </c>
      <c r="J432">
        <v>0</v>
      </c>
      <c r="K432">
        <v>35.732937899999996</v>
      </c>
      <c r="L432">
        <v>-97.156161600000004</v>
      </c>
      <c r="M432" s="13">
        <f>ACOS(COS(RADIANS(90-$P$2)) *COS(RADIANS(90-Table22[[#This Row],[Latitude]])) +SIN(RADIANS(90-$P$2)) *SIN(RADIANS(90-Table22[[#This Row],[Latitude]])) *COS(RADIANS($Q$2-Table22[[#This Row],[Longitude]]))) *3958.756</f>
        <v>39.903915270050199</v>
      </c>
      <c r="N432" s="12">
        <f>Table22[[#This Row],[Permit Approval Date]]-Table22[[#This Row],[Permit Submitted Date]]</f>
        <v>0</v>
      </c>
    </row>
    <row r="433" spans="1:14">
      <c r="A433" t="str">
        <f t="shared" si="6"/>
        <v>Norman</v>
      </c>
      <c r="B433">
        <v>0</v>
      </c>
      <c r="D433">
        <v>1</v>
      </c>
      <c r="E433">
        <v>30</v>
      </c>
      <c r="F433" s="1">
        <v>42569</v>
      </c>
      <c r="G433" s="1">
        <v>42569</v>
      </c>
      <c r="H433">
        <v>11</v>
      </c>
      <c r="I433">
        <v>83</v>
      </c>
      <c r="J433">
        <v>0</v>
      </c>
      <c r="K433">
        <v>34.962937899999993</v>
      </c>
      <c r="L433">
        <v>-97.966161600000007</v>
      </c>
      <c r="M433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33" s="12">
        <f>Table22[[#This Row],[Permit Approval Date]]-Table22[[#This Row],[Permit Submitted Date]]</f>
        <v>0</v>
      </c>
    </row>
    <row r="434" spans="1:14">
      <c r="A434" t="str">
        <f t="shared" si="6"/>
        <v>Norman</v>
      </c>
      <c r="B434">
        <v>0</v>
      </c>
      <c r="D434">
        <v>1</v>
      </c>
      <c r="E434">
        <v>17</v>
      </c>
      <c r="F434" s="1">
        <v>42569</v>
      </c>
      <c r="G434" s="1">
        <v>42569</v>
      </c>
      <c r="H434">
        <v>9</v>
      </c>
      <c r="I434">
        <v>69</v>
      </c>
      <c r="J434">
        <v>0</v>
      </c>
      <c r="K434">
        <v>34.962937899999993</v>
      </c>
      <c r="L434">
        <v>-97.966161600000007</v>
      </c>
      <c r="M434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34" s="12">
        <f>Table22[[#This Row],[Permit Approval Date]]-Table22[[#This Row],[Permit Submitted Date]]</f>
        <v>0</v>
      </c>
    </row>
    <row r="435" spans="1:14">
      <c r="A435" t="str">
        <f t="shared" si="6"/>
        <v>Norman</v>
      </c>
      <c r="B435">
        <v>0</v>
      </c>
      <c r="D435">
        <v>2</v>
      </c>
      <c r="E435">
        <v>26</v>
      </c>
      <c r="F435" s="1">
        <v>42569</v>
      </c>
      <c r="G435" s="1">
        <v>42569</v>
      </c>
      <c r="H435">
        <v>3</v>
      </c>
      <c r="I435">
        <v>34.5</v>
      </c>
      <c r="J435">
        <v>0</v>
      </c>
      <c r="K435">
        <v>34.962937899999993</v>
      </c>
      <c r="L435">
        <v>-97.966161600000007</v>
      </c>
      <c r="M43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35" s="12">
        <f>Table22[[#This Row],[Permit Approval Date]]-Table22[[#This Row],[Permit Submitted Date]]</f>
        <v>0</v>
      </c>
    </row>
    <row r="436" spans="1:14">
      <c r="A436" t="str">
        <f t="shared" si="6"/>
        <v>Norman</v>
      </c>
      <c r="B436">
        <v>0</v>
      </c>
      <c r="D436">
        <v>1</v>
      </c>
      <c r="E436">
        <v>26</v>
      </c>
      <c r="F436" s="1">
        <v>42569</v>
      </c>
      <c r="G436" s="1">
        <v>42569</v>
      </c>
      <c r="H436">
        <v>3</v>
      </c>
      <c r="I436">
        <v>34.5</v>
      </c>
      <c r="J436">
        <v>0</v>
      </c>
      <c r="K436">
        <v>34.962937899999993</v>
      </c>
      <c r="L436">
        <v>-97.966161600000007</v>
      </c>
      <c r="M436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36" s="12">
        <f>Table22[[#This Row],[Permit Approval Date]]-Table22[[#This Row],[Permit Submitted Date]]</f>
        <v>0</v>
      </c>
    </row>
    <row r="437" spans="1:14">
      <c r="A437" t="str">
        <f t="shared" si="6"/>
        <v>Norman</v>
      </c>
      <c r="B437">
        <v>0</v>
      </c>
      <c r="D437">
        <v>1</v>
      </c>
      <c r="E437">
        <v>11</v>
      </c>
      <c r="F437" s="1">
        <v>42570</v>
      </c>
      <c r="G437" s="1">
        <v>42570</v>
      </c>
      <c r="H437">
        <v>3</v>
      </c>
      <c r="I437">
        <v>25.5</v>
      </c>
      <c r="J437">
        <v>0</v>
      </c>
      <c r="K437">
        <v>35.082937899999997</v>
      </c>
      <c r="L437">
        <v>-97.616161599999998</v>
      </c>
      <c r="M437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437" s="12">
        <f>Table22[[#This Row],[Permit Approval Date]]-Table22[[#This Row],[Permit Submitted Date]]</f>
        <v>0</v>
      </c>
    </row>
    <row r="438" spans="1:14">
      <c r="A438" t="str">
        <f t="shared" si="6"/>
        <v>Norman</v>
      </c>
      <c r="B438">
        <v>0</v>
      </c>
      <c r="D438">
        <v>1</v>
      </c>
      <c r="E438">
        <v>52</v>
      </c>
      <c r="F438" s="1">
        <v>42571</v>
      </c>
      <c r="G438" s="1">
        <v>42571</v>
      </c>
      <c r="H438">
        <v>18</v>
      </c>
      <c r="I438">
        <v>139</v>
      </c>
      <c r="J438">
        <v>8</v>
      </c>
      <c r="K438">
        <v>35.232937899999996</v>
      </c>
      <c r="L438">
        <v>-97.006161599999999</v>
      </c>
      <c r="M43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438" s="12">
        <f>Table22[[#This Row],[Permit Approval Date]]-Table22[[#This Row],[Permit Submitted Date]]</f>
        <v>0</v>
      </c>
    </row>
    <row r="439" spans="1:14">
      <c r="A439" t="str">
        <f t="shared" si="6"/>
        <v>Norman</v>
      </c>
      <c r="B439">
        <v>0</v>
      </c>
      <c r="D439">
        <v>2</v>
      </c>
      <c r="E439">
        <v>36</v>
      </c>
      <c r="F439" s="1">
        <v>42571</v>
      </c>
      <c r="G439" s="1">
        <v>42578</v>
      </c>
      <c r="H439">
        <v>8</v>
      </c>
      <c r="I439">
        <v>64.5</v>
      </c>
      <c r="J439">
        <v>0</v>
      </c>
      <c r="K439">
        <v>36.052937899999996</v>
      </c>
      <c r="L439">
        <v>-97.626161600000003</v>
      </c>
      <c r="M439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439" s="12">
        <f>Table22[[#This Row],[Permit Approval Date]]-Table22[[#This Row],[Permit Submitted Date]]</f>
        <v>7</v>
      </c>
    </row>
    <row r="440" spans="1:14">
      <c r="A440" t="str">
        <f t="shared" si="6"/>
        <v>Norman</v>
      </c>
      <c r="B440">
        <v>0</v>
      </c>
      <c r="D440">
        <v>1</v>
      </c>
      <c r="E440">
        <v>34</v>
      </c>
      <c r="F440" s="1">
        <v>42571</v>
      </c>
      <c r="G440" s="1">
        <v>42571</v>
      </c>
      <c r="H440">
        <v>8</v>
      </c>
      <c r="I440">
        <v>64</v>
      </c>
      <c r="J440">
        <v>0</v>
      </c>
      <c r="K440">
        <v>35.472937899999998</v>
      </c>
      <c r="L440">
        <v>-96.846161600000002</v>
      </c>
      <c r="M440" s="13">
        <f>ACOS(COS(RADIANS(90-$P$2)) *COS(RADIANS(90-Table22[[#This Row],[Latitude]])) +SIN(RADIANS(90-$P$2)) *SIN(RADIANS(90-Table22[[#This Row],[Latitude]])) *COS(RADIANS($Q$2-Table22[[#This Row],[Longitude]]))) *3958.756</f>
        <v>38.540044437097009</v>
      </c>
      <c r="N440" s="12">
        <f>Table22[[#This Row],[Permit Approval Date]]-Table22[[#This Row],[Permit Submitted Date]]</f>
        <v>0</v>
      </c>
    </row>
    <row r="441" spans="1:14">
      <c r="A441" t="str">
        <f t="shared" si="6"/>
        <v>Norman</v>
      </c>
      <c r="B441">
        <v>0</v>
      </c>
      <c r="D441">
        <v>1</v>
      </c>
      <c r="E441">
        <v>33</v>
      </c>
      <c r="F441" s="1">
        <v>42571</v>
      </c>
      <c r="G441" s="1">
        <v>42576</v>
      </c>
      <c r="H441">
        <v>5</v>
      </c>
      <c r="I441">
        <v>52</v>
      </c>
      <c r="J441">
        <v>3</v>
      </c>
      <c r="K441">
        <v>35.032937899999993</v>
      </c>
      <c r="L441">
        <v>-97.296161600000005</v>
      </c>
      <c r="M441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441" s="12">
        <f>Table22[[#This Row],[Permit Approval Date]]-Table22[[#This Row],[Permit Submitted Date]]</f>
        <v>5</v>
      </c>
    </row>
    <row r="442" spans="1:14">
      <c r="A442" t="str">
        <f t="shared" si="6"/>
        <v>Norman</v>
      </c>
      <c r="B442">
        <v>0</v>
      </c>
      <c r="D442">
        <v>1</v>
      </c>
      <c r="E442">
        <v>43</v>
      </c>
      <c r="F442" s="1">
        <v>42572</v>
      </c>
      <c r="G442" s="1">
        <v>42572</v>
      </c>
      <c r="H442">
        <v>8</v>
      </c>
      <c r="I442">
        <v>76</v>
      </c>
      <c r="J442">
        <v>0</v>
      </c>
      <c r="K442">
        <v>34.962937899999993</v>
      </c>
      <c r="L442">
        <v>-97.966161600000007</v>
      </c>
      <c r="M442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42" s="12">
        <f>Table22[[#This Row],[Permit Approval Date]]-Table22[[#This Row],[Permit Submitted Date]]</f>
        <v>0</v>
      </c>
    </row>
    <row r="443" spans="1:14">
      <c r="A443" t="str">
        <f t="shared" si="6"/>
        <v>Norman</v>
      </c>
      <c r="B443">
        <v>0</v>
      </c>
      <c r="D443">
        <v>1</v>
      </c>
      <c r="E443">
        <v>18</v>
      </c>
      <c r="F443" s="1">
        <v>42572</v>
      </c>
      <c r="G443" s="1">
        <v>42572</v>
      </c>
      <c r="H443">
        <v>9</v>
      </c>
      <c r="I443">
        <v>66</v>
      </c>
      <c r="J443">
        <v>0</v>
      </c>
      <c r="K443">
        <v>34.982937899999996</v>
      </c>
      <c r="L443">
        <v>-97.396161599999999</v>
      </c>
      <c r="M443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443" s="12">
        <f>Table22[[#This Row],[Permit Approval Date]]-Table22[[#This Row],[Permit Submitted Date]]</f>
        <v>0</v>
      </c>
    </row>
    <row r="444" spans="1:14">
      <c r="A444" t="str">
        <f t="shared" si="6"/>
        <v>Norman</v>
      </c>
      <c r="B444">
        <v>0</v>
      </c>
      <c r="D444">
        <v>2</v>
      </c>
      <c r="E444">
        <v>25</v>
      </c>
      <c r="F444" s="1">
        <v>42573</v>
      </c>
      <c r="G444" s="1">
        <v>42578</v>
      </c>
      <c r="H444">
        <v>10</v>
      </c>
      <c r="I444">
        <v>84.5</v>
      </c>
      <c r="J444">
        <v>8</v>
      </c>
      <c r="K444">
        <v>36.002937899999999</v>
      </c>
      <c r="L444">
        <v>-97.346161600000002</v>
      </c>
      <c r="M444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444" s="12">
        <f>Table22[[#This Row],[Permit Approval Date]]-Table22[[#This Row],[Permit Submitted Date]]</f>
        <v>5</v>
      </c>
    </row>
    <row r="445" spans="1:14">
      <c r="A445" t="str">
        <f t="shared" si="6"/>
        <v>Norman</v>
      </c>
      <c r="B445">
        <v>0</v>
      </c>
      <c r="D445">
        <v>2</v>
      </c>
      <c r="E445">
        <v>36</v>
      </c>
      <c r="F445" s="1">
        <v>42573</v>
      </c>
      <c r="G445" s="1">
        <v>42576</v>
      </c>
      <c r="H445">
        <v>7</v>
      </c>
      <c r="I445">
        <v>62</v>
      </c>
      <c r="J445">
        <v>0</v>
      </c>
      <c r="K445">
        <v>36.002937899999999</v>
      </c>
      <c r="L445">
        <v>-97.346161600000002</v>
      </c>
      <c r="M445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445" s="12">
        <f>Table22[[#This Row],[Permit Approval Date]]-Table22[[#This Row],[Permit Submitted Date]]</f>
        <v>3</v>
      </c>
    </row>
    <row r="446" spans="1:14">
      <c r="A446" t="str">
        <f t="shared" si="6"/>
        <v>Norman</v>
      </c>
      <c r="B446">
        <v>0</v>
      </c>
      <c r="D446">
        <v>2</v>
      </c>
      <c r="E446">
        <v>42</v>
      </c>
      <c r="F446" s="1">
        <v>42573</v>
      </c>
      <c r="G446" s="1">
        <v>42573</v>
      </c>
      <c r="H446">
        <v>5</v>
      </c>
      <c r="I446">
        <v>40.5</v>
      </c>
      <c r="J446">
        <v>0</v>
      </c>
      <c r="K446">
        <v>35.282937899999993</v>
      </c>
      <c r="L446">
        <v>-97.416161599999995</v>
      </c>
      <c r="M446" s="13">
        <f>ACOS(COS(RADIANS(90-$P$2)) *COS(RADIANS(90-Table22[[#This Row],[Latitude]])) +SIN(RADIANS(90-$P$2)) *SIN(RADIANS(90-Table22[[#This Row],[Latitude]])) *COS(RADIANS($Q$2-Table22[[#This Row],[Longitude]]))) *3958.756</f>
        <v>5.5822817973621444</v>
      </c>
      <c r="N446" s="12">
        <f>Table22[[#This Row],[Permit Approval Date]]-Table22[[#This Row],[Permit Submitted Date]]</f>
        <v>0</v>
      </c>
    </row>
    <row r="447" spans="1:14">
      <c r="A447" t="str">
        <f t="shared" si="6"/>
        <v>Norman</v>
      </c>
      <c r="B447">
        <v>0</v>
      </c>
      <c r="D447">
        <v>1</v>
      </c>
      <c r="E447">
        <v>13</v>
      </c>
      <c r="F447" s="1">
        <v>42573</v>
      </c>
      <c r="G447" s="1">
        <v>42573</v>
      </c>
      <c r="H447">
        <v>5</v>
      </c>
      <c r="I447">
        <v>40</v>
      </c>
      <c r="J447">
        <v>0</v>
      </c>
      <c r="K447">
        <v>35.552937899999996</v>
      </c>
      <c r="L447">
        <v>-97.046161600000005</v>
      </c>
      <c r="M447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447" s="12">
        <f>Table22[[#This Row],[Permit Approval Date]]-Table22[[#This Row],[Permit Submitted Date]]</f>
        <v>0</v>
      </c>
    </row>
    <row r="448" spans="1:14">
      <c r="A448" t="str">
        <f t="shared" si="6"/>
        <v>Norman</v>
      </c>
      <c r="B448">
        <v>0</v>
      </c>
      <c r="D448">
        <v>1</v>
      </c>
      <c r="E448">
        <v>46</v>
      </c>
      <c r="F448" s="1">
        <v>42576</v>
      </c>
      <c r="G448" s="1">
        <v>42576</v>
      </c>
      <c r="H448">
        <v>7</v>
      </c>
      <c r="I448">
        <v>56</v>
      </c>
      <c r="J448">
        <v>0</v>
      </c>
      <c r="K448">
        <v>34.962937899999993</v>
      </c>
      <c r="L448">
        <v>-97.966161600000007</v>
      </c>
      <c r="M44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48" s="12">
        <f>Table22[[#This Row],[Permit Approval Date]]-Table22[[#This Row],[Permit Submitted Date]]</f>
        <v>0</v>
      </c>
    </row>
    <row r="449" spans="1:14">
      <c r="A449" t="str">
        <f t="shared" si="6"/>
        <v>Norman</v>
      </c>
      <c r="B449">
        <v>0</v>
      </c>
      <c r="D449">
        <v>1</v>
      </c>
      <c r="E449">
        <v>14</v>
      </c>
      <c r="F449" s="1">
        <v>42576</v>
      </c>
      <c r="G449" s="1">
        <v>42576</v>
      </c>
      <c r="H449">
        <v>4</v>
      </c>
      <c r="I449">
        <v>39</v>
      </c>
      <c r="J449">
        <v>0</v>
      </c>
      <c r="K449">
        <v>34.832937899999997</v>
      </c>
      <c r="L449">
        <v>-97.956161600000001</v>
      </c>
      <c r="M449" s="13">
        <f>ACOS(COS(RADIANS(90-$P$2)) *COS(RADIANS(90-Table22[[#This Row],[Latitude]])) +SIN(RADIANS(90-$P$2)) *SIN(RADIANS(90-Table22[[#This Row],[Latitude]])) *COS(RADIANS($Q$2-Table22[[#This Row],[Longitude]]))) *3958.756</f>
        <v>38.677371585741092</v>
      </c>
      <c r="N449" s="12">
        <f>Table22[[#This Row],[Permit Approval Date]]-Table22[[#This Row],[Permit Submitted Date]]</f>
        <v>0</v>
      </c>
    </row>
    <row r="450" spans="1:14">
      <c r="A450" t="str">
        <f t="shared" ref="A450:A513" si="7">"Norman"</f>
        <v>Norman</v>
      </c>
      <c r="B450">
        <v>0</v>
      </c>
      <c r="D450">
        <v>1</v>
      </c>
      <c r="E450">
        <v>17</v>
      </c>
      <c r="F450" s="1">
        <v>42577</v>
      </c>
      <c r="G450" s="1">
        <v>42580</v>
      </c>
      <c r="H450">
        <v>8</v>
      </c>
      <c r="I450">
        <v>56</v>
      </c>
      <c r="J450">
        <v>8</v>
      </c>
      <c r="K450">
        <v>35.032937899999993</v>
      </c>
      <c r="L450">
        <v>-97.296161600000005</v>
      </c>
      <c r="M450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450" s="12">
        <f>Table22[[#This Row],[Permit Approval Date]]-Table22[[#This Row],[Permit Submitted Date]]</f>
        <v>3</v>
      </c>
    </row>
    <row r="451" spans="1:14">
      <c r="A451" t="str">
        <f t="shared" si="7"/>
        <v>Norman</v>
      </c>
      <c r="B451">
        <v>1</v>
      </c>
      <c r="C451">
        <v>1</v>
      </c>
      <c r="D451">
        <v>1</v>
      </c>
      <c r="E451">
        <v>13</v>
      </c>
      <c r="F451" s="1">
        <v>42578</v>
      </c>
      <c r="G451" s="1">
        <v>42587</v>
      </c>
      <c r="H451">
        <v>12</v>
      </c>
      <c r="I451">
        <v>69.98</v>
      </c>
      <c r="J451">
        <v>12.57</v>
      </c>
      <c r="K451">
        <v>35.5002961</v>
      </c>
      <c r="L451">
        <v>-97.256200199999995</v>
      </c>
      <c r="M451" s="13">
        <f>ACOS(COS(RADIANS(90-$P$2)) *COS(RADIANS(90-Table22[[#This Row],[Latitude]])) +SIN(RADIANS(90-$P$2)) *SIN(RADIANS(90-Table22[[#This Row],[Latitude]])) *COS(RADIANS($Q$2-Table22[[#This Row],[Longitude]]))) *3958.756</f>
        <v>22.987352644938845</v>
      </c>
      <c r="N451" s="12">
        <f>Table22[[#This Row],[Permit Approval Date]]-Table22[[#This Row],[Permit Submitted Date]]</f>
        <v>9</v>
      </c>
    </row>
    <row r="452" spans="1:14">
      <c r="A452" t="str">
        <f t="shared" si="7"/>
        <v>Norman</v>
      </c>
      <c r="B452">
        <v>0</v>
      </c>
      <c r="D452">
        <v>2</v>
      </c>
      <c r="E452">
        <v>32</v>
      </c>
      <c r="F452" s="1">
        <v>42578</v>
      </c>
      <c r="G452" s="1">
        <v>42584</v>
      </c>
      <c r="H452">
        <v>7</v>
      </c>
      <c r="I452">
        <v>48</v>
      </c>
      <c r="J452">
        <v>0</v>
      </c>
      <c r="K452">
        <v>35.042937899999998</v>
      </c>
      <c r="L452">
        <v>-97.486161600000003</v>
      </c>
      <c r="M452" s="13">
        <f>ACOS(COS(RADIANS(90-$P$2)) *COS(RADIANS(90-Table22[[#This Row],[Latitude]])) +SIN(RADIANS(90-$P$2)) *SIN(RADIANS(90-Table22[[#This Row],[Latitude]])) *COS(RADIANS($Q$2-Table22[[#This Row],[Longitude]]))) *3958.756</f>
        <v>11.490650529451814</v>
      </c>
      <c r="N452" s="12">
        <f>Table22[[#This Row],[Permit Approval Date]]-Table22[[#This Row],[Permit Submitted Date]]</f>
        <v>6</v>
      </c>
    </row>
    <row r="453" spans="1:14">
      <c r="A453" t="str">
        <f t="shared" si="7"/>
        <v>Norman</v>
      </c>
      <c r="B453">
        <v>1</v>
      </c>
      <c r="C453">
        <v>1</v>
      </c>
      <c r="D453">
        <v>1</v>
      </c>
      <c r="E453">
        <v>14</v>
      </c>
      <c r="F453" s="1">
        <v>42578</v>
      </c>
      <c r="G453" s="1">
        <v>42591</v>
      </c>
      <c r="H453">
        <v>16</v>
      </c>
      <c r="I453">
        <v>126.58</v>
      </c>
      <c r="J453">
        <v>10.53</v>
      </c>
      <c r="K453">
        <v>35.1802961</v>
      </c>
      <c r="L453">
        <v>-96.506200199999995</v>
      </c>
      <c r="M453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453" s="12">
        <f>Table22[[#This Row],[Permit Approval Date]]-Table22[[#This Row],[Permit Submitted Date]]</f>
        <v>13</v>
      </c>
    </row>
    <row r="454" spans="1:14">
      <c r="A454" t="str">
        <f t="shared" si="7"/>
        <v>Norman</v>
      </c>
      <c r="B454">
        <v>0</v>
      </c>
      <c r="D454">
        <v>1</v>
      </c>
      <c r="E454">
        <v>31</v>
      </c>
      <c r="F454" s="1">
        <v>42579</v>
      </c>
      <c r="G454" s="1">
        <v>42600</v>
      </c>
      <c r="H454">
        <v>10</v>
      </c>
      <c r="I454">
        <v>78.83</v>
      </c>
      <c r="J454">
        <v>0</v>
      </c>
      <c r="K454">
        <v>36.052937899999996</v>
      </c>
      <c r="L454">
        <v>-98.236161600000003</v>
      </c>
      <c r="M454" s="13">
        <f>ACOS(COS(RADIANS(90-$P$2)) *COS(RADIANS(90-Table22[[#This Row],[Latitude]])) +SIN(RADIANS(90-$P$2)) *SIN(RADIANS(90-Table22[[#This Row],[Latitude]])) *COS(RADIANS($Q$2-Table22[[#This Row],[Longitude]]))) *3958.756</f>
        <v>73.414613218663234</v>
      </c>
      <c r="N454" s="12">
        <f>Table22[[#This Row],[Permit Approval Date]]-Table22[[#This Row],[Permit Submitted Date]]</f>
        <v>21</v>
      </c>
    </row>
    <row r="455" spans="1:14">
      <c r="A455" t="str">
        <f t="shared" si="7"/>
        <v>Norman</v>
      </c>
      <c r="B455">
        <v>0</v>
      </c>
      <c r="D455">
        <v>2</v>
      </c>
      <c r="E455">
        <v>45</v>
      </c>
      <c r="F455" s="1">
        <v>42579</v>
      </c>
      <c r="G455" s="1">
        <v>42579</v>
      </c>
      <c r="H455">
        <v>11</v>
      </c>
      <c r="I455">
        <v>75.17</v>
      </c>
      <c r="J455">
        <v>0</v>
      </c>
      <c r="K455">
        <v>34.962937899999993</v>
      </c>
      <c r="L455">
        <v>-97.966161600000007</v>
      </c>
      <c r="M45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55" s="12">
        <f>Table22[[#This Row],[Permit Approval Date]]-Table22[[#This Row],[Permit Submitted Date]]</f>
        <v>0</v>
      </c>
    </row>
    <row r="456" spans="1:14">
      <c r="A456" t="str">
        <f t="shared" si="7"/>
        <v>Norman</v>
      </c>
      <c r="B456">
        <v>0</v>
      </c>
      <c r="C456">
        <v>1</v>
      </c>
      <c r="D456">
        <v>3</v>
      </c>
      <c r="E456">
        <v>58</v>
      </c>
      <c r="F456" s="1">
        <v>42579</v>
      </c>
      <c r="G456" s="1">
        <v>42586</v>
      </c>
      <c r="H456">
        <v>27</v>
      </c>
      <c r="I456">
        <v>197.71999999999997</v>
      </c>
      <c r="J456">
        <v>11.27</v>
      </c>
      <c r="K456">
        <v>35.282937899999993</v>
      </c>
      <c r="L456">
        <v>-97.416161599999995</v>
      </c>
      <c r="M456" s="13">
        <f>ACOS(COS(RADIANS(90-$P$2)) *COS(RADIANS(90-Table22[[#This Row],[Latitude]])) +SIN(RADIANS(90-$P$2)) *SIN(RADIANS(90-Table22[[#This Row],[Latitude]])) *COS(RADIANS($Q$2-Table22[[#This Row],[Longitude]]))) *3958.756</f>
        <v>5.5822817973621444</v>
      </c>
      <c r="N456" s="12">
        <f>Table22[[#This Row],[Permit Approval Date]]-Table22[[#This Row],[Permit Submitted Date]]</f>
        <v>7</v>
      </c>
    </row>
    <row r="457" spans="1:14">
      <c r="A457" t="str">
        <f t="shared" si="7"/>
        <v>Norman</v>
      </c>
      <c r="B457">
        <v>0</v>
      </c>
      <c r="D457">
        <v>1</v>
      </c>
      <c r="E457">
        <v>32</v>
      </c>
      <c r="F457" s="1">
        <v>42579</v>
      </c>
      <c r="G457" s="1">
        <v>42579</v>
      </c>
      <c r="H457">
        <v>4</v>
      </c>
      <c r="I457">
        <v>44</v>
      </c>
      <c r="J457">
        <v>0</v>
      </c>
      <c r="K457">
        <v>35.732937899999996</v>
      </c>
      <c r="L457">
        <v>-97.156161600000004</v>
      </c>
      <c r="M457" s="13">
        <f>ACOS(COS(RADIANS(90-$P$2)) *COS(RADIANS(90-Table22[[#This Row],[Latitude]])) +SIN(RADIANS(90-$P$2)) *SIN(RADIANS(90-Table22[[#This Row],[Latitude]])) *COS(RADIANS($Q$2-Table22[[#This Row],[Longitude]]))) *3958.756</f>
        <v>39.903915270050199</v>
      </c>
      <c r="N457" s="12">
        <f>Table22[[#This Row],[Permit Approval Date]]-Table22[[#This Row],[Permit Submitted Date]]</f>
        <v>0</v>
      </c>
    </row>
    <row r="458" spans="1:14">
      <c r="A458" t="str">
        <f t="shared" si="7"/>
        <v>Norman</v>
      </c>
      <c r="B458">
        <v>0</v>
      </c>
      <c r="D458">
        <v>1</v>
      </c>
      <c r="E458">
        <v>17</v>
      </c>
      <c r="F458" s="1">
        <v>42579</v>
      </c>
      <c r="G458" s="1">
        <v>42591</v>
      </c>
      <c r="H458">
        <v>4</v>
      </c>
      <c r="I458">
        <v>32</v>
      </c>
      <c r="J458">
        <v>0</v>
      </c>
      <c r="K458">
        <v>35.212937899999993</v>
      </c>
      <c r="L458">
        <v>-97.576161600000006</v>
      </c>
      <c r="M458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458" s="12">
        <f>Table22[[#This Row],[Permit Approval Date]]-Table22[[#This Row],[Permit Submitted Date]]</f>
        <v>12</v>
      </c>
    </row>
    <row r="459" spans="1:14">
      <c r="A459" t="str">
        <f t="shared" si="7"/>
        <v>Norman</v>
      </c>
      <c r="B459">
        <v>0</v>
      </c>
      <c r="D459">
        <v>1</v>
      </c>
      <c r="E459">
        <v>15</v>
      </c>
      <c r="F459" s="1">
        <v>42579</v>
      </c>
      <c r="G459" s="1">
        <v>42579</v>
      </c>
      <c r="H459">
        <v>4</v>
      </c>
      <c r="I459">
        <v>27</v>
      </c>
      <c r="J459">
        <v>2</v>
      </c>
      <c r="K459">
        <v>34.902937899999998</v>
      </c>
      <c r="L459">
        <v>-97.886161600000008</v>
      </c>
      <c r="M459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459" s="12">
        <f>Table22[[#This Row],[Permit Approval Date]]-Table22[[#This Row],[Permit Submitted Date]]</f>
        <v>0</v>
      </c>
    </row>
    <row r="460" spans="1:14">
      <c r="A460" t="str">
        <f t="shared" si="7"/>
        <v>Norman</v>
      </c>
      <c r="B460">
        <v>0</v>
      </c>
      <c r="C460">
        <v>1</v>
      </c>
      <c r="D460">
        <v>1</v>
      </c>
      <c r="E460">
        <v>30</v>
      </c>
      <c r="F460" s="1">
        <v>42580</v>
      </c>
      <c r="G460" s="1">
        <v>42584</v>
      </c>
      <c r="H460">
        <v>6</v>
      </c>
      <c r="I460">
        <v>37.42</v>
      </c>
      <c r="J460">
        <v>11.48</v>
      </c>
      <c r="K460">
        <v>35.172937899999994</v>
      </c>
      <c r="L460">
        <v>-97.336161599999997</v>
      </c>
      <c r="M460" s="13">
        <f>ACOS(COS(RADIANS(90-$P$2)) *COS(RADIANS(90-Table22[[#This Row],[Latitude]])) +SIN(RADIANS(90-$P$2)) *SIN(RADIANS(90-Table22[[#This Row],[Latitude]])) *COS(RADIANS($Q$2-Table22[[#This Row],[Longitude]]))) *3958.756</f>
        <v>6.6439574838635096</v>
      </c>
      <c r="N460" s="12">
        <f>Table22[[#This Row],[Permit Approval Date]]-Table22[[#This Row],[Permit Submitted Date]]</f>
        <v>4</v>
      </c>
    </row>
    <row r="461" spans="1:14">
      <c r="A461" t="str">
        <f t="shared" si="7"/>
        <v>Norman</v>
      </c>
      <c r="B461">
        <v>0</v>
      </c>
      <c r="D461">
        <v>1</v>
      </c>
      <c r="E461">
        <v>13</v>
      </c>
      <c r="F461" s="1">
        <v>42583</v>
      </c>
      <c r="G461" s="1">
        <v>42586</v>
      </c>
      <c r="H461">
        <v>5</v>
      </c>
      <c r="I461">
        <v>40</v>
      </c>
      <c r="J461">
        <v>2</v>
      </c>
      <c r="K461">
        <v>35.482937899999996</v>
      </c>
      <c r="L461">
        <v>-97.206161600000001</v>
      </c>
      <c r="M46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461" s="12">
        <f>Table22[[#This Row],[Permit Approval Date]]-Table22[[#This Row],[Permit Submitted Date]]</f>
        <v>3</v>
      </c>
    </row>
    <row r="462" spans="1:14">
      <c r="A462" t="str">
        <f t="shared" si="7"/>
        <v>Norman</v>
      </c>
      <c r="B462">
        <v>0</v>
      </c>
      <c r="D462">
        <v>1</v>
      </c>
      <c r="E462">
        <v>18</v>
      </c>
      <c r="F462" s="1">
        <v>42584</v>
      </c>
      <c r="G462" s="1">
        <v>42585</v>
      </c>
      <c r="H462">
        <v>4</v>
      </c>
      <c r="I462">
        <v>22</v>
      </c>
      <c r="J462">
        <v>0</v>
      </c>
      <c r="K462">
        <v>35.212937899999993</v>
      </c>
      <c r="L462">
        <v>-97.326161600000006</v>
      </c>
      <c r="M462" s="13">
        <f>ACOS(COS(RADIANS(90-$P$2)) *COS(RADIANS(90-Table22[[#This Row],[Latitude]])) +SIN(RADIANS(90-$P$2)) *SIN(RADIANS(90-Table22[[#This Row],[Latitude]])) *COS(RADIANS($Q$2-Table22[[#This Row],[Longitude]]))) *3958.756</f>
        <v>6.8166806528037238</v>
      </c>
      <c r="N462" s="12">
        <f>Table22[[#This Row],[Permit Approval Date]]-Table22[[#This Row],[Permit Submitted Date]]</f>
        <v>1</v>
      </c>
    </row>
    <row r="463" spans="1:14">
      <c r="A463" t="str">
        <f t="shared" si="7"/>
        <v>Norman</v>
      </c>
      <c r="B463">
        <v>0</v>
      </c>
      <c r="D463">
        <v>1</v>
      </c>
      <c r="E463">
        <v>20</v>
      </c>
      <c r="F463" s="1">
        <v>42585</v>
      </c>
      <c r="G463" s="1">
        <v>42585</v>
      </c>
      <c r="H463">
        <v>8</v>
      </c>
      <c r="I463">
        <v>63</v>
      </c>
      <c r="J463">
        <v>0</v>
      </c>
      <c r="K463">
        <v>34.902937899999998</v>
      </c>
      <c r="L463">
        <v>-97.886161600000008</v>
      </c>
      <c r="M46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463" s="12">
        <f>Table22[[#This Row],[Permit Approval Date]]-Table22[[#This Row],[Permit Submitted Date]]</f>
        <v>0</v>
      </c>
    </row>
    <row r="464" spans="1:14">
      <c r="A464" t="str">
        <f t="shared" si="7"/>
        <v>Norman</v>
      </c>
      <c r="B464">
        <v>0</v>
      </c>
      <c r="C464">
        <v>1</v>
      </c>
      <c r="D464">
        <v>2</v>
      </c>
      <c r="E464">
        <v>25</v>
      </c>
      <c r="F464" s="1">
        <v>42585</v>
      </c>
      <c r="G464" s="1">
        <v>42597</v>
      </c>
      <c r="H464">
        <v>5</v>
      </c>
      <c r="I464">
        <v>38</v>
      </c>
      <c r="J464">
        <v>13</v>
      </c>
      <c r="K464">
        <v>34.942937899999997</v>
      </c>
      <c r="L464">
        <v>-97.766161600000004</v>
      </c>
      <c r="M464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464" s="12">
        <f>Table22[[#This Row],[Permit Approval Date]]-Table22[[#This Row],[Permit Submitted Date]]</f>
        <v>12</v>
      </c>
    </row>
    <row r="465" spans="1:14">
      <c r="A465" t="str">
        <f t="shared" si="7"/>
        <v>Norman</v>
      </c>
      <c r="B465">
        <v>0</v>
      </c>
      <c r="D465">
        <v>1</v>
      </c>
      <c r="E465">
        <v>17</v>
      </c>
      <c r="F465" s="1">
        <v>42585</v>
      </c>
      <c r="G465" s="1">
        <v>42605</v>
      </c>
      <c r="H465">
        <v>4</v>
      </c>
      <c r="I465">
        <v>38</v>
      </c>
      <c r="J465">
        <v>0</v>
      </c>
      <c r="K465">
        <v>35.222937899999998</v>
      </c>
      <c r="L465">
        <v>-97.096161600000002</v>
      </c>
      <c r="M465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465" s="12">
        <f>Table22[[#This Row],[Permit Approval Date]]-Table22[[#This Row],[Permit Submitted Date]]</f>
        <v>20</v>
      </c>
    </row>
    <row r="466" spans="1:14">
      <c r="A466" t="str">
        <f t="shared" si="7"/>
        <v>Norman</v>
      </c>
      <c r="B466">
        <v>0</v>
      </c>
      <c r="C466">
        <v>1</v>
      </c>
      <c r="D466">
        <v>1</v>
      </c>
      <c r="E466">
        <v>30</v>
      </c>
      <c r="F466" s="1">
        <v>42585</v>
      </c>
      <c r="G466" s="1">
        <v>42592</v>
      </c>
      <c r="H466">
        <v>6</v>
      </c>
      <c r="I466">
        <v>50</v>
      </c>
      <c r="J466">
        <v>10.5</v>
      </c>
      <c r="K466">
        <v>35.242937899999994</v>
      </c>
      <c r="L466">
        <v>-97.266161600000004</v>
      </c>
      <c r="M466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466" s="12">
        <f>Table22[[#This Row],[Permit Approval Date]]-Table22[[#This Row],[Permit Submitted Date]]</f>
        <v>7</v>
      </c>
    </row>
    <row r="467" spans="1:14">
      <c r="A467" t="str">
        <f t="shared" si="7"/>
        <v>Norman</v>
      </c>
      <c r="B467">
        <v>0</v>
      </c>
      <c r="D467">
        <v>1</v>
      </c>
      <c r="E467">
        <v>19</v>
      </c>
      <c r="F467" s="1">
        <v>42585</v>
      </c>
      <c r="G467" s="1">
        <v>42606</v>
      </c>
      <c r="H467">
        <v>5</v>
      </c>
      <c r="I467">
        <v>36.5</v>
      </c>
      <c r="J467">
        <v>0</v>
      </c>
      <c r="K467">
        <v>35.212937899999993</v>
      </c>
      <c r="L467">
        <v>-97.576161600000006</v>
      </c>
      <c r="M467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467" s="12">
        <f>Table22[[#This Row],[Permit Approval Date]]-Table22[[#This Row],[Permit Submitted Date]]</f>
        <v>21</v>
      </c>
    </row>
    <row r="468" spans="1:14">
      <c r="A468" t="str">
        <f t="shared" si="7"/>
        <v>Norman</v>
      </c>
      <c r="B468">
        <v>0</v>
      </c>
      <c r="D468">
        <v>1</v>
      </c>
      <c r="E468">
        <v>29</v>
      </c>
      <c r="F468" s="1">
        <v>42586</v>
      </c>
      <c r="G468" s="1">
        <v>42586</v>
      </c>
      <c r="H468">
        <v>12</v>
      </c>
      <c r="I468">
        <v>91</v>
      </c>
      <c r="J468">
        <v>0</v>
      </c>
      <c r="K468">
        <v>35.552937899999996</v>
      </c>
      <c r="L468">
        <v>-97.046161600000005</v>
      </c>
      <c r="M468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468" s="12">
        <f>Table22[[#This Row],[Permit Approval Date]]-Table22[[#This Row],[Permit Submitted Date]]</f>
        <v>0</v>
      </c>
    </row>
    <row r="469" spans="1:14">
      <c r="A469" t="str">
        <f t="shared" si="7"/>
        <v>Norman</v>
      </c>
      <c r="B469">
        <v>0</v>
      </c>
      <c r="D469">
        <v>1</v>
      </c>
      <c r="E469">
        <v>21</v>
      </c>
      <c r="F469" s="1">
        <v>42586</v>
      </c>
      <c r="G469" s="1">
        <v>42600</v>
      </c>
      <c r="H469">
        <v>10</v>
      </c>
      <c r="I469">
        <v>79</v>
      </c>
      <c r="J469">
        <v>0</v>
      </c>
      <c r="K469">
        <v>35.012937899999997</v>
      </c>
      <c r="L469">
        <v>-96.836161599999997</v>
      </c>
      <c r="M469" s="13">
        <f>ACOS(COS(RADIANS(90-$P$2)) *COS(RADIANS(90-Table22[[#This Row],[Latitude]])) +SIN(RADIANS(90-$P$2)) *SIN(RADIANS(90-Table22[[#This Row],[Latitude]])) *COS(RADIANS($Q$2-Table22[[#This Row],[Longitude]]))) *3958.756</f>
        <v>36.99468278300084</v>
      </c>
      <c r="N469" s="12">
        <f>Table22[[#This Row],[Permit Approval Date]]-Table22[[#This Row],[Permit Submitted Date]]</f>
        <v>14</v>
      </c>
    </row>
    <row r="470" spans="1:14">
      <c r="A470" t="str">
        <f t="shared" si="7"/>
        <v>Norman</v>
      </c>
      <c r="B470">
        <v>0</v>
      </c>
      <c r="D470">
        <v>2</v>
      </c>
      <c r="E470">
        <v>45</v>
      </c>
      <c r="F470" s="1">
        <v>42586</v>
      </c>
      <c r="G470" s="1">
        <v>42586</v>
      </c>
      <c r="H470">
        <v>6</v>
      </c>
      <c r="I470">
        <v>64</v>
      </c>
      <c r="J470">
        <v>0</v>
      </c>
      <c r="K470">
        <v>36.002937899999999</v>
      </c>
      <c r="L470">
        <v>-97.346161600000002</v>
      </c>
      <c r="M470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470" s="12">
        <f>Table22[[#This Row],[Permit Approval Date]]-Table22[[#This Row],[Permit Submitted Date]]</f>
        <v>0</v>
      </c>
    </row>
    <row r="471" spans="1:14">
      <c r="A471" t="str">
        <f t="shared" si="7"/>
        <v>Norman</v>
      </c>
      <c r="B471">
        <v>0</v>
      </c>
      <c r="D471">
        <v>1</v>
      </c>
      <c r="E471">
        <v>16</v>
      </c>
      <c r="F471" s="1">
        <v>42586</v>
      </c>
      <c r="G471" s="1">
        <v>42587</v>
      </c>
      <c r="H471">
        <v>4</v>
      </c>
      <c r="I471">
        <v>36</v>
      </c>
      <c r="J471">
        <v>0</v>
      </c>
      <c r="K471">
        <v>35.072937899999999</v>
      </c>
      <c r="L471">
        <v>-97.396161599999999</v>
      </c>
      <c r="M471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471" s="12">
        <f>Table22[[#This Row],[Permit Approval Date]]-Table22[[#This Row],[Permit Submitted Date]]</f>
        <v>1</v>
      </c>
    </row>
    <row r="472" spans="1:14">
      <c r="A472" t="str">
        <f t="shared" si="7"/>
        <v>Norman</v>
      </c>
      <c r="B472">
        <v>0</v>
      </c>
      <c r="D472">
        <v>1</v>
      </c>
      <c r="E472">
        <v>29</v>
      </c>
      <c r="F472" s="1">
        <v>42587</v>
      </c>
      <c r="G472" s="1">
        <v>42594</v>
      </c>
      <c r="H472">
        <v>14</v>
      </c>
      <c r="I472">
        <v>100.13</v>
      </c>
      <c r="J472">
        <v>0</v>
      </c>
      <c r="K472">
        <v>36.052937899999996</v>
      </c>
      <c r="L472">
        <v>-97.626161600000003</v>
      </c>
      <c r="M472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472" s="12">
        <f>Table22[[#This Row],[Permit Approval Date]]-Table22[[#This Row],[Permit Submitted Date]]</f>
        <v>7</v>
      </c>
    </row>
    <row r="473" spans="1:14">
      <c r="A473" t="str">
        <f t="shared" si="7"/>
        <v>Norman</v>
      </c>
      <c r="B473">
        <v>0</v>
      </c>
      <c r="D473">
        <v>2</v>
      </c>
      <c r="E473">
        <v>34</v>
      </c>
      <c r="F473" s="1">
        <v>42587</v>
      </c>
      <c r="G473" s="1">
        <v>42591</v>
      </c>
      <c r="H473">
        <v>9</v>
      </c>
      <c r="I473">
        <v>78.17</v>
      </c>
      <c r="J473">
        <v>0</v>
      </c>
      <c r="K473">
        <v>34.992937899999994</v>
      </c>
      <c r="L473">
        <v>-97.256161599999999</v>
      </c>
      <c r="M473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473" s="12">
        <f>Table22[[#This Row],[Permit Approval Date]]-Table22[[#This Row],[Permit Submitted Date]]</f>
        <v>4</v>
      </c>
    </row>
    <row r="474" spans="1:14">
      <c r="A474" t="str">
        <f t="shared" si="7"/>
        <v>Norman</v>
      </c>
      <c r="B474">
        <v>0</v>
      </c>
      <c r="D474">
        <v>1</v>
      </c>
      <c r="E474">
        <v>25</v>
      </c>
      <c r="F474" s="1">
        <v>42587</v>
      </c>
      <c r="G474" s="1">
        <v>42592</v>
      </c>
      <c r="H474">
        <v>4</v>
      </c>
      <c r="I474">
        <v>42</v>
      </c>
      <c r="J474">
        <v>0</v>
      </c>
      <c r="K474">
        <v>35.312937899999994</v>
      </c>
      <c r="L474">
        <v>-97.236161600000003</v>
      </c>
      <c r="M474" s="13">
        <f>ACOS(COS(RADIANS(90-$P$2)) *COS(RADIANS(90-Table22[[#This Row],[Latitude]])) +SIN(RADIANS(90-$P$2)) *SIN(RADIANS(90-Table22[[#This Row],[Latitude]])) *COS(RADIANS($Q$2-Table22[[#This Row],[Longitude]]))) *3958.756</f>
        <v>13.982260288154336</v>
      </c>
      <c r="N474" s="12">
        <f>Table22[[#This Row],[Permit Approval Date]]-Table22[[#This Row],[Permit Submitted Date]]</f>
        <v>5</v>
      </c>
    </row>
    <row r="475" spans="1:14">
      <c r="A475" t="str">
        <f t="shared" si="7"/>
        <v>Norman</v>
      </c>
      <c r="B475">
        <v>0</v>
      </c>
      <c r="D475">
        <v>1</v>
      </c>
      <c r="E475">
        <v>11</v>
      </c>
      <c r="F475" s="1">
        <v>42587</v>
      </c>
      <c r="G475" s="1">
        <v>42591</v>
      </c>
      <c r="H475">
        <v>6</v>
      </c>
      <c r="I475">
        <v>41.5</v>
      </c>
      <c r="J475">
        <v>0</v>
      </c>
      <c r="K475">
        <v>34.902937899999998</v>
      </c>
      <c r="L475">
        <v>-97.376161600000003</v>
      </c>
      <c r="M475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475" s="12">
        <f>Table22[[#This Row],[Permit Approval Date]]-Table22[[#This Row],[Permit Submitted Date]]</f>
        <v>4</v>
      </c>
    </row>
    <row r="476" spans="1:14">
      <c r="A476" t="str">
        <f t="shared" si="7"/>
        <v>Norman</v>
      </c>
      <c r="B476">
        <v>0</v>
      </c>
      <c r="D476">
        <v>2</v>
      </c>
      <c r="E476">
        <v>29</v>
      </c>
      <c r="F476" s="1">
        <v>42590</v>
      </c>
      <c r="G476" s="1">
        <v>42590</v>
      </c>
      <c r="H476">
        <v>8</v>
      </c>
      <c r="I476">
        <v>69</v>
      </c>
      <c r="J476">
        <v>0</v>
      </c>
      <c r="K476">
        <v>36.452937899999995</v>
      </c>
      <c r="L476">
        <v>-97.7861616</v>
      </c>
      <c r="M476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476" s="12">
        <f>Table22[[#This Row],[Permit Approval Date]]-Table22[[#This Row],[Permit Submitted Date]]</f>
        <v>0</v>
      </c>
    </row>
    <row r="477" spans="1:14">
      <c r="A477" t="str">
        <f t="shared" si="7"/>
        <v>Norman</v>
      </c>
      <c r="B477">
        <v>0</v>
      </c>
      <c r="D477">
        <v>1</v>
      </c>
      <c r="E477">
        <v>18</v>
      </c>
      <c r="F477" s="1">
        <v>42590</v>
      </c>
      <c r="G477" s="1">
        <v>42597</v>
      </c>
      <c r="H477">
        <v>5</v>
      </c>
      <c r="I477">
        <v>32.5</v>
      </c>
      <c r="J477">
        <v>3.66</v>
      </c>
      <c r="K477">
        <v>35.202937899999995</v>
      </c>
      <c r="L477">
        <v>-97.206161600000001</v>
      </c>
      <c r="M477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477" s="12">
        <f>Table22[[#This Row],[Permit Approval Date]]-Table22[[#This Row],[Permit Submitted Date]]</f>
        <v>7</v>
      </c>
    </row>
    <row r="478" spans="1:14">
      <c r="A478" t="str">
        <f t="shared" si="7"/>
        <v>Norman</v>
      </c>
      <c r="B478">
        <v>0</v>
      </c>
      <c r="D478">
        <v>1</v>
      </c>
      <c r="E478">
        <v>44</v>
      </c>
      <c r="F478" s="1">
        <v>42591</v>
      </c>
      <c r="G478" s="1">
        <v>42593</v>
      </c>
      <c r="H478">
        <v>14</v>
      </c>
      <c r="I478">
        <v>112.25</v>
      </c>
      <c r="J478">
        <v>0</v>
      </c>
      <c r="K478">
        <v>35.212937899999993</v>
      </c>
      <c r="L478">
        <v>-97.306161599999996</v>
      </c>
      <c r="M478" s="13">
        <f>ACOS(COS(RADIANS(90-$P$2)) *COS(RADIANS(90-Table22[[#This Row],[Latitude]])) +SIN(RADIANS(90-$P$2)) *SIN(RADIANS(90-Table22[[#This Row],[Latitude]])) *COS(RADIANS($Q$2-Table22[[#This Row],[Longitude]]))) *3958.756</f>
        <v>7.9433826566841148</v>
      </c>
      <c r="N478" s="12">
        <f>Table22[[#This Row],[Permit Approval Date]]-Table22[[#This Row],[Permit Submitted Date]]</f>
        <v>2</v>
      </c>
    </row>
    <row r="479" spans="1:14">
      <c r="A479" t="str">
        <f t="shared" si="7"/>
        <v>Norman</v>
      </c>
      <c r="B479">
        <v>0</v>
      </c>
      <c r="D479">
        <v>1</v>
      </c>
      <c r="E479">
        <v>15</v>
      </c>
      <c r="F479" s="1">
        <v>42591</v>
      </c>
      <c r="G479" s="1">
        <v>42593</v>
      </c>
      <c r="H479">
        <v>4</v>
      </c>
      <c r="I479">
        <v>27.5</v>
      </c>
      <c r="J479">
        <v>0</v>
      </c>
      <c r="K479">
        <v>35.092937899999995</v>
      </c>
      <c r="L479">
        <v>-97.236161600000003</v>
      </c>
      <c r="M479" s="13">
        <f>ACOS(COS(RADIANS(90-$P$2)) *COS(RADIANS(90-Table22[[#This Row],[Latitude]])) +SIN(RADIANS(90-$P$2)) *SIN(RADIANS(90-Table22[[#This Row],[Latitude]])) *COS(RADIANS($Q$2-Table22[[#This Row],[Longitude]]))) *3958.756</f>
        <v>14.228947513888629</v>
      </c>
      <c r="N479" s="12">
        <f>Table22[[#This Row],[Permit Approval Date]]-Table22[[#This Row],[Permit Submitted Date]]</f>
        <v>2</v>
      </c>
    </row>
    <row r="480" spans="1:14">
      <c r="A480" t="str">
        <f t="shared" si="7"/>
        <v>Norman</v>
      </c>
      <c r="B480">
        <v>0</v>
      </c>
      <c r="D480">
        <v>1</v>
      </c>
      <c r="E480">
        <v>21</v>
      </c>
      <c r="F480" s="1">
        <v>42592</v>
      </c>
      <c r="G480" s="1">
        <v>42592</v>
      </c>
      <c r="H480">
        <v>4</v>
      </c>
      <c r="I480">
        <v>34.5</v>
      </c>
      <c r="J480">
        <v>0</v>
      </c>
      <c r="K480">
        <v>34.992937899999994</v>
      </c>
      <c r="L480">
        <v>-97.256161599999999</v>
      </c>
      <c r="M480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480" s="12">
        <f>Table22[[#This Row],[Permit Approval Date]]-Table22[[#This Row],[Permit Submitted Date]]</f>
        <v>0</v>
      </c>
    </row>
    <row r="481" spans="1:14">
      <c r="A481" t="str">
        <f t="shared" si="7"/>
        <v>Norman</v>
      </c>
      <c r="B481">
        <v>0</v>
      </c>
      <c r="D481">
        <v>2</v>
      </c>
      <c r="E481">
        <v>41</v>
      </c>
      <c r="F481" s="1">
        <v>42593</v>
      </c>
      <c r="G481" s="1">
        <v>42613</v>
      </c>
      <c r="H481">
        <v>8</v>
      </c>
      <c r="I481">
        <v>61.51</v>
      </c>
      <c r="J481">
        <v>0</v>
      </c>
      <c r="K481">
        <v>35.602937899999993</v>
      </c>
      <c r="L481">
        <v>-97.566161600000001</v>
      </c>
      <c r="M481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481" s="12">
        <f>Table22[[#This Row],[Permit Approval Date]]-Table22[[#This Row],[Permit Submitted Date]]</f>
        <v>20</v>
      </c>
    </row>
    <row r="482" spans="1:14">
      <c r="A482" t="str">
        <f t="shared" si="7"/>
        <v>Norman</v>
      </c>
      <c r="B482">
        <v>0</v>
      </c>
      <c r="D482">
        <v>2</v>
      </c>
      <c r="E482">
        <v>30</v>
      </c>
      <c r="F482" s="1">
        <v>42593</v>
      </c>
      <c r="G482" s="1">
        <v>42593</v>
      </c>
      <c r="H482">
        <v>7</v>
      </c>
      <c r="I482">
        <v>57.5</v>
      </c>
      <c r="J482">
        <v>2.5</v>
      </c>
      <c r="K482">
        <v>34.902937899999998</v>
      </c>
      <c r="L482">
        <v>-97.376161600000003</v>
      </c>
      <c r="M482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482" s="12">
        <f>Table22[[#This Row],[Permit Approval Date]]-Table22[[#This Row],[Permit Submitted Date]]</f>
        <v>0</v>
      </c>
    </row>
    <row r="483" spans="1:14">
      <c r="A483" t="str">
        <f t="shared" si="7"/>
        <v>Norman</v>
      </c>
      <c r="B483">
        <v>0</v>
      </c>
      <c r="D483">
        <v>2</v>
      </c>
      <c r="E483">
        <v>25</v>
      </c>
      <c r="F483" s="1">
        <v>42594</v>
      </c>
      <c r="G483" s="1">
        <v>42594</v>
      </c>
      <c r="H483">
        <v>9</v>
      </c>
      <c r="I483">
        <v>62.55</v>
      </c>
      <c r="J483">
        <v>0</v>
      </c>
      <c r="K483">
        <v>35.122937899999997</v>
      </c>
      <c r="L483">
        <v>-97.126161600000003</v>
      </c>
      <c r="M483" s="13">
        <f>ACOS(COS(RADIANS(90-$P$2)) *COS(RADIANS(90-Table22[[#This Row],[Latitude]])) +SIN(RADIANS(90-$P$2)) *SIN(RADIANS(90-Table22[[#This Row],[Latitude]])) *COS(RADIANS($Q$2-Table22[[#This Row],[Longitude]]))) *3958.756</f>
        <v>18.990152129534994</v>
      </c>
      <c r="N483" s="12">
        <f>Table22[[#This Row],[Permit Approval Date]]-Table22[[#This Row],[Permit Submitted Date]]</f>
        <v>0</v>
      </c>
    </row>
    <row r="484" spans="1:14">
      <c r="A484" t="str">
        <f t="shared" si="7"/>
        <v>Norman</v>
      </c>
      <c r="B484">
        <v>0</v>
      </c>
      <c r="D484">
        <v>1</v>
      </c>
      <c r="E484">
        <v>15</v>
      </c>
      <c r="F484" s="1">
        <v>42594</v>
      </c>
      <c r="G484" s="1">
        <v>42600</v>
      </c>
      <c r="H484">
        <v>7</v>
      </c>
      <c r="I484">
        <v>41</v>
      </c>
      <c r="J484">
        <v>3.42</v>
      </c>
      <c r="K484">
        <v>35.222937899999998</v>
      </c>
      <c r="L484">
        <v>-97.486161600000003</v>
      </c>
      <c r="M484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484" s="12">
        <f>Table22[[#This Row],[Permit Approval Date]]-Table22[[#This Row],[Permit Submitted Date]]</f>
        <v>6</v>
      </c>
    </row>
    <row r="485" spans="1:14">
      <c r="A485" t="str">
        <f t="shared" si="7"/>
        <v>Norman</v>
      </c>
      <c r="B485">
        <v>0</v>
      </c>
      <c r="D485">
        <v>2</v>
      </c>
      <c r="E485">
        <v>42</v>
      </c>
      <c r="F485" s="1">
        <v>42598</v>
      </c>
      <c r="G485" s="1">
        <v>42605</v>
      </c>
      <c r="H485">
        <v>12</v>
      </c>
      <c r="I485">
        <v>87</v>
      </c>
      <c r="J485">
        <v>0</v>
      </c>
      <c r="K485">
        <v>35.352937899999993</v>
      </c>
      <c r="L485">
        <v>-97.196161599999996</v>
      </c>
      <c r="M485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485" s="12">
        <f>Table22[[#This Row],[Permit Approval Date]]-Table22[[#This Row],[Permit Submitted Date]]</f>
        <v>7</v>
      </c>
    </row>
    <row r="486" spans="1:14">
      <c r="A486" t="str">
        <f t="shared" si="7"/>
        <v>Norman</v>
      </c>
      <c r="B486">
        <v>0</v>
      </c>
      <c r="D486">
        <v>1</v>
      </c>
      <c r="E486">
        <v>17</v>
      </c>
      <c r="F486" s="1">
        <v>42598</v>
      </c>
      <c r="G486" s="1">
        <v>42598</v>
      </c>
      <c r="H486">
        <v>8</v>
      </c>
      <c r="I486">
        <v>66.5</v>
      </c>
      <c r="J486">
        <v>0</v>
      </c>
      <c r="K486">
        <v>35.732937899999996</v>
      </c>
      <c r="L486">
        <v>-96.936161600000005</v>
      </c>
      <c r="M486" s="13">
        <f>ACOS(COS(RADIANS(90-$P$2)) *COS(RADIANS(90-Table22[[#This Row],[Latitude]])) +SIN(RADIANS(90-$P$2)) *SIN(RADIANS(90-Table22[[#This Row],[Latitude]])) *COS(RADIANS($Q$2-Table22[[#This Row],[Longitude]]))) *3958.756</f>
        <v>46.370733487732394</v>
      </c>
      <c r="N486" s="12">
        <f>Table22[[#This Row],[Permit Approval Date]]-Table22[[#This Row],[Permit Submitted Date]]</f>
        <v>0</v>
      </c>
    </row>
    <row r="487" spans="1:14">
      <c r="A487" t="str">
        <f t="shared" si="7"/>
        <v>Norman</v>
      </c>
      <c r="B487">
        <v>0</v>
      </c>
      <c r="D487">
        <v>1</v>
      </c>
      <c r="E487">
        <v>27</v>
      </c>
      <c r="F487" s="1">
        <v>42598</v>
      </c>
      <c r="G487" s="1">
        <v>42606</v>
      </c>
      <c r="H487">
        <v>6</v>
      </c>
      <c r="I487">
        <v>45.07</v>
      </c>
      <c r="J487">
        <v>0</v>
      </c>
      <c r="K487">
        <v>35.312937899999994</v>
      </c>
      <c r="L487">
        <v>-97.116161599999998</v>
      </c>
      <c r="M487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487" s="12">
        <f>Table22[[#This Row],[Permit Approval Date]]-Table22[[#This Row],[Permit Submitted Date]]</f>
        <v>8</v>
      </c>
    </row>
    <row r="488" spans="1:14">
      <c r="A488" t="str">
        <f t="shared" si="7"/>
        <v>Norman</v>
      </c>
      <c r="B488">
        <v>0</v>
      </c>
      <c r="D488">
        <v>2</v>
      </c>
      <c r="E488">
        <v>38</v>
      </c>
      <c r="F488" s="1">
        <v>42598</v>
      </c>
      <c r="G488" s="1">
        <v>42606</v>
      </c>
      <c r="H488">
        <v>5</v>
      </c>
      <c r="I488">
        <v>41</v>
      </c>
      <c r="J488">
        <v>0</v>
      </c>
      <c r="K488">
        <v>35.602937899999993</v>
      </c>
      <c r="L488">
        <v>-97.686161600000005</v>
      </c>
      <c r="M488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488" s="12">
        <f>Table22[[#This Row],[Permit Approval Date]]-Table22[[#This Row],[Permit Submitted Date]]</f>
        <v>8</v>
      </c>
    </row>
    <row r="489" spans="1:14">
      <c r="A489" t="str">
        <f t="shared" si="7"/>
        <v>Norman</v>
      </c>
      <c r="B489">
        <v>0</v>
      </c>
      <c r="D489">
        <v>1</v>
      </c>
      <c r="E489">
        <v>19</v>
      </c>
      <c r="F489" s="1">
        <v>42598</v>
      </c>
      <c r="G489" s="1">
        <v>42606</v>
      </c>
      <c r="H489">
        <v>7</v>
      </c>
      <c r="I489">
        <v>38.5</v>
      </c>
      <c r="J489">
        <v>3</v>
      </c>
      <c r="K489">
        <v>35.332937899999997</v>
      </c>
      <c r="L489">
        <v>-97.326161600000006</v>
      </c>
      <c r="M489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489" s="12">
        <f>Table22[[#This Row],[Permit Approval Date]]-Table22[[#This Row],[Permit Submitted Date]]</f>
        <v>8</v>
      </c>
    </row>
    <row r="490" spans="1:14">
      <c r="A490" t="str">
        <f t="shared" si="7"/>
        <v>Norman</v>
      </c>
      <c r="B490">
        <v>0</v>
      </c>
      <c r="D490">
        <v>1</v>
      </c>
      <c r="E490">
        <v>17</v>
      </c>
      <c r="F490" s="1">
        <v>42598</v>
      </c>
      <c r="G490" s="1">
        <v>42601</v>
      </c>
      <c r="H490">
        <v>5</v>
      </c>
      <c r="I490">
        <v>27</v>
      </c>
      <c r="J490">
        <v>3.0500000000000003</v>
      </c>
      <c r="K490">
        <v>34.942937899999997</v>
      </c>
      <c r="L490">
        <v>-97.766161600000004</v>
      </c>
      <c r="M490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490" s="12">
        <f>Table22[[#This Row],[Permit Approval Date]]-Table22[[#This Row],[Permit Submitted Date]]</f>
        <v>3</v>
      </c>
    </row>
    <row r="491" spans="1:14">
      <c r="A491" t="str">
        <f t="shared" si="7"/>
        <v>Norman</v>
      </c>
      <c r="B491">
        <v>0</v>
      </c>
      <c r="D491">
        <v>2</v>
      </c>
      <c r="E491">
        <v>25</v>
      </c>
      <c r="F491" s="1">
        <v>42599</v>
      </c>
      <c r="G491" s="1">
        <v>42611</v>
      </c>
      <c r="H491">
        <v>5</v>
      </c>
      <c r="I491">
        <v>42.24</v>
      </c>
      <c r="J491">
        <v>0</v>
      </c>
      <c r="K491">
        <v>35.212937899999993</v>
      </c>
      <c r="L491">
        <v>-97.576161600000006</v>
      </c>
      <c r="M491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491" s="12">
        <f>Table22[[#This Row],[Permit Approval Date]]-Table22[[#This Row],[Permit Submitted Date]]</f>
        <v>12</v>
      </c>
    </row>
    <row r="492" spans="1:14">
      <c r="A492" t="str">
        <f t="shared" si="7"/>
        <v>Norman</v>
      </c>
      <c r="B492">
        <v>0</v>
      </c>
      <c r="D492">
        <v>1</v>
      </c>
      <c r="E492">
        <v>21</v>
      </c>
      <c r="F492" s="1">
        <v>42599</v>
      </c>
      <c r="G492" s="1">
        <v>42599</v>
      </c>
      <c r="H492">
        <v>4</v>
      </c>
      <c r="I492">
        <v>39.5</v>
      </c>
      <c r="J492">
        <v>0</v>
      </c>
      <c r="K492">
        <v>36.262937899999997</v>
      </c>
      <c r="L492">
        <v>-97.766161600000004</v>
      </c>
      <c r="M492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492" s="12">
        <f>Table22[[#This Row],[Permit Approval Date]]-Table22[[#This Row],[Permit Submitted Date]]</f>
        <v>0</v>
      </c>
    </row>
    <row r="493" spans="1:14">
      <c r="A493" t="str">
        <f t="shared" si="7"/>
        <v>Norman</v>
      </c>
      <c r="B493">
        <v>0</v>
      </c>
      <c r="D493">
        <v>1</v>
      </c>
      <c r="E493">
        <v>16</v>
      </c>
      <c r="F493" s="1">
        <v>42599</v>
      </c>
      <c r="G493" s="1">
        <v>42605</v>
      </c>
      <c r="H493">
        <v>4</v>
      </c>
      <c r="I493">
        <v>23.2</v>
      </c>
      <c r="J493">
        <v>0</v>
      </c>
      <c r="K493">
        <v>35.022937899999995</v>
      </c>
      <c r="L493">
        <v>-97.396161599999999</v>
      </c>
      <c r="M493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493" s="12">
        <f>Table22[[#This Row],[Permit Approval Date]]-Table22[[#This Row],[Permit Submitted Date]]</f>
        <v>6</v>
      </c>
    </row>
    <row r="494" spans="1:14">
      <c r="A494" t="str">
        <f t="shared" si="7"/>
        <v>Norman</v>
      </c>
      <c r="B494">
        <v>0</v>
      </c>
      <c r="D494">
        <v>3</v>
      </c>
      <c r="E494">
        <v>62</v>
      </c>
      <c r="F494" s="1">
        <v>42600</v>
      </c>
      <c r="G494" s="1">
        <v>42611</v>
      </c>
      <c r="H494">
        <v>17</v>
      </c>
      <c r="I494">
        <v>120.98</v>
      </c>
      <c r="J494">
        <v>0</v>
      </c>
      <c r="K494">
        <v>35.1429379</v>
      </c>
      <c r="L494">
        <v>-97.496161600000008</v>
      </c>
      <c r="M494" s="13">
        <f>ACOS(COS(RADIANS(90-$P$2)) *COS(RADIANS(90-Table22[[#This Row],[Latitude]])) +SIN(RADIANS(90-$P$2)) *SIN(RADIANS(90-Table22[[#This Row],[Latitude]])) *COS(RADIANS($Q$2-Table22[[#This Row],[Longitude]]))) *3958.756</f>
        <v>5.1822189717645397</v>
      </c>
      <c r="N494" s="12">
        <f>Table22[[#This Row],[Permit Approval Date]]-Table22[[#This Row],[Permit Submitted Date]]</f>
        <v>11</v>
      </c>
    </row>
    <row r="495" spans="1:14">
      <c r="A495" t="str">
        <f t="shared" si="7"/>
        <v>Norman</v>
      </c>
      <c r="B495">
        <v>0</v>
      </c>
      <c r="D495">
        <v>1</v>
      </c>
      <c r="E495">
        <v>26</v>
      </c>
      <c r="F495" s="1">
        <v>42600</v>
      </c>
      <c r="G495" s="1">
        <v>42600</v>
      </c>
      <c r="H495">
        <v>12</v>
      </c>
      <c r="I495">
        <v>81.83</v>
      </c>
      <c r="J495">
        <v>0</v>
      </c>
      <c r="K495">
        <v>34.902937899999998</v>
      </c>
      <c r="L495">
        <v>-97.376161600000003</v>
      </c>
      <c r="M495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495" s="12">
        <f>Table22[[#This Row],[Permit Approval Date]]-Table22[[#This Row],[Permit Submitted Date]]</f>
        <v>0</v>
      </c>
    </row>
    <row r="496" spans="1:14">
      <c r="A496" t="str">
        <f t="shared" si="7"/>
        <v>Norman</v>
      </c>
      <c r="B496">
        <v>0</v>
      </c>
      <c r="D496">
        <v>1</v>
      </c>
      <c r="E496">
        <v>18</v>
      </c>
      <c r="F496" s="1">
        <v>42600</v>
      </c>
      <c r="G496" s="1">
        <v>42600</v>
      </c>
      <c r="H496">
        <v>7</v>
      </c>
      <c r="I496">
        <v>42.5</v>
      </c>
      <c r="J496">
        <v>0</v>
      </c>
      <c r="K496">
        <v>34.902937899999998</v>
      </c>
      <c r="L496">
        <v>-97.886161600000008</v>
      </c>
      <c r="M49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496" s="12">
        <f>Table22[[#This Row],[Permit Approval Date]]-Table22[[#This Row],[Permit Submitted Date]]</f>
        <v>0</v>
      </c>
    </row>
    <row r="497" spans="1:14">
      <c r="A497" t="str">
        <f t="shared" si="7"/>
        <v>Norman</v>
      </c>
      <c r="B497">
        <v>0</v>
      </c>
      <c r="D497">
        <v>1</v>
      </c>
      <c r="E497">
        <v>34</v>
      </c>
      <c r="F497" s="1">
        <v>42601</v>
      </c>
      <c r="G497" s="1">
        <v>42601</v>
      </c>
      <c r="H497">
        <v>20</v>
      </c>
      <c r="I497">
        <v>163.20000000000002</v>
      </c>
      <c r="J497">
        <v>0</v>
      </c>
      <c r="K497">
        <v>35.552937899999996</v>
      </c>
      <c r="L497">
        <v>-97.046161600000005</v>
      </c>
      <c r="M497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497" s="12">
        <f>Table22[[#This Row],[Permit Approval Date]]-Table22[[#This Row],[Permit Submitted Date]]</f>
        <v>0</v>
      </c>
    </row>
    <row r="498" spans="1:14">
      <c r="A498" t="str">
        <f t="shared" si="7"/>
        <v>Norman</v>
      </c>
      <c r="B498">
        <v>0</v>
      </c>
      <c r="D498">
        <v>2</v>
      </c>
      <c r="E498">
        <v>36</v>
      </c>
      <c r="F498" s="1">
        <v>42601</v>
      </c>
      <c r="G498" s="1">
        <v>42614</v>
      </c>
      <c r="H498">
        <v>20</v>
      </c>
      <c r="I498">
        <v>150.51</v>
      </c>
      <c r="J498">
        <v>0</v>
      </c>
      <c r="K498">
        <v>34.962937899999993</v>
      </c>
      <c r="L498">
        <v>-97.966161600000007</v>
      </c>
      <c r="M49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98" s="12">
        <f>Table22[[#This Row],[Permit Approval Date]]-Table22[[#This Row],[Permit Submitted Date]]</f>
        <v>13</v>
      </c>
    </row>
    <row r="499" spans="1:14">
      <c r="A499" t="str">
        <f t="shared" si="7"/>
        <v>Norman</v>
      </c>
      <c r="B499">
        <v>0</v>
      </c>
      <c r="D499">
        <v>2</v>
      </c>
      <c r="E499">
        <v>35</v>
      </c>
      <c r="F499" s="1">
        <v>42601</v>
      </c>
      <c r="G499" s="1">
        <v>42601</v>
      </c>
      <c r="H499">
        <v>13</v>
      </c>
      <c r="I499">
        <v>105.12</v>
      </c>
      <c r="J499">
        <v>0</v>
      </c>
      <c r="K499">
        <v>34.962937899999993</v>
      </c>
      <c r="L499">
        <v>-97.966161600000007</v>
      </c>
      <c r="M499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499" s="12">
        <f>Table22[[#This Row],[Permit Approval Date]]-Table22[[#This Row],[Permit Submitted Date]]</f>
        <v>0</v>
      </c>
    </row>
    <row r="500" spans="1:14">
      <c r="A500" t="str">
        <f t="shared" si="7"/>
        <v>Norman</v>
      </c>
      <c r="B500">
        <v>0</v>
      </c>
      <c r="D500">
        <v>1</v>
      </c>
      <c r="E500">
        <v>35</v>
      </c>
      <c r="F500" s="1">
        <v>42601</v>
      </c>
      <c r="G500" s="1">
        <v>42601</v>
      </c>
      <c r="H500">
        <v>11</v>
      </c>
      <c r="I500">
        <v>91.56</v>
      </c>
      <c r="J500">
        <v>0</v>
      </c>
      <c r="K500">
        <v>35.472937899999998</v>
      </c>
      <c r="L500">
        <v>-97.026161599999995</v>
      </c>
      <c r="M500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500" s="12">
        <f>Table22[[#This Row],[Permit Approval Date]]-Table22[[#This Row],[Permit Submitted Date]]</f>
        <v>0</v>
      </c>
    </row>
    <row r="501" spans="1:14">
      <c r="A501" t="str">
        <f t="shared" si="7"/>
        <v>Norman</v>
      </c>
      <c r="B501">
        <v>0</v>
      </c>
      <c r="D501">
        <v>1</v>
      </c>
      <c r="E501">
        <v>26</v>
      </c>
      <c r="F501" s="1">
        <v>42601</v>
      </c>
      <c r="G501" s="1">
        <v>42601</v>
      </c>
      <c r="H501">
        <v>11</v>
      </c>
      <c r="I501">
        <v>77.5</v>
      </c>
      <c r="J501">
        <v>0</v>
      </c>
      <c r="K501">
        <v>35.082937899999997</v>
      </c>
      <c r="L501">
        <v>-97.616161599999998</v>
      </c>
      <c r="M501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501" s="12">
        <f>Table22[[#This Row],[Permit Approval Date]]-Table22[[#This Row],[Permit Submitted Date]]</f>
        <v>0</v>
      </c>
    </row>
    <row r="502" spans="1:14">
      <c r="A502" t="str">
        <f t="shared" si="7"/>
        <v>Norman</v>
      </c>
      <c r="B502">
        <v>0</v>
      </c>
      <c r="D502">
        <v>1</v>
      </c>
      <c r="E502">
        <v>39</v>
      </c>
      <c r="F502" s="1">
        <v>42601</v>
      </c>
      <c r="G502" s="1">
        <v>42613</v>
      </c>
      <c r="H502">
        <v>6</v>
      </c>
      <c r="I502">
        <v>49.150000000000006</v>
      </c>
      <c r="J502">
        <v>0</v>
      </c>
      <c r="K502">
        <v>35.362937899999999</v>
      </c>
      <c r="L502">
        <v>-97.236161600000003</v>
      </c>
      <c r="M502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502" s="12">
        <f>Table22[[#This Row],[Permit Approval Date]]-Table22[[#This Row],[Permit Submitted Date]]</f>
        <v>12</v>
      </c>
    </row>
    <row r="503" spans="1:14">
      <c r="A503" t="str">
        <f t="shared" si="7"/>
        <v>Norman</v>
      </c>
      <c r="B503">
        <v>0</v>
      </c>
      <c r="C503">
        <v>1</v>
      </c>
      <c r="D503">
        <v>1</v>
      </c>
      <c r="E503">
        <v>24</v>
      </c>
      <c r="F503" s="1">
        <v>42604</v>
      </c>
      <c r="G503" s="1">
        <v>42604</v>
      </c>
      <c r="H503">
        <v>13</v>
      </c>
      <c r="I503">
        <v>65.910000000000011</v>
      </c>
      <c r="J503">
        <v>35.72</v>
      </c>
      <c r="K503">
        <v>34.902937899999998</v>
      </c>
      <c r="L503">
        <v>-97.886161600000008</v>
      </c>
      <c r="M50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03" s="12">
        <f>Table22[[#This Row],[Permit Approval Date]]-Table22[[#This Row],[Permit Submitted Date]]</f>
        <v>0</v>
      </c>
    </row>
    <row r="504" spans="1:14">
      <c r="A504" t="str">
        <f t="shared" si="7"/>
        <v>Norman</v>
      </c>
      <c r="B504">
        <v>0</v>
      </c>
      <c r="D504">
        <v>1</v>
      </c>
      <c r="E504">
        <v>30</v>
      </c>
      <c r="F504" s="1">
        <v>42604</v>
      </c>
      <c r="G504" s="1">
        <v>42604</v>
      </c>
      <c r="H504">
        <v>12</v>
      </c>
      <c r="I504">
        <v>101.48</v>
      </c>
      <c r="J504">
        <v>0</v>
      </c>
      <c r="K504">
        <v>34.962937899999993</v>
      </c>
      <c r="L504">
        <v>-97.966161600000007</v>
      </c>
      <c r="M504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504" s="12">
        <f>Table22[[#This Row],[Permit Approval Date]]-Table22[[#This Row],[Permit Submitted Date]]</f>
        <v>0</v>
      </c>
    </row>
    <row r="505" spans="1:14">
      <c r="A505" t="str">
        <f t="shared" si="7"/>
        <v>Norman</v>
      </c>
      <c r="B505">
        <v>0</v>
      </c>
      <c r="D505">
        <v>1</v>
      </c>
      <c r="E505">
        <v>17</v>
      </c>
      <c r="F505" s="1">
        <v>42604</v>
      </c>
      <c r="G505" s="1">
        <v>42604</v>
      </c>
      <c r="H505">
        <v>3</v>
      </c>
      <c r="I505">
        <v>30</v>
      </c>
      <c r="J505">
        <v>0</v>
      </c>
      <c r="K505">
        <v>36.002937899999999</v>
      </c>
      <c r="L505">
        <v>-97.346161600000002</v>
      </c>
      <c r="M505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505" s="12">
        <f>Table22[[#This Row],[Permit Approval Date]]-Table22[[#This Row],[Permit Submitted Date]]</f>
        <v>0</v>
      </c>
    </row>
    <row r="506" spans="1:14">
      <c r="A506" t="str">
        <f t="shared" si="7"/>
        <v>Norman</v>
      </c>
      <c r="B506">
        <v>0</v>
      </c>
      <c r="D506">
        <v>1</v>
      </c>
      <c r="E506">
        <v>13</v>
      </c>
      <c r="F506" s="1">
        <v>42604</v>
      </c>
      <c r="G506" s="1">
        <v>42608</v>
      </c>
      <c r="H506">
        <v>3</v>
      </c>
      <c r="I506">
        <v>21.15</v>
      </c>
      <c r="J506">
        <v>0</v>
      </c>
      <c r="K506">
        <v>35.132937899999995</v>
      </c>
      <c r="L506">
        <v>-97.326161600000006</v>
      </c>
      <c r="M506" s="13">
        <f>ACOS(COS(RADIANS(90-$P$2)) *COS(RADIANS(90-Table22[[#This Row],[Latitude]])) +SIN(RADIANS(90-$P$2)) *SIN(RADIANS(90-Table22[[#This Row],[Latitude]])) *COS(RADIANS($Q$2-Table22[[#This Row],[Longitude]]))) *3958.756</f>
        <v>8.4746053013923888</v>
      </c>
      <c r="N506" s="12">
        <f>Table22[[#This Row],[Permit Approval Date]]-Table22[[#This Row],[Permit Submitted Date]]</f>
        <v>4</v>
      </c>
    </row>
    <row r="507" spans="1:14">
      <c r="A507" t="str">
        <f t="shared" si="7"/>
        <v>Norman</v>
      </c>
      <c r="B507">
        <v>0</v>
      </c>
      <c r="D507">
        <v>1</v>
      </c>
      <c r="E507">
        <v>28</v>
      </c>
      <c r="F507" s="1">
        <v>42604</v>
      </c>
      <c r="G507" s="1">
        <v>42604</v>
      </c>
      <c r="H507">
        <v>2</v>
      </c>
      <c r="I507">
        <v>15</v>
      </c>
      <c r="J507">
        <v>0</v>
      </c>
      <c r="K507">
        <v>35.102937899999993</v>
      </c>
      <c r="L507">
        <v>-97.756161599999999</v>
      </c>
      <c r="M507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507" s="12">
        <f>Table22[[#This Row],[Permit Approval Date]]-Table22[[#This Row],[Permit Submitted Date]]</f>
        <v>0</v>
      </c>
    </row>
    <row r="508" spans="1:14">
      <c r="A508" t="str">
        <f t="shared" si="7"/>
        <v>Norman</v>
      </c>
      <c r="B508">
        <v>0</v>
      </c>
      <c r="D508">
        <v>1</v>
      </c>
      <c r="E508">
        <v>26</v>
      </c>
      <c r="F508" s="1">
        <v>42605</v>
      </c>
      <c r="G508" s="1">
        <v>42605</v>
      </c>
      <c r="H508">
        <v>8</v>
      </c>
      <c r="I508">
        <v>66</v>
      </c>
      <c r="J508">
        <v>0</v>
      </c>
      <c r="K508">
        <v>36.002937899999999</v>
      </c>
      <c r="L508">
        <v>-97.346161600000002</v>
      </c>
      <c r="M508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508" s="12">
        <f>Table22[[#This Row],[Permit Approval Date]]-Table22[[#This Row],[Permit Submitted Date]]</f>
        <v>0</v>
      </c>
    </row>
    <row r="509" spans="1:14">
      <c r="A509" t="str">
        <f t="shared" si="7"/>
        <v>Norman</v>
      </c>
      <c r="B509">
        <v>0</v>
      </c>
      <c r="D509">
        <v>1</v>
      </c>
      <c r="E509">
        <v>16</v>
      </c>
      <c r="F509" s="1">
        <v>42605</v>
      </c>
      <c r="G509" s="1">
        <v>42608</v>
      </c>
      <c r="H509">
        <v>4</v>
      </c>
      <c r="I509">
        <v>34.5</v>
      </c>
      <c r="J509">
        <v>0</v>
      </c>
      <c r="K509">
        <v>35.082937899999997</v>
      </c>
      <c r="L509">
        <v>-97.396161599999999</v>
      </c>
      <c r="M509" s="13">
        <f>ACOS(COS(RADIANS(90-$P$2)) *COS(RADIANS(90-Table22[[#This Row],[Latitude]])) +SIN(RADIANS(90-$P$2)) *SIN(RADIANS(90-Table22[[#This Row],[Latitude]])) *COS(RADIANS($Q$2-Table22[[#This Row],[Longitude]]))) *3958.756</f>
        <v>8.9724500048267775</v>
      </c>
      <c r="N509" s="12">
        <f>Table22[[#This Row],[Permit Approval Date]]-Table22[[#This Row],[Permit Submitted Date]]</f>
        <v>3</v>
      </c>
    </row>
    <row r="510" spans="1:14">
      <c r="A510" t="str">
        <f t="shared" si="7"/>
        <v>Norman</v>
      </c>
      <c r="B510">
        <v>0</v>
      </c>
      <c r="D510">
        <v>2</v>
      </c>
      <c r="E510">
        <v>30</v>
      </c>
      <c r="F510" s="1">
        <v>42606</v>
      </c>
      <c r="G510" s="1">
        <v>42606</v>
      </c>
      <c r="H510">
        <v>25</v>
      </c>
      <c r="I510">
        <v>191.46</v>
      </c>
      <c r="J510">
        <v>0</v>
      </c>
      <c r="K510">
        <v>35.362937899999999</v>
      </c>
      <c r="L510">
        <v>-97.116161599999998</v>
      </c>
      <c r="M510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510" s="12">
        <f>Table22[[#This Row],[Permit Approval Date]]-Table22[[#This Row],[Permit Submitted Date]]</f>
        <v>0</v>
      </c>
    </row>
    <row r="511" spans="1:14">
      <c r="A511" t="str">
        <f t="shared" si="7"/>
        <v>Norman</v>
      </c>
      <c r="B511">
        <v>0</v>
      </c>
      <c r="D511">
        <v>1</v>
      </c>
      <c r="E511">
        <v>35</v>
      </c>
      <c r="F511" s="1">
        <v>42606</v>
      </c>
      <c r="G511" s="1">
        <v>42606</v>
      </c>
      <c r="H511">
        <v>8</v>
      </c>
      <c r="I511">
        <v>70</v>
      </c>
      <c r="J511">
        <v>0</v>
      </c>
      <c r="K511">
        <v>35.312937899999994</v>
      </c>
      <c r="L511">
        <v>-97.116161599999998</v>
      </c>
      <c r="M511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511" s="12">
        <f>Table22[[#This Row],[Permit Approval Date]]-Table22[[#This Row],[Permit Submitted Date]]</f>
        <v>0</v>
      </c>
    </row>
    <row r="512" spans="1:14">
      <c r="A512" t="str">
        <f t="shared" si="7"/>
        <v>Norman</v>
      </c>
      <c r="B512">
        <v>0</v>
      </c>
      <c r="D512">
        <v>1</v>
      </c>
      <c r="E512">
        <v>40</v>
      </c>
      <c r="F512" s="1">
        <v>42607</v>
      </c>
      <c r="G512" s="1">
        <v>42607</v>
      </c>
      <c r="H512">
        <v>21</v>
      </c>
      <c r="I512">
        <v>158.76999999999998</v>
      </c>
      <c r="J512">
        <v>2.8200000000000003</v>
      </c>
      <c r="K512">
        <v>35.552937899999996</v>
      </c>
      <c r="L512">
        <v>-97.046161600000005</v>
      </c>
      <c r="M512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512" s="12">
        <f>Table22[[#This Row],[Permit Approval Date]]-Table22[[#This Row],[Permit Submitted Date]]</f>
        <v>0</v>
      </c>
    </row>
    <row r="513" spans="1:14">
      <c r="A513" t="str">
        <f t="shared" si="7"/>
        <v>Norman</v>
      </c>
      <c r="B513">
        <v>0</v>
      </c>
      <c r="D513">
        <v>1</v>
      </c>
      <c r="E513">
        <v>30</v>
      </c>
      <c r="F513" s="1">
        <v>42607</v>
      </c>
      <c r="G513" s="1">
        <v>42607</v>
      </c>
      <c r="H513">
        <v>13</v>
      </c>
      <c r="I513">
        <v>100.05</v>
      </c>
      <c r="J513">
        <v>0</v>
      </c>
      <c r="K513">
        <v>34.962937899999993</v>
      </c>
      <c r="L513">
        <v>-97.966161600000007</v>
      </c>
      <c r="M513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513" s="12">
        <f>Table22[[#This Row],[Permit Approval Date]]-Table22[[#This Row],[Permit Submitted Date]]</f>
        <v>0</v>
      </c>
    </row>
    <row r="514" spans="1:14">
      <c r="A514" t="str">
        <f t="shared" ref="A514:A577" si="8">"Norman"</f>
        <v>Norman</v>
      </c>
      <c r="B514">
        <v>0</v>
      </c>
      <c r="D514">
        <v>2</v>
      </c>
      <c r="E514">
        <v>35</v>
      </c>
      <c r="F514" s="1">
        <v>42607</v>
      </c>
      <c r="G514" s="1">
        <v>42622</v>
      </c>
      <c r="H514">
        <v>8</v>
      </c>
      <c r="I514">
        <v>70.540000000000006</v>
      </c>
      <c r="J514">
        <v>0</v>
      </c>
      <c r="K514">
        <v>35.312937899999994</v>
      </c>
      <c r="L514">
        <v>-97.116161599999998</v>
      </c>
      <c r="M514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514" s="12">
        <f>Table22[[#This Row],[Permit Approval Date]]-Table22[[#This Row],[Permit Submitted Date]]</f>
        <v>15</v>
      </c>
    </row>
    <row r="515" spans="1:14">
      <c r="A515" t="str">
        <f t="shared" si="8"/>
        <v>Norman</v>
      </c>
      <c r="B515">
        <v>0</v>
      </c>
      <c r="D515">
        <v>1</v>
      </c>
      <c r="E515">
        <v>28</v>
      </c>
      <c r="F515" s="1">
        <v>42607</v>
      </c>
      <c r="G515" s="1">
        <v>42621</v>
      </c>
      <c r="H515">
        <v>8</v>
      </c>
      <c r="I515">
        <v>60.68</v>
      </c>
      <c r="J515">
        <v>0</v>
      </c>
      <c r="K515">
        <v>35.602937899999993</v>
      </c>
      <c r="L515">
        <v>-97.686161600000005</v>
      </c>
      <c r="M515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515" s="12">
        <f>Table22[[#This Row],[Permit Approval Date]]-Table22[[#This Row],[Permit Submitted Date]]</f>
        <v>14</v>
      </c>
    </row>
    <row r="516" spans="1:14">
      <c r="A516" t="str">
        <f t="shared" si="8"/>
        <v>Norman</v>
      </c>
      <c r="B516">
        <v>0</v>
      </c>
      <c r="D516">
        <v>1</v>
      </c>
      <c r="E516">
        <v>23</v>
      </c>
      <c r="F516" s="1">
        <v>42607</v>
      </c>
      <c r="G516" s="1">
        <v>42607</v>
      </c>
      <c r="H516">
        <v>7</v>
      </c>
      <c r="I516">
        <v>56</v>
      </c>
      <c r="J516">
        <v>0</v>
      </c>
      <c r="K516">
        <v>35.662937899999996</v>
      </c>
      <c r="L516">
        <v>-97.076161600000006</v>
      </c>
      <c r="M516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516" s="12">
        <f>Table22[[#This Row],[Permit Approval Date]]-Table22[[#This Row],[Permit Submitted Date]]</f>
        <v>0</v>
      </c>
    </row>
    <row r="517" spans="1:14">
      <c r="A517" t="str">
        <f t="shared" si="8"/>
        <v>Norman</v>
      </c>
      <c r="B517">
        <v>0</v>
      </c>
      <c r="D517">
        <v>1</v>
      </c>
      <c r="E517">
        <v>41</v>
      </c>
      <c r="F517" s="1">
        <v>42607</v>
      </c>
      <c r="G517" s="1">
        <v>42607</v>
      </c>
      <c r="H517">
        <v>8</v>
      </c>
      <c r="I517">
        <v>52.879999999999995</v>
      </c>
      <c r="J517">
        <v>0</v>
      </c>
      <c r="K517">
        <v>36.452937899999995</v>
      </c>
      <c r="L517">
        <v>-97.7861616</v>
      </c>
      <c r="M517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517" s="12">
        <f>Table22[[#This Row],[Permit Approval Date]]-Table22[[#This Row],[Permit Submitted Date]]</f>
        <v>0</v>
      </c>
    </row>
    <row r="518" spans="1:14">
      <c r="A518" t="str">
        <f t="shared" si="8"/>
        <v>Norman</v>
      </c>
      <c r="B518">
        <v>0</v>
      </c>
      <c r="D518">
        <v>1</v>
      </c>
      <c r="E518">
        <v>35</v>
      </c>
      <c r="F518" s="1">
        <v>42607</v>
      </c>
      <c r="G518" s="1">
        <v>42607</v>
      </c>
      <c r="H518">
        <v>4</v>
      </c>
      <c r="I518">
        <v>36.28</v>
      </c>
      <c r="J518">
        <v>0</v>
      </c>
      <c r="K518">
        <v>35.552937899999996</v>
      </c>
      <c r="L518">
        <v>-97.046161600000005</v>
      </c>
      <c r="M518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518" s="12">
        <f>Table22[[#This Row],[Permit Approval Date]]-Table22[[#This Row],[Permit Submitted Date]]</f>
        <v>0</v>
      </c>
    </row>
    <row r="519" spans="1:14">
      <c r="A519" t="str">
        <f t="shared" si="8"/>
        <v>Norman</v>
      </c>
      <c r="B519">
        <v>0</v>
      </c>
      <c r="D519">
        <v>1</v>
      </c>
      <c r="E519">
        <v>23</v>
      </c>
      <c r="F519" s="1">
        <v>42607</v>
      </c>
      <c r="G519" s="1">
        <v>42607</v>
      </c>
      <c r="H519">
        <v>4</v>
      </c>
      <c r="I519">
        <v>32</v>
      </c>
      <c r="J519">
        <v>0</v>
      </c>
      <c r="K519">
        <v>34.902937899999998</v>
      </c>
      <c r="L519">
        <v>-97.886161600000008</v>
      </c>
      <c r="M519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19" s="12">
        <f>Table22[[#This Row],[Permit Approval Date]]-Table22[[#This Row],[Permit Submitted Date]]</f>
        <v>0</v>
      </c>
    </row>
    <row r="520" spans="1:14">
      <c r="A520" t="str">
        <f t="shared" si="8"/>
        <v>Norman</v>
      </c>
      <c r="B520">
        <v>0</v>
      </c>
      <c r="D520">
        <v>1</v>
      </c>
      <c r="E520">
        <v>28</v>
      </c>
      <c r="F520" s="1">
        <v>42608</v>
      </c>
      <c r="G520" s="1">
        <v>42615</v>
      </c>
      <c r="H520">
        <v>11</v>
      </c>
      <c r="I520">
        <v>89.039999999999992</v>
      </c>
      <c r="J520">
        <v>0</v>
      </c>
      <c r="K520">
        <v>35.332937899999997</v>
      </c>
      <c r="L520">
        <v>-97.326161600000006</v>
      </c>
      <c r="M520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520" s="12">
        <f>Table22[[#This Row],[Permit Approval Date]]-Table22[[#This Row],[Permit Submitted Date]]</f>
        <v>7</v>
      </c>
    </row>
    <row r="521" spans="1:14">
      <c r="A521" t="str">
        <f t="shared" si="8"/>
        <v>Norman</v>
      </c>
      <c r="B521">
        <v>0</v>
      </c>
      <c r="D521">
        <v>1</v>
      </c>
      <c r="E521">
        <v>21</v>
      </c>
      <c r="F521" s="1">
        <v>42608</v>
      </c>
      <c r="G521" s="1">
        <v>42614</v>
      </c>
      <c r="H521">
        <v>7</v>
      </c>
      <c r="I521">
        <v>50.809999999999995</v>
      </c>
      <c r="J521">
        <v>0</v>
      </c>
      <c r="K521">
        <v>35.042937899999998</v>
      </c>
      <c r="L521">
        <v>-97.486161600000003</v>
      </c>
      <c r="M521" s="13">
        <f>ACOS(COS(RADIANS(90-$P$2)) *COS(RADIANS(90-Table22[[#This Row],[Latitude]])) +SIN(RADIANS(90-$P$2)) *SIN(RADIANS(90-Table22[[#This Row],[Latitude]])) *COS(RADIANS($Q$2-Table22[[#This Row],[Longitude]]))) *3958.756</f>
        <v>11.490650529451814</v>
      </c>
      <c r="N521" s="12">
        <f>Table22[[#This Row],[Permit Approval Date]]-Table22[[#This Row],[Permit Submitted Date]]</f>
        <v>6</v>
      </c>
    </row>
    <row r="522" spans="1:14">
      <c r="A522" t="str">
        <f t="shared" si="8"/>
        <v>Norman</v>
      </c>
      <c r="B522">
        <v>0</v>
      </c>
      <c r="D522">
        <v>1</v>
      </c>
      <c r="E522">
        <v>18</v>
      </c>
      <c r="F522" s="1">
        <v>42608</v>
      </c>
      <c r="G522" s="1">
        <v>42608</v>
      </c>
      <c r="H522">
        <v>6</v>
      </c>
      <c r="I522">
        <v>36.5</v>
      </c>
      <c r="J522">
        <v>3</v>
      </c>
      <c r="K522">
        <v>34.902937899999998</v>
      </c>
      <c r="L522">
        <v>-97.376161600000003</v>
      </c>
      <c r="M522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522" s="12">
        <f>Table22[[#This Row],[Permit Approval Date]]-Table22[[#This Row],[Permit Submitted Date]]</f>
        <v>0</v>
      </c>
    </row>
    <row r="523" spans="1:14">
      <c r="A523" t="str">
        <f t="shared" si="8"/>
        <v>Norman</v>
      </c>
      <c r="B523">
        <v>1</v>
      </c>
      <c r="D523">
        <v>1</v>
      </c>
      <c r="E523">
        <v>14</v>
      </c>
      <c r="F523" s="1">
        <v>42611</v>
      </c>
      <c r="G523" s="1">
        <v>42632</v>
      </c>
      <c r="H523">
        <v>22</v>
      </c>
      <c r="I523">
        <v>149.99</v>
      </c>
      <c r="J523">
        <v>1.05</v>
      </c>
      <c r="K523">
        <v>35.1802961</v>
      </c>
      <c r="L523">
        <v>-96.506200199999995</v>
      </c>
      <c r="M523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523" s="12">
        <f>Table22[[#This Row],[Permit Approval Date]]-Table22[[#This Row],[Permit Submitted Date]]</f>
        <v>21</v>
      </c>
    </row>
    <row r="524" spans="1:14">
      <c r="A524" t="str">
        <f t="shared" si="8"/>
        <v>Norman</v>
      </c>
      <c r="B524">
        <v>0</v>
      </c>
      <c r="D524">
        <v>1</v>
      </c>
      <c r="E524">
        <v>36</v>
      </c>
      <c r="F524" s="1">
        <v>42611</v>
      </c>
      <c r="G524" s="1">
        <v>42613</v>
      </c>
      <c r="H524">
        <v>8</v>
      </c>
      <c r="I524">
        <v>70</v>
      </c>
      <c r="J524">
        <v>0</v>
      </c>
      <c r="K524">
        <v>35.292937899999998</v>
      </c>
      <c r="L524">
        <v>-97.206161600000001</v>
      </c>
      <c r="M524" s="13">
        <f>ACOS(COS(RADIANS(90-$P$2)) *COS(RADIANS(90-Table22[[#This Row],[Latitude]])) +SIN(RADIANS(90-$P$2)) *SIN(RADIANS(90-Table22[[#This Row],[Latitude]])) *COS(RADIANS($Q$2-Table22[[#This Row],[Longitude]]))) *3958.756</f>
        <v>14.836066501105948</v>
      </c>
      <c r="N524" s="12">
        <f>Table22[[#This Row],[Permit Approval Date]]-Table22[[#This Row],[Permit Submitted Date]]</f>
        <v>2</v>
      </c>
    </row>
    <row r="525" spans="1:14">
      <c r="A525" t="str">
        <f t="shared" si="8"/>
        <v>Norman</v>
      </c>
      <c r="B525">
        <v>0</v>
      </c>
      <c r="D525">
        <v>2</v>
      </c>
      <c r="E525">
        <v>30</v>
      </c>
      <c r="F525" s="1">
        <v>42611</v>
      </c>
      <c r="G525" s="1">
        <v>42611</v>
      </c>
      <c r="H525">
        <v>9</v>
      </c>
      <c r="I525">
        <v>69</v>
      </c>
      <c r="J525">
        <v>0</v>
      </c>
      <c r="K525">
        <v>34.902937899999998</v>
      </c>
      <c r="L525">
        <v>-97.886161600000008</v>
      </c>
      <c r="M52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25" s="12">
        <f>Table22[[#This Row],[Permit Approval Date]]-Table22[[#This Row],[Permit Submitted Date]]</f>
        <v>0</v>
      </c>
    </row>
    <row r="526" spans="1:14">
      <c r="A526" t="str">
        <f t="shared" si="8"/>
        <v>Norman</v>
      </c>
      <c r="B526">
        <v>0</v>
      </c>
      <c r="D526">
        <v>1</v>
      </c>
      <c r="E526">
        <v>25</v>
      </c>
      <c r="F526" s="1">
        <v>42611</v>
      </c>
      <c r="G526" s="1">
        <v>42611</v>
      </c>
      <c r="H526">
        <v>5</v>
      </c>
      <c r="I526">
        <v>61.65</v>
      </c>
      <c r="J526">
        <v>0</v>
      </c>
      <c r="K526">
        <v>34.902937899999998</v>
      </c>
      <c r="L526">
        <v>-97.376161600000003</v>
      </c>
      <c r="M526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526" s="12">
        <f>Table22[[#This Row],[Permit Approval Date]]-Table22[[#This Row],[Permit Submitted Date]]</f>
        <v>0</v>
      </c>
    </row>
    <row r="527" spans="1:14">
      <c r="A527" t="str">
        <f t="shared" si="8"/>
        <v>Norman</v>
      </c>
      <c r="B527">
        <v>0</v>
      </c>
      <c r="D527">
        <v>1</v>
      </c>
      <c r="E527">
        <v>20</v>
      </c>
      <c r="F527" s="1">
        <v>42611</v>
      </c>
      <c r="G527" s="1">
        <v>42613</v>
      </c>
      <c r="H527">
        <v>8</v>
      </c>
      <c r="I527">
        <v>60.5</v>
      </c>
      <c r="J527">
        <v>0</v>
      </c>
      <c r="K527">
        <v>35.292937899999998</v>
      </c>
      <c r="L527">
        <v>-97.206161600000001</v>
      </c>
      <c r="M527" s="13">
        <f>ACOS(COS(RADIANS(90-$P$2)) *COS(RADIANS(90-Table22[[#This Row],[Latitude]])) +SIN(RADIANS(90-$P$2)) *SIN(RADIANS(90-Table22[[#This Row],[Latitude]])) *COS(RADIANS($Q$2-Table22[[#This Row],[Longitude]]))) *3958.756</f>
        <v>14.836066501105948</v>
      </c>
      <c r="N527" s="12">
        <f>Table22[[#This Row],[Permit Approval Date]]-Table22[[#This Row],[Permit Submitted Date]]</f>
        <v>2</v>
      </c>
    </row>
    <row r="528" spans="1:14">
      <c r="A528" t="str">
        <f t="shared" si="8"/>
        <v>Norman</v>
      </c>
      <c r="B528">
        <v>0</v>
      </c>
      <c r="D528">
        <v>1</v>
      </c>
      <c r="E528">
        <v>17</v>
      </c>
      <c r="F528" s="1">
        <v>42611</v>
      </c>
      <c r="G528" s="1">
        <v>42611</v>
      </c>
      <c r="H528">
        <v>5</v>
      </c>
      <c r="I528">
        <v>53.1</v>
      </c>
      <c r="J528">
        <v>0</v>
      </c>
      <c r="K528">
        <v>34.982937899999996</v>
      </c>
      <c r="L528">
        <v>-97.396161599999999</v>
      </c>
      <c r="M528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528" s="12">
        <f>Table22[[#This Row],[Permit Approval Date]]-Table22[[#This Row],[Permit Submitted Date]]</f>
        <v>0</v>
      </c>
    </row>
    <row r="529" spans="1:14">
      <c r="A529" t="str">
        <f t="shared" si="8"/>
        <v>Norman</v>
      </c>
      <c r="B529">
        <v>0</v>
      </c>
      <c r="D529">
        <v>1</v>
      </c>
      <c r="E529">
        <v>40</v>
      </c>
      <c r="F529" s="1">
        <v>42612</v>
      </c>
      <c r="G529" s="1">
        <v>42614</v>
      </c>
      <c r="H529">
        <v>10</v>
      </c>
      <c r="I529">
        <v>66.900000000000006</v>
      </c>
      <c r="J529">
        <v>7.93</v>
      </c>
      <c r="K529">
        <v>34.942937899999997</v>
      </c>
      <c r="L529">
        <v>-97.196161599999996</v>
      </c>
      <c r="M529" s="13">
        <f>ACOS(COS(RADIANS(90-$P$2)) *COS(RADIANS(90-Table22[[#This Row],[Latitude]])) +SIN(RADIANS(90-$P$2)) *SIN(RADIANS(90-Table22[[#This Row],[Latitude]])) *COS(RADIANS($Q$2-Table22[[#This Row],[Longitude]]))) *3958.756</f>
        <v>23.045790354780323</v>
      </c>
      <c r="N529" s="12">
        <f>Table22[[#This Row],[Permit Approval Date]]-Table22[[#This Row],[Permit Submitted Date]]</f>
        <v>2</v>
      </c>
    </row>
    <row r="530" spans="1:14">
      <c r="A530" t="str">
        <f t="shared" si="8"/>
        <v>Norman</v>
      </c>
      <c r="B530">
        <v>0</v>
      </c>
      <c r="D530">
        <v>1</v>
      </c>
      <c r="E530">
        <v>13</v>
      </c>
      <c r="F530" s="1">
        <v>42612</v>
      </c>
      <c r="G530" s="1">
        <v>42614</v>
      </c>
      <c r="H530">
        <v>3</v>
      </c>
      <c r="I530">
        <v>17.060000000000002</v>
      </c>
      <c r="J530">
        <v>0</v>
      </c>
      <c r="K530">
        <v>35.202937899999995</v>
      </c>
      <c r="L530">
        <v>-97.206161600000001</v>
      </c>
      <c r="M530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530" s="12">
        <f>Table22[[#This Row],[Permit Approval Date]]-Table22[[#This Row],[Permit Submitted Date]]</f>
        <v>2</v>
      </c>
    </row>
    <row r="531" spans="1:14">
      <c r="A531" t="str">
        <f t="shared" si="8"/>
        <v>Norman</v>
      </c>
      <c r="B531">
        <v>0</v>
      </c>
      <c r="D531">
        <v>2</v>
      </c>
      <c r="E531">
        <v>36</v>
      </c>
      <c r="F531" s="1">
        <v>42613</v>
      </c>
      <c r="G531" s="1">
        <v>42629</v>
      </c>
      <c r="H531">
        <v>9</v>
      </c>
      <c r="I531">
        <v>72.490000000000009</v>
      </c>
      <c r="J531">
        <v>0</v>
      </c>
      <c r="K531">
        <v>35.362937899999999</v>
      </c>
      <c r="L531">
        <v>-97.236161600000003</v>
      </c>
      <c r="M531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531" s="12">
        <f>Table22[[#This Row],[Permit Approval Date]]-Table22[[#This Row],[Permit Submitted Date]]</f>
        <v>16</v>
      </c>
    </row>
    <row r="532" spans="1:14">
      <c r="A532" t="str">
        <f t="shared" si="8"/>
        <v>Norman</v>
      </c>
      <c r="B532">
        <v>0</v>
      </c>
      <c r="D532">
        <v>1</v>
      </c>
      <c r="E532">
        <v>28</v>
      </c>
      <c r="F532" s="1">
        <v>42613</v>
      </c>
      <c r="G532" s="1">
        <v>42615</v>
      </c>
      <c r="H532">
        <v>8</v>
      </c>
      <c r="I532">
        <v>57.42</v>
      </c>
      <c r="J532">
        <v>0</v>
      </c>
      <c r="K532">
        <v>35.482937899999996</v>
      </c>
      <c r="L532">
        <v>-97.206161600000001</v>
      </c>
      <c r="M53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532" s="12">
        <f>Table22[[#This Row],[Permit Approval Date]]-Table22[[#This Row],[Permit Submitted Date]]</f>
        <v>2</v>
      </c>
    </row>
    <row r="533" spans="1:14">
      <c r="A533" t="str">
        <f t="shared" si="8"/>
        <v>Norman</v>
      </c>
      <c r="B533">
        <v>0</v>
      </c>
      <c r="D533">
        <v>1</v>
      </c>
      <c r="E533">
        <v>18</v>
      </c>
      <c r="F533" s="1">
        <v>42613</v>
      </c>
      <c r="G533" s="1">
        <v>42613</v>
      </c>
      <c r="H533">
        <v>4</v>
      </c>
      <c r="I533">
        <v>43.83</v>
      </c>
      <c r="J533">
        <v>0</v>
      </c>
      <c r="K533">
        <v>34.902937899999998</v>
      </c>
      <c r="L533">
        <v>-97.886161600000008</v>
      </c>
      <c r="M53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33" s="12">
        <f>Table22[[#This Row],[Permit Approval Date]]-Table22[[#This Row],[Permit Submitted Date]]</f>
        <v>0</v>
      </c>
    </row>
    <row r="534" spans="1:14">
      <c r="A534" t="str">
        <f t="shared" si="8"/>
        <v>Norman</v>
      </c>
      <c r="B534">
        <v>0</v>
      </c>
      <c r="D534">
        <v>1</v>
      </c>
      <c r="E534">
        <v>29</v>
      </c>
      <c r="F534" s="1">
        <v>42613</v>
      </c>
      <c r="G534" s="1">
        <v>42622</v>
      </c>
      <c r="H534">
        <v>5</v>
      </c>
      <c r="I534">
        <v>37.86</v>
      </c>
      <c r="J534">
        <v>2.0599999999999996</v>
      </c>
      <c r="K534">
        <v>35.362937899999999</v>
      </c>
      <c r="L534">
        <v>-97.236161600000003</v>
      </c>
      <c r="M534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534" s="12">
        <f>Table22[[#This Row],[Permit Approval Date]]-Table22[[#This Row],[Permit Submitted Date]]</f>
        <v>9</v>
      </c>
    </row>
    <row r="535" spans="1:14">
      <c r="A535" t="str">
        <f t="shared" si="8"/>
        <v>Norman</v>
      </c>
      <c r="B535">
        <v>0</v>
      </c>
      <c r="D535">
        <v>1</v>
      </c>
      <c r="E535">
        <v>34</v>
      </c>
      <c r="F535" s="1">
        <v>42614</v>
      </c>
      <c r="G535" s="1">
        <v>42614</v>
      </c>
      <c r="H535">
        <v>15</v>
      </c>
      <c r="I535">
        <v>93.21</v>
      </c>
      <c r="J535">
        <v>0</v>
      </c>
      <c r="K535">
        <v>34.962937899999993</v>
      </c>
      <c r="L535">
        <v>-97.966161600000007</v>
      </c>
      <c r="M53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535" s="12">
        <f>Table22[[#This Row],[Permit Approval Date]]-Table22[[#This Row],[Permit Submitted Date]]</f>
        <v>0</v>
      </c>
    </row>
    <row r="536" spans="1:14">
      <c r="A536" t="str">
        <f t="shared" si="8"/>
        <v>Norman</v>
      </c>
      <c r="B536">
        <v>0</v>
      </c>
      <c r="D536">
        <v>1</v>
      </c>
      <c r="E536">
        <v>20</v>
      </c>
      <c r="F536" s="1">
        <v>42614</v>
      </c>
      <c r="G536" s="1">
        <v>42614</v>
      </c>
      <c r="H536">
        <v>5</v>
      </c>
      <c r="I536">
        <v>40.56</v>
      </c>
      <c r="J536">
        <v>0</v>
      </c>
      <c r="K536">
        <v>36.282937899999993</v>
      </c>
      <c r="L536">
        <v>-98.2861616</v>
      </c>
      <c r="M536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536" s="12">
        <f>Table22[[#This Row],[Permit Approval Date]]-Table22[[#This Row],[Permit Submitted Date]]</f>
        <v>0</v>
      </c>
    </row>
    <row r="537" spans="1:14">
      <c r="A537" t="str">
        <f t="shared" si="8"/>
        <v>Norman</v>
      </c>
      <c r="B537">
        <v>0</v>
      </c>
      <c r="D537">
        <v>2</v>
      </c>
      <c r="E537">
        <v>29</v>
      </c>
      <c r="F537" s="1">
        <v>42615</v>
      </c>
      <c r="G537" s="1">
        <v>42620</v>
      </c>
      <c r="H537">
        <v>6</v>
      </c>
      <c r="I537">
        <v>51.89</v>
      </c>
      <c r="J537">
        <v>0</v>
      </c>
      <c r="K537">
        <v>36.282937899999993</v>
      </c>
      <c r="L537">
        <v>-98.2861616</v>
      </c>
      <c r="M537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537" s="12">
        <f>Table22[[#This Row],[Permit Approval Date]]-Table22[[#This Row],[Permit Submitted Date]]</f>
        <v>5</v>
      </c>
    </row>
    <row r="538" spans="1:14">
      <c r="A538" t="str">
        <f t="shared" si="8"/>
        <v>Norman</v>
      </c>
      <c r="B538">
        <v>0</v>
      </c>
      <c r="D538">
        <v>1</v>
      </c>
      <c r="E538">
        <v>18</v>
      </c>
      <c r="F538" s="1">
        <v>42615</v>
      </c>
      <c r="G538" s="1">
        <v>42615</v>
      </c>
      <c r="H538">
        <v>5</v>
      </c>
      <c r="I538">
        <v>46.5</v>
      </c>
      <c r="J538">
        <v>0</v>
      </c>
      <c r="K538">
        <v>35.122937899999997</v>
      </c>
      <c r="L538">
        <v>-97.126161600000003</v>
      </c>
      <c r="M538" s="13">
        <f>ACOS(COS(RADIANS(90-$P$2)) *COS(RADIANS(90-Table22[[#This Row],[Latitude]])) +SIN(RADIANS(90-$P$2)) *SIN(RADIANS(90-Table22[[#This Row],[Latitude]])) *COS(RADIANS($Q$2-Table22[[#This Row],[Longitude]]))) *3958.756</f>
        <v>18.990152129534994</v>
      </c>
      <c r="N538" s="12">
        <f>Table22[[#This Row],[Permit Approval Date]]-Table22[[#This Row],[Permit Submitted Date]]</f>
        <v>0</v>
      </c>
    </row>
    <row r="539" spans="1:14">
      <c r="A539" t="str">
        <f t="shared" si="8"/>
        <v>Norman</v>
      </c>
      <c r="B539">
        <v>0</v>
      </c>
      <c r="D539">
        <v>1</v>
      </c>
      <c r="E539">
        <v>18</v>
      </c>
      <c r="F539" s="1">
        <v>42615</v>
      </c>
      <c r="G539" s="1">
        <v>42628</v>
      </c>
      <c r="H539">
        <v>6</v>
      </c>
      <c r="I539">
        <v>37.57</v>
      </c>
      <c r="J539">
        <v>0</v>
      </c>
      <c r="K539">
        <v>35.222937899999998</v>
      </c>
      <c r="L539">
        <v>-97.096161600000002</v>
      </c>
      <c r="M539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539" s="12">
        <f>Table22[[#This Row],[Permit Approval Date]]-Table22[[#This Row],[Permit Submitted Date]]</f>
        <v>13</v>
      </c>
    </row>
    <row r="540" spans="1:14">
      <c r="A540" t="str">
        <f t="shared" si="8"/>
        <v>Norman</v>
      </c>
      <c r="B540">
        <v>0</v>
      </c>
      <c r="D540">
        <v>1</v>
      </c>
      <c r="E540">
        <v>21</v>
      </c>
      <c r="F540" s="1">
        <v>42615</v>
      </c>
      <c r="G540" s="1">
        <v>42615</v>
      </c>
      <c r="H540">
        <v>4</v>
      </c>
      <c r="I540">
        <v>29.56</v>
      </c>
      <c r="J540">
        <v>0</v>
      </c>
      <c r="K540">
        <v>35.232937899999996</v>
      </c>
      <c r="L540">
        <v>-96.766161600000004</v>
      </c>
      <c r="M540" s="13">
        <f>ACOS(COS(RADIANS(90-$P$2)) *COS(RADIANS(90-Table22[[#This Row],[Latitude]])) +SIN(RADIANS(90-$P$2)) *SIN(RADIANS(90-Table22[[#This Row],[Latitude]])) *COS(RADIANS($Q$2-Table22[[#This Row],[Longitude]]))) *3958.756</f>
        <v>38.45365658253624</v>
      </c>
      <c r="N540" s="12">
        <f>Table22[[#This Row],[Permit Approval Date]]-Table22[[#This Row],[Permit Submitted Date]]</f>
        <v>0</v>
      </c>
    </row>
    <row r="541" spans="1:14">
      <c r="A541" t="str">
        <f t="shared" si="8"/>
        <v>Norman</v>
      </c>
      <c r="B541">
        <v>0</v>
      </c>
      <c r="D541">
        <v>1</v>
      </c>
      <c r="E541">
        <v>18</v>
      </c>
      <c r="F541" s="1">
        <v>42619</v>
      </c>
      <c r="G541" s="1">
        <v>42627</v>
      </c>
      <c r="H541">
        <v>7</v>
      </c>
      <c r="I541">
        <v>59.16</v>
      </c>
      <c r="J541">
        <v>0</v>
      </c>
      <c r="K541">
        <v>36.052937899999996</v>
      </c>
      <c r="L541">
        <v>-97.626161600000003</v>
      </c>
      <c r="M541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541" s="12">
        <f>Table22[[#This Row],[Permit Approval Date]]-Table22[[#This Row],[Permit Submitted Date]]</f>
        <v>8</v>
      </c>
    </row>
    <row r="542" spans="1:14">
      <c r="A542" t="str">
        <f t="shared" si="8"/>
        <v>Norman</v>
      </c>
      <c r="B542">
        <v>0</v>
      </c>
      <c r="D542">
        <v>1</v>
      </c>
      <c r="E542">
        <v>11</v>
      </c>
      <c r="F542" s="1">
        <v>42619</v>
      </c>
      <c r="G542" s="1">
        <v>42627</v>
      </c>
      <c r="H542">
        <v>4</v>
      </c>
      <c r="I542">
        <v>16.009999999999998</v>
      </c>
      <c r="J542">
        <v>0</v>
      </c>
      <c r="K542">
        <v>35.702937899999995</v>
      </c>
      <c r="L542">
        <v>-97.4261616</v>
      </c>
      <c r="M542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542" s="12">
        <f>Table22[[#This Row],[Permit Approval Date]]-Table22[[#This Row],[Permit Submitted Date]]</f>
        <v>8</v>
      </c>
    </row>
    <row r="543" spans="1:14">
      <c r="A543" t="str">
        <f t="shared" si="8"/>
        <v>Norman</v>
      </c>
      <c r="B543">
        <v>0</v>
      </c>
      <c r="D543">
        <v>1</v>
      </c>
      <c r="E543">
        <v>19</v>
      </c>
      <c r="F543" s="1">
        <v>42620</v>
      </c>
      <c r="G543" s="1">
        <v>42620</v>
      </c>
      <c r="H543">
        <v>9</v>
      </c>
      <c r="I543">
        <v>67.550000000000011</v>
      </c>
      <c r="J543">
        <v>0</v>
      </c>
      <c r="K543">
        <v>35.572937899999999</v>
      </c>
      <c r="L543">
        <v>-97.996161600000008</v>
      </c>
      <c r="M543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543" s="12">
        <f>Table22[[#This Row],[Permit Approval Date]]-Table22[[#This Row],[Permit Submitted Date]]</f>
        <v>0</v>
      </c>
    </row>
    <row r="544" spans="1:14">
      <c r="A544" t="str">
        <f t="shared" si="8"/>
        <v>Norman</v>
      </c>
      <c r="B544">
        <v>0</v>
      </c>
      <c r="D544">
        <v>1</v>
      </c>
      <c r="E544">
        <v>38</v>
      </c>
      <c r="F544" s="1">
        <v>42620</v>
      </c>
      <c r="G544" s="1">
        <v>42620</v>
      </c>
      <c r="H544">
        <v>4</v>
      </c>
      <c r="I544">
        <v>40.68</v>
      </c>
      <c r="J544">
        <v>0</v>
      </c>
      <c r="K544">
        <v>35.962937899999993</v>
      </c>
      <c r="L544">
        <v>-97.996161600000008</v>
      </c>
      <c r="M544" s="13">
        <f>ACOS(COS(RADIANS(90-$P$2)) *COS(RADIANS(90-Table22[[#This Row],[Latitude]])) +SIN(RADIANS(90-$P$2)) *SIN(RADIANS(90-Table22[[#This Row],[Latitude]])) *COS(RADIANS($Q$2-Table22[[#This Row],[Longitude]]))) *3958.756</f>
        <v>60.730642195614529</v>
      </c>
      <c r="N544" s="12">
        <f>Table22[[#This Row],[Permit Approval Date]]-Table22[[#This Row],[Permit Submitted Date]]</f>
        <v>0</v>
      </c>
    </row>
    <row r="545" spans="1:14">
      <c r="A545" t="str">
        <f t="shared" si="8"/>
        <v>Norman</v>
      </c>
      <c r="B545">
        <v>0</v>
      </c>
      <c r="C545">
        <v>1</v>
      </c>
      <c r="D545">
        <v>1</v>
      </c>
      <c r="E545">
        <v>25</v>
      </c>
      <c r="F545" s="1">
        <v>42620</v>
      </c>
      <c r="G545" s="1">
        <v>42639</v>
      </c>
      <c r="H545">
        <v>6</v>
      </c>
      <c r="I545">
        <v>36.07</v>
      </c>
      <c r="J545">
        <v>10.5</v>
      </c>
      <c r="K545">
        <v>35.262937899999997</v>
      </c>
      <c r="L545">
        <v>-97.806161599999996</v>
      </c>
      <c r="M545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545" s="12">
        <f>Table22[[#This Row],[Permit Approval Date]]-Table22[[#This Row],[Permit Submitted Date]]</f>
        <v>19</v>
      </c>
    </row>
    <row r="546" spans="1:14">
      <c r="A546" t="str">
        <f t="shared" si="8"/>
        <v>Norman</v>
      </c>
      <c r="B546">
        <v>0</v>
      </c>
      <c r="D546">
        <v>1</v>
      </c>
      <c r="E546">
        <v>22</v>
      </c>
      <c r="F546" s="1">
        <v>42620</v>
      </c>
      <c r="G546" s="1">
        <v>42629</v>
      </c>
      <c r="H546">
        <v>3</v>
      </c>
      <c r="I546">
        <v>24.229999999999997</v>
      </c>
      <c r="J546">
        <v>0</v>
      </c>
      <c r="K546">
        <v>35.362937899999999</v>
      </c>
      <c r="L546">
        <v>-97.236161600000003</v>
      </c>
      <c r="M546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546" s="12">
        <f>Table22[[#This Row],[Permit Approval Date]]-Table22[[#This Row],[Permit Submitted Date]]</f>
        <v>9</v>
      </c>
    </row>
    <row r="547" spans="1:14">
      <c r="A547" t="str">
        <f t="shared" si="8"/>
        <v>Norman</v>
      </c>
      <c r="B547">
        <v>0</v>
      </c>
      <c r="D547">
        <v>1</v>
      </c>
      <c r="E547">
        <v>26</v>
      </c>
      <c r="F547" s="1">
        <v>42621</v>
      </c>
      <c r="G547" s="1">
        <v>42621</v>
      </c>
      <c r="H547">
        <v>12</v>
      </c>
      <c r="I547">
        <v>94.500000000000014</v>
      </c>
      <c r="J547">
        <v>0</v>
      </c>
      <c r="K547">
        <v>34.992937899999994</v>
      </c>
      <c r="L547">
        <v>-97.256161599999999</v>
      </c>
      <c r="M54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547" s="12">
        <f>Table22[[#This Row],[Permit Approval Date]]-Table22[[#This Row],[Permit Submitted Date]]</f>
        <v>0</v>
      </c>
    </row>
    <row r="548" spans="1:14">
      <c r="A548" t="str">
        <f t="shared" si="8"/>
        <v>Norman</v>
      </c>
      <c r="B548">
        <v>0</v>
      </c>
      <c r="D548">
        <v>2</v>
      </c>
      <c r="E548">
        <v>36</v>
      </c>
      <c r="F548" s="1">
        <v>42621</v>
      </c>
      <c r="G548" s="1">
        <v>42621</v>
      </c>
      <c r="H548">
        <v>7</v>
      </c>
      <c r="I548">
        <v>68.040000000000006</v>
      </c>
      <c r="J548">
        <v>0</v>
      </c>
      <c r="K548">
        <v>36.002937899999999</v>
      </c>
      <c r="L548">
        <v>-97.346161600000002</v>
      </c>
      <c r="M548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548" s="12">
        <f>Table22[[#This Row],[Permit Approval Date]]-Table22[[#This Row],[Permit Submitted Date]]</f>
        <v>0</v>
      </c>
    </row>
    <row r="549" spans="1:14">
      <c r="A549" t="str">
        <f t="shared" si="8"/>
        <v>Norman</v>
      </c>
      <c r="B549">
        <v>0</v>
      </c>
      <c r="D549">
        <v>1</v>
      </c>
      <c r="E549">
        <v>25</v>
      </c>
      <c r="F549" s="1">
        <v>42621</v>
      </c>
      <c r="G549" s="1">
        <v>42627</v>
      </c>
      <c r="H549">
        <v>7</v>
      </c>
      <c r="I549">
        <v>53.98</v>
      </c>
      <c r="J549">
        <v>0</v>
      </c>
      <c r="K549">
        <v>35.482937899999996</v>
      </c>
      <c r="L549">
        <v>-97.206161600000001</v>
      </c>
      <c r="M549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549" s="12">
        <f>Table22[[#This Row],[Permit Approval Date]]-Table22[[#This Row],[Permit Submitted Date]]</f>
        <v>6</v>
      </c>
    </row>
    <row r="550" spans="1:14">
      <c r="A550" t="str">
        <f t="shared" si="8"/>
        <v>Norman</v>
      </c>
      <c r="B550">
        <v>0</v>
      </c>
      <c r="D550">
        <v>1</v>
      </c>
      <c r="E550">
        <v>13</v>
      </c>
      <c r="F550" s="1">
        <v>42621</v>
      </c>
      <c r="G550" s="1">
        <v>42642</v>
      </c>
      <c r="H550">
        <v>5</v>
      </c>
      <c r="I550">
        <v>48.94</v>
      </c>
      <c r="J550">
        <v>0</v>
      </c>
      <c r="K550">
        <v>34.942937899999997</v>
      </c>
      <c r="L550">
        <v>-97.766161600000004</v>
      </c>
      <c r="M550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550" s="12">
        <f>Table22[[#This Row],[Permit Approval Date]]-Table22[[#This Row],[Permit Submitted Date]]</f>
        <v>21</v>
      </c>
    </row>
    <row r="551" spans="1:14">
      <c r="A551" t="str">
        <f t="shared" si="8"/>
        <v>Norman</v>
      </c>
      <c r="B551">
        <v>0</v>
      </c>
      <c r="D551">
        <v>1</v>
      </c>
      <c r="E551">
        <v>12</v>
      </c>
      <c r="F551" s="1">
        <v>42621</v>
      </c>
      <c r="G551" s="1">
        <v>42621</v>
      </c>
      <c r="H551">
        <v>3</v>
      </c>
      <c r="I551">
        <v>22.490000000000002</v>
      </c>
      <c r="J551">
        <v>0</v>
      </c>
      <c r="K551">
        <v>35.102937899999993</v>
      </c>
      <c r="L551">
        <v>-97.756161599999999</v>
      </c>
      <c r="M551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551" s="12">
        <f>Table22[[#This Row],[Permit Approval Date]]-Table22[[#This Row],[Permit Submitted Date]]</f>
        <v>0</v>
      </c>
    </row>
    <row r="552" spans="1:14">
      <c r="A552" t="str">
        <f t="shared" si="8"/>
        <v>Norman</v>
      </c>
      <c r="B552">
        <v>0</v>
      </c>
      <c r="D552">
        <v>1</v>
      </c>
      <c r="E552">
        <v>50</v>
      </c>
      <c r="F552" s="1">
        <v>42622</v>
      </c>
      <c r="G552" s="1">
        <v>42641</v>
      </c>
      <c r="H552">
        <v>11</v>
      </c>
      <c r="I552">
        <v>81.37</v>
      </c>
      <c r="J552">
        <v>0</v>
      </c>
      <c r="K552">
        <v>35.222937899999998</v>
      </c>
      <c r="L552">
        <v>-97.096161600000002</v>
      </c>
      <c r="M552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552" s="12">
        <f>Table22[[#This Row],[Permit Approval Date]]-Table22[[#This Row],[Permit Submitted Date]]</f>
        <v>19</v>
      </c>
    </row>
    <row r="553" spans="1:14">
      <c r="A553" t="str">
        <f t="shared" si="8"/>
        <v>Norman</v>
      </c>
      <c r="B553">
        <v>0</v>
      </c>
      <c r="D553">
        <v>1</v>
      </c>
      <c r="E553">
        <v>34</v>
      </c>
      <c r="F553" s="1">
        <v>42625</v>
      </c>
      <c r="G553" s="1">
        <v>42625</v>
      </c>
      <c r="H553">
        <v>12</v>
      </c>
      <c r="I553">
        <v>94.690000000000012</v>
      </c>
      <c r="J553">
        <v>0</v>
      </c>
      <c r="K553">
        <v>35.572937899999999</v>
      </c>
      <c r="L553">
        <v>-97.996161600000008</v>
      </c>
      <c r="M553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553" s="12">
        <f>Table22[[#This Row],[Permit Approval Date]]-Table22[[#This Row],[Permit Submitted Date]]</f>
        <v>0</v>
      </c>
    </row>
    <row r="554" spans="1:14">
      <c r="A554" t="str">
        <f t="shared" si="8"/>
        <v>Norman</v>
      </c>
      <c r="B554">
        <v>0</v>
      </c>
      <c r="D554">
        <v>2</v>
      </c>
      <c r="E554">
        <v>42</v>
      </c>
      <c r="F554" s="1">
        <v>42625</v>
      </c>
      <c r="G554" s="1">
        <v>42625</v>
      </c>
      <c r="H554">
        <v>10</v>
      </c>
      <c r="I554">
        <v>70.52</v>
      </c>
      <c r="J554">
        <v>0</v>
      </c>
      <c r="K554">
        <v>35.262937899999997</v>
      </c>
      <c r="L554">
        <v>-97.806161599999996</v>
      </c>
      <c r="M554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554" s="12">
        <f>Table22[[#This Row],[Permit Approval Date]]-Table22[[#This Row],[Permit Submitted Date]]</f>
        <v>0</v>
      </c>
    </row>
    <row r="555" spans="1:14">
      <c r="A555" t="str">
        <f t="shared" si="8"/>
        <v>Norman</v>
      </c>
      <c r="B555">
        <v>1</v>
      </c>
      <c r="D555">
        <v>1</v>
      </c>
      <c r="E555">
        <v>17</v>
      </c>
      <c r="F555" s="1">
        <v>42625</v>
      </c>
      <c r="G555" s="1">
        <v>42643</v>
      </c>
      <c r="H555">
        <v>8</v>
      </c>
      <c r="I555">
        <v>65.08</v>
      </c>
      <c r="J555">
        <v>2.2799999999999998</v>
      </c>
      <c r="K555">
        <v>35.260296100000005</v>
      </c>
      <c r="L555">
        <v>-96.546200200000015</v>
      </c>
      <c r="M555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555" s="12">
        <f>Table22[[#This Row],[Permit Approval Date]]-Table22[[#This Row],[Permit Submitted Date]]</f>
        <v>18</v>
      </c>
    </row>
    <row r="556" spans="1:14">
      <c r="A556" t="str">
        <f t="shared" si="8"/>
        <v>Norman</v>
      </c>
      <c r="B556">
        <v>0</v>
      </c>
      <c r="D556">
        <v>1</v>
      </c>
      <c r="E556">
        <v>20</v>
      </c>
      <c r="F556" s="1">
        <v>42625</v>
      </c>
      <c r="G556" s="1">
        <v>42635</v>
      </c>
      <c r="H556">
        <v>9</v>
      </c>
      <c r="I556">
        <v>52.399999999999984</v>
      </c>
      <c r="J556">
        <v>0</v>
      </c>
      <c r="K556">
        <v>35.362937899999999</v>
      </c>
      <c r="L556">
        <v>-97.236161600000003</v>
      </c>
      <c r="M556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556" s="12">
        <f>Table22[[#This Row],[Permit Approval Date]]-Table22[[#This Row],[Permit Submitted Date]]</f>
        <v>10</v>
      </c>
    </row>
    <row r="557" spans="1:14">
      <c r="A557" t="str">
        <f t="shared" si="8"/>
        <v>Norman</v>
      </c>
      <c r="B557">
        <v>0</v>
      </c>
      <c r="D557">
        <v>1</v>
      </c>
      <c r="E557">
        <v>14</v>
      </c>
      <c r="F557" s="1">
        <v>42625</v>
      </c>
      <c r="G557" s="1">
        <v>42625</v>
      </c>
      <c r="H557">
        <v>3</v>
      </c>
      <c r="I557">
        <v>30.06</v>
      </c>
      <c r="J557">
        <v>0</v>
      </c>
      <c r="K557">
        <v>34.902937899999998</v>
      </c>
      <c r="L557">
        <v>-97.886161600000008</v>
      </c>
      <c r="M557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57" s="12">
        <f>Table22[[#This Row],[Permit Approval Date]]-Table22[[#This Row],[Permit Submitted Date]]</f>
        <v>0</v>
      </c>
    </row>
    <row r="558" spans="1:14">
      <c r="A558" t="str">
        <f t="shared" si="8"/>
        <v>Norman</v>
      </c>
      <c r="B558">
        <v>0</v>
      </c>
      <c r="C558">
        <v>1</v>
      </c>
      <c r="D558">
        <v>1</v>
      </c>
      <c r="E558">
        <v>47</v>
      </c>
      <c r="F558" s="1">
        <v>42626</v>
      </c>
      <c r="G558" s="1">
        <v>42626</v>
      </c>
      <c r="H558">
        <v>5</v>
      </c>
      <c r="I558">
        <v>18.850000000000001</v>
      </c>
      <c r="J558">
        <v>22.54</v>
      </c>
      <c r="K558">
        <v>35.172937899999994</v>
      </c>
      <c r="L558">
        <v>-97.276161599999995</v>
      </c>
      <c r="M558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558" s="12">
        <f>Table22[[#This Row],[Permit Approval Date]]-Table22[[#This Row],[Permit Submitted Date]]</f>
        <v>0</v>
      </c>
    </row>
    <row r="559" spans="1:14">
      <c r="A559" t="str">
        <f t="shared" si="8"/>
        <v>Norman</v>
      </c>
      <c r="B559">
        <v>0</v>
      </c>
      <c r="D559">
        <v>2</v>
      </c>
      <c r="E559">
        <v>39</v>
      </c>
      <c r="F559" s="1">
        <v>42627</v>
      </c>
      <c r="G559" s="1">
        <v>42648</v>
      </c>
      <c r="H559">
        <v>21</v>
      </c>
      <c r="I559">
        <v>128.41999999999999</v>
      </c>
      <c r="J559">
        <v>0</v>
      </c>
      <c r="K559">
        <v>35.362937899999999</v>
      </c>
      <c r="L559">
        <v>-97.116161599999998</v>
      </c>
      <c r="M559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559" s="12">
        <f>Table22[[#This Row],[Permit Approval Date]]-Table22[[#This Row],[Permit Submitted Date]]</f>
        <v>21</v>
      </c>
    </row>
    <row r="560" spans="1:14">
      <c r="A560" t="str">
        <f t="shared" si="8"/>
        <v>Norman</v>
      </c>
      <c r="B560">
        <v>0</v>
      </c>
      <c r="D560">
        <v>1</v>
      </c>
      <c r="E560">
        <v>35</v>
      </c>
      <c r="F560" s="1">
        <v>42627</v>
      </c>
      <c r="G560" s="1">
        <v>42627</v>
      </c>
      <c r="H560">
        <v>7</v>
      </c>
      <c r="I560">
        <v>59.48</v>
      </c>
      <c r="J560">
        <v>0</v>
      </c>
      <c r="K560">
        <v>35.312937899999994</v>
      </c>
      <c r="L560">
        <v>-97.116161599999998</v>
      </c>
      <c r="M560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560" s="12">
        <f>Table22[[#This Row],[Permit Approval Date]]-Table22[[#This Row],[Permit Submitted Date]]</f>
        <v>0</v>
      </c>
    </row>
    <row r="561" spans="1:14">
      <c r="A561" t="str">
        <f t="shared" si="8"/>
        <v>Norman</v>
      </c>
      <c r="B561">
        <v>0</v>
      </c>
      <c r="D561">
        <v>1</v>
      </c>
      <c r="E561">
        <v>34</v>
      </c>
      <c r="F561" s="1">
        <v>42627</v>
      </c>
      <c r="G561" s="1">
        <v>42627</v>
      </c>
      <c r="H561">
        <v>7</v>
      </c>
      <c r="I561">
        <v>48.92</v>
      </c>
      <c r="J561">
        <v>3.58</v>
      </c>
      <c r="K561">
        <v>36.002937899999999</v>
      </c>
      <c r="L561">
        <v>-97.346161600000002</v>
      </c>
      <c r="M561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561" s="12">
        <f>Table22[[#This Row],[Permit Approval Date]]-Table22[[#This Row],[Permit Submitted Date]]</f>
        <v>0</v>
      </c>
    </row>
    <row r="562" spans="1:14">
      <c r="A562" t="str">
        <f t="shared" si="8"/>
        <v>Norman</v>
      </c>
      <c r="B562">
        <v>0</v>
      </c>
      <c r="D562">
        <v>1</v>
      </c>
      <c r="E562">
        <v>17</v>
      </c>
      <c r="F562" s="1">
        <v>42627</v>
      </c>
      <c r="G562" s="1">
        <v>42627</v>
      </c>
      <c r="H562">
        <v>4</v>
      </c>
      <c r="I562">
        <v>36.32</v>
      </c>
      <c r="J562">
        <v>0</v>
      </c>
      <c r="K562">
        <v>36.452937899999995</v>
      </c>
      <c r="L562">
        <v>-97.7861616</v>
      </c>
      <c r="M562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562" s="12">
        <f>Table22[[#This Row],[Permit Approval Date]]-Table22[[#This Row],[Permit Submitted Date]]</f>
        <v>0</v>
      </c>
    </row>
    <row r="563" spans="1:14">
      <c r="A563" t="str">
        <f t="shared" si="8"/>
        <v>Norman</v>
      </c>
      <c r="B563">
        <v>0</v>
      </c>
      <c r="D563">
        <v>2</v>
      </c>
      <c r="E563">
        <v>41</v>
      </c>
      <c r="F563" s="1">
        <v>42628</v>
      </c>
      <c r="G563" s="1">
        <v>42642</v>
      </c>
      <c r="H563">
        <v>19</v>
      </c>
      <c r="I563">
        <v>150.55000000000001</v>
      </c>
      <c r="J563">
        <v>4.1400000000000006</v>
      </c>
      <c r="K563">
        <v>34.942937899999997</v>
      </c>
      <c r="L563">
        <v>-97.766161600000004</v>
      </c>
      <c r="M563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563" s="12">
        <f>Table22[[#This Row],[Permit Approval Date]]-Table22[[#This Row],[Permit Submitted Date]]</f>
        <v>14</v>
      </c>
    </row>
    <row r="564" spans="1:14">
      <c r="A564" t="str">
        <f t="shared" si="8"/>
        <v>Norman</v>
      </c>
      <c r="B564">
        <v>0</v>
      </c>
      <c r="D564">
        <v>1</v>
      </c>
      <c r="E564">
        <v>21</v>
      </c>
      <c r="F564" s="1">
        <v>42628</v>
      </c>
      <c r="G564" s="1">
        <v>42628</v>
      </c>
      <c r="H564">
        <v>8</v>
      </c>
      <c r="I564">
        <v>66.36</v>
      </c>
      <c r="J564">
        <v>0</v>
      </c>
      <c r="K564">
        <v>34.902937899999998</v>
      </c>
      <c r="L564">
        <v>-97.886161600000008</v>
      </c>
      <c r="M56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64" s="12">
        <f>Table22[[#This Row],[Permit Approval Date]]-Table22[[#This Row],[Permit Submitted Date]]</f>
        <v>0</v>
      </c>
    </row>
    <row r="565" spans="1:14">
      <c r="A565" t="str">
        <f t="shared" si="8"/>
        <v>Norman</v>
      </c>
      <c r="B565">
        <v>0</v>
      </c>
      <c r="D565">
        <v>1</v>
      </c>
      <c r="E565">
        <v>23</v>
      </c>
      <c r="F565" s="1">
        <v>42628</v>
      </c>
      <c r="G565" s="1">
        <v>42641</v>
      </c>
      <c r="H565">
        <v>4</v>
      </c>
      <c r="I565">
        <v>31.11</v>
      </c>
      <c r="J565">
        <v>0</v>
      </c>
      <c r="K565">
        <v>35.232937899999996</v>
      </c>
      <c r="L565">
        <v>-97.406161600000004</v>
      </c>
      <c r="M565" s="13">
        <f>ACOS(COS(RADIANS(90-$P$2)) *COS(RADIANS(90-Table22[[#This Row],[Latitude]])) +SIN(RADIANS(90-$P$2)) *SIN(RADIANS(90-Table22[[#This Row],[Latitude]])) *COS(RADIANS($Q$2-Table22[[#This Row],[Longitude]]))) *3958.756</f>
        <v>2.9430408882432082</v>
      </c>
      <c r="N565" s="12">
        <f>Table22[[#This Row],[Permit Approval Date]]-Table22[[#This Row],[Permit Submitted Date]]</f>
        <v>13</v>
      </c>
    </row>
    <row r="566" spans="1:14">
      <c r="A566" t="str">
        <f t="shared" si="8"/>
        <v>Norman</v>
      </c>
      <c r="B566">
        <v>0</v>
      </c>
      <c r="D566">
        <v>1</v>
      </c>
      <c r="E566">
        <v>11</v>
      </c>
      <c r="F566" s="1">
        <v>42628</v>
      </c>
      <c r="G566" s="1">
        <v>42628</v>
      </c>
      <c r="H566">
        <v>3</v>
      </c>
      <c r="I566">
        <v>22.92</v>
      </c>
      <c r="J566">
        <v>0</v>
      </c>
      <c r="K566">
        <v>35.232937899999996</v>
      </c>
      <c r="L566">
        <v>-97.296161600000005</v>
      </c>
      <c r="M566" s="13">
        <f>ACOS(COS(RADIANS(90-$P$2)) *COS(RADIANS(90-Table22[[#This Row],[Latitude]])) +SIN(RADIANS(90-$P$2)) *SIN(RADIANS(90-Table22[[#This Row],[Latitude]])) *COS(RADIANS($Q$2-Table22[[#This Row],[Longitude]]))) *3958.756</f>
        <v>8.6932116417485545</v>
      </c>
      <c r="N566" s="12">
        <f>Table22[[#This Row],[Permit Approval Date]]-Table22[[#This Row],[Permit Submitted Date]]</f>
        <v>0</v>
      </c>
    </row>
    <row r="567" spans="1:14">
      <c r="A567" t="str">
        <f t="shared" si="8"/>
        <v>Norman</v>
      </c>
      <c r="B567">
        <v>0</v>
      </c>
      <c r="D567">
        <v>1</v>
      </c>
      <c r="E567">
        <v>34</v>
      </c>
      <c r="F567" s="1">
        <v>42629</v>
      </c>
      <c r="G567" s="1">
        <v>42641</v>
      </c>
      <c r="H567">
        <v>19</v>
      </c>
      <c r="I567">
        <v>139.79999999999998</v>
      </c>
      <c r="J567">
        <v>0</v>
      </c>
      <c r="K567">
        <v>35.232937899999996</v>
      </c>
      <c r="L567">
        <v>-97.406161600000004</v>
      </c>
      <c r="M567" s="13">
        <f>ACOS(COS(RADIANS(90-$P$2)) *COS(RADIANS(90-Table22[[#This Row],[Latitude]])) +SIN(RADIANS(90-$P$2)) *SIN(RADIANS(90-Table22[[#This Row],[Latitude]])) *COS(RADIANS($Q$2-Table22[[#This Row],[Longitude]]))) *3958.756</f>
        <v>2.9430408882432082</v>
      </c>
      <c r="N567" s="12">
        <f>Table22[[#This Row],[Permit Approval Date]]-Table22[[#This Row],[Permit Submitted Date]]</f>
        <v>12</v>
      </c>
    </row>
    <row r="568" spans="1:14">
      <c r="A568" t="str">
        <f t="shared" si="8"/>
        <v>Norman</v>
      </c>
      <c r="B568">
        <v>0</v>
      </c>
      <c r="C568">
        <v>1</v>
      </c>
      <c r="D568">
        <v>1</v>
      </c>
      <c r="E568">
        <v>17</v>
      </c>
      <c r="F568" s="1">
        <v>42629</v>
      </c>
      <c r="G568" s="1">
        <v>42642</v>
      </c>
      <c r="H568">
        <v>7</v>
      </c>
      <c r="I568">
        <v>40.78</v>
      </c>
      <c r="J568">
        <v>14.82</v>
      </c>
      <c r="K568">
        <v>35.102937899999993</v>
      </c>
      <c r="L568">
        <v>-97.756161599999999</v>
      </c>
      <c r="M568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568" s="12">
        <f>Table22[[#This Row],[Permit Approval Date]]-Table22[[#This Row],[Permit Submitted Date]]</f>
        <v>13</v>
      </c>
    </row>
    <row r="569" spans="1:14">
      <c r="A569" t="str">
        <f t="shared" si="8"/>
        <v>Norman</v>
      </c>
      <c r="B569">
        <v>0</v>
      </c>
      <c r="C569">
        <v>1</v>
      </c>
      <c r="D569">
        <v>1</v>
      </c>
      <c r="E569">
        <v>28</v>
      </c>
      <c r="F569" s="1">
        <v>42629</v>
      </c>
      <c r="G569" s="1">
        <v>42641</v>
      </c>
      <c r="H569">
        <v>9</v>
      </c>
      <c r="I569">
        <v>34.83</v>
      </c>
      <c r="J569">
        <v>13.27</v>
      </c>
      <c r="K569">
        <v>35.082937899999997</v>
      </c>
      <c r="L569">
        <v>-97.396161599999999</v>
      </c>
      <c r="M569" s="13">
        <f>ACOS(COS(RADIANS(90-$P$2)) *COS(RADIANS(90-Table22[[#This Row],[Latitude]])) +SIN(RADIANS(90-$P$2)) *SIN(RADIANS(90-Table22[[#This Row],[Latitude]])) *COS(RADIANS($Q$2-Table22[[#This Row],[Longitude]]))) *3958.756</f>
        <v>8.9724500048267775</v>
      </c>
      <c r="N569" s="12">
        <f>Table22[[#This Row],[Permit Approval Date]]-Table22[[#This Row],[Permit Submitted Date]]</f>
        <v>12</v>
      </c>
    </row>
    <row r="570" spans="1:14">
      <c r="A570" t="str">
        <f t="shared" si="8"/>
        <v>Norman</v>
      </c>
      <c r="B570">
        <v>0</v>
      </c>
      <c r="D570">
        <v>1</v>
      </c>
      <c r="E570">
        <v>23</v>
      </c>
      <c r="F570" s="1">
        <v>42632</v>
      </c>
      <c r="G570" s="1">
        <v>42632</v>
      </c>
      <c r="H570">
        <v>8</v>
      </c>
      <c r="I570">
        <v>66.98</v>
      </c>
      <c r="J570">
        <v>0</v>
      </c>
      <c r="K570">
        <v>35.572937899999999</v>
      </c>
      <c r="L570">
        <v>-97.996161600000008</v>
      </c>
      <c r="M570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570" s="12">
        <f>Table22[[#This Row],[Permit Approval Date]]-Table22[[#This Row],[Permit Submitted Date]]</f>
        <v>0</v>
      </c>
    </row>
    <row r="571" spans="1:14">
      <c r="A571" t="str">
        <f t="shared" si="8"/>
        <v>Norman</v>
      </c>
      <c r="B571">
        <v>0</v>
      </c>
      <c r="D571">
        <v>1</v>
      </c>
      <c r="E571">
        <v>30</v>
      </c>
      <c r="F571" s="1">
        <v>42632</v>
      </c>
      <c r="G571" s="1">
        <v>42635</v>
      </c>
      <c r="H571">
        <v>7</v>
      </c>
      <c r="I571">
        <v>57</v>
      </c>
      <c r="J571">
        <v>0</v>
      </c>
      <c r="K571">
        <v>35.482937899999996</v>
      </c>
      <c r="L571">
        <v>-97.206161600000001</v>
      </c>
      <c r="M57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571" s="12">
        <f>Table22[[#This Row],[Permit Approval Date]]-Table22[[#This Row],[Permit Submitted Date]]</f>
        <v>3</v>
      </c>
    </row>
    <row r="572" spans="1:14">
      <c r="A572" t="str">
        <f t="shared" si="8"/>
        <v>Norman</v>
      </c>
      <c r="B572">
        <v>0</v>
      </c>
      <c r="D572">
        <v>1</v>
      </c>
      <c r="E572">
        <v>35</v>
      </c>
      <c r="F572" s="1">
        <v>42632</v>
      </c>
      <c r="G572" s="1">
        <v>42647</v>
      </c>
      <c r="H572">
        <v>7</v>
      </c>
      <c r="I572">
        <v>49.25</v>
      </c>
      <c r="J572">
        <v>0</v>
      </c>
      <c r="K572">
        <v>35.632937899999995</v>
      </c>
      <c r="L572">
        <v>-97.506161599999999</v>
      </c>
      <c r="M572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572" s="12">
        <f>Table22[[#This Row],[Permit Approval Date]]-Table22[[#This Row],[Permit Submitted Date]]</f>
        <v>15</v>
      </c>
    </row>
    <row r="573" spans="1:14">
      <c r="A573" t="str">
        <f t="shared" si="8"/>
        <v>Norman</v>
      </c>
      <c r="B573">
        <v>0</v>
      </c>
      <c r="D573">
        <v>1</v>
      </c>
      <c r="E573">
        <v>16</v>
      </c>
      <c r="F573" s="1">
        <v>42633</v>
      </c>
      <c r="G573" s="1">
        <v>42657</v>
      </c>
      <c r="H573">
        <v>3</v>
      </c>
      <c r="I573">
        <v>30.4</v>
      </c>
      <c r="J573">
        <v>0</v>
      </c>
      <c r="K573">
        <v>35.212937899999993</v>
      </c>
      <c r="L573">
        <v>-97.306161599999996</v>
      </c>
      <c r="M573" s="13">
        <f>ACOS(COS(RADIANS(90-$P$2)) *COS(RADIANS(90-Table22[[#This Row],[Latitude]])) +SIN(RADIANS(90-$P$2)) *SIN(RADIANS(90-Table22[[#This Row],[Latitude]])) *COS(RADIANS($Q$2-Table22[[#This Row],[Longitude]]))) *3958.756</f>
        <v>7.9433826566841148</v>
      </c>
      <c r="N573" s="12">
        <f>Table22[[#This Row],[Permit Approval Date]]-Table22[[#This Row],[Permit Submitted Date]]</f>
        <v>24</v>
      </c>
    </row>
    <row r="574" spans="1:14">
      <c r="A574" t="str">
        <f t="shared" si="8"/>
        <v>Norman</v>
      </c>
      <c r="B574">
        <v>0</v>
      </c>
      <c r="D574">
        <v>1</v>
      </c>
      <c r="E574">
        <v>22</v>
      </c>
      <c r="F574" s="1">
        <v>42633</v>
      </c>
      <c r="G574" s="1">
        <v>42641</v>
      </c>
      <c r="H574">
        <v>4</v>
      </c>
      <c r="I574">
        <v>29.95</v>
      </c>
      <c r="J574">
        <v>0</v>
      </c>
      <c r="K574">
        <v>35.092937899999995</v>
      </c>
      <c r="L574">
        <v>-97.336161599999997</v>
      </c>
      <c r="M574" s="13">
        <f>ACOS(COS(RADIANS(90-$P$2)) *COS(RADIANS(90-Table22[[#This Row],[Latitude]])) +SIN(RADIANS(90-$P$2)) *SIN(RADIANS(90-Table22[[#This Row],[Latitude]])) *COS(RADIANS($Q$2-Table22[[#This Row],[Longitude]]))) *3958.756</f>
        <v>10.001978842276545</v>
      </c>
      <c r="N574" s="12">
        <f>Table22[[#This Row],[Permit Approval Date]]-Table22[[#This Row],[Permit Submitted Date]]</f>
        <v>8</v>
      </c>
    </row>
    <row r="575" spans="1:14">
      <c r="A575" t="str">
        <f t="shared" si="8"/>
        <v>Norman</v>
      </c>
      <c r="B575">
        <v>0</v>
      </c>
      <c r="D575">
        <v>1</v>
      </c>
      <c r="E575">
        <v>22</v>
      </c>
      <c r="F575" s="1">
        <v>42633</v>
      </c>
      <c r="G575" s="1">
        <v>42641</v>
      </c>
      <c r="H575">
        <v>5</v>
      </c>
      <c r="I575">
        <v>23.830000000000002</v>
      </c>
      <c r="J575">
        <v>8.02</v>
      </c>
      <c r="K575">
        <v>35.192937899999997</v>
      </c>
      <c r="L575">
        <v>-97.396161599999999</v>
      </c>
      <c r="M575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575" s="12">
        <f>Table22[[#This Row],[Permit Approval Date]]-Table22[[#This Row],[Permit Submitted Date]]</f>
        <v>8</v>
      </c>
    </row>
    <row r="576" spans="1:14">
      <c r="A576" t="str">
        <f t="shared" si="8"/>
        <v>Norman</v>
      </c>
      <c r="B576">
        <v>0</v>
      </c>
      <c r="D576">
        <v>1</v>
      </c>
      <c r="E576">
        <v>15</v>
      </c>
      <c r="F576" s="1">
        <v>42634</v>
      </c>
      <c r="G576" s="1">
        <v>42634</v>
      </c>
      <c r="H576">
        <v>8</v>
      </c>
      <c r="I576">
        <v>69.63</v>
      </c>
      <c r="J576">
        <v>0</v>
      </c>
      <c r="K576">
        <v>35.552937899999996</v>
      </c>
      <c r="L576">
        <v>-96.986161600000003</v>
      </c>
      <c r="M576" s="13">
        <f>ACOS(COS(RADIANS(90-$P$2)) *COS(RADIANS(90-Table22[[#This Row],[Latitude]])) +SIN(RADIANS(90-$P$2)) *SIN(RADIANS(90-Table22[[#This Row],[Latitude]])) *COS(RADIANS($Q$2-Table22[[#This Row],[Longitude]]))) *3958.756</f>
        <v>35.316230846414051</v>
      </c>
      <c r="N576" s="12">
        <f>Table22[[#This Row],[Permit Approval Date]]-Table22[[#This Row],[Permit Submitted Date]]</f>
        <v>0</v>
      </c>
    </row>
    <row r="577" spans="1:14">
      <c r="A577" t="str">
        <f t="shared" si="8"/>
        <v>Norman</v>
      </c>
      <c r="B577">
        <v>0</v>
      </c>
      <c r="D577">
        <v>1</v>
      </c>
      <c r="E577">
        <v>21</v>
      </c>
      <c r="F577" s="1">
        <v>42634</v>
      </c>
      <c r="G577" s="1">
        <v>42641</v>
      </c>
      <c r="H577">
        <v>10</v>
      </c>
      <c r="I577">
        <v>68.84</v>
      </c>
      <c r="J577">
        <v>0</v>
      </c>
      <c r="K577">
        <v>35.362937899999999</v>
      </c>
      <c r="L577">
        <v>-97.236161600000003</v>
      </c>
      <c r="M577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577" s="12">
        <f>Table22[[#This Row],[Permit Approval Date]]-Table22[[#This Row],[Permit Submitted Date]]</f>
        <v>7</v>
      </c>
    </row>
    <row r="578" spans="1:14">
      <c r="A578" t="str">
        <f t="shared" ref="A578:A641" si="9">"Norman"</f>
        <v>Norman</v>
      </c>
      <c r="B578">
        <v>0</v>
      </c>
      <c r="D578">
        <v>1</v>
      </c>
      <c r="E578">
        <v>11</v>
      </c>
      <c r="F578" s="1">
        <v>42634</v>
      </c>
      <c r="G578" s="1">
        <v>42654</v>
      </c>
      <c r="H578">
        <v>5</v>
      </c>
      <c r="I578">
        <v>17.740000000000002</v>
      </c>
      <c r="J578">
        <v>3.65</v>
      </c>
      <c r="K578">
        <v>35.482937899999996</v>
      </c>
      <c r="L578">
        <v>-97.206161600000001</v>
      </c>
      <c r="M578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578" s="12">
        <f>Table22[[#This Row],[Permit Approval Date]]-Table22[[#This Row],[Permit Submitted Date]]</f>
        <v>20</v>
      </c>
    </row>
    <row r="579" spans="1:14">
      <c r="A579" t="str">
        <f t="shared" si="9"/>
        <v>Norman</v>
      </c>
      <c r="B579">
        <v>0</v>
      </c>
      <c r="D579">
        <v>1</v>
      </c>
      <c r="E579">
        <v>18</v>
      </c>
      <c r="F579" s="1">
        <v>42635</v>
      </c>
      <c r="G579" s="1">
        <v>42635</v>
      </c>
      <c r="H579">
        <v>4</v>
      </c>
      <c r="I579">
        <v>30.410000000000004</v>
      </c>
      <c r="J579">
        <v>0</v>
      </c>
      <c r="K579">
        <v>35.422937899999994</v>
      </c>
      <c r="L579">
        <v>-97.106161600000007</v>
      </c>
      <c r="M579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579" s="12">
        <f>Table22[[#This Row],[Permit Approval Date]]-Table22[[#This Row],[Permit Submitted Date]]</f>
        <v>0</v>
      </c>
    </row>
    <row r="580" spans="1:14">
      <c r="A580" t="str">
        <f t="shared" si="9"/>
        <v>Norman</v>
      </c>
      <c r="B580">
        <v>0</v>
      </c>
      <c r="C580">
        <v>1</v>
      </c>
      <c r="D580">
        <v>1</v>
      </c>
      <c r="E580">
        <v>28</v>
      </c>
      <c r="F580" s="1">
        <v>42636</v>
      </c>
      <c r="G580" s="1">
        <v>42636</v>
      </c>
      <c r="H580">
        <v>7</v>
      </c>
      <c r="I580">
        <v>40.200000000000003</v>
      </c>
      <c r="J580">
        <v>13.58</v>
      </c>
      <c r="K580">
        <v>34.902937899999998</v>
      </c>
      <c r="L580">
        <v>-97.886161600000008</v>
      </c>
      <c r="M580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80" s="12">
        <f>Table22[[#This Row],[Permit Approval Date]]-Table22[[#This Row],[Permit Submitted Date]]</f>
        <v>0</v>
      </c>
    </row>
    <row r="581" spans="1:14">
      <c r="A581" t="str">
        <f t="shared" si="9"/>
        <v>Norman</v>
      </c>
      <c r="B581">
        <v>0</v>
      </c>
      <c r="D581">
        <v>1</v>
      </c>
      <c r="E581">
        <v>10</v>
      </c>
      <c r="F581" s="1">
        <v>42636</v>
      </c>
      <c r="G581" s="1">
        <v>42647</v>
      </c>
      <c r="H581">
        <v>4</v>
      </c>
      <c r="I581">
        <v>23.05</v>
      </c>
      <c r="J581">
        <v>0</v>
      </c>
      <c r="K581">
        <v>35.632937899999995</v>
      </c>
      <c r="L581">
        <v>-97.506161599999999</v>
      </c>
      <c r="M581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581" s="12">
        <f>Table22[[#This Row],[Permit Approval Date]]-Table22[[#This Row],[Permit Submitted Date]]</f>
        <v>11</v>
      </c>
    </row>
    <row r="582" spans="1:14">
      <c r="A582" t="str">
        <f t="shared" si="9"/>
        <v>Norman</v>
      </c>
      <c r="B582">
        <v>0</v>
      </c>
      <c r="D582">
        <v>1</v>
      </c>
      <c r="E582">
        <v>18</v>
      </c>
      <c r="F582" s="1">
        <v>42639</v>
      </c>
      <c r="G582" s="1">
        <v>42649</v>
      </c>
      <c r="H582">
        <v>5</v>
      </c>
      <c r="I582">
        <v>57.08</v>
      </c>
      <c r="J582">
        <v>0</v>
      </c>
      <c r="K582">
        <v>35.242937899999994</v>
      </c>
      <c r="L582">
        <v>-97.636161600000008</v>
      </c>
      <c r="M582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582" s="12">
        <f>Table22[[#This Row],[Permit Approval Date]]-Table22[[#This Row],[Permit Submitted Date]]</f>
        <v>10</v>
      </c>
    </row>
    <row r="583" spans="1:14">
      <c r="A583" t="str">
        <f t="shared" si="9"/>
        <v>Norman</v>
      </c>
      <c r="B583">
        <v>0</v>
      </c>
      <c r="D583">
        <v>1</v>
      </c>
      <c r="E583">
        <v>26</v>
      </c>
      <c r="F583" s="1">
        <v>42639</v>
      </c>
      <c r="G583" s="1">
        <v>42647</v>
      </c>
      <c r="H583">
        <v>4</v>
      </c>
      <c r="I583">
        <v>37.75</v>
      </c>
      <c r="J583">
        <v>0</v>
      </c>
      <c r="K583">
        <v>35.602937899999993</v>
      </c>
      <c r="L583">
        <v>-97.686161600000005</v>
      </c>
      <c r="M583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583" s="12">
        <f>Table22[[#This Row],[Permit Approval Date]]-Table22[[#This Row],[Permit Submitted Date]]</f>
        <v>8</v>
      </c>
    </row>
    <row r="584" spans="1:14">
      <c r="A584" t="str">
        <f t="shared" si="9"/>
        <v>Norman</v>
      </c>
      <c r="B584">
        <v>0</v>
      </c>
      <c r="D584">
        <v>1</v>
      </c>
      <c r="E584">
        <v>27</v>
      </c>
      <c r="F584" s="1">
        <v>42640</v>
      </c>
      <c r="G584" s="1">
        <v>42650</v>
      </c>
      <c r="H584">
        <v>8</v>
      </c>
      <c r="I584">
        <v>60.050000000000004</v>
      </c>
      <c r="J584">
        <v>0</v>
      </c>
      <c r="K584">
        <v>35.162937899999996</v>
      </c>
      <c r="L584">
        <v>-96.9261616</v>
      </c>
      <c r="M584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584" s="12">
        <f>Table22[[#This Row],[Permit Approval Date]]-Table22[[#This Row],[Permit Submitted Date]]</f>
        <v>10</v>
      </c>
    </row>
    <row r="585" spans="1:14">
      <c r="A585" t="str">
        <f t="shared" si="9"/>
        <v>Norman</v>
      </c>
      <c r="B585">
        <v>0</v>
      </c>
      <c r="D585">
        <v>1</v>
      </c>
      <c r="E585">
        <v>19</v>
      </c>
      <c r="F585" s="1">
        <v>42640</v>
      </c>
      <c r="G585" s="1">
        <v>42649</v>
      </c>
      <c r="H585">
        <v>6</v>
      </c>
      <c r="I585">
        <v>34.25</v>
      </c>
      <c r="J585">
        <v>0</v>
      </c>
      <c r="K585">
        <v>35.362937899999999</v>
      </c>
      <c r="L585">
        <v>-97.236161600000003</v>
      </c>
      <c r="M585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585" s="12">
        <f>Table22[[#This Row],[Permit Approval Date]]-Table22[[#This Row],[Permit Submitted Date]]</f>
        <v>9</v>
      </c>
    </row>
    <row r="586" spans="1:14">
      <c r="A586" t="str">
        <f t="shared" si="9"/>
        <v>Norman</v>
      </c>
      <c r="B586">
        <v>0</v>
      </c>
      <c r="D586">
        <v>1</v>
      </c>
      <c r="E586">
        <v>37</v>
      </c>
      <c r="F586" s="1">
        <v>42641</v>
      </c>
      <c r="G586" s="1">
        <v>42643</v>
      </c>
      <c r="H586">
        <v>12</v>
      </c>
      <c r="I586">
        <v>80.329999999999984</v>
      </c>
      <c r="J586">
        <v>0</v>
      </c>
      <c r="K586">
        <v>35.222937899999998</v>
      </c>
      <c r="L586">
        <v>-97.486161600000003</v>
      </c>
      <c r="M586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586" s="12">
        <f>Table22[[#This Row],[Permit Approval Date]]-Table22[[#This Row],[Permit Submitted Date]]</f>
        <v>2</v>
      </c>
    </row>
    <row r="587" spans="1:14">
      <c r="A587" t="str">
        <f t="shared" si="9"/>
        <v>Norman</v>
      </c>
      <c r="B587">
        <v>0</v>
      </c>
      <c r="D587">
        <v>1</v>
      </c>
      <c r="E587">
        <v>18</v>
      </c>
      <c r="F587" s="1">
        <v>42641</v>
      </c>
      <c r="G587" s="1">
        <v>42656</v>
      </c>
      <c r="H587">
        <v>5</v>
      </c>
      <c r="I587">
        <v>31.849999999999998</v>
      </c>
      <c r="J587">
        <v>5.33</v>
      </c>
      <c r="K587">
        <v>35.032937899999993</v>
      </c>
      <c r="L587">
        <v>-97.356161600000007</v>
      </c>
      <c r="M587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587" s="12">
        <f>Table22[[#This Row],[Permit Approval Date]]-Table22[[#This Row],[Permit Submitted Date]]</f>
        <v>15</v>
      </c>
    </row>
    <row r="588" spans="1:14">
      <c r="A588" t="str">
        <f t="shared" si="9"/>
        <v>Norman</v>
      </c>
      <c r="B588">
        <v>0</v>
      </c>
      <c r="D588">
        <v>1</v>
      </c>
      <c r="E588">
        <v>17</v>
      </c>
      <c r="F588" s="1">
        <v>42642</v>
      </c>
      <c r="G588" s="1">
        <v>42656</v>
      </c>
      <c r="H588">
        <v>4</v>
      </c>
      <c r="I588">
        <v>32.32</v>
      </c>
      <c r="J588">
        <v>0</v>
      </c>
      <c r="K588">
        <v>35.112937899999999</v>
      </c>
      <c r="L588">
        <v>-97.946161599999996</v>
      </c>
      <c r="M588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588" s="12">
        <f>Table22[[#This Row],[Permit Approval Date]]-Table22[[#This Row],[Permit Submitted Date]]</f>
        <v>14</v>
      </c>
    </row>
    <row r="589" spans="1:14">
      <c r="A589" t="str">
        <f t="shared" si="9"/>
        <v>Norman</v>
      </c>
      <c r="B589">
        <v>0</v>
      </c>
      <c r="D589">
        <v>1</v>
      </c>
      <c r="E589">
        <v>16</v>
      </c>
      <c r="F589" s="1">
        <v>42642</v>
      </c>
      <c r="G589" s="1">
        <v>42642</v>
      </c>
      <c r="H589">
        <v>4</v>
      </c>
      <c r="I589">
        <v>18.450000000000003</v>
      </c>
      <c r="J589">
        <v>0</v>
      </c>
      <c r="K589">
        <v>34.962937899999993</v>
      </c>
      <c r="L589">
        <v>-97.966161600000007</v>
      </c>
      <c r="M589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589" s="12">
        <f>Table22[[#This Row],[Permit Approval Date]]-Table22[[#This Row],[Permit Submitted Date]]</f>
        <v>0</v>
      </c>
    </row>
    <row r="590" spans="1:14">
      <c r="A590" t="str">
        <f t="shared" si="9"/>
        <v>Norman</v>
      </c>
      <c r="B590">
        <v>0</v>
      </c>
      <c r="D590">
        <v>1</v>
      </c>
      <c r="E590">
        <v>29</v>
      </c>
      <c r="F590" s="1">
        <v>42643</v>
      </c>
      <c r="G590" s="1">
        <v>42655</v>
      </c>
      <c r="H590">
        <v>11</v>
      </c>
      <c r="I590">
        <v>89.559999999999988</v>
      </c>
      <c r="J590">
        <v>0</v>
      </c>
      <c r="K590">
        <v>35.232937899999996</v>
      </c>
      <c r="L590">
        <v>-97.006161599999999</v>
      </c>
      <c r="M59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590" s="12">
        <f>Table22[[#This Row],[Permit Approval Date]]-Table22[[#This Row],[Permit Submitted Date]]</f>
        <v>12</v>
      </c>
    </row>
    <row r="591" spans="1:14">
      <c r="A591" t="str">
        <f t="shared" si="9"/>
        <v>Norman</v>
      </c>
      <c r="B591">
        <v>0</v>
      </c>
      <c r="D591">
        <v>1</v>
      </c>
      <c r="E591">
        <v>17</v>
      </c>
      <c r="F591" s="1">
        <v>42643</v>
      </c>
      <c r="G591" s="1">
        <v>42668</v>
      </c>
      <c r="H591">
        <v>6</v>
      </c>
      <c r="I591">
        <v>51.3</v>
      </c>
      <c r="J591">
        <v>4.7</v>
      </c>
      <c r="K591">
        <v>35.082937899999997</v>
      </c>
      <c r="L591">
        <v>-97.396161599999999</v>
      </c>
      <c r="M591" s="13">
        <f>ACOS(COS(RADIANS(90-$P$2)) *COS(RADIANS(90-Table22[[#This Row],[Latitude]])) +SIN(RADIANS(90-$P$2)) *SIN(RADIANS(90-Table22[[#This Row],[Latitude]])) *COS(RADIANS($Q$2-Table22[[#This Row],[Longitude]]))) *3958.756</f>
        <v>8.9724500048267775</v>
      </c>
      <c r="N591" s="12">
        <f>Table22[[#This Row],[Permit Approval Date]]-Table22[[#This Row],[Permit Submitted Date]]</f>
        <v>25</v>
      </c>
    </row>
    <row r="592" spans="1:14">
      <c r="A592" t="str">
        <f t="shared" si="9"/>
        <v>Norman</v>
      </c>
      <c r="B592">
        <v>0</v>
      </c>
      <c r="D592">
        <v>1</v>
      </c>
      <c r="E592">
        <v>19</v>
      </c>
      <c r="F592" s="1">
        <v>42643</v>
      </c>
      <c r="G592" s="1">
        <v>42668</v>
      </c>
      <c r="H592">
        <v>6</v>
      </c>
      <c r="I592">
        <v>28.9</v>
      </c>
      <c r="J592">
        <v>0</v>
      </c>
      <c r="K592">
        <v>35.222937899999998</v>
      </c>
      <c r="L592">
        <v>-97.486161600000003</v>
      </c>
      <c r="M592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592" s="12">
        <f>Table22[[#This Row],[Permit Approval Date]]-Table22[[#This Row],[Permit Submitted Date]]</f>
        <v>25</v>
      </c>
    </row>
    <row r="593" spans="1:14">
      <c r="A593" t="str">
        <f t="shared" si="9"/>
        <v>Norman</v>
      </c>
      <c r="B593">
        <v>0</v>
      </c>
      <c r="D593">
        <v>1</v>
      </c>
      <c r="E593">
        <v>20</v>
      </c>
      <c r="F593" s="1">
        <v>42643</v>
      </c>
      <c r="G593" s="1">
        <v>42655</v>
      </c>
      <c r="H593">
        <v>3</v>
      </c>
      <c r="I593">
        <v>27.549999999999997</v>
      </c>
      <c r="J593">
        <v>0</v>
      </c>
      <c r="K593">
        <v>35.232937899999996</v>
      </c>
      <c r="L593">
        <v>-97.006161599999999</v>
      </c>
      <c r="M59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593" s="12">
        <f>Table22[[#This Row],[Permit Approval Date]]-Table22[[#This Row],[Permit Submitted Date]]</f>
        <v>12</v>
      </c>
    </row>
    <row r="594" spans="1:14">
      <c r="A594" t="str">
        <f t="shared" si="9"/>
        <v>Norman</v>
      </c>
      <c r="B594">
        <v>0</v>
      </c>
      <c r="D594">
        <v>1</v>
      </c>
      <c r="E594">
        <v>23</v>
      </c>
      <c r="F594" s="1">
        <v>42646</v>
      </c>
      <c r="G594" s="1">
        <v>42646</v>
      </c>
      <c r="H594">
        <v>7</v>
      </c>
      <c r="I594">
        <v>62.570000000000007</v>
      </c>
      <c r="J594">
        <v>0</v>
      </c>
      <c r="K594">
        <v>35.732937899999996</v>
      </c>
      <c r="L594">
        <v>-96.936161600000005</v>
      </c>
      <c r="M594" s="13">
        <f>ACOS(COS(RADIANS(90-$P$2)) *COS(RADIANS(90-Table22[[#This Row],[Latitude]])) +SIN(RADIANS(90-$P$2)) *SIN(RADIANS(90-Table22[[#This Row],[Latitude]])) *COS(RADIANS($Q$2-Table22[[#This Row],[Longitude]]))) *3958.756</f>
        <v>46.370733487732394</v>
      </c>
      <c r="N594" s="12">
        <f>Table22[[#This Row],[Permit Approval Date]]-Table22[[#This Row],[Permit Submitted Date]]</f>
        <v>0</v>
      </c>
    </row>
    <row r="595" spans="1:14">
      <c r="A595" t="str">
        <f t="shared" si="9"/>
        <v>Norman</v>
      </c>
      <c r="B595">
        <v>0</v>
      </c>
      <c r="D595">
        <v>3</v>
      </c>
      <c r="E595">
        <v>48</v>
      </c>
      <c r="F595" s="1">
        <v>42646</v>
      </c>
      <c r="G595" s="1">
        <v>42657</v>
      </c>
      <c r="H595">
        <v>8</v>
      </c>
      <c r="I595">
        <v>56.159999999999989</v>
      </c>
      <c r="J595">
        <v>0</v>
      </c>
      <c r="K595">
        <v>35.212937899999993</v>
      </c>
      <c r="L595">
        <v>-97.306161599999996</v>
      </c>
      <c r="M595" s="13">
        <f>ACOS(COS(RADIANS(90-$P$2)) *COS(RADIANS(90-Table22[[#This Row],[Latitude]])) +SIN(RADIANS(90-$P$2)) *SIN(RADIANS(90-Table22[[#This Row],[Latitude]])) *COS(RADIANS($Q$2-Table22[[#This Row],[Longitude]]))) *3958.756</f>
        <v>7.9433826566841148</v>
      </c>
      <c r="N595" s="12">
        <f>Table22[[#This Row],[Permit Approval Date]]-Table22[[#This Row],[Permit Submitted Date]]</f>
        <v>11</v>
      </c>
    </row>
    <row r="596" spans="1:14">
      <c r="A596" t="str">
        <f t="shared" si="9"/>
        <v>Norman</v>
      </c>
      <c r="B596">
        <v>0</v>
      </c>
      <c r="D596">
        <v>1</v>
      </c>
      <c r="E596">
        <v>15</v>
      </c>
      <c r="F596" s="1">
        <v>42646</v>
      </c>
      <c r="G596" s="1">
        <v>42646</v>
      </c>
      <c r="H596">
        <v>5</v>
      </c>
      <c r="I596">
        <v>41.22</v>
      </c>
      <c r="J596">
        <v>0</v>
      </c>
      <c r="K596">
        <v>34.962937899999993</v>
      </c>
      <c r="L596">
        <v>-97.966161600000007</v>
      </c>
      <c r="M596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596" s="12">
        <f>Table22[[#This Row],[Permit Approval Date]]-Table22[[#This Row],[Permit Submitted Date]]</f>
        <v>0</v>
      </c>
    </row>
    <row r="597" spans="1:14">
      <c r="A597" t="str">
        <f t="shared" si="9"/>
        <v>Norman</v>
      </c>
      <c r="B597">
        <v>0</v>
      </c>
      <c r="D597">
        <v>3</v>
      </c>
      <c r="E597">
        <v>57</v>
      </c>
      <c r="F597" s="1">
        <v>42646</v>
      </c>
      <c r="G597" s="1">
        <v>42646</v>
      </c>
      <c r="H597">
        <v>3</v>
      </c>
      <c r="I597">
        <v>32.19</v>
      </c>
      <c r="J597">
        <v>0</v>
      </c>
      <c r="K597">
        <v>35.552937899999996</v>
      </c>
      <c r="L597">
        <v>-97.046161600000005</v>
      </c>
      <c r="M597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597" s="12">
        <f>Table22[[#This Row],[Permit Approval Date]]-Table22[[#This Row],[Permit Submitted Date]]</f>
        <v>0</v>
      </c>
    </row>
    <row r="598" spans="1:14">
      <c r="A598" t="str">
        <f t="shared" si="9"/>
        <v>Norman</v>
      </c>
      <c r="B598">
        <v>0</v>
      </c>
      <c r="D598">
        <v>1</v>
      </c>
      <c r="E598">
        <v>10</v>
      </c>
      <c r="F598" s="1">
        <v>42646</v>
      </c>
      <c r="G598" s="1">
        <v>42646</v>
      </c>
      <c r="H598">
        <v>4</v>
      </c>
      <c r="I598">
        <v>28.840000000000003</v>
      </c>
      <c r="J598">
        <v>0</v>
      </c>
      <c r="K598">
        <v>34.902937899999998</v>
      </c>
      <c r="L598">
        <v>-97.886161600000008</v>
      </c>
      <c r="M598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598" s="12">
        <f>Table22[[#This Row],[Permit Approval Date]]-Table22[[#This Row],[Permit Submitted Date]]</f>
        <v>0</v>
      </c>
    </row>
    <row r="599" spans="1:14">
      <c r="A599" t="str">
        <f t="shared" si="9"/>
        <v>Norman</v>
      </c>
      <c r="B599">
        <v>0</v>
      </c>
      <c r="D599">
        <v>1</v>
      </c>
      <c r="E599">
        <v>23</v>
      </c>
      <c r="F599" s="1">
        <v>42646</v>
      </c>
      <c r="G599" s="1">
        <v>42656</v>
      </c>
      <c r="H599">
        <v>5</v>
      </c>
      <c r="I599">
        <v>21.67</v>
      </c>
      <c r="J599">
        <v>9.35</v>
      </c>
      <c r="K599">
        <v>35.092937899999995</v>
      </c>
      <c r="L599">
        <v>-97.236161600000003</v>
      </c>
      <c r="M599" s="13">
        <f>ACOS(COS(RADIANS(90-$P$2)) *COS(RADIANS(90-Table22[[#This Row],[Latitude]])) +SIN(RADIANS(90-$P$2)) *SIN(RADIANS(90-Table22[[#This Row],[Latitude]])) *COS(RADIANS($Q$2-Table22[[#This Row],[Longitude]]))) *3958.756</f>
        <v>14.228947513888629</v>
      </c>
      <c r="N599" s="12">
        <f>Table22[[#This Row],[Permit Approval Date]]-Table22[[#This Row],[Permit Submitted Date]]</f>
        <v>10</v>
      </c>
    </row>
    <row r="600" spans="1:14">
      <c r="A600" t="str">
        <f t="shared" si="9"/>
        <v>Norman</v>
      </c>
      <c r="B600">
        <v>0</v>
      </c>
      <c r="D600">
        <v>1</v>
      </c>
      <c r="E600">
        <v>12</v>
      </c>
      <c r="F600" s="1">
        <v>42646</v>
      </c>
      <c r="G600" s="1">
        <v>42646</v>
      </c>
      <c r="H600">
        <v>1</v>
      </c>
      <c r="I600">
        <v>8.48</v>
      </c>
      <c r="J600">
        <v>0</v>
      </c>
      <c r="K600">
        <v>34.902937899999998</v>
      </c>
      <c r="L600">
        <v>-97.886161600000008</v>
      </c>
      <c r="M600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600" s="12">
        <f>Table22[[#This Row],[Permit Approval Date]]-Table22[[#This Row],[Permit Submitted Date]]</f>
        <v>0</v>
      </c>
    </row>
    <row r="601" spans="1:14">
      <c r="A601" t="str">
        <f t="shared" si="9"/>
        <v>Norman</v>
      </c>
      <c r="B601">
        <v>1</v>
      </c>
      <c r="C601">
        <v>1</v>
      </c>
      <c r="D601">
        <v>1</v>
      </c>
      <c r="E601">
        <v>19</v>
      </c>
      <c r="F601" s="1">
        <v>42647</v>
      </c>
      <c r="G601" s="1">
        <v>42664</v>
      </c>
      <c r="H601">
        <v>10</v>
      </c>
      <c r="I601">
        <v>75.570000000000007</v>
      </c>
      <c r="J601">
        <v>14.25</v>
      </c>
      <c r="K601">
        <v>35.060296100000002</v>
      </c>
      <c r="L601">
        <v>-96.406200200000001</v>
      </c>
      <c r="M601" s="13">
        <f>ACOS(COS(RADIANS(90-$P$2)) *COS(RADIANS(90-Table22[[#This Row],[Latitude]])) +SIN(RADIANS(90-$P$2)) *SIN(RADIANS(90-Table22[[#This Row],[Latitude]])) *COS(RADIANS($Q$2-Table22[[#This Row],[Longitude]]))) *3958.756</f>
        <v>59.645787478648849</v>
      </c>
      <c r="N601" s="12">
        <f>Table22[[#This Row],[Permit Approval Date]]-Table22[[#This Row],[Permit Submitted Date]]</f>
        <v>17</v>
      </c>
    </row>
    <row r="602" spans="1:14">
      <c r="A602" t="str">
        <f t="shared" si="9"/>
        <v>Norman</v>
      </c>
      <c r="B602">
        <v>0</v>
      </c>
      <c r="D602">
        <v>2</v>
      </c>
      <c r="E602">
        <v>36</v>
      </c>
      <c r="F602" s="1">
        <v>42647</v>
      </c>
      <c r="G602" s="1">
        <v>42647</v>
      </c>
      <c r="H602">
        <v>6</v>
      </c>
      <c r="I602">
        <v>57.110000000000007</v>
      </c>
      <c r="J602">
        <v>0</v>
      </c>
      <c r="K602">
        <v>35.972937899999998</v>
      </c>
      <c r="L602">
        <v>-97.626161600000003</v>
      </c>
      <c r="M602" s="13">
        <f>ACOS(COS(RADIANS(90-$P$2)) *COS(RADIANS(90-Table22[[#This Row],[Latitude]])) +SIN(RADIANS(90-$P$2)) *SIN(RADIANS(90-Table22[[#This Row],[Latitude]])) *COS(RADIANS($Q$2-Table22[[#This Row],[Longitude]]))) *3958.756</f>
        <v>53.937273493267284</v>
      </c>
      <c r="N602" s="12">
        <f>Table22[[#This Row],[Permit Approval Date]]-Table22[[#This Row],[Permit Submitted Date]]</f>
        <v>0</v>
      </c>
    </row>
    <row r="603" spans="1:14">
      <c r="A603" t="str">
        <f t="shared" si="9"/>
        <v>Norman</v>
      </c>
      <c r="B603">
        <v>0</v>
      </c>
      <c r="D603">
        <v>1</v>
      </c>
      <c r="E603">
        <v>40</v>
      </c>
      <c r="F603" s="1">
        <v>42647</v>
      </c>
      <c r="G603" s="1">
        <v>42667</v>
      </c>
      <c r="H603">
        <v>7</v>
      </c>
      <c r="I603">
        <v>51.540000000000006</v>
      </c>
      <c r="J603">
        <v>0</v>
      </c>
      <c r="K603">
        <v>35.602937899999993</v>
      </c>
      <c r="L603">
        <v>-97.566161600000001</v>
      </c>
      <c r="M603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603" s="12">
        <f>Table22[[#This Row],[Permit Approval Date]]-Table22[[#This Row],[Permit Submitted Date]]</f>
        <v>20</v>
      </c>
    </row>
    <row r="604" spans="1:14">
      <c r="A604" t="str">
        <f t="shared" si="9"/>
        <v>Norman</v>
      </c>
      <c r="B604">
        <v>0</v>
      </c>
      <c r="C604">
        <v>1</v>
      </c>
      <c r="D604">
        <v>2</v>
      </c>
      <c r="E604">
        <v>37</v>
      </c>
      <c r="F604" s="1">
        <v>42647</v>
      </c>
      <c r="G604" s="1">
        <v>42654</v>
      </c>
      <c r="H604">
        <v>4</v>
      </c>
      <c r="I604">
        <v>28.56</v>
      </c>
      <c r="J604">
        <v>11.02</v>
      </c>
      <c r="K604">
        <v>36.292937899999998</v>
      </c>
      <c r="L604">
        <v>-97.566161600000001</v>
      </c>
      <c r="M604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604" s="12">
        <f>Table22[[#This Row],[Permit Approval Date]]-Table22[[#This Row],[Permit Submitted Date]]</f>
        <v>7</v>
      </c>
    </row>
    <row r="605" spans="1:14">
      <c r="A605" t="str">
        <f t="shared" si="9"/>
        <v>Norman</v>
      </c>
      <c r="B605">
        <v>0</v>
      </c>
      <c r="D605">
        <v>1</v>
      </c>
      <c r="E605">
        <v>27</v>
      </c>
      <c r="F605" s="1">
        <v>42647</v>
      </c>
      <c r="G605" s="1">
        <v>42647</v>
      </c>
      <c r="H605">
        <v>4</v>
      </c>
      <c r="I605">
        <v>38.159999999999997</v>
      </c>
      <c r="J605">
        <v>0</v>
      </c>
      <c r="K605">
        <v>36.452937899999995</v>
      </c>
      <c r="L605">
        <v>-97.7861616</v>
      </c>
      <c r="M605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605" s="12">
        <f>Table22[[#This Row],[Permit Approval Date]]-Table22[[#This Row],[Permit Submitted Date]]</f>
        <v>0</v>
      </c>
    </row>
    <row r="606" spans="1:14">
      <c r="A606" t="str">
        <f t="shared" si="9"/>
        <v>Norman</v>
      </c>
      <c r="B606">
        <v>0</v>
      </c>
      <c r="D606">
        <v>1</v>
      </c>
      <c r="E606">
        <v>13</v>
      </c>
      <c r="F606" s="1">
        <v>42647</v>
      </c>
      <c r="G606" s="1">
        <v>42647</v>
      </c>
      <c r="H606">
        <v>2</v>
      </c>
      <c r="I606">
        <v>22.42</v>
      </c>
      <c r="J606">
        <v>0</v>
      </c>
      <c r="K606">
        <v>36.292937899999998</v>
      </c>
      <c r="L606">
        <v>-97.7861616</v>
      </c>
      <c r="M606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606" s="12">
        <f>Table22[[#This Row],[Permit Approval Date]]-Table22[[#This Row],[Permit Submitted Date]]</f>
        <v>0</v>
      </c>
    </row>
    <row r="607" spans="1:14">
      <c r="A607" t="str">
        <f t="shared" si="9"/>
        <v>Norman</v>
      </c>
      <c r="B607">
        <v>1</v>
      </c>
      <c r="D607">
        <v>1</v>
      </c>
      <c r="E607">
        <v>19</v>
      </c>
      <c r="F607" s="1">
        <v>42648</v>
      </c>
      <c r="G607" s="1">
        <v>42668</v>
      </c>
      <c r="H607">
        <v>9</v>
      </c>
      <c r="I607">
        <v>78.829999999999984</v>
      </c>
      <c r="J607">
        <v>0</v>
      </c>
      <c r="K607">
        <v>35.150296099999998</v>
      </c>
      <c r="L607">
        <v>-96.536200199999996</v>
      </c>
      <c r="M607" s="13">
        <f>ACOS(COS(RADIANS(90-$P$2)) *COS(RADIANS(90-Table22[[#This Row],[Latitude]])) +SIN(RADIANS(90-$P$2)) *SIN(RADIANS(90-Table22[[#This Row],[Latitude]])) *COS(RADIANS($Q$2-Table22[[#This Row],[Longitude]]))) *3958.756</f>
        <v>51.559397723690353</v>
      </c>
      <c r="N607" s="12">
        <f>Table22[[#This Row],[Permit Approval Date]]-Table22[[#This Row],[Permit Submitted Date]]</f>
        <v>20</v>
      </c>
    </row>
    <row r="608" spans="1:14">
      <c r="A608" t="str">
        <f t="shared" si="9"/>
        <v>Norman</v>
      </c>
      <c r="B608">
        <v>0</v>
      </c>
      <c r="C608">
        <v>1</v>
      </c>
      <c r="D608">
        <v>1</v>
      </c>
      <c r="E608">
        <v>43</v>
      </c>
      <c r="F608" s="1">
        <v>42648</v>
      </c>
      <c r="G608" s="1">
        <v>42655</v>
      </c>
      <c r="H608">
        <v>19</v>
      </c>
      <c r="I608">
        <v>150.95000000000002</v>
      </c>
      <c r="J608">
        <v>12.96</v>
      </c>
      <c r="K608">
        <v>35.232937899999996</v>
      </c>
      <c r="L608">
        <v>-97.006161599999999</v>
      </c>
      <c r="M60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08" s="12">
        <f>Table22[[#This Row],[Permit Approval Date]]-Table22[[#This Row],[Permit Submitted Date]]</f>
        <v>7</v>
      </c>
    </row>
    <row r="609" spans="1:14">
      <c r="A609" t="str">
        <f t="shared" si="9"/>
        <v>Norman</v>
      </c>
      <c r="B609">
        <v>0</v>
      </c>
      <c r="D609">
        <v>1</v>
      </c>
      <c r="E609">
        <v>33</v>
      </c>
      <c r="F609" s="1">
        <v>42648</v>
      </c>
      <c r="G609" s="1">
        <v>42660</v>
      </c>
      <c r="H609">
        <v>4</v>
      </c>
      <c r="I609">
        <v>39.510000000000005</v>
      </c>
      <c r="J609">
        <v>0</v>
      </c>
      <c r="K609">
        <v>35.242937899999994</v>
      </c>
      <c r="L609">
        <v>-97.226161599999998</v>
      </c>
      <c r="M609" s="13">
        <f>ACOS(COS(RADIANS(90-$P$2)) *COS(RADIANS(90-Table22[[#This Row],[Latitude]])) +SIN(RADIANS(90-$P$2)) *SIN(RADIANS(90-Table22[[#This Row],[Latitude]])) *COS(RADIANS($Q$2-Table22[[#This Row],[Longitude]]))) *3958.756</f>
        <v>12.701181611774436</v>
      </c>
      <c r="N609" s="12">
        <f>Table22[[#This Row],[Permit Approval Date]]-Table22[[#This Row],[Permit Submitted Date]]</f>
        <v>12</v>
      </c>
    </row>
    <row r="610" spans="1:14">
      <c r="A610" t="str">
        <f t="shared" si="9"/>
        <v>Norman</v>
      </c>
      <c r="B610">
        <v>0</v>
      </c>
      <c r="D610">
        <v>1</v>
      </c>
      <c r="E610">
        <v>24</v>
      </c>
      <c r="F610" s="1">
        <v>42648</v>
      </c>
      <c r="G610" s="1">
        <v>42648</v>
      </c>
      <c r="H610">
        <v>3</v>
      </c>
      <c r="I610">
        <v>24.06</v>
      </c>
      <c r="J610">
        <v>0</v>
      </c>
      <c r="K610">
        <v>35.6429379</v>
      </c>
      <c r="L610">
        <v>-96.876161600000003</v>
      </c>
      <c r="M610" s="13">
        <f>ACOS(COS(RADIANS(90-$P$2)) *COS(RADIANS(90-Table22[[#This Row],[Latitude]])) +SIN(RADIANS(90-$P$2)) *SIN(RADIANS(90-Table22[[#This Row],[Latitude]])) *COS(RADIANS($Q$2-Table22[[#This Row],[Longitude]]))) *3958.756</f>
        <v>44.075950321991947</v>
      </c>
      <c r="N610" s="12">
        <f>Table22[[#This Row],[Permit Approval Date]]-Table22[[#This Row],[Permit Submitted Date]]</f>
        <v>0</v>
      </c>
    </row>
    <row r="611" spans="1:14">
      <c r="A611" t="str">
        <f t="shared" si="9"/>
        <v>Norman</v>
      </c>
      <c r="B611">
        <v>0</v>
      </c>
      <c r="D611">
        <v>1</v>
      </c>
      <c r="E611">
        <v>16</v>
      </c>
      <c r="F611" s="1">
        <v>42648</v>
      </c>
      <c r="G611" s="1">
        <v>42670</v>
      </c>
      <c r="H611">
        <v>3</v>
      </c>
      <c r="I611">
        <v>19.600000000000001</v>
      </c>
      <c r="J611">
        <v>3.5</v>
      </c>
      <c r="K611">
        <v>35.332937899999997</v>
      </c>
      <c r="L611">
        <v>-97.326161600000006</v>
      </c>
      <c r="M611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611" s="12">
        <f>Table22[[#This Row],[Permit Approval Date]]-Table22[[#This Row],[Permit Submitted Date]]</f>
        <v>22</v>
      </c>
    </row>
    <row r="612" spans="1:14">
      <c r="A612" t="str">
        <f t="shared" si="9"/>
        <v>Norman</v>
      </c>
      <c r="B612">
        <v>0</v>
      </c>
      <c r="D612">
        <v>1</v>
      </c>
      <c r="E612">
        <v>26</v>
      </c>
      <c r="F612" s="1">
        <v>42649</v>
      </c>
      <c r="G612" s="1">
        <v>42649</v>
      </c>
      <c r="H612">
        <v>12</v>
      </c>
      <c r="I612">
        <v>80.359999999999985</v>
      </c>
      <c r="J612">
        <v>0</v>
      </c>
      <c r="K612">
        <v>35.312937899999994</v>
      </c>
      <c r="L612">
        <v>-97.116161599999998</v>
      </c>
      <c r="M612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612" s="12">
        <f>Table22[[#This Row],[Permit Approval Date]]-Table22[[#This Row],[Permit Submitted Date]]</f>
        <v>0</v>
      </c>
    </row>
    <row r="613" spans="1:14">
      <c r="A613" t="str">
        <f t="shared" si="9"/>
        <v>Norman</v>
      </c>
      <c r="B613">
        <v>0</v>
      </c>
      <c r="D613">
        <v>1</v>
      </c>
      <c r="E613">
        <v>21</v>
      </c>
      <c r="F613" s="1">
        <v>42649</v>
      </c>
      <c r="G613" s="1">
        <v>42649</v>
      </c>
      <c r="H613">
        <v>9</v>
      </c>
      <c r="I613">
        <v>74.239999999999995</v>
      </c>
      <c r="J613">
        <v>0</v>
      </c>
      <c r="K613">
        <v>35.102937899999993</v>
      </c>
      <c r="L613">
        <v>-97.756161599999999</v>
      </c>
      <c r="M613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613" s="12">
        <f>Table22[[#This Row],[Permit Approval Date]]-Table22[[#This Row],[Permit Submitted Date]]</f>
        <v>0</v>
      </c>
    </row>
    <row r="614" spans="1:14">
      <c r="A614" t="str">
        <f t="shared" si="9"/>
        <v>Norman</v>
      </c>
      <c r="B614">
        <v>0</v>
      </c>
      <c r="D614">
        <v>1</v>
      </c>
      <c r="E614">
        <v>16</v>
      </c>
      <c r="F614" s="1">
        <v>42649</v>
      </c>
      <c r="G614" s="1">
        <v>42656</v>
      </c>
      <c r="H614">
        <v>7</v>
      </c>
      <c r="I614">
        <v>44.319999999999993</v>
      </c>
      <c r="J614">
        <v>0</v>
      </c>
      <c r="K614">
        <v>34.942937899999997</v>
      </c>
      <c r="L614">
        <v>-97.766161600000004</v>
      </c>
      <c r="M614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614" s="12">
        <f>Table22[[#This Row],[Permit Approval Date]]-Table22[[#This Row],[Permit Submitted Date]]</f>
        <v>7</v>
      </c>
    </row>
    <row r="615" spans="1:14">
      <c r="A615" t="str">
        <f t="shared" si="9"/>
        <v>Norman</v>
      </c>
      <c r="B615">
        <v>0</v>
      </c>
      <c r="D615">
        <v>1</v>
      </c>
      <c r="E615">
        <v>16</v>
      </c>
      <c r="F615" s="1">
        <v>42649</v>
      </c>
      <c r="G615" s="1">
        <v>42649</v>
      </c>
      <c r="H615">
        <v>4</v>
      </c>
      <c r="I615">
        <v>34.03</v>
      </c>
      <c r="J615">
        <v>0</v>
      </c>
      <c r="K615">
        <v>35.572937899999999</v>
      </c>
      <c r="L615">
        <v>-97.996161600000008</v>
      </c>
      <c r="M615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615" s="12">
        <f>Table22[[#This Row],[Permit Approval Date]]-Table22[[#This Row],[Permit Submitted Date]]</f>
        <v>0</v>
      </c>
    </row>
    <row r="616" spans="1:14">
      <c r="A616" t="str">
        <f t="shared" si="9"/>
        <v>Norman</v>
      </c>
      <c r="B616">
        <v>0</v>
      </c>
      <c r="D616">
        <v>1</v>
      </c>
      <c r="E616">
        <v>20</v>
      </c>
      <c r="F616" s="1">
        <v>42649</v>
      </c>
      <c r="G616" s="1">
        <v>42661</v>
      </c>
      <c r="H616">
        <v>4</v>
      </c>
      <c r="I616">
        <v>26.9</v>
      </c>
      <c r="J616">
        <v>0</v>
      </c>
      <c r="K616">
        <v>35.242937899999994</v>
      </c>
      <c r="L616">
        <v>-97.636161600000008</v>
      </c>
      <c r="M616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616" s="12">
        <f>Table22[[#This Row],[Permit Approval Date]]-Table22[[#This Row],[Permit Submitted Date]]</f>
        <v>12</v>
      </c>
    </row>
    <row r="617" spans="1:14">
      <c r="A617" t="str">
        <f t="shared" si="9"/>
        <v>Norman</v>
      </c>
      <c r="B617">
        <v>0</v>
      </c>
      <c r="D617">
        <v>1</v>
      </c>
      <c r="E617">
        <v>25</v>
      </c>
      <c r="F617" s="1">
        <v>42650</v>
      </c>
      <c r="G617" s="1">
        <v>42650</v>
      </c>
      <c r="H617">
        <v>11</v>
      </c>
      <c r="I617">
        <v>93.43</v>
      </c>
      <c r="J617">
        <v>0</v>
      </c>
      <c r="K617">
        <v>35.232937899999996</v>
      </c>
      <c r="L617">
        <v>-97.006161599999999</v>
      </c>
      <c r="M61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17" s="12">
        <f>Table22[[#This Row],[Permit Approval Date]]-Table22[[#This Row],[Permit Submitted Date]]</f>
        <v>0</v>
      </c>
    </row>
    <row r="618" spans="1:14">
      <c r="A618" t="str">
        <f t="shared" si="9"/>
        <v>Norman</v>
      </c>
      <c r="B618">
        <v>0</v>
      </c>
      <c r="D618">
        <v>1</v>
      </c>
      <c r="E618">
        <v>24</v>
      </c>
      <c r="F618" s="1">
        <v>42650</v>
      </c>
      <c r="G618" s="1">
        <v>42655</v>
      </c>
      <c r="H618">
        <v>13</v>
      </c>
      <c r="I618">
        <v>78.349999999999994</v>
      </c>
      <c r="J618">
        <v>0</v>
      </c>
      <c r="K618">
        <v>35.102937899999993</v>
      </c>
      <c r="L618">
        <v>-97.276161599999995</v>
      </c>
      <c r="M618" s="13">
        <f>ACOS(COS(RADIANS(90-$P$2)) *COS(RADIANS(90-Table22[[#This Row],[Latitude]])) +SIN(RADIANS(90-$P$2)) *SIN(RADIANS(90-Table22[[#This Row],[Latitude]])) *COS(RADIANS($Q$2-Table22[[#This Row],[Longitude]]))) *3958.756</f>
        <v>11.979075684087395</v>
      </c>
      <c r="N618" s="12">
        <f>Table22[[#This Row],[Permit Approval Date]]-Table22[[#This Row],[Permit Submitted Date]]</f>
        <v>5</v>
      </c>
    </row>
    <row r="619" spans="1:14">
      <c r="A619" t="str">
        <f t="shared" si="9"/>
        <v>Norman</v>
      </c>
      <c r="B619">
        <v>0</v>
      </c>
      <c r="D619">
        <v>1</v>
      </c>
      <c r="E619">
        <v>24</v>
      </c>
      <c r="F619" s="1">
        <v>42650</v>
      </c>
      <c r="G619" s="1">
        <v>42650</v>
      </c>
      <c r="H619">
        <v>8</v>
      </c>
      <c r="I619">
        <v>71.819999999999993</v>
      </c>
      <c r="J619">
        <v>0</v>
      </c>
      <c r="K619">
        <v>35.232937899999996</v>
      </c>
      <c r="L619">
        <v>-97.006161599999999</v>
      </c>
      <c r="M61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19" s="12">
        <f>Table22[[#This Row],[Permit Approval Date]]-Table22[[#This Row],[Permit Submitted Date]]</f>
        <v>0</v>
      </c>
    </row>
    <row r="620" spans="1:14">
      <c r="A620" t="str">
        <f t="shared" si="9"/>
        <v>Norman</v>
      </c>
      <c r="B620">
        <v>0</v>
      </c>
      <c r="D620">
        <v>2</v>
      </c>
      <c r="E620">
        <v>36</v>
      </c>
      <c r="F620" s="1">
        <v>42650</v>
      </c>
      <c r="G620" s="1">
        <v>42650</v>
      </c>
      <c r="H620">
        <v>9</v>
      </c>
      <c r="I620">
        <v>61.89</v>
      </c>
      <c r="J620">
        <v>0</v>
      </c>
      <c r="K620">
        <v>35.662937899999996</v>
      </c>
      <c r="L620">
        <v>-97.076161600000006</v>
      </c>
      <c r="M620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620" s="12">
        <f>Table22[[#This Row],[Permit Approval Date]]-Table22[[#This Row],[Permit Submitted Date]]</f>
        <v>0</v>
      </c>
    </row>
    <row r="621" spans="1:14">
      <c r="A621" t="str">
        <f t="shared" si="9"/>
        <v>Norman</v>
      </c>
      <c r="B621">
        <v>0</v>
      </c>
      <c r="D621">
        <v>1</v>
      </c>
      <c r="E621">
        <v>21</v>
      </c>
      <c r="F621" s="1">
        <v>42650</v>
      </c>
      <c r="G621" s="1">
        <v>42650</v>
      </c>
      <c r="H621">
        <v>5</v>
      </c>
      <c r="I621">
        <v>49.56</v>
      </c>
      <c r="J621">
        <v>0</v>
      </c>
      <c r="K621">
        <v>35.232937899999996</v>
      </c>
      <c r="L621">
        <v>-97.006161599999999</v>
      </c>
      <c r="M62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21" s="12">
        <f>Table22[[#This Row],[Permit Approval Date]]-Table22[[#This Row],[Permit Submitted Date]]</f>
        <v>0</v>
      </c>
    </row>
    <row r="622" spans="1:14">
      <c r="A622" t="str">
        <f t="shared" si="9"/>
        <v>Norman</v>
      </c>
      <c r="B622">
        <v>0</v>
      </c>
      <c r="D622">
        <v>1</v>
      </c>
      <c r="E622">
        <v>29</v>
      </c>
      <c r="F622" s="1">
        <v>42650</v>
      </c>
      <c r="G622" s="1">
        <v>42650</v>
      </c>
      <c r="H622">
        <v>4</v>
      </c>
      <c r="I622">
        <v>45.01</v>
      </c>
      <c r="J622">
        <v>0</v>
      </c>
      <c r="K622">
        <v>35.162937899999996</v>
      </c>
      <c r="L622">
        <v>-96.9261616</v>
      </c>
      <c r="M622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622" s="12">
        <f>Table22[[#This Row],[Permit Approval Date]]-Table22[[#This Row],[Permit Submitted Date]]</f>
        <v>0</v>
      </c>
    </row>
    <row r="623" spans="1:14">
      <c r="A623" t="str">
        <f t="shared" si="9"/>
        <v>Norman</v>
      </c>
      <c r="B623">
        <v>0</v>
      </c>
      <c r="D623">
        <v>1</v>
      </c>
      <c r="E623">
        <v>14</v>
      </c>
      <c r="F623" s="1">
        <v>42650</v>
      </c>
      <c r="G623" s="1">
        <v>42650</v>
      </c>
      <c r="H623">
        <v>3</v>
      </c>
      <c r="I623">
        <v>25.4</v>
      </c>
      <c r="J623">
        <v>0</v>
      </c>
      <c r="K623">
        <v>35.152937899999998</v>
      </c>
      <c r="L623">
        <v>-97.236161600000003</v>
      </c>
      <c r="M623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623" s="12">
        <f>Table22[[#This Row],[Permit Approval Date]]-Table22[[#This Row],[Permit Submitted Date]]</f>
        <v>0</v>
      </c>
    </row>
    <row r="624" spans="1:14">
      <c r="A624" t="str">
        <f t="shared" si="9"/>
        <v>Norman</v>
      </c>
      <c r="B624">
        <v>0</v>
      </c>
      <c r="D624">
        <v>2</v>
      </c>
      <c r="E624">
        <v>55</v>
      </c>
      <c r="F624" s="1">
        <v>42653</v>
      </c>
      <c r="G624" s="1">
        <v>42655</v>
      </c>
      <c r="H624">
        <v>25</v>
      </c>
      <c r="I624">
        <v>187.69000000000003</v>
      </c>
      <c r="J624">
        <v>7.63</v>
      </c>
      <c r="K624">
        <v>35.232937899999996</v>
      </c>
      <c r="L624">
        <v>-97.006161599999999</v>
      </c>
      <c r="M62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24" s="12">
        <f>Table22[[#This Row],[Permit Approval Date]]-Table22[[#This Row],[Permit Submitted Date]]</f>
        <v>2</v>
      </c>
    </row>
    <row r="625" spans="1:14">
      <c r="A625" t="str">
        <f t="shared" si="9"/>
        <v>Norman</v>
      </c>
      <c r="B625">
        <v>0</v>
      </c>
      <c r="D625">
        <v>1</v>
      </c>
      <c r="E625">
        <v>28</v>
      </c>
      <c r="F625" s="1">
        <v>42653</v>
      </c>
      <c r="G625" s="1">
        <v>42653</v>
      </c>
      <c r="H625">
        <v>13</v>
      </c>
      <c r="I625">
        <v>75.77</v>
      </c>
      <c r="J625">
        <v>4.38</v>
      </c>
      <c r="K625">
        <v>34.902937899999998</v>
      </c>
      <c r="L625">
        <v>-97.376161600000003</v>
      </c>
      <c r="M625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625" s="12">
        <f>Table22[[#This Row],[Permit Approval Date]]-Table22[[#This Row],[Permit Submitted Date]]</f>
        <v>0</v>
      </c>
    </row>
    <row r="626" spans="1:14">
      <c r="A626" t="str">
        <f t="shared" si="9"/>
        <v>Norman</v>
      </c>
      <c r="B626">
        <v>0</v>
      </c>
      <c r="D626">
        <v>1</v>
      </c>
      <c r="E626">
        <v>28</v>
      </c>
      <c r="F626" s="1">
        <v>42653</v>
      </c>
      <c r="G626" s="1">
        <v>42667</v>
      </c>
      <c r="H626">
        <v>7</v>
      </c>
      <c r="I626">
        <v>48.03</v>
      </c>
      <c r="J626">
        <v>0</v>
      </c>
      <c r="K626">
        <v>35.632937899999995</v>
      </c>
      <c r="L626">
        <v>-97.506161599999999</v>
      </c>
      <c r="M626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626" s="12">
        <f>Table22[[#This Row],[Permit Approval Date]]-Table22[[#This Row],[Permit Submitted Date]]</f>
        <v>14</v>
      </c>
    </row>
    <row r="627" spans="1:14">
      <c r="A627" t="str">
        <f t="shared" si="9"/>
        <v>Norman</v>
      </c>
      <c r="B627">
        <v>1</v>
      </c>
      <c r="C627">
        <v>1</v>
      </c>
      <c r="D627">
        <v>1</v>
      </c>
      <c r="E627">
        <v>13</v>
      </c>
      <c r="F627" s="1">
        <v>42653</v>
      </c>
      <c r="G627" s="1">
        <v>42668</v>
      </c>
      <c r="H627">
        <v>14</v>
      </c>
      <c r="I627">
        <v>82.81</v>
      </c>
      <c r="J627">
        <v>11.52</v>
      </c>
      <c r="K627">
        <v>35.260296100000005</v>
      </c>
      <c r="L627">
        <v>-96.546200200000015</v>
      </c>
      <c r="M627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627" s="12">
        <f>Table22[[#This Row],[Permit Approval Date]]-Table22[[#This Row],[Permit Submitted Date]]</f>
        <v>15</v>
      </c>
    </row>
    <row r="628" spans="1:14">
      <c r="A628" t="str">
        <f t="shared" si="9"/>
        <v>Norman</v>
      </c>
      <c r="B628">
        <v>0</v>
      </c>
      <c r="D628">
        <v>1</v>
      </c>
      <c r="E628">
        <v>18</v>
      </c>
      <c r="F628" s="1">
        <v>42653</v>
      </c>
      <c r="G628" s="1">
        <v>42663</v>
      </c>
      <c r="H628">
        <v>6</v>
      </c>
      <c r="I628">
        <v>43.15</v>
      </c>
      <c r="J628">
        <v>0</v>
      </c>
      <c r="K628">
        <v>35.192937899999997</v>
      </c>
      <c r="L628">
        <v>-97.396161599999999</v>
      </c>
      <c r="M628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628" s="12">
        <f>Table22[[#This Row],[Permit Approval Date]]-Table22[[#This Row],[Permit Submitted Date]]</f>
        <v>10</v>
      </c>
    </row>
    <row r="629" spans="1:14">
      <c r="A629" t="str">
        <f t="shared" si="9"/>
        <v>Norman</v>
      </c>
      <c r="B629">
        <v>0</v>
      </c>
      <c r="D629">
        <v>1</v>
      </c>
      <c r="E629">
        <v>17</v>
      </c>
      <c r="F629" s="1">
        <v>42653</v>
      </c>
      <c r="G629" s="1">
        <v>42653</v>
      </c>
      <c r="H629">
        <v>5</v>
      </c>
      <c r="I629">
        <v>32.590000000000003</v>
      </c>
      <c r="J629">
        <v>0</v>
      </c>
      <c r="K629">
        <v>34.902937899999998</v>
      </c>
      <c r="L629">
        <v>-97.376161600000003</v>
      </c>
      <c r="M629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629" s="12">
        <f>Table22[[#This Row],[Permit Approval Date]]-Table22[[#This Row],[Permit Submitted Date]]</f>
        <v>0</v>
      </c>
    </row>
    <row r="630" spans="1:14">
      <c r="A630" t="str">
        <f t="shared" si="9"/>
        <v>Norman</v>
      </c>
      <c r="B630">
        <v>0</v>
      </c>
      <c r="D630">
        <v>1</v>
      </c>
      <c r="E630">
        <v>33</v>
      </c>
      <c r="F630" s="1">
        <v>42653</v>
      </c>
      <c r="G630" s="1">
        <v>42655</v>
      </c>
      <c r="H630">
        <v>3</v>
      </c>
      <c r="I630">
        <v>31.799999999999997</v>
      </c>
      <c r="J630">
        <v>0</v>
      </c>
      <c r="K630">
        <v>35.602937899999993</v>
      </c>
      <c r="L630">
        <v>-97.686161600000005</v>
      </c>
      <c r="M630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630" s="12">
        <f>Table22[[#This Row],[Permit Approval Date]]-Table22[[#This Row],[Permit Submitted Date]]</f>
        <v>2</v>
      </c>
    </row>
    <row r="631" spans="1:14">
      <c r="A631" t="str">
        <f t="shared" si="9"/>
        <v>Norman</v>
      </c>
      <c r="B631">
        <v>0</v>
      </c>
      <c r="D631">
        <v>1</v>
      </c>
      <c r="E631">
        <v>32</v>
      </c>
      <c r="F631" s="1">
        <v>42654</v>
      </c>
      <c r="G631" s="1">
        <v>42663</v>
      </c>
      <c r="H631">
        <v>12</v>
      </c>
      <c r="I631">
        <v>85.66</v>
      </c>
      <c r="J631">
        <v>0</v>
      </c>
      <c r="K631">
        <v>35.212937899999993</v>
      </c>
      <c r="L631">
        <v>-97.576161600000006</v>
      </c>
      <c r="M631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631" s="12">
        <f>Table22[[#This Row],[Permit Approval Date]]-Table22[[#This Row],[Permit Submitted Date]]</f>
        <v>9</v>
      </c>
    </row>
    <row r="632" spans="1:14">
      <c r="A632" t="str">
        <f t="shared" si="9"/>
        <v>Norman</v>
      </c>
      <c r="B632">
        <v>0</v>
      </c>
      <c r="D632">
        <v>1</v>
      </c>
      <c r="E632">
        <v>21</v>
      </c>
      <c r="F632" s="1">
        <v>42654</v>
      </c>
      <c r="G632" s="1">
        <v>42654</v>
      </c>
      <c r="H632">
        <v>3</v>
      </c>
      <c r="I632">
        <v>25.32</v>
      </c>
      <c r="J632">
        <v>7.48</v>
      </c>
      <c r="K632">
        <v>34.962937899999993</v>
      </c>
      <c r="L632">
        <v>-97.966161600000007</v>
      </c>
      <c r="M632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632" s="12">
        <f>Table22[[#This Row],[Permit Approval Date]]-Table22[[#This Row],[Permit Submitted Date]]</f>
        <v>0</v>
      </c>
    </row>
    <row r="633" spans="1:14">
      <c r="A633" t="str">
        <f t="shared" si="9"/>
        <v>Norman</v>
      </c>
      <c r="B633">
        <v>0</v>
      </c>
      <c r="D633">
        <v>1</v>
      </c>
      <c r="E633">
        <v>27</v>
      </c>
      <c r="F633" s="1">
        <v>42655</v>
      </c>
      <c r="G633" s="1">
        <v>42667</v>
      </c>
      <c r="H633">
        <v>9</v>
      </c>
      <c r="I633">
        <v>70.39</v>
      </c>
      <c r="J633">
        <v>0</v>
      </c>
      <c r="K633">
        <v>35.602937899999993</v>
      </c>
      <c r="L633">
        <v>-97.686161600000005</v>
      </c>
      <c r="M633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633" s="12">
        <f>Table22[[#This Row],[Permit Approval Date]]-Table22[[#This Row],[Permit Submitted Date]]</f>
        <v>12</v>
      </c>
    </row>
    <row r="634" spans="1:14">
      <c r="A634" t="str">
        <f t="shared" si="9"/>
        <v>Norman</v>
      </c>
      <c r="B634">
        <v>0</v>
      </c>
      <c r="D634">
        <v>3</v>
      </c>
      <c r="E634">
        <v>51</v>
      </c>
      <c r="F634" s="1">
        <v>42656</v>
      </c>
      <c r="G634" s="1">
        <v>42656</v>
      </c>
      <c r="H634">
        <v>15</v>
      </c>
      <c r="I634">
        <v>140.97000000000003</v>
      </c>
      <c r="J634">
        <v>0</v>
      </c>
      <c r="K634">
        <v>34.942937899999997</v>
      </c>
      <c r="L634">
        <v>-97.766161600000004</v>
      </c>
      <c r="M634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634" s="12">
        <f>Table22[[#This Row],[Permit Approval Date]]-Table22[[#This Row],[Permit Submitted Date]]</f>
        <v>0</v>
      </c>
    </row>
    <row r="635" spans="1:14">
      <c r="A635" t="str">
        <f t="shared" si="9"/>
        <v>Norman</v>
      </c>
      <c r="B635">
        <v>1</v>
      </c>
      <c r="D635">
        <v>1</v>
      </c>
      <c r="E635">
        <v>20</v>
      </c>
      <c r="F635" s="1">
        <v>42657</v>
      </c>
      <c r="G635" s="1">
        <v>42669</v>
      </c>
      <c r="H635">
        <v>10</v>
      </c>
      <c r="I635">
        <v>69.599999999999994</v>
      </c>
      <c r="J635">
        <v>8.5299999999999994</v>
      </c>
      <c r="K635">
        <v>35.200296100000003</v>
      </c>
      <c r="L635">
        <v>-97.456200200000012</v>
      </c>
      <c r="M635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635" s="12">
        <f>Table22[[#This Row],[Permit Approval Date]]-Table22[[#This Row],[Permit Submitted Date]]</f>
        <v>12</v>
      </c>
    </row>
    <row r="636" spans="1:14">
      <c r="A636" t="str">
        <f t="shared" si="9"/>
        <v>Norman</v>
      </c>
      <c r="B636">
        <v>0</v>
      </c>
      <c r="D636">
        <v>1</v>
      </c>
      <c r="E636">
        <v>29</v>
      </c>
      <c r="F636" s="1">
        <v>42657</v>
      </c>
      <c r="G636" s="1">
        <v>42657</v>
      </c>
      <c r="H636">
        <v>5</v>
      </c>
      <c r="I636">
        <v>45.96</v>
      </c>
      <c r="J636">
        <v>0</v>
      </c>
      <c r="K636">
        <v>36.002937899999999</v>
      </c>
      <c r="L636">
        <v>-97.346161600000002</v>
      </c>
      <c r="M636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636" s="12">
        <f>Table22[[#This Row],[Permit Approval Date]]-Table22[[#This Row],[Permit Submitted Date]]</f>
        <v>0</v>
      </c>
    </row>
    <row r="637" spans="1:14">
      <c r="A637" t="str">
        <f t="shared" si="9"/>
        <v>Norman</v>
      </c>
      <c r="B637">
        <v>0</v>
      </c>
      <c r="D637">
        <v>1</v>
      </c>
      <c r="E637">
        <v>20</v>
      </c>
      <c r="F637" s="1">
        <v>42657</v>
      </c>
      <c r="G637" s="1">
        <v>42657</v>
      </c>
      <c r="H637">
        <v>4</v>
      </c>
      <c r="I637">
        <v>28.07</v>
      </c>
      <c r="J637">
        <v>0</v>
      </c>
      <c r="K637">
        <v>35.472937899999998</v>
      </c>
      <c r="L637">
        <v>-97.026161599999995</v>
      </c>
      <c r="M637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637" s="12">
        <f>Table22[[#This Row],[Permit Approval Date]]-Table22[[#This Row],[Permit Submitted Date]]</f>
        <v>0</v>
      </c>
    </row>
    <row r="638" spans="1:14">
      <c r="A638" t="str">
        <f t="shared" si="9"/>
        <v>Norman</v>
      </c>
      <c r="B638">
        <v>0</v>
      </c>
      <c r="D638">
        <v>2</v>
      </c>
      <c r="E638">
        <v>40</v>
      </c>
      <c r="F638" s="1">
        <v>42657</v>
      </c>
      <c r="G638" s="1">
        <v>42657</v>
      </c>
      <c r="H638">
        <v>3</v>
      </c>
      <c r="I638">
        <v>26.71</v>
      </c>
      <c r="J638">
        <v>5.5</v>
      </c>
      <c r="K638">
        <v>36.452937899999995</v>
      </c>
      <c r="L638">
        <v>-97.7861616</v>
      </c>
      <c r="M638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638" s="12">
        <f>Table22[[#This Row],[Permit Approval Date]]-Table22[[#This Row],[Permit Submitted Date]]</f>
        <v>0</v>
      </c>
    </row>
    <row r="639" spans="1:14">
      <c r="A639" t="str">
        <f t="shared" si="9"/>
        <v>Norman</v>
      </c>
      <c r="B639">
        <v>0</v>
      </c>
      <c r="D639">
        <v>3</v>
      </c>
      <c r="E639">
        <v>57</v>
      </c>
      <c r="F639" s="1">
        <v>42660</v>
      </c>
      <c r="G639" s="1">
        <v>42677</v>
      </c>
      <c r="H639">
        <v>15</v>
      </c>
      <c r="I639">
        <v>114.08</v>
      </c>
      <c r="J639">
        <v>4.87</v>
      </c>
      <c r="K639">
        <v>35.032937899999993</v>
      </c>
      <c r="L639">
        <v>-97.296161600000005</v>
      </c>
      <c r="M639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639" s="12">
        <f>Table22[[#This Row],[Permit Approval Date]]-Table22[[#This Row],[Permit Submitted Date]]</f>
        <v>17</v>
      </c>
    </row>
    <row r="640" spans="1:14">
      <c r="A640" t="str">
        <f t="shared" si="9"/>
        <v>Norman</v>
      </c>
      <c r="B640">
        <v>0</v>
      </c>
      <c r="D640">
        <v>2</v>
      </c>
      <c r="E640">
        <v>42</v>
      </c>
      <c r="F640" s="1">
        <v>42660</v>
      </c>
      <c r="G640" s="1">
        <v>42667</v>
      </c>
      <c r="H640">
        <v>8</v>
      </c>
      <c r="I640">
        <v>70.510000000000005</v>
      </c>
      <c r="J640">
        <v>0</v>
      </c>
      <c r="K640">
        <v>35.602937899999993</v>
      </c>
      <c r="L640">
        <v>-97.686161600000005</v>
      </c>
      <c r="M640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640" s="12">
        <f>Table22[[#This Row],[Permit Approval Date]]-Table22[[#This Row],[Permit Submitted Date]]</f>
        <v>7</v>
      </c>
    </row>
    <row r="641" spans="1:14">
      <c r="A641" t="str">
        <f t="shared" si="9"/>
        <v>Norman</v>
      </c>
      <c r="B641">
        <v>1</v>
      </c>
      <c r="D641">
        <v>1</v>
      </c>
      <c r="E641">
        <v>20</v>
      </c>
      <c r="F641" s="1">
        <v>42660</v>
      </c>
      <c r="G641" s="1">
        <v>42674</v>
      </c>
      <c r="H641">
        <v>8</v>
      </c>
      <c r="I641">
        <v>69.11</v>
      </c>
      <c r="J641">
        <v>0</v>
      </c>
      <c r="K641">
        <v>35.0702961</v>
      </c>
      <c r="L641">
        <v>-97.366200200000009</v>
      </c>
      <c r="M641" s="13">
        <f>ACOS(COS(RADIANS(90-$P$2)) *COS(RADIANS(90-Table22[[#This Row],[Latitude]])) +SIN(RADIANS(90-$P$2)) *SIN(RADIANS(90-Table22[[#This Row],[Latitude]])) *COS(RADIANS($Q$2-Table22[[#This Row],[Longitude]]))) *3958.756</f>
        <v>10.423513430686294</v>
      </c>
      <c r="N641" s="12">
        <f>Table22[[#This Row],[Permit Approval Date]]-Table22[[#This Row],[Permit Submitted Date]]</f>
        <v>14</v>
      </c>
    </row>
    <row r="642" spans="1:14">
      <c r="A642" t="str">
        <f t="shared" ref="A642:A705" si="10">"Norman"</f>
        <v>Norman</v>
      </c>
      <c r="B642">
        <v>0</v>
      </c>
      <c r="D642">
        <v>1</v>
      </c>
      <c r="E642">
        <v>32</v>
      </c>
      <c r="F642" s="1">
        <v>42660</v>
      </c>
      <c r="G642" s="1">
        <v>42660</v>
      </c>
      <c r="H642">
        <v>8</v>
      </c>
      <c r="I642">
        <v>64.39</v>
      </c>
      <c r="J642">
        <v>0</v>
      </c>
      <c r="K642">
        <v>35.232937899999996</v>
      </c>
      <c r="L642">
        <v>-97.006161599999999</v>
      </c>
      <c r="M64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42" s="12">
        <f>Table22[[#This Row],[Permit Approval Date]]-Table22[[#This Row],[Permit Submitted Date]]</f>
        <v>0</v>
      </c>
    </row>
    <row r="643" spans="1:14">
      <c r="A643" t="str">
        <f t="shared" si="10"/>
        <v>Norman</v>
      </c>
      <c r="B643">
        <v>0</v>
      </c>
      <c r="D643">
        <v>1</v>
      </c>
      <c r="E643">
        <v>36</v>
      </c>
      <c r="F643" s="1">
        <v>42660</v>
      </c>
      <c r="G643" s="1">
        <v>42660</v>
      </c>
      <c r="H643">
        <v>8</v>
      </c>
      <c r="I643">
        <v>57.49</v>
      </c>
      <c r="J643">
        <v>0</v>
      </c>
      <c r="K643">
        <v>35.232937899999996</v>
      </c>
      <c r="L643">
        <v>-97.006161599999999</v>
      </c>
      <c r="M64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43" s="12">
        <f>Table22[[#This Row],[Permit Approval Date]]-Table22[[#This Row],[Permit Submitted Date]]</f>
        <v>0</v>
      </c>
    </row>
    <row r="644" spans="1:14">
      <c r="A644" t="str">
        <f t="shared" si="10"/>
        <v>Norman</v>
      </c>
      <c r="B644">
        <v>0</v>
      </c>
      <c r="D644">
        <v>1</v>
      </c>
      <c r="E644">
        <v>20</v>
      </c>
      <c r="F644" s="1">
        <v>42660</v>
      </c>
      <c r="G644" s="1">
        <v>42664</v>
      </c>
      <c r="H644">
        <v>7</v>
      </c>
      <c r="I644">
        <v>43.260000000000005</v>
      </c>
      <c r="J644">
        <v>3.13</v>
      </c>
      <c r="K644">
        <v>35.032937899999993</v>
      </c>
      <c r="L644">
        <v>-97.356161600000007</v>
      </c>
      <c r="M644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644" s="12">
        <f>Table22[[#This Row],[Permit Approval Date]]-Table22[[#This Row],[Permit Submitted Date]]</f>
        <v>4</v>
      </c>
    </row>
    <row r="645" spans="1:14">
      <c r="A645" t="str">
        <f t="shared" si="10"/>
        <v>Norman</v>
      </c>
      <c r="B645">
        <v>0</v>
      </c>
      <c r="D645">
        <v>1</v>
      </c>
      <c r="E645">
        <v>23</v>
      </c>
      <c r="F645" s="1">
        <v>42660</v>
      </c>
      <c r="G645" s="1">
        <v>42660</v>
      </c>
      <c r="H645">
        <v>6</v>
      </c>
      <c r="I645">
        <v>42.170000000000009</v>
      </c>
      <c r="J645">
        <v>0</v>
      </c>
      <c r="K645">
        <v>34.902937899999998</v>
      </c>
      <c r="L645">
        <v>-97.886161600000008</v>
      </c>
      <c r="M64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645" s="12">
        <f>Table22[[#This Row],[Permit Approval Date]]-Table22[[#This Row],[Permit Submitted Date]]</f>
        <v>0</v>
      </c>
    </row>
    <row r="646" spans="1:14">
      <c r="A646" t="str">
        <f t="shared" si="10"/>
        <v>Norman</v>
      </c>
      <c r="B646">
        <v>0</v>
      </c>
      <c r="D646">
        <v>1</v>
      </c>
      <c r="E646">
        <v>11</v>
      </c>
      <c r="F646" s="1">
        <v>42660</v>
      </c>
      <c r="G646" s="1">
        <v>42668</v>
      </c>
      <c r="H646">
        <v>4</v>
      </c>
      <c r="I646">
        <v>28.56</v>
      </c>
      <c r="J646">
        <v>0</v>
      </c>
      <c r="K646">
        <v>35.032937899999993</v>
      </c>
      <c r="L646">
        <v>-97.296161600000005</v>
      </c>
      <c r="M646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646" s="12">
        <f>Table22[[#This Row],[Permit Approval Date]]-Table22[[#This Row],[Permit Submitted Date]]</f>
        <v>8</v>
      </c>
    </row>
    <row r="647" spans="1:14">
      <c r="A647" t="str">
        <f t="shared" si="10"/>
        <v>Norman</v>
      </c>
      <c r="B647">
        <v>0</v>
      </c>
      <c r="D647">
        <v>1</v>
      </c>
      <c r="E647">
        <v>16</v>
      </c>
      <c r="F647" s="1">
        <v>42660</v>
      </c>
      <c r="G647" s="1">
        <v>42669</v>
      </c>
      <c r="H647">
        <v>4</v>
      </c>
      <c r="I647">
        <v>27.79</v>
      </c>
      <c r="J647">
        <v>0</v>
      </c>
      <c r="K647">
        <v>35.362937899999999</v>
      </c>
      <c r="L647">
        <v>-97.236161600000003</v>
      </c>
      <c r="M647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647" s="12">
        <f>Table22[[#This Row],[Permit Approval Date]]-Table22[[#This Row],[Permit Submitted Date]]</f>
        <v>9</v>
      </c>
    </row>
    <row r="648" spans="1:14">
      <c r="A648" t="str">
        <f t="shared" si="10"/>
        <v>Norman</v>
      </c>
      <c r="B648">
        <v>0</v>
      </c>
      <c r="D648">
        <v>1</v>
      </c>
      <c r="E648">
        <v>30</v>
      </c>
      <c r="F648" s="1">
        <v>42660</v>
      </c>
      <c r="G648" s="1">
        <v>42669</v>
      </c>
      <c r="H648">
        <v>4</v>
      </c>
      <c r="I648">
        <v>27.259999999999998</v>
      </c>
      <c r="J648">
        <v>5</v>
      </c>
      <c r="K648">
        <v>35.362937899999999</v>
      </c>
      <c r="L648">
        <v>-97.236161600000003</v>
      </c>
      <c r="M648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648" s="12">
        <f>Table22[[#This Row],[Permit Approval Date]]-Table22[[#This Row],[Permit Submitted Date]]</f>
        <v>9</v>
      </c>
    </row>
    <row r="649" spans="1:14">
      <c r="A649" t="str">
        <f t="shared" si="10"/>
        <v>Norman</v>
      </c>
      <c r="B649">
        <v>0</v>
      </c>
      <c r="D649">
        <v>1</v>
      </c>
      <c r="E649">
        <v>16</v>
      </c>
      <c r="F649" s="1">
        <v>42660</v>
      </c>
      <c r="G649" s="1">
        <v>42669</v>
      </c>
      <c r="H649">
        <v>3</v>
      </c>
      <c r="I649">
        <v>24.62</v>
      </c>
      <c r="J649">
        <v>0</v>
      </c>
      <c r="K649">
        <v>35.352937899999993</v>
      </c>
      <c r="L649">
        <v>-97.196161599999996</v>
      </c>
      <c r="M649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649" s="12">
        <f>Table22[[#This Row],[Permit Approval Date]]-Table22[[#This Row],[Permit Submitted Date]]</f>
        <v>9</v>
      </c>
    </row>
    <row r="650" spans="1:14">
      <c r="A650" t="str">
        <f t="shared" si="10"/>
        <v>Norman</v>
      </c>
      <c r="B650">
        <v>1</v>
      </c>
      <c r="C650">
        <v>1</v>
      </c>
      <c r="D650">
        <v>1</v>
      </c>
      <c r="E650">
        <v>17</v>
      </c>
      <c r="F650" s="1">
        <v>42661</v>
      </c>
      <c r="G650" s="1">
        <v>42669</v>
      </c>
      <c r="H650">
        <v>15</v>
      </c>
      <c r="I650">
        <v>109.22</v>
      </c>
      <c r="J650">
        <v>21</v>
      </c>
      <c r="K650">
        <v>35.1802961</v>
      </c>
      <c r="L650">
        <v>-96.506200199999995</v>
      </c>
      <c r="M650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650" s="12">
        <f>Table22[[#This Row],[Permit Approval Date]]-Table22[[#This Row],[Permit Submitted Date]]</f>
        <v>8</v>
      </c>
    </row>
    <row r="651" spans="1:14">
      <c r="A651" t="str">
        <f t="shared" si="10"/>
        <v>Norman</v>
      </c>
      <c r="B651">
        <v>0</v>
      </c>
      <c r="D651">
        <v>1</v>
      </c>
      <c r="E651">
        <v>29</v>
      </c>
      <c r="F651" s="1">
        <v>42661</v>
      </c>
      <c r="G651" s="1">
        <v>42663</v>
      </c>
      <c r="H651">
        <v>11</v>
      </c>
      <c r="I651">
        <v>83.050000000000011</v>
      </c>
      <c r="J651">
        <v>0</v>
      </c>
      <c r="K651">
        <v>35.152937899999998</v>
      </c>
      <c r="L651">
        <v>-97.416161599999995</v>
      </c>
      <c r="M651" s="13">
        <f>ACOS(COS(RADIANS(90-$P$2)) *COS(RADIANS(90-Table22[[#This Row],[Latitude]])) +SIN(RADIANS(90-$P$2)) *SIN(RADIANS(90-Table22[[#This Row],[Latitude]])) *COS(RADIANS($Q$2-Table22[[#This Row],[Longitude]]))) *3958.756</f>
        <v>4.0539853415848448</v>
      </c>
      <c r="N651" s="12">
        <f>Table22[[#This Row],[Permit Approval Date]]-Table22[[#This Row],[Permit Submitted Date]]</f>
        <v>2</v>
      </c>
    </row>
    <row r="652" spans="1:14">
      <c r="A652" t="str">
        <f t="shared" si="10"/>
        <v>Norman</v>
      </c>
      <c r="B652">
        <v>0</v>
      </c>
      <c r="D652">
        <v>1</v>
      </c>
      <c r="E652">
        <v>32</v>
      </c>
      <c r="F652" s="1">
        <v>42661</v>
      </c>
      <c r="G652" s="1">
        <v>42670</v>
      </c>
      <c r="H652">
        <v>10</v>
      </c>
      <c r="I652">
        <v>82.71</v>
      </c>
      <c r="J652">
        <v>0</v>
      </c>
      <c r="K652">
        <v>35.212937899999993</v>
      </c>
      <c r="L652">
        <v>-97.576161600000006</v>
      </c>
      <c r="M652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652" s="12">
        <f>Table22[[#This Row],[Permit Approval Date]]-Table22[[#This Row],[Permit Submitted Date]]</f>
        <v>9</v>
      </c>
    </row>
    <row r="653" spans="1:14">
      <c r="A653" t="str">
        <f t="shared" si="10"/>
        <v>Norman</v>
      </c>
      <c r="B653">
        <v>0</v>
      </c>
      <c r="D653">
        <v>1</v>
      </c>
      <c r="E653">
        <v>35</v>
      </c>
      <c r="F653" s="1">
        <v>42661</v>
      </c>
      <c r="G653" s="1">
        <v>42661</v>
      </c>
      <c r="H653">
        <v>10</v>
      </c>
      <c r="I653">
        <v>78.84</v>
      </c>
      <c r="J653">
        <v>0</v>
      </c>
      <c r="K653">
        <v>36.272937899999995</v>
      </c>
      <c r="L653">
        <v>-97.956161600000001</v>
      </c>
      <c r="M653" s="13">
        <f>ACOS(COS(RADIANS(90-$P$2)) *COS(RADIANS(90-Table22[[#This Row],[Latitude]])) +SIN(RADIANS(90-$P$2)) *SIN(RADIANS(90-Table22[[#This Row],[Latitude]])) *COS(RADIANS($Q$2-Table22[[#This Row],[Longitude]]))) *3958.756</f>
        <v>79.058275666470507</v>
      </c>
      <c r="N653" s="12">
        <f>Table22[[#This Row],[Permit Approval Date]]-Table22[[#This Row],[Permit Submitted Date]]</f>
        <v>0</v>
      </c>
    </row>
    <row r="654" spans="1:14">
      <c r="A654" t="str">
        <f t="shared" si="10"/>
        <v>Norman</v>
      </c>
      <c r="B654">
        <v>0</v>
      </c>
      <c r="D654">
        <v>3</v>
      </c>
      <c r="E654">
        <v>49</v>
      </c>
      <c r="F654" s="1">
        <v>42661</v>
      </c>
      <c r="G654" s="1">
        <v>42669</v>
      </c>
      <c r="H654">
        <v>10</v>
      </c>
      <c r="I654">
        <v>73.66</v>
      </c>
      <c r="J654">
        <v>0</v>
      </c>
      <c r="K654">
        <v>35.222937899999998</v>
      </c>
      <c r="L654">
        <v>-97.486161600000003</v>
      </c>
      <c r="M654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654" s="12">
        <f>Table22[[#This Row],[Permit Approval Date]]-Table22[[#This Row],[Permit Submitted Date]]</f>
        <v>8</v>
      </c>
    </row>
    <row r="655" spans="1:14">
      <c r="A655" t="str">
        <f t="shared" si="10"/>
        <v>Norman</v>
      </c>
      <c r="B655">
        <v>0</v>
      </c>
      <c r="D655">
        <v>2</v>
      </c>
      <c r="E655">
        <v>27</v>
      </c>
      <c r="F655" s="1">
        <v>42661</v>
      </c>
      <c r="G655" s="1">
        <v>42670</v>
      </c>
      <c r="H655">
        <v>7</v>
      </c>
      <c r="I655">
        <v>39.9</v>
      </c>
      <c r="J655">
        <v>0</v>
      </c>
      <c r="K655">
        <v>35.212937899999993</v>
      </c>
      <c r="L655">
        <v>-97.576161600000006</v>
      </c>
      <c r="M655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655" s="12">
        <f>Table22[[#This Row],[Permit Approval Date]]-Table22[[#This Row],[Permit Submitted Date]]</f>
        <v>9</v>
      </c>
    </row>
    <row r="656" spans="1:14">
      <c r="A656" t="str">
        <f t="shared" si="10"/>
        <v>Norman</v>
      </c>
      <c r="B656">
        <v>0</v>
      </c>
      <c r="D656">
        <v>1</v>
      </c>
      <c r="E656">
        <v>25</v>
      </c>
      <c r="F656" s="1">
        <v>42661</v>
      </c>
      <c r="G656" s="1">
        <v>42670</v>
      </c>
      <c r="H656">
        <v>4</v>
      </c>
      <c r="I656">
        <v>35.269999999999996</v>
      </c>
      <c r="J656">
        <v>0</v>
      </c>
      <c r="K656">
        <v>35.192937899999997</v>
      </c>
      <c r="L656">
        <v>-97.396161599999999</v>
      </c>
      <c r="M656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656" s="12">
        <f>Table22[[#This Row],[Permit Approval Date]]-Table22[[#This Row],[Permit Submitted Date]]</f>
        <v>9</v>
      </c>
    </row>
    <row r="657" spans="1:14">
      <c r="A657" t="str">
        <f t="shared" si="10"/>
        <v>Norman</v>
      </c>
      <c r="B657">
        <v>0</v>
      </c>
      <c r="D657">
        <v>1</v>
      </c>
      <c r="E657">
        <v>15</v>
      </c>
      <c r="F657" s="1">
        <v>42662</v>
      </c>
      <c r="G657" s="1">
        <v>42662</v>
      </c>
      <c r="H657">
        <v>6</v>
      </c>
      <c r="I657">
        <v>52.17</v>
      </c>
      <c r="J657">
        <v>0</v>
      </c>
      <c r="K657">
        <v>35.152937899999998</v>
      </c>
      <c r="L657">
        <v>-97.236161600000003</v>
      </c>
      <c r="M657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657" s="12">
        <f>Table22[[#This Row],[Permit Approval Date]]-Table22[[#This Row],[Permit Submitted Date]]</f>
        <v>0</v>
      </c>
    </row>
    <row r="658" spans="1:14">
      <c r="A658" t="str">
        <f t="shared" si="10"/>
        <v>Norman</v>
      </c>
      <c r="B658">
        <v>0</v>
      </c>
      <c r="D658">
        <v>1</v>
      </c>
      <c r="E658">
        <v>24</v>
      </c>
      <c r="F658" s="1">
        <v>42662</v>
      </c>
      <c r="G658" s="1">
        <v>42662</v>
      </c>
      <c r="H658">
        <v>7</v>
      </c>
      <c r="I658">
        <v>51.35</v>
      </c>
      <c r="J658">
        <v>0</v>
      </c>
      <c r="K658">
        <v>34.962937899999993</v>
      </c>
      <c r="L658">
        <v>-97.966161600000007</v>
      </c>
      <c r="M65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658" s="12">
        <f>Table22[[#This Row],[Permit Approval Date]]-Table22[[#This Row],[Permit Submitted Date]]</f>
        <v>0</v>
      </c>
    </row>
    <row r="659" spans="1:14">
      <c r="A659" t="str">
        <f t="shared" si="10"/>
        <v>Norman</v>
      </c>
      <c r="B659">
        <v>0</v>
      </c>
      <c r="D659">
        <v>1</v>
      </c>
      <c r="E659">
        <v>17</v>
      </c>
      <c r="F659" s="1">
        <v>42662</v>
      </c>
      <c r="G659" s="1">
        <v>42670</v>
      </c>
      <c r="H659">
        <v>6</v>
      </c>
      <c r="I659">
        <v>47.519999999999996</v>
      </c>
      <c r="J659">
        <v>0</v>
      </c>
      <c r="K659">
        <v>35.192937899999997</v>
      </c>
      <c r="L659">
        <v>-97.496161600000008</v>
      </c>
      <c r="M659" s="13">
        <f>ACOS(COS(RADIANS(90-$P$2)) *COS(RADIANS(90-Table22[[#This Row],[Latitude]])) +SIN(RADIANS(90-$P$2)) *SIN(RADIANS(90-Table22[[#This Row],[Latitude]])) *COS(RADIANS($Q$2-Table22[[#This Row],[Longitude]]))) *3958.756</f>
        <v>2.9406156746702079</v>
      </c>
      <c r="N659" s="12">
        <f>Table22[[#This Row],[Permit Approval Date]]-Table22[[#This Row],[Permit Submitted Date]]</f>
        <v>8</v>
      </c>
    </row>
    <row r="660" spans="1:14">
      <c r="A660" t="str">
        <f t="shared" si="10"/>
        <v>Norman</v>
      </c>
      <c r="B660">
        <v>1</v>
      </c>
      <c r="D660">
        <v>1</v>
      </c>
      <c r="E660">
        <v>16</v>
      </c>
      <c r="F660" s="1">
        <v>42663</v>
      </c>
      <c r="G660" s="1">
        <v>42674</v>
      </c>
      <c r="H660">
        <v>18</v>
      </c>
      <c r="I660">
        <v>126.36</v>
      </c>
      <c r="J660">
        <v>1.58</v>
      </c>
      <c r="K660">
        <v>35.1802961</v>
      </c>
      <c r="L660">
        <v>-96.506200199999995</v>
      </c>
      <c r="M660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660" s="12">
        <f>Table22[[#This Row],[Permit Approval Date]]-Table22[[#This Row],[Permit Submitted Date]]</f>
        <v>11</v>
      </c>
    </row>
    <row r="661" spans="1:14">
      <c r="A661" t="str">
        <f t="shared" si="10"/>
        <v>Norman</v>
      </c>
      <c r="B661">
        <v>0</v>
      </c>
      <c r="D661">
        <v>1</v>
      </c>
      <c r="E661">
        <v>12</v>
      </c>
      <c r="F661" s="1">
        <v>42663</v>
      </c>
      <c r="G661" s="1">
        <v>42663</v>
      </c>
      <c r="H661">
        <v>4</v>
      </c>
      <c r="I661">
        <v>37.43</v>
      </c>
      <c r="J661">
        <v>0</v>
      </c>
      <c r="K661">
        <v>36.262937899999997</v>
      </c>
      <c r="L661">
        <v>-97.766161600000004</v>
      </c>
      <c r="M661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661" s="12">
        <f>Table22[[#This Row],[Permit Approval Date]]-Table22[[#This Row],[Permit Submitted Date]]</f>
        <v>0</v>
      </c>
    </row>
    <row r="662" spans="1:14">
      <c r="A662" t="str">
        <f t="shared" si="10"/>
        <v>Norman</v>
      </c>
      <c r="B662">
        <v>0</v>
      </c>
      <c r="D662">
        <v>1</v>
      </c>
      <c r="E662">
        <v>12</v>
      </c>
      <c r="F662" s="1">
        <v>42663</v>
      </c>
      <c r="G662" s="1">
        <v>42663</v>
      </c>
      <c r="H662">
        <v>4</v>
      </c>
      <c r="I662">
        <v>34.400000000000006</v>
      </c>
      <c r="J662">
        <v>0</v>
      </c>
      <c r="K662">
        <v>34.982937899999996</v>
      </c>
      <c r="L662">
        <v>-97.396161599999999</v>
      </c>
      <c r="M662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662" s="12">
        <f>Table22[[#This Row],[Permit Approval Date]]-Table22[[#This Row],[Permit Submitted Date]]</f>
        <v>0</v>
      </c>
    </row>
    <row r="663" spans="1:14">
      <c r="A663" t="str">
        <f t="shared" si="10"/>
        <v>Norman</v>
      </c>
      <c r="B663">
        <v>0</v>
      </c>
      <c r="D663">
        <v>1</v>
      </c>
      <c r="E663">
        <v>30</v>
      </c>
      <c r="F663" s="1">
        <v>42663</v>
      </c>
      <c r="G663" s="1">
        <v>42663</v>
      </c>
      <c r="H663">
        <v>3</v>
      </c>
      <c r="I663">
        <v>33.6</v>
      </c>
      <c r="J663">
        <v>0</v>
      </c>
      <c r="K663">
        <v>36.292937899999998</v>
      </c>
      <c r="L663">
        <v>-97.7861616</v>
      </c>
      <c r="M663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663" s="12">
        <f>Table22[[#This Row],[Permit Approval Date]]-Table22[[#This Row],[Permit Submitted Date]]</f>
        <v>0</v>
      </c>
    </row>
    <row r="664" spans="1:14">
      <c r="A664" t="str">
        <f t="shared" si="10"/>
        <v>Norman</v>
      </c>
      <c r="B664">
        <v>0</v>
      </c>
      <c r="D664">
        <v>2</v>
      </c>
      <c r="E664">
        <v>43</v>
      </c>
      <c r="F664" s="1">
        <v>42663</v>
      </c>
      <c r="G664" s="1">
        <v>42663</v>
      </c>
      <c r="H664">
        <v>3</v>
      </c>
      <c r="I664">
        <v>30.540000000000003</v>
      </c>
      <c r="J664">
        <v>0</v>
      </c>
      <c r="K664">
        <v>35.602937899999993</v>
      </c>
      <c r="L664">
        <v>-97.686161600000005</v>
      </c>
      <c r="M664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664" s="12">
        <f>Table22[[#This Row],[Permit Approval Date]]-Table22[[#This Row],[Permit Submitted Date]]</f>
        <v>0</v>
      </c>
    </row>
    <row r="665" spans="1:14">
      <c r="A665" t="str">
        <f t="shared" si="10"/>
        <v>Norman</v>
      </c>
      <c r="B665">
        <v>0</v>
      </c>
      <c r="D665">
        <v>3</v>
      </c>
      <c r="E665">
        <v>60</v>
      </c>
      <c r="F665" s="1">
        <v>42664</v>
      </c>
      <c r="G665" s="1">
        <v>42664</v>
      </c>
      <c r="H665">
        <v>14</v>
      </c>
      <c r="I665">
        <v>116.06</v>
      </c>
      <c r="J665">
        <v>0</v>
      </c>
      <c r="K665">
        <v>35.352937899999993</v>
      </c>
      <c r="L665">
        <v>-98.136161600000008</v>
      </c>
      <c r="M665" s="13">
        <f>ACOS(COS(RADIANS(90-$P$2)) *COS(RADIANS(90-Table22[[#This Row],[Latitude]])) +SIN(RADIANS(90-$P$2)) *SIN(RADIANS(90-Table22[[#This Row],[Latitude]])) *COS(RADIANS($Q$2-Table22[[#This Row],[Longitude]]))) *3958.756</f>
        <v>40.194851067911692</v>
      </c>
      <c r="N665" s="12">
        <f>Table22[[#This Row],[Permit Approval Date]]-Table22[[#This Row],[Permit Submitted Date]]</f>
        <v>0</v>
      </c>
    </row>
    <row r="666" spans="1:14">
      <c r="A666" t="str">
        <f t="shared" si="10"/>
        <v>Norman</v>
      </c>
      <c r="B666">
        <v>0</v>
      </c>
      <c r="D666">
        <v>1</v>
      </c>
      <c r="E666">
        <v>20</v>
      </c>
      <c r="F666" s="1">
        <v>42664</v>
      </c>
      <c r="G666" s="1">
        <v>42675</v>
      </c>
      <c r="H666">
        <v>5</v>
      </c>
      <c r="I666">
        <v>45.760000000000005</v>
      </c>
      <c r="J666">
        <v>0</v>
      </c>
      <c r="K666">
        <v>35.222937899999998</v>
      </c>
      <c r="L666">
        <v>-97.096161600000002</v>
      </c>
      <c r="M666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666" s="12">
        <f>Table22[[#This Row],[Permit Approval Date]]-Table22[[#This Row],[Permit Submitted Date]]</f>
        <v>11</v>
      </c>
    </row>
    <row r="667" spans="1:14">
      <c r="A667" t="str">
        <f t="shared" si="10"/>
        <v>Norman</v>
      </c>
      <c r="B667">
        <v>0</v>
      </c>
      <c r="D667">
        <v>1</v>
      </c>
      <c r="E667">
        <v>25</v>
      </c>
      <c r="F667" s="1">
        <v>42664</v>
      </c>
      <c r="G667" s="1">
        <v>42664</v>
      </c>
      <c r="H667">
        <v>5</v>
      </c>
      <c r="I667">
        <v>44.38</v>
      </c>
      <c r="J667">
        <v>0</v>
      </c>
      <c r="K667">
        <v>35.282937899999993</v>
      </c>
      <c r="L667">
        <v>-97.986161600000003</v>
      </c>
      <c r="M667" s="13">
        <f>ACOS(COS(RADIANS(90-$P$2)) *COS(RADIANS(90-Table22[[#This Row],[Latitude]])) +SIN(RADIANS(90-$P$2)) *SIN(RADIANS(90-Table22[[#This Row],[Latitude]])) *COS(RADIANS($Q$2-Table22[[#This Row],[Longitude]]))) *3958.756</f>
        <v>30.905216772083463</v>
      </c>
      <c r="N667" s="12">
        <f>Table22[[#This Row],[Permit Approval Date]]-Table22[[#This Row],[Permit Submitted Date]]</f>
        <v>0</v>
      </c>
    </row>
    <row r="668" spans="1:14">
      <c r="A668" t="str">
        <f t="shared" si="10"/>
        <v>Norman</v>
      </c>
      <c r="B668">
        <v>0</v>
      </c>
      <c r="D668">
        <v>2</v>
      </c>
      <c r="E668">
        <v>35</v>
      </c>
      <c r="F668" s="1">
        <v>42664</v>
      </c>
      <c r="G668" s="1">
        <v>42664</v>
      </c>
      <c r="H668">
        <v>4</v>
      </c>
      <c r="I668">
        <v>29.37</v>
      </c>
      <c r="J668">
        <v>0</v>
      </c>
      <c r="K668">
        <v>35.362937899999999</v>
      </c>
      <c r="L668">
        <v>-97.116161599999998</v>
      </c>
      <c r="M668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668" s="12">
        <f>Table22[[#This Row],[Permit Approval Date]]-Table22[[#This Row],[Permit Submitted Date]]</f>
        <v>0</v>
      </c>
    </row>
    <row r="669" spans="1:14">
      <c r="A669" t="str">
        <f t="shared" si="10"/>
        <v>Norman</v>
      </c>
      <c r="B669">
        <v>0</v>
      </c>
      <c r="D669">
        <v>2</v>
      </c>
      <c r="E669">
        <v>30</v>
      </c>
      <c r="F669" s="1">
        <v>42667</v>
      </c>
      <c r="G669" s="1">
        <v>42674</v>
      </c>
      <c r="H669">
        <v>12</v>
      </c>
      <c r="I669">
        <v>82.820000000000007</v>
      </c>
      <c r="J669">
        <v>0</v>
      </c>
      <c r="K669">
        <v>35.482937899999996</v>
      </c>
      <c r="L669">
        <v>-97.206161600000001</v>
      </c>
      <c r="M669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669" s="12">
        <f>Table22[[#This Row],[Permit Approval Date]]-Table22[[#This Row],[Permit Submitted Date]]</f>
        <v>7</v>
      </c>
    </row>
    <row r="670" spans="1:14">
      <c r="A670" t="str">
        <f t="shared" si="10"/>
        <v>Norman</v>
      </c>
      <c r="B670">
        <v>0</v>
      </c>
      <c r="D670">
        <v>1</v>
      </c>
      <c r="E670">
        <v>12</v>
      </c>
      <c r="F670" s="1">
        <v>42667</v>
      </c>
      <c r="G670" s="1">
        <v>42671</v>
      </c>
      <c r="H670">
        <v>5</v>
      </c>
      <c r="I670">
        <v>34.08</v>
      </c>
      <c r="J670">
        <v>0</v>
      </c>
      <c r="K670">
        <v>35.732937899999996</v>
      </c>
      <c r="L670">
        <v>-96.936161600000005</v>
      </c>
      <c r="M670" s="13">
        <f>ACOS(COS(RADIANS(90-$P$2)) *COS(RADIANS(90-Table22[[#This Row],[Latitude]])) +SIN(RADIANS(90-$P$2)) *SIN(RADIANS(90-Table22[[#This Row],[Latitude]])) *COS(RADIANS($Q$2-Table22[[#This Row],[Longitude]]))) *3958.756</f>
        <v>46.370733487732394</v>
      </c>
      <c r="N670" s="12">
        <f>Table22[[#This Row],[Permit Approval Date]]-Table22[[#This Row],[Permit Submitted Date]]</f>
        <v>4</v>
      </c>
    </row>
    <row r="671" spans="1:14">
      <c r="A671" t="str">
        <f t="shared" si="10"/>
        <v>Norman</v>
      </c>
      <c r="B671">
        <v>0</v>
      </c>
      <c r="D671">
        <v>1</v>
      </c>
      <c r="E671">
        <v>11</v>
      </c>
      <c r="F671" s="1">
        <v>42667</v>
      </c>
      <c r="G671" s="1">
        <v>42671</v>
      </c>
      <c r="H671">
        <v>6</v>
      </c>
      <c r="I671">
        <v>25.17</v>
      </c>
      <c r="J671">
        <v>0</v>
      </c>
      <c r="K671">
        <v>35.732937899999996</v>
      </c>
      <c r="L671">
        <v>-96.936161600000005</v>
      </c>
      <c r="M671" s="13">
        <f>ACOS(COS(RADIANS(90-$P$2)) *COS(RADIANS(90-Table22[[#This Row],[Latitude]])) +SIN(RADIANS(90-$P$2)) *SIN(RADIANS(90-Table22[[#This Row],[Latitude]])) *COS(RADIANS($Q$2-Table22[[#This Row],[Longitude]]))) *3958.756</f>
        <v>46.370733487732394</v>
      </c>
      <c r="N671" s="12">
        <f>Table22[[#This Row],[Permit Approval Date]]-Table22[[#This Row],[Permit Submitted Date]]</f>
        <v>4</v>
      </c>
    </row>
    <row r="672" spans="1:14">
      <c r="A672" t="str">
        <f t="shared" si="10"/>
        <v>Norman</v>
      </c>
      <c r="B672">
        <v>0</v>
      </c>
      <c r="D672">
        <v>1</v>
      </c>
      <c r="E672">
        <v>36</v>
      </c>
      <c r="F672" s="1">
        <v>42668</v>
      </c>
      <c r="G672" s="1">
        <v>42668</v>
      </c>
      <c r="H672">
        <v>9</v>
      </c>
      <c r="I672">
        <v>79.800000000000011</v>
      </c>
      <c r="J672">
        <v>0</v>
      </c>
      <c r="K672">
        <v>34.962937899999993</v>
      </c>
      <c r="L672">
        <v>-97.966161600000007</v>
      </c>
      <c r="M672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672" s="12">
        <f>Table22[[#This Row],[Permit Approval Date]]-Table22[[#This Row],[Permit Submitted Date]]</f>
        <v>0</v>
      </c>
    </row>
    <row r="673" spans="1:14">
      <c r="A673" t="str">
        <f t="shared" si="10"/>
        <v>Norman</v>
      </c>
      <c r="B673">
        <v>0</v>
      </c>
      <c r="D673">
        <v>1</v>
      </c>
      <c r="E673">
        <v>18</v>
      </c>
      <c r="F673" s="1">
        <v>42668</v>
      </c>
      <c r="G673" s="1">
        <v>42671</v>
      </c>
      <c r="H673">
        <v>5</v>
      </c>
      <c r="I673">
        <v>33.630000000000003</v>
      </c>
      <c r="J673">
        <v>0</v>
      </c>
      <c r="K673">
        <v>35.242937899999994</v>
      </c>
      <c r="L673">
        <v>-97.266161600000004</v>
      </c>
      <c r="M673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673" s="12">
        <f>Table22[[#This Row],[Permit Approval Date]]-Table22[[#This Row],[Permit Submitted Date]]</f>
        <v>3</v>
      </c>
    </row>
    <row r="674" spans="1:14">
      <c r="A674" t="str">
        <f t="shared" si="10"/>
        <v>Norman</v>
      </c>
      <c r="B674">
        <v>0</v>
      </c>
      <c r="D674">
        <v>1</v>
      </c>
      <c r="E674">
        <v>24</v>
      </c>
      <c r="F674" s="1">
        <v>42668</v>
      </c>
      <c r="G674" s="1">
        <v>42671</v>
      </c>
      <c r="H674">
        <v>3</v>
      </c>
      <c r="I674">
        <v>30.57</v>
      </c>
      <c r="J674">
        <v>0</v>
      </c>
      <c r="K674">
        <v>35.732937899999996</v>
      </c>
      <c r="L674">
        <v>-96.936161600000005</v>
      </c>
      <c r="M674" s="13">
        <f>ACOS(COS(RADIANS(90-$P$2)) *COS(RADIANS(90-Table22[[#This Row],[Latitude]])) +SIN(RADIANS(90-$P$2)) *SIN(RADIANS(90-Table22[[#This Row],[Latitude]])) *COS(RADIANS($Q$2-Table22[[#This Row],[Longitude]]))) *3958.756</f>
        <v>46.370733487732394</v>
      </c>
      <c r="N674" s="12">
        <f>Table22[[#This Row],[Permit Approval Date]]-Table22[[#This Row],[Permit Submitted Date]]</f>
        <v>3</v>
      </c>
    </row>
    <row r="675" spans="1:14">
      <c r="A675" t="str">
        <f t="shared" si="10"/>
        <v>Norman</v>
      </c>
      <c r="B675">
        <v>0</v>
      </c>
      <c r="D675">
        <v>1</v>
      </c>
      <c r="E675">
        <v>24</v>
      </c>
      <c r="F675" s="1">
        <v>42668</v>
      </c>
      <c r="G675" s="1">
        <v>42675</v>
      </c>
      <c r="H675">
        <v>3</v>
      </c>
      <c r="I675">
        <v>23.27</v>
      </c>
      <c r="J675">
        <v>0</v>
      </c>
      <c r="K675">
        <v>35.262937899999997</v>
      </c>
      <c r="L675">
        <v>-97.806161599999996</v>
      </c>
      <c r="M675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675" s="12">
        <f>Table22[[#This Row],[Permit Approval Date]]-Table22[[#This Row],[Permit Submitted Date]]</f>
        <v>7</v>
      </c>
    </row>
    <row r="676" spans="1:14">
      <c r="A676" t="str">
        <f t="shared" si="10"/>
        <v>Norman</v>
      </c>
      <c r="B676">
        <v>0</v>
      </c>
      <c r="C676">
        <v>1</v>
      </c>
      <c r="D676">
        <v>1</v>
      </c>
      <c r="E676">
        <v>23</v>
      </c>
      <c r="F676" s="1">
        <v>42669</v>
      </c>
      <c r="G676" s="1">
        <v>42674</v>
      </c>
      <c r="H676">
        <v>7</v>
      </c>
      <c r="I676">
        <v>54.3</v>
      </c>
      <c r="J676">
        <v>10.5</v>
      </c>
      <c r="K676">
        <v>35.262937899999997</v>
      </c>
      <c r="L676">
        <v>-97.316161600000001</v>
      </c>
      <c r="M676" s="13">
        <f>ACOS(COS(RADIANS(90-$P$2)) *COS(RADIANS(90-Table22[[#This Row],[Latitude]])) +SIN(RADIANS(90-$P$2)) *SIN(RADIANS(90-Table22[[#This Row],[Latitude]])) *COS(RADIANS($Q$2-Table22[[#This Row],[Longitude]]))) *3958.756</f>
        <v>8.3452968784445485</v>
      </c>
      <c r="N676" s="12">
        <f>Table22[[#This Row],[Permit Approval Date]]-Table22[[#This Row],[Permit Submitted Date]]</f>
        <v>5</v>
      </c>
    </row>
    <row r="677" spans="1:14">
      <c r="A677" t="str">
        <f t="shared" si="10"/>
        <v>Norman</v>
      </c>
      <c r="B677">
        <v>0</v>
      </c>
      <c r="D677">
        <v>1</v>
      </c>
      <c r="E677">
        <v>10</v>
      </c>
      <c r="F677" s="1">
        <v>42669</v>
      </c>
      <c r="G677" s="1">
        <v>42671</v>
      </c>
      <c r="H677">
        <v>3</v>
      </c>
      <c r="I677">
        <v>24.67</v>
      </c>
      <c r="J677">
        <v>0</v>
      </c>
      <c r="K677">
        <v>35.732937899999996</v>
      </c>
      <c r="L677">
        <v>-96.936161600000005</v>
      </c>
      <c r="M677" s="13">
        <f>ACOS(COS(RADIANS(90-$P$2)) *COS(RADIANS(90-Table22[[#This Row],[Latitude]])) +SIN(RADIANS(90-$P$2)) *SIN(RADIANS(90-Table22[[#This Row],[Latitude]])) *COS(RADIANS($Q$2-Table22[[#This Row],[Longitude]]))) *3958.756</f>
        <v>46.370733487732394</v>
      </c>
      <c r="N677" s="12">
        <f>Table22[[#This Row],[Permit Approval Date]]-Table22[[#This Row],[Permit Submitted Date]]</f>
        <v>2</v>
      </c>
    </row>
    <row r="678" spans="1:14">
      <c r="A678" t="str">
        <f t="shared" si="10"/>
        <v>Norman</v>
      </c>
      <c r="B678">
        <v>0</v>
      </c>
      <c r="D678">
        <v>1</v>
      </c>
      <c r="E678">
        <v>16</v>
      </c>
      <c r="F678" s="1">
        <v>42669</v>
      </c>
      <c r="G678" s="1">
        <v>42675</v>
      </c>
      <c r="H678">
        <v>4</v>
      </c>
      <c r="I678">
        <v>23.67</v>
      </c>
      <c r="J678">
        <v>0</v>
      </c>
      <c r="K678">
        <v>34.942937899999997</v>
      </c>
      <c r="L678">
        <v>-97.766161600000004</v>
      </c>
      <c r="M678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678" s="12">
        <f>Table22[[#This Row],[Permit Approval Date]]-Table22[[#This Row],[Permit Submitted Date]]</f>
        <v>6</v>
      </c>
    </row>
    <row r="679" spans="1:14">
      <c r="A679" t="str">
        <f t="shared" si="10"/>
        <v>Norman</v>
      </c>
      <c r="B679">
        <v>0</v>
      </c>
      <c r="D679">
        <v>2</v>
      </c>
      <c r="E679">
        <v>34</v>
      </c>
      <c r="F679" s="1">
        <v>42670</v>
      </c>
      <c r="G679" s="1">
        <v>42670</v>
      </c>
      <c r="H679">
        <v>10</v>
      </c>
      <c r="I679">
        <v>74.52</v>
      </c>
      <c r="J679">
        <v>0</v>
      </c>
      <c r="K679">
        <v>34.902937899999998</v>
      </c>
      <c r="L679">
        <v>-97.886161600000008</v>
      </c>
      <c r="M679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679" s="12">
        <f>Table22[[#This Row],[Permit Approval Date]]-Table22[[#This Row],[Permit Submitted Date]]</f>
        <v>0</v>
      </c>
    </row>
    <row r="680" spans="1:14">
      <c r="A680" t="str">
        <f t="shared" si="10"/>
        <v>Norman</v>
      </c>
      <c r="B680">
        <v>0</v>
      </c>
      <c r="C680">
        <v>1</v>
      </c>
      <c r="D680">
        <v>1</v>
      </c>
      <c r="E680">
        <v>10</v>
      </c>
      <c r="F680" s="1">
        <v>42670</v>
      </c>
      <c r="G680" s="1">
        <v>42670</v>
      </c>
      <c r="H680">
        <v>5</v>
      </c>
      <c r="I680">
        <v>41.08</v>
      </c>
      <c r="J680">
        <v>11.17</v>
      </c>
      <c r="K680">
        <v>34.962937899999993</v>
      </c>
      <c r="L680">
        <v>-97.966161600000007</v>
      </c>
      <c r="M680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680" s="12">
        <f>Table22[[#This Row],[Permit Approval Date]]-Table22[[#This Row],[Permit Submitted Date]]</f>
        <v>0</v>
      </c>
    </row>
    <row r="681" spans="1:14">
      <c r="A681" t="str">
        <f t="shared" si="10"/>
        <v>Norman</v>
      </c>
      <c r="B681">
        <v>0</v>
      </c>
      <c r="D681">
        <v>1</v>
      </c>
      <c r="E681">
        <v>34</v>
      </c>
      <c r="F681" s="1">
        <v>42670</v>
      </c>
      <c r="G681" s="1">
        <v>42670</v>
      </c>
      <c r="H681">
        <v>6</v>
      </c>
      <c r="I681">
        <v>39.24</v>
      </c>
      <c r="J681">
        <v>0</v>
      </c>
      <c r="K681">
        <v>35.472937899999998</v>
      </c>
      <c r="L681">
        <v>-97.026161599999995</v>
      </c>
      <c r="M681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681" s="12">
        <f>Table22[[#This Row],[Permit Approval Date]]-Table22[[#This Row],[Permit Submitted Date]]</f>
        <v>0</v>
      </c>
    </row>
    <row r="682" spans="1:14">
      <c r="A682" t="str">
        <f t="shared" si="10"/>
        <v>Norman</v>
      </c>
      <c r="B682">
        <v>0</v>
      </c>
      <c r="D682">
        <v>1</v>
      </c>
      <c r="E682">
        <v>23</v>
      </c>
      <c r="F682" s="1">
        <v>42670</v>
      </c>
      <c r="G682" s="1">
        <v>42670</v>
      </c>
      <c r="H682">
        <v>3</v>
      </c>
      <c r="I682">
        <v>30.319999999999997</v>
      </c>
      <c r="J682">
        <v>0</v>
      </c>
      <c r="K682">
        <v>34.962937899999993</v>
      </c>
      <c r="L682">
        <v>-97.966161600000007</v>
      </c>
      <c r="M682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682" s="12">
        <f>Table22[[#This Row],[Permit Approval Date]]-Table22[[#This Row],[Permit Submitted Date]]</f>
        <v>0</v>
      </c>
    </row>
    <row r="683" spans="1:14">
      <c r="A683" t="str">
        <f t="shared" si="10"/>
        <v>Norman</v>
      </c>
      <c r="B683">
        <v>0</v>
      </c>
      <c r="D683">
        <v>1</v>
      </c>
      <c r="E683">
        <v>10</v>
      </c>
      <c r="F683" s="1">
        <v>42670</v>
      </c>
      <c r="G683" s="1">
        <v>42676</v>
      </c>
      <c r="H683">
        <v>3</v>
      </c>
      <c r="I683">
        <v>28.85</v>
      </c>
      <c r="J683">
        <v>0</v>
      </c>
      <c r="K683">
        <v>35.282937899999993</v>
      </c>
      <c r="L683">
        <v>-96.756161599999999</v>
      </c>
      <c r="M683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683" s="12">
        <f>Table22[[#This Row],[Permit Approval Date]]-Table22[[#This Row],[Permit Submitted Date]]</f>
        <v>6</v>
      </c>
    </row>
    <row r="684" spans="1:14">
      <c r="A684" t="str">
        <f t="shared" si="10"/>
        <v>Norman</v>
      </c>
      <c r="B684">
        <v>0</v>
      </c>
      <c r="D684">
        <v>1</v>
      </c>
      <c r="E684">
        <v>30</v>
      </c>
      <c r="F684" s="1">
        <v>42671</v>
      </c>
      <c r="G684" s="1">
        <v>42671</v>
      </c>
      <c r="H684">
        <v>11</v>
      </c>
      <c r="I684">
        <v>82.02</v>
      </c>
      <c r="J684">
        <v>0</v>
      </c>
      <c r="K684">
        <v>35.362937899999999</v>
      </c>
      <c r="L684">
        <v>-97.116161599999998</v>
      </c>
      <c r="M684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684" s="12">
        <f>Table22[[#This Row],[Permit Approval Date]]-Table22[[#This Row],[Permit Submitted Date]]</f>
        <v>0</v>
      </c>
    </row>
    <row r="685" spans="1:14">
      <c r="A685" t="str">
        <f t="shared" si="10"/>
        <v>Norman</v>
      </c>
      <c r="B685">
        <v>0</v>
      </c>
      <c r="D685">
        <v>1</v>
      </c>
      <c r="E685">
        <v>27</v>
      </c>
      <c r="F685" s="1">
        <v>42671</v>
      </c>
      <c r="G685" s="1">
        <v>42671</v>
      </c>
      <c r="H685">
        <v>6</v>
      </c>
      <c r="I685">
        <v>46.42</v>
      </c>
      <c r="J685">
        <v>0</v>
      </c>
      <c r="K685">
        <v>34.932937899999999</v>
      </c>
      <c r="L685">
        <v>-96.396161599999999</v>
      </c>
      <c r="M685" s="13">
        <f>ACOS(COS(RADIANS(90-$P$2)) *COS(RADIANS(90-Table22[[#This Row],[Latitude]])) +SIN(RADIANS(90-$P$2)) *SIN(RADIANS(90-Table22[[#This Row],[Latitude]])) *COS(RADIANS($Q$2-Table22[[#This Row],[Longitude]]))) *3958.756</f>
        <v>62.328353087971003</v>
      </c>
      <c r="N685" s="12">
        <f>Table22[[#This Row],[Permit Approval Date]]-Table22[[#This Row],[Permit Submitted Date]]</f>
        <v>0</v>
      </c>
    </row>
    <row r="686" spans="1:14">
      <c r="A686" t="str">
        <f t="shared" si="10"/>
        <v>Norman</v>
      </c>
      <c r="B686">
        <v>0</v>
      </c>
      <c r="D686">
        <v>1</v>
      </c>
      <c r="E686">
        <v>15</v>
      </c>
      <c r="F686" s="1">
        <v>42671</v>
      </c>
      <c r="G686" s="1">
        <v>42671</v>
      </c>
      <c r="H686">
        <v>5</v>
      </c>
      <c r="I686">
        <v>35.160000000000004</v>
      </c>
      <c r="J686">
        <v>0</v>
      </c>
      <c r="K686">
        <v>35.232937899999996</v>
      </c>
      <c r="L686">
        <v>-97.006161599999999</v>
      </c>
      <c r="M68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686" s="12">
        <f>Table22[[#This Row],[Permit Approval Date]]-Table22[[#This Row],[Permit Submitted Date]]</f>
        <v>0</v>
      </c>
    </row>
    <row r="687" spans="1:14">
      <c r="A687" t="str">
        <f t="shared" si="10"/>
        <v>Norman</v>
      </c>
      <c r="B687">
        <v>0</v>
      </c>
      <c r="D687">
        <v>1</v>
      </c>
      <c r="E687">
        <v>21</v>
      </c>
      <c r="F687" s="1">
        <v>42671</v>
      </c>
      <c r="G687" s="1">
        <v>42676</v>
      </c>
      <c r="H687">
        <v>6</v>
      </c>
      <c r="I687">
        <v>33.08</v>
      </c>
      <c r="J687">
        <v>0</v>
      </c>
      <c r="K687">
        <v>35.282937899999993</v>
      </c>
      <c r="L687">
        <v>-96.756161599999999</v>
      </c>
      <c r="M687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687" s="12">
        <f>Table22[[#This Row],[Permit Approval Date]]-Table22[[#This Row],[Permit Submitted Date]]</f>
        <v>5</v>
      </c>
    </row>
    <row r="688" spans="1:14">
      <c r="A688" t="str">
        <f t="shared" si="10"/>
        <v>Norman</v>
      </c>
      <c r="B688">
        <v>0</v>
      </c>
      <c r="D688">
        <v>1</v>
      </c>
      <c r="E688">
        <v>21</v>
      </c>
      <c r="F688" s="1">
        <v>42671</v>
      </c>
      <c r="G688" s="1">
        <v>42671</v>
      </c>
      <c r="H688">
        <v>4</v>
      </c>
      <c r="I688">
        <v>30.689999999999998</v>
      </c>
      <c r="J688">
        <v>0</v>
      </c>
      <c r="K688">
        <v>34.902937899999998</v>
      </c>
      <c r="L688">
        <v>-97.886161600000008</v>
      </c>
      <c r="M688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688" s="12">
        <f>Table22[[#This Row],[Permit Approval Date]]-Table22[[#This Row],[Permit Submitted Date]]</f>
        <v>0</v>
      </c>
    </row>
    <row r="689" spans="1:14">
      <c r="A689" t="str">
        <f t="shared" si="10"/>
        <v>Norman</v>
      </c>
      <c r="B689">
        <v>0</v>
      </c>
      <c r="D689">
        <v>1</v>
      </c>
      <c r="E689">
        <v>21</v>
      </c>
      <c r="F689" s="1">
        <v>42671</v>
      </c>
      <c r="G689" s="1">
        <v>42683</v>
      </c>
      <c r="H689">
        <v>3</v>
      </c>
      <c r="I689">
        <v>26.8</v>
      </c>
      <c r="J689">
        <v>0</v>
      </c>
      <c r="K689">
        <v>35.172937899999994</v>
      </c>
      <c r="L689">
        <v>-97.336161599999997</v>
      </c>
      <c r="M689" s="13">
        <f>ACOS(COS(RADIANS(90-$P$2)) *COS(RADIANS(90-Table22[[#This Row],[Latitude]])) +SIN(RADIANS(90-$P$2)) *SIN(RADIANS(90-Table22[[#This Row],[Latitude]])) *COS(RADIANS($Q$2-Table22[[#This Row],[Longitude]]))) *3958.756</f>
        <v>6.6439574838635096</v>
      </c>
      <c r="N689" s="12">
        <f>Table22[[#This Row],[Permit Approval Date]]-Table22[[#This Row],[Permit Submitted Date]]</f>
        <v>12</v>
      </c>
    </row>
    <row r="690" spans="1:14">
      <c r="A690" t="str">
        <f t="shared" si="10"/>
        <v>Norman</v>
      </c>
      <c r="B690">
        <v>0</v>
      </c>
      <c r="D690">
        <v>1</v>
      </c>
      <c r="E690">
        <v>33</v>
      </c>
      <c r="F690" s="1">
        <v>42674</v>
      </c>
      <c r="G690" s="1">
        <v>42674</v>
      </c>
      <c r="H690">
        <v>10</v>
      </c>
      <c r="I690">
        <v>77.100000000000009</v>
      </c>
      <c r="J690">
        <v>4.45</v>
      </c>
      <c r="K690">
        <v>34.902937899999998</v>
      </c>
      <c r="L690">
        <v>-97.886161600000008</v>
      </c>
      <c r="M690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690" s="12">
        <f>Table22[[#This Row],[Permit Approval Date]]-Table22[[#This Row],[Permit Submitted Date]]</f>
        <v>0</v>
      </c>
    </row>
    <row r="691" spans="1:14">
      <c r="A691" t="str">
        <f t="shared" si="10"/>
        <v>Norman</v>
      </c>
      <c r="B691">
        <v>0</v>
      </c>
      <c r="D691">
        <v>2</v>
      </c>
      <c r="E691">
        <v>34</v>
      </c>
      <c r="F691" s="1">
        <v>42674</v>
      </c>
      <c r="G691" s="1">
        <v>42676</v>
      </c>
      <c r="H691">
        <v>11</v>
      </c>
      <c r="I691">
        <v>72.11</v>
      </c>
      <c r="J691">
        <v>3.3</v>
      </c>
      <c r="K691">
        <v>35.482937899999996</v>
      </c>
      <c r="L691">
        <v>-97.206161600000001</v>
      </c>
      <c r="M69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691" s="12">
        <f>Table22[[#This Row],[Permit Approval Date]]-Table22[[#This Row],[Permit Submitted Date]]</f>
        <v>2</v>
      </c>
    </row>
    <row r="692" spans="1:14">
      <c r="A692" t="str">
        <f t="shared" si="10"/>
        <v>Norman</v>
      </c>
      <c r="B692">
        <v>0</v>
      </c>
      <c r="D692">
        <v>1</v>
      </c>
      <c r="E692">
        <v>16</v>
      </c>
      <c r="F692" s="1">
        <v>42674</v>
      </c>
      <c r="G692" s="1">
        <v>42677</v>
      </c>
      <c r="H692">
        <v>5</v>
      </c>
      <c r="I692">
        <v>33.650000000000006</v>
      </c>
      <c r="J692">
        <v>0</v>
      </c>
      <c r="K692">
        <v>35.262937899999997</v>
      </c>
      <c r="L692">
        <v>-97.806161599999996</v>
      </c>
      <c r="M692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692" s="12">
        <f>Table22[[#This Row],[Permit Approval Date]]-Table22[[#This Row],[Permit Submitted Date]]</f>
        <v>3</v>
      </c>
    </row>
    <row r="693" spans="1:14">
      <c r="A693" t="str">
        <f t="shared" si="10"/>
        <v>Norman</v>
      </c>
      <c r="B693">
        <v>0</v>
      </c>
      <c r="D693">
        <v>1</v>
      </c>
      <c r="E693">
        <v>21</v>
      </c>
      <c r="F693" s="1">
        <v>42675</v>
      </c>
      <c r="G693" s="1">
        <v>42675</v>
      </c>
      <c r="H693">
        <v>3</v>
      </c>
      <c r="I693">
        <v>24.85</v>
      </c>
      <c r="J693">
        <v>0</v>
      </c>
      <c r="K693">
        <v>34.902937899999998</v>
      </c>
      <c r="L693">
        <v>-97.886161600000008</v>
      </c>
      <c r="M69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693" s="12">
        <f>Table22[[#This Row],[Permit Approval Date]]-Table22[[#This Row],[Permit Submitted Date]]</f>
        <v>0</v>
      </c>
    </row>
    <row r="694" spans="1:14">
      <c r="A694" t="str">
        <f t="shared" si="10"/>
        <v>Norman</v>
      </c>
      <c r="B694">
        <v>0</v>
      </c>
      <c r="D694">
        <v>2</v>
      </c>
      <c r="E694">
        <v>53</v>
      </c>
      <c r="F694" s="1">
        <v>42676</v>
      </c>
      <c r="G694" s="1">
        <v>42676</v>
      </c>
      <c r="H694">
        <v>12</v>
      </c>
      <c r="I694">
        <v>100.32</v>
      </c>
      <c r="J694">
        <v>0</v>
      </c>
      <c r="K694">
        <v>36.282937899999993</v>
      </c>
      <c r="L694">
        <v>-98.2861616</v>
      </c>
      <c r="M694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694" s="12">
        <f>Table22[[#This Row],[Permit Approval Date]]-Table22[[#This Row],[Permit Submitted Date]]</f>
        <v>0</v>
      </c>
    </row>
    <row r="695" spans="1:14">
      <c r="A695" t="str">
        <f t="shared" si="10"/>
        <v>Norman</v>
      </c>
      <c r="B695">
        <v>0</v>
      </c>
      <c r="D695">
        <v>1</v>
      </c>
      <c r="E695">
        <v>22</v>
      </c>
      <c r="F695" s="1">
        <v>42676</v>
      </c>
      <c r="G695" s="1">
        <v>42678</v>
      </c>
      <c r="H695">
        <v>5</v>
      </c>
      <c r="I695">
        <v>40</v>
      </c>
      <c r="J695">
        <v>0</v>
      </c>
      <c r="K695">
        <v>35.062937899999994</v>
      </c>
      <c r="L695">
        <v>-97.446161599999996</v>
      </c>
      <c r="M695" s="13">
        <f>ACOS(COS(RADIANS(90-$P$2)) *COS(RADIANS(90-Table22[[#This Row],[Latitude]])) +SIN(RADIANS(90-$P$2)) *SIN(RADIANS(90-Table22[[#This Row],[Latitude]])) *COS(RADIANS($Q$2-Table22[[#This Row],[Longitude]]))) *3958.756</f>
        <v>9.8894375944299533</v>
      </c>
      <c r="N695" s="12">
        <f>Table22[[#This Row],[Permit Approval Date]]-Table22[[#This Row],[Permit Submitted Date]]</f>
        <v>2</v>
      </c>
    </row>
    <row r="696" spans="1:14">
      <c r="A696" t="str">
        <f t="shared" si="10"/>
        <v>Norman</v>
      </c>
      <c r="B696">
        <v>0</v>
      </c>
      <c r="D696">
        <v>1</v>
      </c>
      <c r="E696">
        <v>21</v>
      </c>
      <c r="F696" s="1">
        <v>42676</v>
      </c>
      <c r="G696" s="1">
        <v>42682</v>
      </c>
      <c r="H696">
        <v>4</v>
      </c>
      <c r="I696">
        <v>32.299999999999997</v>
      </c>
      <c r="J696">
        <v>0</v>
      </c>
      <c r="K696">
        <v>35.482937899999996</v>
      </c>
      <c r="L696">
        <v>-97.206161600000001</v>
      </c>
      <c r="M69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696" s="12">
        <f>Table22[[#This Row],[Permit Approval Date]]-Table22[[#This Row],[Permit Submitted Date]]</f>
        <v>6</v>
      </c>
    </row>
    <row r="697" spans="1:14">
      <c r="A697" t="str">
        <f t="shared" si="10"/>
        <v>Norman</v>
      </c>
      <c r="B697">
        <v>0</v>
      </c>
      <c r="D697">
        <v>2</v>
      </c>
      <c r="E697">
        <v>55</v>
      </c>
      <c r="F697" s="1">
        <v>42677</v>
      </c>
      <c r="G697" s="1">
        <v>42677</v>
      </c>
      <c r="H697">
        <v>26</v>
      </c>
      <c r="I697">
        <v>203.46</v>
      </c>
      <c r="J697">
        <v>3.3099999999999996</v>
      </c>
      <c r="K697">
        <v>34.962937899999993</v>
      </c>
      <c r="L697">
        <v>-97.966161600000007</v>
      </c>
      <c r="M697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697" s="12">
        <f>Table22[[#This Row],[Permit Approval Date]]-Table22[[#This Row],[Permit Submitted Date]]</f>
        <v>0</v>
      </c>
    </row>
    <row r="698" spans="1:14">
      <c r="A698" t="str">
        <f t="shared" si="10"/>
        <v>Norman</v>
      </c>
      <c r="B698">
        <v>0</v>
      </c>
      <c r="D698">
        <v>1</v>
      </c>
      <c r="E698">
        <v>33</v>
      </c>
      <c r="F698" s="1">
        <v>42677</v>
      </c>
      <c r="G698" s="1">
        <v>42691</v>
      </c>
      <c r="H698">
        <v>8</v>
      </c>
      <c r="I698">
        <v>60.730000000000004</v>
      </c>
      <c r="J698">
        <v>0</v>
      </c>
      <c r="K698">
        <v>35.242937899999994</v>
      </c>
      <c r="L698">
        <v>-97.636161600000008</v>
      </c>
      <c r="M698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698" s="12">
        <f>Table22[[#This Row],[Permit Approval Date]]-Table22[[#This Row],[Permit Submitted Date]]</f>
        <v>14</v>
      </c>
    </row>
    <row r="699" spans="1:14">
      <c r="A699" t="str">
        <f t="shared" si="10"/>
        <v>Norman</v>
      </c>
      <c r="B699">
        <v>0</v>
      </c>
      <c r="C699">
        <v>1</v>
      </c>
      <c r="D699">
        <v>1</v>
      </c>
      <c r="E699">
        <v>30</v>
      </c>
      <c r="F699" s="1">
        <v>42677</v>
      </c>
      <c r="G699" s="1">
        <v>42688</v>
      </c>
      <c r="H699">
        <v>9</v>
      </c>
      <c r="I699">
        <v>47.18</v>
      </c>
      <c r="J699">
        <v>13.23</v>
      </c>
      <c r="K699">
        <v>35.032937899999993</v>
      </c>
      <c r="L699">
        <v>-97.296161600000005</v>
      </c>
      <c r="M699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699" s="12">
        <f>Table22[[#This Row],[Permit Approval Date]]-Table22[[#This Row],[Permit Submitted Date]]</f>
        <v>11</v>
      </c>
    </row>
    <row r="700" spans="1:14">
      <c r="A700" t="str">
        <f t="shared" si="10"/>
        <v>Norman</v>
      </c>
      <c r="B700">
        <v>0</v>
      </c>
      <c r="D700">
        <v>1</v>
      </c>
      <c r="E700">
        <v>42</v>
      </c>
      <c r="F700" s="1">
        <v>42678</v>
      </c>
      <c r="G700" s="1">
        <v>42678</v>
      </c>
      <c r="H700">
        <v>22</v>
      </c>
      <c r="I700">
        <v>160.19</v>
      </c>
      <c r="J700">
        <v>0</v>
      </c>
      <c r="K700">
        <v>35.422937899999994</v>
      </c>
      <c r="L700">
        <v>-97.106161600000007</v>
      </c>
      <c r="M700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700" s="12">
        <f>Table22[[#This Row],[Permit Approval Date]]-Table22[[#This Row],[Permit Submitted Date]]</f>
        <v>0</v>
      </c>
    </row>
    <row r="701" spans="1:14">
      <c r="A701" t="str">
        <f t="shared" si="10"/>
        <v>Norman</v>
      </c>
      <c r="B701">
        <v>0</v>
      </c>
      <c r="D701">
        <v>2</v>
      </c>
      <c r="E701">
        <v>34</v>
      </c>
      <c r="F701" s="1">
        <v>42681</v>
      </c>
      <c r="G701" s="1">
        <v>42692</v>
      </c>
      <c r="H701">
        <v>19</v>
      </c>
      <c r="I701">
        <v>164.76</v>
      </c>
      <c r="J701">
        <v>0</v>
      </c>
      <c r="K701">
        <v>35.272937899999995</v>
      </c>
      <c r="L701">
        <v>-96.956161600000001</v>
      </c>
      <c r="M701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701" s="12">
        <f>Table22[[#This Row],[Permit Approval Date]]-Table22[[#This Row],[Permit Submitted Date]]</f>
        <v>11</v>
      </c>
    </row>
    <row r="702" spans="1:14">
      <c r="A702" t="str">
        <f t="shared" si="10"/>
        <v>Norman</v>
      </c>
      <c r="B702">
        <v>0</v>
      </c>
      <c r="D702">
        <v>1</v>
      </c>
      <c r="E702">
        <v>44</v>
      </c>
      <c r="F702" s="1">
        <v>42681</v>
      </c>
      <c r="G702" s="1">
        <v>42684</v>
      </c>
      <c r="H702">
        <v>9</v>
      </c>
      <c r="I702">
        <v>78.150000000000006</v>
      </c>
      <c r="J702">
        <v>0</v>
      </c>
      <c r="K702">
        <v>35.232937899999996</v>
      </c>
      <c r="L702">
        <v>-97.006161599999999</v>
      </c>
      <c r="M70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02" s="12">
        <f>Table22[[#This Row],[Permit Approval Date]]-Table22[[#This Row],[Permit Submitted Date]]</f>
        <v>3</v>
      </c>
    </row>
    <row r="703" spans="1:14">
      <c r="A703" t="str">
        <f t="shared" si="10"/>
        <v>Norman</v>
      </c>
      <c r="B703">
        <v>0</v>
      </c>
      <c r="D703">
        <v>1</v>
      </c>
      <c r="E703">
        <v>33</v>
      </c>
      <c r="F703" s="1">
        <v>42681</v>
      </c>
      <c r="G703" s="1">
        <v>42681</v>
      </c>
      <c r="H703">
        <v>9</v>
      </c>
      <c r="I703">
        <v>75.02000000000001</v>
      </c>
      <c r="J703">
        <v>0</v>
      </c>
      <c r="K703">
        <v>35.232937899999996</v>
      </c>
      <c r="L703">
        <v>-97.006161599999999</v>
      </c>
      <c r="M70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03" s="12">
        <f>Table22[[#This Row],[Permit Approval Date]]-Table22[[#This Row],[Permit Submitted Date]]</f>
        <v>0</v>
      </c>
    </row>
    <row r="704" spans="1:14">
      <c r="A704" t="str">
        <f t="shared" si="10"/>
        <v>Norman</v>
      </c>
      <c r="B704">
        <v>0</v>
      </c>
      <c r="D704">
        <v>3</v>
      </c>
      <c r="E704">
        <v>50</v>
      </c>
      <c r="F704" s="1">
        <v>42681</v>
      </c>
      <c r="G704" s="1">
        <v>42681</v>
      </c>
      <c r="H704">
        <v>7</v>
      </c>
      <c r="I704">
        <v>67.25</v>
      </c>
      <c r="J704">
        <v>0</v>
      </c>
      <c r="K704">
        <v>34.962937899999993</v>
      </c>
      <c r="L704">
        <v>-97.966161600000007</v>
      </c>
      <c r="M704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704" s="12">
        <f>Table22[[#This Row],[Permit Approval Date]]-Table22[[#This Row],[Permit Submitted Date]]</f>
        <v>0</v>
      </c>
    </row>
    <row r="705" spans="1:14">
      <c r="A705" t="str">
        <f t="shared" si="10"/>
        <v>Norman</v>
      </c>
      <c r="B705">
        <v>0</v>
      </c>
      <c r="D705">
        <v>1</v>
      </c>
      <c r="E705">
        <v>10</v>
      </c>
      <c r="F705" s="1">
        <v>42681</v>
      </c>
      <c r="G705" s="1">
        <v>42681</v>
      </c>
      <c r="H705">
        <v>3</v>
      </c>
      <c r="I705">
        <v>24.500000000000004</v>
      </c>
      <c r="J705">
        <v>0</v>
      </c>
      <c r="K705">
        <v>35.232937899999996</v>
      </c>
      <c r="L705">
        <v>-97.006161599999999</v>
      </c>
      <c r="M70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05" s="12">
        <f>Table22[[#This Row],[Permit Approval Date]]-Table22[[#This Row],[Permit Submitted Date]]</f>
        <v>0</v>
      </c>
    </row>
    <row r="706" spans="1:14">
      <c r="A706" t="str">
        <f t="shared" ref="A706:A769" si="11">"Norman"</f>
        <v>Norman</v>
      </c>
      <c r="B706">
        <v>0</v>
      </c>
      <c r="D706">
        <v>2</v>
      </c>
      <c r="E706">
        <v>41</v>
      </c>
      <c r="F706" s="1">
        <v>42682</v>
      </c>
      <c r="G706" s="1">
        <v>42682</v>
      </c>
      <c r="H706">
        <v>13</v>
      </c>
      <c r="I706">
        <v>98.99</v>
      </c>
      <c r="J706">
        <v>0</v>
      </c>
      <c r="K706">
        <v>36.262937899999997</v>
      </c>
      <c r="L706">
        <v>-97.766161600000004</v>
      </c>
      <c r="M706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706" s="12">
        <f>Table22[[#This Row],[Permit Approval Date]]-Table22[[#This Row],[Permit Submitted Date]]</f>
        <v>0</v>
      </c>
    </row>
    <row r="707" spans="1:14">
      <c r="A707" t="str">
        <f t="shared" si="11"/>
        <v>Norman</v>
      </c>
      <c r="B707">
        <v>0</v>
      </c>
      <c r="D707">
        <v>1</v>
      </c>
      <c r="E707">
        <v>30</v>
      </c>
      <c r="F707" s="1">
        <v>42682</v>
      </c>
      <c r="G707" s="1">
        <v>42682</v>
      </c>
      <c r="H707">
        <v>10</v>
      </c>
      <c r="I707">
        <v>67.180000000000007</v>
      </c>
      <c r="J707">
        <v>0</v>
      </c>
      <c r="K707">
        <v>35.472937899999998</v>
      </c>
      <c r="L707">
        <v>-97.026161599999995</v>
      </c>
      <c r="M707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707" s="12">
        <f>Table22[[#This Row],[Permit Approval Date]]-Table22[[#This Row],[Permit Submitted Date]]</f>
        <v>0</v>
      </c>
    </row>
    <row r="708" spans="1:14">
      <c r="A708" t="str">
        <f t="shared" si="11"/>
        <v>Norman</v>
      </c>
      <c r="B708">
        <v>0</v>
      </c>
      <c r="D708">
        <v>1</v>
      </c>
      <c r="E708">
        <v>20</v>
      </c>
      <c r="F708" s="1">
        <v>42683</v>
      </c>
      <c r="G708" s="1">
        <v>42690</v>
      </c>
      <c r="H708">
        <v>7</v>
      </c>
      <c r="I708">
        <v>72.16</v>
      </c>
      <c r="J708">
        <v>0</v>
      </c>
      <c r="K708">
        <v>35.702937899999995</v>
      </c>
      <c r="L708">
        <v>-97.4261616</v>
      </c>
      <c r="M708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708" s="12">
        <f>Table22[[#This Row],[Permit Approval Date]]-Table22[[#This Row],[Permit Submitted Date]]</f>
        <v>7</v>
      </c>
    </row>
    <row r="709" spans="1:14">
      <c r="A709" t="str">
        <f t="shared" si="11"/>
        <v>Norman</v>
      </c>
      <c r="B709">
        <v>0</v>
      </c>
      <c r="C709">
        <v>1</v>
      </c>
      <c r="D709">
        <v>1</v>
      </c>
      <c r="E709">
        <v>29</v>
      </c>
      <c r="F709" s="1">
        <v>42683</v>
      </c>
      <c r="G709" s="1">
        <v>42683</v>
      </c>
      <c r="H709">
        <v>11</v>
      </c>
      <c r="I709">
        <v>79.06</v>
      </c>
      <c r="J709">
        <v>8</v>
      </c>
      <c r="K709">
        <v>34.902937899999998</v>
      </c>
      <c r="L709">
        <v>-97.886161600000008</v>
      </c>
      <c r="M709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709" s="12">
        <f>Table22[[#This Row],[Permit Approval Date]]-Table22[[#This Row],[Permit Submitted Date]]</f>
        <v>0</v>
      </c>
    </row>
    <row r="710" spans="1:14">
      <c r="A710" t="str">
        <f t="shared" si="11"/>
        <v>Norman</v>
      </c>
      <c r="B710">
        <v>0</v>
      </c>
      <c r="D710">
        <v>2</v>
      </c>
      <c r="E710">
        <v>46</v>
      </c>
      <c r="F710" s="1">
        <v>42684</v>
      </c>
      <c r="G710" s="1">
        <v>42684</v>
      </c>
      <c r="H710">
        <v>12</v>
      </c>
      <c r="I710">
        <v>115.66</v>
      </c>
      <c r="J710">
        <v>0</v>
      </c>
      <c r="K710">
        <v>35.552937899999996</v>
      </c>
      <c r="L710">
        <v>-97.046161600000005</v>
      </c>
      <c r="M710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710" s="12">
        <f>Table22[[#This Row],[Permit Approval Date]]-Table22[[#This Row],[Permit Submitted Date]]</f>
        <v>0</v>
      </c>
    </row>
    <row r="711" spans="1:14">
      <c r="A711" t="str">
        <f t="shared" si="11"/>
        <v>Norman</v>
      </c>
      <c r="B711">
        <v>0</v>
      </c>
      <c r="D711">
        <v>1</v>
      </c>
      <c r="E711">
        <v>17</v>
      </c>
      <c r="F711" s="1">
        <v>42684</v>
      </c>
      <c r="G711" s="1">
        <v>42684</v>
      </c>
      <c r="H711">
        <v>5</v>
      </c>
      <c r="I711">
        <v>43.8</v>
      </c>
      <c r="J711">
        <v>0</v>
      </c>
      <c r="K711">
        <v>34.962937899999993</v>
      </c>
      <c r="L711">
        <v>-97.966161600000007</v>
      </c>
      <c r="M711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711" s="12">
        <f>Table22[[#This Row],[Permit Approval Date]]-Table22[[#This Row],[Permit Submitted Date]]</f>
        <v>0</v>
      </c>
    </row>
    <row r="712" spans="1:14">
      <c r="A712" t="str">
        <f t="shared" si="11"/>
        <v>Norman</v>
      </c>
      <c r="B712">
        <v>0</v>
      </c>
      <c r="D712">
        <v>1</v>
      </c>
      <c r="E712">
        <v>38</v>
      </c>
      <c r="F712" s="1">
        <v>42688</v>
      </c>
      <c r="G712" s="1">
        <v>42692</v>
      </c>
      <c r="H712">
        <v>15</v>
      </c>
      <c r="I712">
        <v>128.52000000000001</v>
      </c>
      <c r="J712">
        <v>0</v>
      </c>
      <c r="K712">
        <v>35.232937899999996</v>
      </c>
      <c r="L712">
        <v>-97.006161599999999</v>
      </c>
      <c r="M71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12" s="12">
        <f>Table22[[#This Row],[Permit Approval Date]]-Table22[[#This Row],[Permit Submitted Date]]</f>
        <v>4</v>
      </c>
    </row>
    <row r="713" spans="1:14">
      <c r="A713" t="str">
        <f t="shared" si="11"/>
        <v>Norman</v>
      </c>
      <c r="B713">
        <v>1</v>
      </c>
      <c r="C713">
        <v>1</v>
      </c>
      <c r="D713">
        <v>1</v>
      </c>
      <c r="E713">
        <v>24</v>
      </c>
      <c r="F713" s="1">
        <v>42688</v>
      </c>
      <c r="G713" s="1">
        <v>42689</v>
      </c>
      <c r="H713">
        <v>9</v>
      </c>
      <c r="I713">
        <v>56.05</v>
      </c>
      <c r="J713">
        <v>16</v>
      </c>
      <c r="K713">
        <v>34.993205600000003</v>
      </c>
      <c r="L713">
        <v>-97.178782400000003</v>
      </c>
      <c r="M713" s="13">
        <f>ACOS(COS(RADIANS(90-$P$2)) *COS(RADIANS(90-Table22[[#This Row],[Latitude]])) +SIN(RADIANS(90-$P$2)) *SIN(RADIANS(90-Table22[[#This Row],[Latitude]])) *COS(RADIANS($Q$2-Table22[[#This Row],[Longitude]]))) *3958.756</f>
        <v>21.107896740502056</v>
      </c>
      <c r="N713" s="12">
        <f>Table22[[#This Row],[Permit Approval Date]]-Table22[[#This Row],[Permit Submitted Date]]</f>
        <v>1</v>
      </c>
    </row>
    <row r="714" spans="1:14">
      <c r="A714" t="str">
        <f t="shared" si="11"/>
        <v>Norman</v>
      </c>
      <c r="B714">
        <v>0</v>
      </c>
      <c r="D714">
        <v>1</v>
      </c>
      <c r="E714">
        <v>21</v>
      </c>
      <c r="F714" s="1">
        <v>42688</v>
      </c>
      <c r="G714" s="1">
        <v>42695</v>
      </c>
      <c r="H714">
        <v>6</v>
      </c>
      <c r="I714">
        <v>55.070000000000007</v>
      </c>
      <c r="J714">
        <v>0</v>
      </c>
      <c r="K714">
        <v>36.292937899999998</v>
      </c>
      <c r="L714">
        <v>-97.566161600000001</v>
      </c>
      <c r="M714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714" s="12">
        <f>Table22[[#This Row],[Permit Approval Date]]-Table22[[#This Row],[Permit Submitted Date]]</f>
        <v>7</v>
      </c>
    </row>
    <row r="715" spans="1:14">
      <c r="A715" t="str">
        <f t="shared" si="11"/>
        <v>Norman</v>
      </c>
      <c r="B715">
        <v>0</v>
      </c>
      <c r="D715">
        <v>1</v>
      </c>
      <c r="E715">
        <v>23</v>
      </c>
      <c r="F715" s="1">
        <v>42688</v>
      </c>
      <c r="G715" s="1">
        <v>42688</v>
      </c>
      <c r="H715">
        <v>4</v>
      </c>
      <c r="I715">
        <v>41.39</v>
      </c>
      <c r="J715">
        <v>0</v>
      </c>
      <c r="K715">
        <v>35.162937899999996</v>
      </c>
      <c r="L715">
        <v>-96.9261616</v>
      </c>
      <c r="M715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715" s="12">
        <f>Table22[[#This Row],[Permit Approval Date]]-Table22[[#This Row],[Permit Submitted Date]]</f>
        <v>0</v>
      </c>
    </row>
    <row r="716" spans="1:14">
      <c r="A716" t="str">
        <f t="shared" si="11"/>
        <v>Norman</v>
      </c>
      <c r="B716">
        <v>0</v>
      </c>
      <c r="D716">
        <v>1</v>
      </c>
      <c r="E716">
        <v>20</v>
      </c>
      <c r="F716" s="1">
        <v>42688</v>
      </c>
      <c r="G716" s="1">
        <v>42690</v>
      </c>
      <c r="H716">
        <v>5</v>
      </c>
      <c r="I716">
        <v>27.75</v>
      </c>
      <c r="J716">
        <v>1.9900000000000002</v>
      </c>
      <c r="K716">
        <v>35.702937899999995</v>
      </c>
      <c r="L716">
        <v>-97.4261616</v>
      </c>
      <c r="M716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716" s="12">
        <f>Table22[[#This Row],[Permit Approval Date]]-Table22[[#This Row],[Permit Submitted Date]]</f>
        <v>2</v>
      </c>
    </row>
    <row r="717" spans="1:14">
      <c r="A717" t="str">
        <f t="shared" si="11"/>
        <v>Norman</v>
      </c>
      <c r="B717">
        <v>0</v>
      </c>
      <c r="D717">
        <v>1</v>
      </c>
      <c r="E717">
        <v>11</v>
      </c>
      <c r="F717" s="1">
        <v>42688</v>
      </c>
      <c r="G717" s="1">
        <v>42688</v>
      </c>
      <c r="H717">
        <v>2</v>
      </c>
      <c r="I717">
        <v>11</v>
      </c>
      <c r="J717">
        <v>0</v>
      </c>
      <c r="K717">
        <v>35.152937899999998</v>
      </c>
      <c r="L717">
        <v>-97.236161600000003</v>
      </c>
      <c r="M717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717" s="12">
        <f>Table22[[#This Row],[Permit Approval Date]]-Table22[[#This Row],[Permit Submitted Date]]</f>
        <v>0</v>
      </c>
    </row>
    <row r="718" spans="1:14">
      <c r="A718" t="str">
        <f t="shared" si="11"/>
        <v>Norman</v>
      </c>
      <c r="B718">
        <v>0</v>
      </c>
      <c r="D718">
        <v>1</v>
      </c>
      <c r="E718">
        <v>52</v>
      </c>
      <c r="F718" s="1">
        <v>42689</v>
      </c>
      <c r="G718" s="1">
        <v>42689</v>
      </c>
      <c r="H718">
        <v>14</v>
      </c>
      <c r="I718">
        <v>125.04</v>
      </c>
      <c r="J718">
        <v>0</v>
      </c>
      <c r="K718">
        <v>35.362937899999999</v>
      </c>
      <c r="L718">
        <v>-97.116161599999998</v>
      </c>
      <c r="M718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718" s="12">
        <f>Table22[[#This Row],[Permit Approval Date]]-Table22[[#This Row],[Permit Submitted Date]]</f>
        <v>0</v>
      </c>
    </row>
    <row r="719" spans="1:14">
      <c r="A719" t="str">
        <f t="shared" si="11"/>
        <v>Norman</v>
      </c>
      <c r="B719">
        <v>0</v>
      </c>
      <c r="D719">
        <v>2</v>
      </c>
      <c r="E719">
        <v>41</v>
      </c>
      <c r="F719" s="1">
        <v>42689</v>
      </c>
      <c r="G719" s="1">
        <v>42691</v>
      </c>
      <c r="H719">
        <v>15</v>
      </c>
      <c r="I719">
        <v>97.82</v>
      </c>
      <c r="J719">
        <v>0</v>
      </c>
      <c r="K719">
        <v>35.602937899999993</v>
      </c>
      <c r="L719">
        <v>-97.686161600000005</v>
      </c>
      <c r="M719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719" s="12">
        <f>Table22[[#This Row],[Permit Approval Date]]-Table22[[#This Row],[Permit Submitted Date]]</f>
        <v>2</v>
      </c>
    </row>
    <row r="720" spans="1:14">
      <c r="A720" t="str">
        <f t="shared" si="11"/>
        <v>Norman</v>
      </c>
      <c r="B720">
        <v>0</v>
      </c>
      <c r="D720">
        <v>1</v>
      </c>
      <c r="E720">
        <v>23</v>
      </c>
      <c r="F720" s="1">
        <v>42689</v>
      </c>
      <c r="G720" s="1">
        <v>42689</v>
      </c>
      <c r="H720">
        <v>3</v>
      </c>
      <c r="I720">
        <v>28.099999999999998</v>
      </c>
      <c r="J720">
        <v>0</v>
      </c>
      <c r="K720">
        <v>35.282937899999993</v>
      </c>
      <c r="L720">
        <v>-97.986161600000003</v>
      </c>
      <c r="M720" s="13">
        <f>ACOS(COS(RADIANS(90-$P$2)) *COS(RADIANS(90-Table22[[#This Row],[Latitude]])) +SIN(RADIANS(90-$P$2)) *SIN(RADIANS(90-Table22[[#This Row],[Latitude]])) *COS(RADIANS($Q$2-Table22[[#This Row],[Longitude]]))) *3958.756</f>
        <v>30.905216772083463</v>
      </c>
      <c r="N720" s="12">
        <f>Table22[[#This Row],[Permit Approval Date]]-Table22[[#This Row],[Permit Submitted Date]]</f>
        <v>0</v>
      </c>
    </row>
    <row r="721" spans="1:14">
      <c r="A721" t="str">
        <f t="shared" si="11"/>
        <v>Norman</v>
      </c>
      <c r="B721">
        <v>0</v>
      </c>
      <c r="D721">
        <v>2</v>
      </c>
      <c r="E721">
        <v>24</v>
      </c>
      <c r="F721" s="1">
        <v>42690</v>
      </c>
      <c r="G721" s="1">
        <v>42711</v>
      </c>
      <c r="H721">
        <v>4</v>
      </c>
      <c r="I721">
        <v>34.130000000000003</v>
      </c>
      <c r="J721">
        <v>0</v>
      </c>
      <c r="K721">
        <v>35.012937899999997</v>
      </c>
      <c r="L721">
        <v>-96.836161599999997</v>
      </c>
      <c r="M721" s="13">
        <f>ACOS(COS(RADIANS(90-$P$2)) *COS(RADIANS(90-Table22[[#This Row],[Latitude]])) +SIN(RADIANS(90-$P$2)) *SIN(RADIANS(90-Table22[[#This Row],[Latitude]])) *COS(RADIANS($Q$2-Table22[[#This Row],[Longitude]]))) *3958.756</f>
        <v>36.99468278300084</v>
      </c>
      <c r="N721" s="12">
        <f>Table22[[#This Row],[Permit Approval Date]]-Table22[[#This Row],[Permit Submitted Date]]</f>
        <v>21</v>
      </c>
    </row>
    <row r="722" spans="1:14">
      <c r="A722" t="str">
        <f t="shared" si="11"/>
        <v>Norman</v>
      </c>
      <c r="B722">
        <v>0</v>
      </c>
      <c r="D722">
        <v>1</v>
      </c>
      <c r="E722">
        <v>14</v>
      </c>
      <c r="F722" s="1">
        <v>42690</v>
      </c>
      <c r="G722" s="1">
        <v>42690</v>
      </c>
      <c r="H722">
        <v>4</v>
      </c>
      <c r="I722">
        <v>31.2</v>
      </c>
      <c r="J722">
        <v>0</v>
      </c>
      <c r="K722">
        <v>36.262937899999997</v>
      </c>
      <c r="L722">
        <v>-97.766161600000004</v>
      </c>
      <c r="M722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722" s="12">
        <f>Table22[[#This Row],[Permit Approval Date]]-Table22[[#This Row],[Permit Submitted Date]]</f>
        <v>0</v>
      </c>
    </row>
    <row r="723" spans="1:14">
      <c r="A723" t="str">
        <f t="shared" si="11"/>
        <v>Norman</v>
      </c>
      <c r="B723">
        <v>0</v>
      </c>
      <c r="D723">
        <v>1</v>
      </c>
      <c r="E723">
        <v>23</v>
      </c>
      <c r="F723" s="1">
        <v>42690</v>
      </c>
      <c r="G723" s="1">
        <v>42690</v>
      </c>
      <c r="H723">
        <v>3</v>
      </c>
      <c r="I723">
        <v>28.57</v>
      </c>
      <c r="J723">
        <v>0</v>
      </c>
      <c r="K723">
        <v>36.292937899999998</v>
      </c>
      <c r="L723">
        <v>-97.7861616</v>
      </c>
      <c r="M723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723" s="12">
        <f>Table22[[#This Row],[Permit Approval Date]]-Table22[[#This Row],[Permit Submitted Date]]</f>
        <v>0</v>
      </c>
    </row>
    <row r="724" spans="1:14">
      <c r="A724" t="str">
        <f t="shared" si="11"/>
        <v>Norman</v>
      </c>
      <c r="B724">
        <v>0</v>
      </c>
      <c r="D724">
        <v>1</v>
      </c>
      <c r="E724">
        <v>18</v>
      </c>
      <c r="F724" s="1">
        <v>42690</v>
      </c>
      <c r="G724" s="1">
        <v>42690</v>
      </c>
      <c r="H724">
        <v>3</v>
      </c>
      <c r="I724">
        <v>22.32</v>
      </c>
      <c r="J724">
        <v>0</v>
      </c>
      <c r="K724">
        <v>36.292937899999998</v>
      </c>
      <c r="L724">
        <v>-97.7861616</v>
      </c>
      <c r="M724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724" s="12">
        <f>Table22[[#This Row],[Permit Approval Date]]-Table22[[#This Row],[Permit Submitted Date]]</f>
        <v>0</v>
      </c>
    </row>
    <row r="725" spans="1:14">
      <c r="A725" t="str">
        <f t="shared" si="11"/>
        <v>Norman</v>
      </c>
      <c r="B725">
        <v>0</v>
      </c>
      <c r="D725">
        <v>1</v>
      </c>
      <c r="E725">
        <v>28</v>
      </c>
      <c r="F725" s="1">
        <v>42691</v>
      </c>
      <c r="G725" s="1">
        <v>42695</v>
      </c>
      <c r="H725">
        <v>13</v>
      </c>
      <c r="I725">
        <v>119.66999999999999</v>
      </c>
      <c r="J725">
        <v>3.43</v>
      </c>
      <c r="K725">
        <v>35.222937899999998</v>
      </c>
      <c r="L725">
        <v>-97.486161600000003</v>
      </c>
      <c r="M725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725" s="12">
        <f>Table22[[#This Row],[Permit Approval Date]]-Table22[[#This Row],[Permit Submitted Date]]</f>
        <v>4</v>
      </c>
    </row>
    <row r="726" spans="1:14">
      <c r="A726" t="str">
        <f t="shared" si="11"/>
        <v>Norman</v>
      </c>
      <c r="B726">
        <v>0</v>
      </c>
      <c r="D726">
        <v>1</v>
      </c>
      <c r="E726">
        <v>23</v>
      </c>
      <c r="F726" s="1">
        <v>42691</v>
      </c>
      <c r="G726" s="1">
        <v>42702</v>
      </c>
      <c r="H726">
        <v>4</v>
      </c>
      <c r="I726">
        <v>38.129999999999995</v>
      </c>
      <c r="J726">
        <v>0</v>
      </c>
      <c r="K726">
        <v>35.212937899999993</v>
      </c>
      <c r="L726">
        <v>-97.576161600000006</v>
      </c>
      <c r="M72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726" s="12">
        <f>Table22[[#This Row],[Permit Approval Date]]-Table22[[#This Row],[Permit Submitted Date]]</f>
        <v>11</v>
      </c>
    </row>
    <row r="727" spans="1:14">
      <c r="A727" t="str">
        <f t="shared" si="11"/>
        <v>Norman</v>
      </c>
      <c r="B727">
        <v>0</v>
      </c>
      <c r="D727">
        <v>1</v>
      </c>
      <c r="E727">
        <v>18</v>
      </c>
      <c r="F727" s="1">
        <v>42691</v>
      </c>
      <c r="G727" s="1">
        <v>42702</v>
      </c>
      <c r="H727">
        <v>5</v>
      </c>
      <c r="I727">
        <v>37.42</v>
      </c>
      <c r="J727">
        <v>0</v>
      </c>
      <c r="K727">
        <v>35.172937899999994</v>
      </c>
      <c r="L727">
        <v>-97.336161599999997</v>
      </c>
      <c r="M727" s="13">
        <f>ACOS(COS(RADIANS(90-$P$2)) *COS(RADIANS(90-Table22[[#This Row],[Latitude]])) +SIN(RADIANS(90-$P$2)) *SIN(RADIANS(90-Table22[[#This Row],[Latitude]])) *COS(RADIANS($Q$2-Table22[[#This Row],[Longitude]]))) *3958.756</f>
        <v>6.6439574838635096</v>
      </c>
      <c r="N727" s="12">
        <f>Table22[[#This Row],[Permit Approval Date]]-Table22[[#This Row],[Permit Submitted Date]]</f>
        <v>11</v>
      </c>
    </row>
    <row r="728" spans="1:14">
      <c r="A728" t="str">
        <f t="shared" si="11"/>
        <v>Norman</v>
      </c>
      <c r="B728">
        <v>0</v>
      </c>
      <c r="D728">
        <v>1</v>
      </c>
      <c r="E728">
        <v>27</v>
      </c>
      <c r="F728" s="1">
        <v>42691</v>
      </c>
      <c r="G728" s="1">
        <v>42691</v>
      </c>
      <c r="H728">
        <v>4</v>
      </c>
      <c r="I728">
        <v>28.98</v>
      </c>
      <c r="J728">
        <v>0</v>
      </c>
      <c r="K728">
        <v>34.962937899999993</v>
      </c>
      <c r="L728">
        <v>-97.966161600000007</v>
      </c>
      <c r="M72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728" s="12">
        <f>Table22[[#This Row],[Permit Approval Date]]-Table22[[#This Row],[Permit Submitted Date]]</f>
        <v>0</v>
      </c>
    </row>
    <row r="729" spans="1:14">
      <c r="A729" t="str">
        <f t="shared" si="11"/>
        <v>Norman</v>
      </c>
      <c r="B729">
        <v>0</v>
      </c>
      <c r="D729">
        <v>1</v>
      </c>
      <c r="E729">
        <v>22</v>
      </c>
      <c r="F729" s="1">
        <v>42692</v>
      </c>
      <c r="G729" s="1">
        <v>42692</v>
      </c>
      <c r="H729">
        <v>4</v>
      </c>
      <c r="I729">
        <v>35.369999999999997</v>
      </c>
      <c r="J729">
        <v>0</v>
      </c>
      <c r="K729">
        <v>34.902937899999998</v>
      </c>
      <c r="L729">
        <v>-97.886161600000008</v>
      </c>
      <c r="M729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729" s="12">
        <f>Table22[[#This Row],[Permit Approval Date]]-Table22[[#This Row],[Permit Submitted Date]]</f>
        <v>0</v>
      </c>
    </row>
    <row r="730" spans="1:14">
      <c r="A730" t="str">
        <f t="shared" si="11"/>
        <v>Norman</v>
      </c>
      <c r="B730">
        <v>0</v>
      </c>
      <c r="D730">
        <v>1</v>
      </c>
      <c r="E730">
        <v>26</v>
      </c>
      <c r="F730" s="1">
        <v>42696</v>
      </c>
      <c r="G730" s="1">
        <v>42706</v>
      </c>
      <c r="H730">
        <v>7</v>
      </c>
      <c r="I730">
        <v>55.42</v>
      </c>
      <c r="J730">
        <v>0</v>
      </c>
      <c r="K730">
        <v>34.942937899999997</v>
      </c>
      <c r="L730">
        <v>-97.766161600000004</v>
      </c>
      <c r="M730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730" s="12">
        <f>Table22[[#This Row],[Permit Approval Date]]-Table22[[#This Row],[Permit Submitted Date]]</f>
        <v>10</v>
      </c>
    </row>
    <row r="731" spans="1:14">
      <c r="A731" t="str">
        <f t="shared" si="11"/>
        <v>Norman</v>
      </c>
      <c r="B731">
        <v>0</v>
      </c>
      <c r="D731">
        <v>1</v>
      </c>
      <c r="E731">
        <v>40</v>
      </c>
      <c r="F731" s="1">
        <v>42696</v>
      </c>
      <c r="G731" s="1">
        <v>42706</v>
      </c>
      <c r="H731">
        <v>5</v>
      </c>
      <c r="I731">
        <v>35.96</v>
      </c>
      <c r="J731">
        <v>0</v>
      </c>
      <c r="K731">
        <v>35.732937899999996</v>
      </c>
      <c r="L731">
        <v>-97.766161600000004</v>
      </c>
      <c r="M731" s="13">
        <f>ACOS(COS(RADIANS(90-$P$2)) *COS(RADIANS(90-Table22[[#This Row],[Latitude]])) +SIN(RADIANS(90-$P$2)) *SIN(RADIANS(90-Table22[[#This Row],[Latitude]])) *COS(RADIANS($Q$2-Table22[[#This Row],[Longitude]]))) *3958.756</f>
        <v>40.601731374678643</v>
      </c>
      <c r="N731" s="12">
        <f>Table22[[#This Row],[Permit Approval Date]]-Table22[[#This Row],[Permit Submitted Date]]</f>
        <v>10</v>
      </c>
    </row>
    <row r="732" spans="1:14">
      <c r="A732" t="str">
        <f t="shared" si="11"/>
        <v>Norman</v>
      </c>
      <c r="B732">
        <v>0</v>
      </c>
      <c r="D732">
        <v>1</v>
      </c>
      <c r="E732">
        <v>17</v>
      </c>
      <c r="F732" s="1">
        <v>42696</v>
      </c>
      <c r="G732" s="1">
        <v>42696</v>
      </c>
      <c r="H732">
        <v>4</v>
      </c>
      <c r="I732">
        <v>26.35</v>
      </c>
      <c r="J732">
        <v>0</v>
      </c>
      <c r="K732">
        <v>35.102937899999993</v>
      </c>
      <c r="L732">
        <v>-97.756161599999999</v>
      </c>
      <c r="M732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732" s="12">
        <f>Table22[[#This Row],[Permit Approval Date]]-Table22[[#This Row],[Permit Submitted Date]]</f>
        <v>0</v>
      </c>
    </row>
    <row r="733" spans="1:14">
      <c r="A733" t="str">
        <f t="shared" si="11"/>
        <v>Norman</v>
      </c>
      <c r="B733">
        <v>0</v>
      </c>
      <c r="D733">
        <v>1</v>
      </c>
      <c r="E733">
        <v>21</v>
      </c>
      <c r="F733" s="1">
        <v>42697</v>
      </c>
      <c r="G733" s="1">
        <v>42706</v>
      </c>
      <c r="H733">
        <v>4</v>
      </c>
      <c r="I733">
        <v>23.78</v>
      </c>
      <c r="J733">
        <v>0</v>
      </c>
      <c r="K733">
        <v>35.242937899999994</v>
      </c>
      <c r="L733">
        <v>-97.636161600000008</v>
      </c>
      <c r="M733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733" s="12">
        <f>Table22[[#This Row],[Permit Approval Date]]-Table22[[#This Row],[Permit Submitted Date]]</f>
        <v>9</v>
      </c>
    </row>
    <row r="734" spans="1:14">
      <c r="A734" t="str">
        <f t="shared" si="11"/>
        <v>Norman</v>
      </c>
      <c r="B734">
        <v>0</v>
      </c>
      <c r="D734">
        <v>1</v>
      </c>
      <c r="E734">
        <v>14</v>
      </c>
      <c r="F734" s="1">
        <v>42702</v>
      </c>
      <c r="G734" s="1">
        <v>42706</v>
      </c>
      <c r="H734">
        <v>8</v>
      </c>
      <c r="I734">
        <v>52.529999999999994</v>
      </c>
      <c r="J734">
        <v>0</v>
      </c>
      <c r="K734">
        <v>35.022937899999995</v>
      </c>
      <c r="L734">
        <v>-97.396161599999999</v>
      </c>
      <c r="M734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734" s="12">
        <f>Table22[[#This Row],[Permit Approval Date]]-Table22[[#This Row],[Permit Submitted Date]]</f>
        <v>4</v>
      </c>
    </row>
    <row r="735" spans="1:14">
      <c r="A735" t="str">
        <f t="shared" si="11"/>
        <v>Norman</v>
      </c>
      <c r="B735">
        <v>0</v>
      </c>
      <c r="D735">
        <v>1</v>
      </c>
      <c r="E735">
        <v>21</v>
      </c>
      <c r="F735" s="1">
        <v>42702</v>
      </c>
      <c r="G735" s="1">
        <v>42709</v>
      </c>
      <c r="H735">
        <v>6</v>
      </c>
      <c r="I735">
        <v>36.76</v>
      </c>
      <c r="J735">
        <v>0</v>
      </c>
      <c r="K735">
        <v>34.942937899999997</v>
      </c>
      <c r="L735">
        <v>-97.766161600000004</v>
      </c>
      <c r="M735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735" s="12">
        <f>Table22[[#This Row],[Permit Approval Date]]-Table22[[#This Row],[Permit Submitted Date]]</f>
        <v>7</v>
      </c>
    </row>
    <row r="736" spans="1:14">
      <c r="A736" t="str">
        <f t="shared" si="11"/>
        <v>Norman</v>
      </c>
      <c r="B736">
        <v>0</v>
      </c>
      <c r="D736">
        <v>1</v>
      </c>
      <c r="E736">
        <v>26</v>
      </c>
      <c r="F736" s="1">
        <v>42704</v>
      </c>
      <c r="G736" s="1">
        <v>42704</v>
      </c>
      <c r="H736">
        <v>5</v>
      </c>
      <c r="I736">
        <v>47.14</v>
      </c>
      <c r="J736">
        <v>0</v>
      </c>
      <c r="K736">
        <v>35.162937899999996</v>
      </c>
      <c r="L736">
        <v>-96.9261616</v>
      </c>
      <c r="M736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736" s="12">
        <f>Table22[[#This Row],[Permit Approval Date]]-Table22[[#This Row],[Permit Submitted Date]]</f>
        <v>0</v>
      </c>
    </row>
    <row r="737" spans="1:14">
      <c r="A737" t="str">
        <f t="shared" si="11"/>
        <v>Norman</v>
      </c>
      <c r="B737">
        <v>0</v>
      </c>
      <c r="D737">
        <v>1</v>
      </c>
      <c r="E737">
        <v>13</v>
      </c>
      <c r="F737" s="1">
        <v>42705</v>
      </c>
      <c r="G737" s="1">
        <v>42705</v>
      </c>
      <c r="H737">
        <v>3</v>
      </c>
      <c r="I737">
        <v>24.18</v>
      </c>
      <c r="J737">
        <v>0</v>
      </c>
      <c r="K737">
        <v>34.902937899999998</v>
      </c>
      <c r="L737">
        <v>-97.886161600000008</v>
      </c>
      <c r="M737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737" s="12">
        <f>Table22[[#This Row],[Permit Approval Date]]-Table22[[#This Row],[Permit Submitted Date]]</f>
        <v>0</v>
      </c>
    </row>
    <row r="738" spans="1:14">
      <c r="A738" t="str">
        <f t="shared" si="11"/>
        <v>Norman</v>
      </c>
      <c r="B738">
        <v>0</v>
      </c>
      <c r="D738">
        <v>1</v>
      </c>
      <c r="E738">
        <v>30</v>
      </c>
      <c r="F738" s="1">
        <v>42706</v>
      </c>
      <c r="G738" s="1">
        <v>42706</v>
      </c>
      <c r="H738">
        <v>18</v>
      </c>
      <c r="I738">
        <v>118.19999999999997</v>
      </c>
      <c r="J738">
        <v>0</v>
      </c>
      <c r="K738">
        <v>35.232937899999996</v>
      </c>
      <c r="L738">
        <v>-97.006161599999999</v>
      </c>
      <c r="M73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38" s="12">
        <f>Table22[[#This Row],[Permit Approval Date]]-Table22[[#This Row],[Permit Submitted Date]]</f>
        <v>0</v>
      </c>
    </row>
    <row r="739" spans="1:14">
      <c r="A739" t="str">
        <f t="shared" si="11"/>
        <v>Norman</v>
      </c>
      <c r="B739">
        <v>0</v>
      </c>
      <c r="D739">
        <v>1</v>
      </c>
      <c r="E739">
        <v>35</v>
      </c>
      <c r="F739" s="1">
        <v>42706</v>
      </c>
      <c r="G739" s="1">
        <v>42710</v>
      </c>
      <c r="H739">
        <v>12</v>
      </c>
      <c r="I739">
        <v>89.64</v>
      </c>
      <c r="J739">
        <v>0</v>
      </c>
      <c r="K739">
        <v>35.482937899999996</v>
      </c>
      <c r="L739">
        <v>-97.206161600000001</v>
      </c>
      <c r="M739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739" s="12">
        <f>Table22[[#This Row],[Permit Approval Date]]-Table22[[#This Row],[Permit Submitted Date]]</f>
        <v>4</v>
      </c>
    </row>
    <row r="740" spans="1:14">
      <c r="A740" t="str">
        <f t="shared" si="11"/>
        <v>Norman</v>
      </c>
      <c r="B740">
        <v>0</v>
      </c>
      <c r="D740">
        <v>1</v>
      </c>
      <c r="E740">
        <v>22</v>
      </c>
      <c r="F740" s="1">
        <v>42706</v>
      </c>
      <c r="G740" s="1">
        <v>42706</v>
      </c>
      <c r="H740">
        <v>7</v>
      </c>
      <c r="I740">
        <v>50.78</v>
      </c>
      <c r="J740">
        <v>0</v>
      </c>
      <c r="K740">
        <v>35.102937899999993</v>
      </c>
      <c r="L740">
        <v>-97.756161599999999</v>
      </c>
      <c r="M740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740" s="12">
        <f>Table22[[#This Row],[Permit Approval Date]]-Table22[[#This Row],[Permit Submitted Date]]</f>
        <v>0</v>
      </c>
    </row>
    <row r="741" spans="1:14">
      <c r="A741" t="str">
        <f t="shared" si="11"/>
        <v>Norman</v>
      </c>
      <c r="B741">
        <v>0</v>
      </c>
      <c r="C741">
        <v>1</v>
      </c>
      <c r="D741">
        <v>1</v>
      </c>
      <c r="E741">
        <v>22</v>
      </c>
      <c r="F741" s="1">
        <v>42706</v>
      </c>
      <c r="G741" s="1">
        <v>42706</v>
      </c>
      <c r="H741">
        <v>17</v>
      </c>
      <c r="I741">
        <v>122.59</v>
      </c>
      <c r="J741">
        <v>10.32</v>
      </c>
      <c r="K741">
        <v>35.102937899999993</v>
      </c>
      <c r="L741">
        <v>-97.756161599999999</v>
      </c>
      <c r="M741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741" s="12">
        <f>Table22[[#This Row],[Permit Approval Date]]-Table22[[#This Row],[Permit Submitted Date]]</f>
        <v>0</v>
      </c>
    </row>
    <row r="742" spans="1:14">
      <c r="A742" t="str">
        <f t="shared" si="11"/>
        <v>Norman</v>
      </c>
      <c r="B742">
        <v>0</v>
      </c>
      <c r="D742">
        <v>2</v>
      </c>
      <c r="E742">
        <v>33</v>
      </c>
      <c r="F742" s="1">
        <v>42709</v>
      </c>
      <c r="G742" s="1">
        <v>42719</v>
      </c>
      <c r="H742">
        <v>15</v>
      </c>
      <c r="I742">
        <v>93.080000000000013</v>
      </c>
      <c r="J742">
        <v>0</v>
      </c>
      <c r="K742">
        <v>35.632937899999995</v>
      </c>
      <c r="L742">
        <v>-97.506161599999999</v>
      </c>
      <c r="M742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742" s="12">
        <f>Table22[[#This Row],[Permit Approval Date]]-Table22[[#This Row],[Permit Submitted Date]]</f>
        <v>10</v>
      </c>
    </row>
    <row r="743" spans="1:14">
      <c r="A743" t="str">
        <f t="shared" si="11"/>
        <v>Norman</v>
      </c>
      <c r="B743">
        <v>0</v>
      </c>
      <c r="D743">
        <v>1</v>
      </c>
      <c r="E743">
        <v>25</v>
      </c>
      <c r="F743" s="1">
        <v>42709</v>
      </c>
      <c r="G743" s="1">
        <v>42712</v>
      </c>
      <c r="H743">
        <v>11</v>
      </c>
      <c r="I743">
        <v>84.039999999999992</v>
      </c>
      <c r="J743">
        <v>0</v>
      </c>
      <c r="K743">
        <v>35.242937899999994</v>
      </c>
      <c r="L743">
        <v>-97.226161599999998</v>
      </c>
      <c r="M743" s="13">
        <f>ACOS(COS(RADIANS(90-$P$2)) *COS(RADIANS(90-Table22[[#This Row],[Latitude]])) +SIN(RADIANS(90-$P$2)) *SIN(RADIANS(90-Table22[[#This Row],[Latitude]])) *COS(RADIANS($Q$2-Table22[[#This Row],[Longitude]]))) *3958.756</f>
        <v>12.701181611774436</v>
      </c>
      <c r="N743" s="12">
        <f>Table22[[#This Row],[Permit Approval Date]]-Table22[[#This Row],[Permit Submitted Date]]</f>
        <v>3</v>
      </c>
    </row>
    <row r="744" spans="1:14">
      <c r="A744" t="str">
        <f t="shared" si="11"/>
        <v>Norman</v>
      </c>
      <c r="B744">
        <v>0</v>
      </c>
      <c r="D744">
        <v>1</v>
      </c>
      <c r="E744">
        <v>34</v>
      </c>
      <c r="F744" s="1">
        <v>42709</v>
      </c>
      <c r="G744" s="1">
        <v>42716</v>
      </c>
      <c r="H744">
        <v>8</v>
      </c>
      <c r="I744">
        <v>47.980000000000004</v>
      </c>
      <c r="J744">
        <v>5</v>
      </c>
      <c r="K744">
        <v>35.062937899999994</v>
      </c>
      <c r="L744">
        <v>-97.446161599999996</v>
      </c>
      <c r="M744" s="13">
        <f>ACOS(COS(RADIANS(90-$P$2)) *COS(RADIANS(90-Table22[[#This Row],[Latitude]])) +SIN(RADIANS(90-$P$2)) *SIN(RADIANS(90-Table22[[#This Row],[Latitude]])) *COS(RADIANS($Q$2-Table22[[#This Row],[Longitude]]))) *3958.756</f>
        <v>9.8894375944299533</v>
      </c>
      <c r="N744" s="12">
        <f>Table22[[#This Row],[Permit Approval Date]]-Table22[[#This Row],[Permit Submitted Date]]</f>
        <v>7</v>
      </c>
    </row>
    <row r="745" spans="1:14">
      <c r="A745" t="str">
        <f t="shared" si="11"/>
        <v>Norman</v>
      </c>
      <c r="B745">
        <v>0</v>
      </c>
      <c r="D745">
        <v>1</v>
      </c>
      <c r="E745">
        <v>27</v>
      </c>
      <c r="F745" s="1">
        <v>42710</v>
      </c>
      <c r="G745" s="1">
        <v>42713</v>
      </c>
      <c r="H745">
        <v>10</v>
      </c>
      <c r="I745">
        <v>59.65</v>
      </c>
      <c r="J745">
        <v>0</v>
      </c>
      <c r="K745">
        <v>35.332937899999997</v>
      </c>
      <c r="L745">
        <v>-97.326161600000006</v>
      </c>
      <c r="M745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745" s="12">
        <f>Table22[[#This Row],[Permit Approval Date]]-Table22[[#This Row],[Permit Submitted Date]]</f>
        <v>3</v>
      </c>
    </row>
    <row r="746" spans="1:14">
      <c r="A746" t="str">
        <f t="shared" si="11"/>
        <v>Norman</v>
      </c>
      <c r="B746">
        <v>0</v>
      </c>
      <c r="D746">
        <v>1</v>
      </c>
      <c r="E746">
        <v>32</v>
      </c>
      <c r="F746" s="1">
        <v>42711</v>
      </c>
      <c r="G746" s="1">
        <v>42719</v>
      </c>
      <c r="H746">
        <v>12</v>
      </c>
      <c r="I746">
        <v>108.02999999999999</v>
      </c>
      <c r="J746">
        <v>0</v>
      </c>
      <c r="K746">
        <v>35.352937899999993</v>
      </c>
      <c r="L746">
        <v>-97.196161599999996</v>
      </c>
      <c r="M746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746" s="12">
        <f>Table22[[#This Row],[Permit Approval Date]]-Table22[[#This Row],[Permit Submitted Date]]</f>
        <v>8</v>
      </c>
    </row>
    <row r="747" spans="1:14">
      <c r="A747" t="str">
        <f t="shared" si="11"/>
        <v>Norman</v>
      </c>
      <c r="B747">
        <v>0</v>
      </c>
      <c r="D747">
        <v>1</v>
      </c>
      <c r="E747">
        <v>41</v>
      </c>
      <c r="F747" s="1">
        <v>42711</v>
      </c>
      <c r="G747" s="1">
        <v>42716</v>
      </c>
      <c r="H747">
        <v>14</v>
      </c>
      <c r="I747">
        <v>83.89</v>
      </c>
      <c r="J747">
        <v>4.83</v>
      </c>
      <c r="K747">
        <v>35.192937899999997</v>
      </c>
      <c r="L747">
        <v>-97.496161600000008</v>
      </c>
      <c r="M747" s="13">
        <f>ACOS(COS(RADIANS(90-$P$2)) *COS(RADIANS(90-Table22[[#This Row],[Latitude]])) +SIN(RADIANS(90-$P$2)) *SIN(RADIANS(90-Table22[[#This Row],[Latitude]])) *COS(RADIANS($Q$2-Table22[[#This Row],[Longitude]]))) *3958.756</f>
        <v>2.9406156746702079</v>
      </c>
      <c r="N747" s="12">
        <f>Table22[[#This Row],[Permit Approval Date]]-Table22[[#This Row],[Permit Submitted Date]]</f>
        <v>5</v>
      </c>
    </row>
    <row r="748" spans="1:14">
      <c r="A748" t="str">
        <f t="shared" si="11"/>
        <v>Norman</v>
      </c>
      <c r="B748">
        <v>0</v>
      </c>
      <c r="D748">
        <v>1</v>
      </c>
      <c r="E748">
        <v>24</v>
      </c>
      <c r="F748" s="1">
        <v>42711</v>
      </c>
      <c r="G748" s="1">
        <v>42717</v>
      </c>
      <c r="H748">
        <v>7</v>
      </c>
      <c r="I748">
        <v>70.5</v>
      </c>
      <c r="J748">
        <v>0</v>
      </c>
      <c r="K748">
        <v>36.452937899999995</v>
      </c>
      <c r="L748">
        <v>-97.7861616</v>
      </c>
      <c r="M748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748" s="12">
        <f>Table22[[#This Row],[Permit Approval Date]]-Table22[[#This Row],[Permit Submitted Date]]</f>
        <v>6</v>
      </c>
    </row>
    <row r="749" spans="1:14">
      <c r="A749" t="str">
        <f t="shared" si="11"/>
        <v>Norman</v>
      </c>
      <c r="B749">
        <v>0</v>
      </c>
      <c r="C749">
        <v>1</v>
      </c>
      <c r="D749">
        <v>1</v>
      </c>
      <c r="E749">
        <v>23</v>
      </c>
      <c r="F749" s="1">
        <v>42711</v>
      </c>
      <c r="G749" s="1">
        <v>42716</v>
      </c>
      <c r="H749">
        <v>13</v>
      </c>
      <c r="I749">
        <v>81.19</v>
      </c>
      <c r="J749">
        <v>16.47</v>
      </c>
      <c r="K749">
        <v>35.1429379</v>
      </c>
      <c r="L749">
        <v>-97.366161599999998</v>
      </c>
      <c r="M749" s="13">
        <f>ACOS(COS(RADIANS(90-$P$2)) *COS(RADIANS(90-Table22[[#This Row],[Latitude]])) +SIN(RADIANS(90-$P$2)) *SIN(RADIANS(90-Table22[[#This Row],[Latitude]])) *COS(RADIANS($Q$2-Table22[[#This Row],[Longitude]]))) *3958.756</f>
        <v>6.2987574863903912</v>
      </c>
      <c r="N749" s="12">
        <f>Table22[[#This Row],[Permit Approval Date]]-Table22[[#This Row],[Permit Submitted Date]]</f>
        <v>5</v>
      </c>
    </row>
    <row r="750" spans="1:14">
      <c r="A750" t="str">
        <f t="shared" si="11"/>
        <v>Norman</v>
      </c>
      <c r="B750">
        <v>0</v>
      </c>
      <c r="D750">
        <v>2</v>
      </c>
      <c r="E750">
        <v>35</v>
      </c>
      <c r="F750" s="1">
        <v>42711</v>
      </c>
      <c r="G750" s="1">
        <v>42711</v>
      </c>
      <c r="H750">
        <v>9</v>
      </c>
      <c r="I750">
        <v>56.399999999999991</v>
      </c>
      <c r="J750">
        <v>0</v>
      </c>
      <c r="K750">
        <v>34.962937899999993</v>
      </c>
      <c r="L750">
        <v>-97.966161600000007</v>
      </c>
      <c r="M750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750" s="12">
        <f>Table22[[#This Row],[Permit Approval Date]]-Table22[[#This Row],[Permit Submitted Date]]</f>
        <v>0</v>
      </c>
    </row>
    <row r="751" spans="1:14">
      <c r="A751" t="str">
        <f t="shared" si="11"/>
        <v>Norman</v>
      </c>
      <c r="B751">
        <v>0</v>
      </c>
      <c r="C751">
        <v>1</v>
      </c>
      <c r="D751">
        <v>1</v>
      </c>
      <c r="E751">
        <v>32</v>
      </c>
      <c r="F751" s="1">
        <v>42712</v>
      </c>
      <c r="G751" s="1">
        <v>42712</v>
      </c>
      <c r="H751">
        <v>23</v>
      </c>
      <c r="I751">
        <v>164.95999999999998</v>
      </c>
      <c r="J751">
        <v>12.81</v>
      </c>
      <c r="K751">
        <v>35.662937899999996</v>
      </c>
      <c r="L751">
        <v>-97.076161600000006</v>
      </c>
      <c r="M751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751" s="12">
        <f>Table22[[#This Row],[Permit Approval Date]]-Table22[[#This Row],[Permit Submitted Date]]</f>
        <v>0</v>
      </c>
    </row>
    <row r="752" spans="1:14">
      <c r="A752" t="str">
        <f t="shared" si="11"/>
        <v>Norman</v>
      </c>
      <c r="B752">
        <v>0</v>
      </c>
      <c r="D752">
        <v>1</v>
      </c>
      <c r="E752">
        <v>23</v>
      </c>
      <c r="F752" s="1">
        <v>42712</v>
      </c>
      <c r="G752" s="1">
        <v>42717</v>
      </c>
      <c r="H752">
        <v>7</v>
      </c>
      <c r="I752">
        <v>49.38</v>
      </c>
      <c r="J752">
        <v>0</v>
      </c>
      <c r="K752">
        <v>35.472937899999998</v>
      </c>
      <c r="L752">
        <v>-97.026161599999995</v>
      </c>
      <c r="M752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752" s="12">
        <f>Table22[[#This Row],[Permit Approval Date]]-Table22[[#This Row],[Permit Submitted Date]]</f>
        <v>5</v>
      </c>
    </row>
    <row r="753" spans="1:14">
      <c r="A753" t="str">
        <f t="shared" si="11"/>
        <v>Norman</v>
      </c>
      <c r="B753">
        <v>0</v>
      </c>
      <c r="D753">
        <v>2</v>
      </c>
      <c r="E753">
        <v>24</v>
      </c>
      <c r="F753" s="1">
        <v>42713</v>
      </c>
      <c r="G753" s="1">
        <v>42713</v>
      </c>
      <c r="H753">
        <v>5</v>
      </c>
      <c r="I753">
        <v>39.58</v>
      </c>
      <c r="J753">
        <v>0</v>
      </c>
      <c r="K753">
        <v>35.122937899999997</v>
      </c>
      <c r="L753">
        <v>-97.126161600000003</v>
      </c>
      <c r="M753" s="13">
        <f>ACOS(COS(RADIANS(90-$P$2)) *COS(RADIANS(90-Table22[[#This Row],[Latitude]])) +SIN(RADIANS(90-$P$2)) *SIN(RADIANS(90-Table22[[#This Row],[Latitude]])) *COS(RADIANS($Q$2-Table22[[#This Row],[Longitude]]))) *3958.756</f>
        <v>18.990152129534994</v>
      </c>
      <c r="N753" s="12">
        <f>Table22[[#This Row],[Permit Approval Date]]-Table22[[#This Row],[Permit Submitted Date]]</f>
        <v>0</v>
      </c>
    </row>
    <row r="754" spans="1:14">
      <c r="A754" t="str">
        <f t="shared" si="11"/>
        <v>Norman</v>
      </c>
      <c r="B754">
        <v>0</v>
      </c>
      <c r="D754">
        <v>1</v>
      </c>
      <c r="E754">
        <v>28</v>
      </c>
      <c r="F754" s="1">
        <v>42713</v>
      </c>
      <c r="G754" s="1">
        <v>42713</v>
      </c>
      <c r="H754">
        <v>4</v>
      </c>
      <c r="I754">
        <v>36.380000000000003</v>
      </c>
      <c r="J754">
        <v>0</v>
      </c>
      <c r="K754">
        <v>35.112937899999999</v>
      </c>
      <c r="L754">
        <v>-97.946161599999996</v>
      </c>
      <c r="M754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754" s="12">
        <f>Table22[[#This Row],[Permit Approval Date]]-Table22[[#This Row],[Permit Submitted Date]]</f>
        <v>0</v>
      </c>
    </row>
    <row r="755" spans="1:14">
      <c r="A755" t="str">
        <f t="shared" si="11"/>
        <v>Norman</v>
      </c>
      <c r="B755">
        <v>0</v>
      </c>
      <c r="D755">
        <v>2</v>
      </c>
      <c r="E755">
        <v>33</v>
      </c>
      <c r="F755" s="1">
        <v>42716</v>
      </c>
      <c r="G755" s="1">
        <v>42716</v>
      </c>
      <c r="H755">
        <v>12</v>
      </c>
      <c r="I755">
        <v>93.53</v>
      </c>
      <c r="J755">
        <v>8.5</v>
      </c>
      <c r="K755">
        <v>35.152937899999998</v>
      </c>
      <c r="L755">
        <v>-97.236161600000003</v>
      </c>
      <c r="M755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755" s="12">
        <f>Table22[[#This Row],[Permit Approval Date]]-Table22[[#This Row],[Permit Submitted Date]]</f>
        <v>0</v>
      </c>
    </row>
    <row r="756" spans="1:14">
      <c r="A756" t="str">
        <f t="shared" si="11"/>
        <v>Norman</v>
      </c>
      <c r="B756">
        <v>0</v>
      </c>
      <c r="D756">
        <v>1</v>
      </c>
      <c r="E756">
        <v>30</v>
      </c>
      <c r="F756" s="1">
        <v>42716</v>
      </c>
      <c r="G756" s="1">
        <v>42720</v>
      </c>
      <c r="H756">
        <v>9</v>
      </c>
      <c r="I756">
        <v>88.73</v>
      </c>
      <c r="J756">
        <v>0</v>
      </c>
      <c r="K756">
        <v>35.262937899999997</v>
      </c>
      <c r="L756">
        <v>-97.806161599999996</v>
      </c>
      <c r="M756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756" s="12">
        <f>Table22[[#This Row],[Permit Approval Date]]-Table22[[#This Row],[Permit Submitted Date]]</f>
        <v>4</v>
      </c>
    </row>
    <row r="757" spans="1:14">
      <c r="A757" t="str">
        <f t="shared" si="11"/>
        <v>Norman</v>
      </c>
      <c r="B757">
        <v>0</v>
      </c>
      <c r="D757">
        <v>1</v>
      </c>
      <c r="E757">
        <v>14</v>
      </c>
      <c r="F757" s="1">
        <v>42716</v>
      </c>
      <c r="G757" s="1">
        <v>42724</v>
      </c>
      <c r="H757">
        <v>8</v>
      </c>
      <c r="I757">
        <v>45.69</v>
      </c>
      <c r="J757">
        <v>7.93</v>
      </c>
      <c r="K757">
        <v>35.242937899999994</v>
      </c>
      <c r="L757">
        <v>-97.226161599999998</v>
      </c>
      <c r="M757" s="13">
        <f>ACOS(COS(RADIANS(90-$P$2)) *COS(RADIANS(90-Table22[[#This Row],[Latitude]])) +SIN(RADIANS(90-$P$2)) *SIN(RADIANS(90-Table22[[#This Row],[Latitude]])) *COS(RADIANS($Q$2-Table22[[#This Row],[Longitude]]))) *3958.756</f>
        <v>12.701181611774436</v>
      </c>
      <c r="N757" s="12">
        <f>Table22[[#This Row],[Permit Approval Date]]-Table22[[#This Row],[Permit Submitted Date]]</f>
        <v>8</v>
      </c>
    </row>
    <row r="758" spans="1:14">
      <c r="A758" t="str">
        <f t="shared" si="11"/>
        <v>Norman</v>
      </c>
      <c r="B758">
        <v>0</v>
      </c>
      <c r="D758">
        <v>1</v>
      </c>
      <c r="E758">
        <v>16</v>
      </c>
      <c r="F758" s="1">
        <v>42717</v>
      </c>
      <c r="G758" s="1">
        <v>42724</v>
      </c>
      <c r="H758">
        <v>3</v>
      </c>
      <c r="I758">
        <v>28.45</v>
      </c>
      <c r="J758">
        <v>0</v>
      </c>
      <c r="K758">
        <v>35.6429379</v>
      </c>
      <c r="L758">
        <v>-96.876161600000003</v>
      </c>
      <c r="M758" s="13">
        <f>ACOS(COS(RADIANS(90-$P$2)) *COS(RADIANS(90-Table22[[#This Row],[Latitude]])) +SIN(RADIANS(90-$P$2)) *SIN(RADIANS(90-Table22[[#This Row],[Latitude]])) *COS(RADIANS($Q$2-Table22[[#This Row],[Longitude]]))) *3958.756</f>
        <v>44.075950321991947</v>
      </c>
      <c r="N758" s="12">
        <f>Table22[[#This Row],[Permit Approval Date]]-Table22[[#This Row],[Permit Submitted Date]]</f>
        <v>7</v>
      </c>
    </row>
    <row r="759" spans="1:14">
      <c r="A759" t="str">
        <f t="shared" si="11"/>
        <v>Norman</v>
      </c>
      <c r="B759">
        <v>0</v>
      </c>
      <c r="D759">
        <v>1</v>
      </c>
      <c r="E759">
        <v>32</v>
      </c>
      <c r="F759" s="1">
        <v>42718</v>
      </c>
      <c r="G759" s="1">
        <v>42726</v>
      </c>
      <c r="H759">
        <v>31</v>
      </c>
      <c r="I759">
        <v>227.72000000000006</v>
      </c>
      <c r="J759">
        <v>3.46</v>
      </c>
      <c r="K759">
        <v>35.602937899999993</v>
      </c>
      <c r="L759">
        <v>-97.686161600000005</v>
      </c>
      <c r="M759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759" s="12">
        <f>Table22[[#This Row],[Permit Approval Date]]-Table22[[#This Row],[Permit Submitted Date]]</f>
        <v>8</v>
      </c>
    </row>
    <row r="760" spans="1:14">
      <c r="A760" t="str">
        <f t="shared" si="11"/>
        <v>Norman</v>
      </c>
      <c r="B760">
        <v>0</v>
      </c>
      <c r="D760">
        <v>1</v>
      </c>
      <c r="E760">
        <v>34</v>
      </c>
      <c r="F760" s="1">
        <v>42718</v>
      </c>
      <c r="G760" s="1">
        <v>42718</v>
      </c>
      <c r="H760">
        <v>12</v>
      </c>
      <c r="I760">
        <v>101.16999999999999</v>
      </c>
      <c r="J760">
        <v>0</v>
      </c>
      <c r="K760">
        <v>34.902937899999998</v>
      </c>
      <c r="L760">
        <v>-97.886161600000008</v>
      </c>
      <c r="M760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760" s="12">
        <f>Table22[[#This Row],[Permit Approval Date]]-Table22[[#This Row],[Permit Submitted Date]]</f>
        <v>0</v>
      </c>
    </row>
    <row r="761" spans="1:14">
      <c r="A761" t="str">
        <f t="shared" si="11"/>
        <v>Norman</v>
      </c>
      <c r="B761">
        <v>0</v>
      </c>
      <c r="D761">
        <v>1</v>
      </c>
      <c r="E761">
        <v>24</v>
      </c>
      <c r="F761" s="1">
        <v>42718</v>
      </c>
      <c r="G761" s="1">
        <v>42720</v>
      </c>
      <c r="H761">
        <v>9</v>
      </c>
      <c r="I761">
        <v>75.31</v>
      </c>
      <c r="J761">
        <v>0</v>
      </c>
      <c r="K761">
        <v>35.172937899999994</v>
      </c>
      <c r="L761">
        <v>-97.276161599999995</v>
      </c>
      <c r="M761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761" s="12">
        <f>Table22[[#This Row],[Permit Approval Date]]-Table22[[#This Row],[Permit Submitted Date]]</f>
        <v>2</v>
      </c>
    </row>
    <row r="762" spans="1:14">
      <c r="A762" t="str">
        <f t="shared" si="11"/>
        <v>Norman</v>
      </c>
      <c r="B762">
        <v>0</v>
      </c>
      <c r="D762">
        <v>1</v>
      </c>
      <c r="E762">
        <v>13</v>
      </c>
      <c r="F762" s="1">
        <v>42718</v>
      </c>
      <c r="G762" s="1">
        <v>42725</v>
      </c>
      <c r="H762">
        <v>6</v>
      </c>
      <c r="I762">
        <v>50.040000000000006</v>
      </c>
      <c r="J762">
        <v>0</v>
      </c>
      <c r="K762">
        <v>35.362937899999999</v>
      </c>
      <c r="L762">
        <v>-97.236161600000003</v>
      </c>
      <c r="M762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762" s="12">
        <f>Table22[[#This Row],[Permit Approval Date]]-Table22[[#This Row],[Permit Submitted Date]]</f>
        <v>7</v>
      </c>
    </row>
    <row r="763" spans="1:14">
      <c r="A763" t="str">
        <f t="shared" si="11"/>
        <v>Norman</v>
      </c>
      <c r="B763">
        <v>0</v>
      </c>
      <c r="D763">
        <v>1</v>
      </c>
      <c r="E763">
        <v>16</v>
      </c>
      <c r="F763" s="1">
        <v>42718</v>
      </c>
      <c r="G763" s="1">
        <v>42738</v>
      </c>
      <c r="H763">
        <v>8</v>
      </c>
      <c r="I763">
        <v>48.04</v>
      </c>
      <c r="J763">
        <v>7.83</v>
      </c>
      <c r="K763">
        <v>35.222937899999998</v>
      </c>
      <c r="L763">
        <v>-97.096161600000002</v>
      </c>
      <c r="M763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763" s="12">
        <f>Table22[[#This Row],[Permit Approval Date]]-Table22[[#This Row],[Permit Submitted Date]]</f>
        <v>20</v>
      </c>
    </row>
    <row r="764" spans="1:14">
      <c r="A764" t="str">
        <f t="shared" si="11"/>
        <v>Norman</v>
      </c>
      <c r="B764">
        <v>0</v>
      </c>
      <c r="D764">
        <v>1</v>
      </c>
      <c r="E764">
        <v>14</v>
      </c>
      <c r="F764" s="1">
        <v>42719</v>
      </c>
      <c r="G764" s="1">
        <v>42719</v>
      </c>
      <c r="H764">
        <v>4</v>
      </c>
      <c r="I764">
        <v>28.92</v>
      </c>
      <c r="J764">
        <v>0</v>
      </c>
      <c r="K764">
        <v>34.992937899999994</v>
      </c>
      <c r="L764">
        <v>-97.256161599999999</v>
      </c>
      <c r="M764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764" s="12">
        <f>Table22[[#This Row],[Permit Approval Date]]-Table22[[#This Row],[Permit Submitted Date]]</f>
        <v>0</v>
      </c>
    </row>
    <row r="765" spans="1:14">
      <c r="A765" t="str">
        <f t="shared" si="11"/>
        <v>Norman</v>
      </c>
      <c r="B765">
        <v>0</v>
      </c>
      <c r="C765">
        <v>1</v>
      </c>
      <c r="D765">
        <v>1</v>
      </c>
      <c r="E765">
        <v>30</v>
      </c>
      <c r="F765" s="1">
        <v>42720</v>
      </c>
      <c r="G765" s="1">
        <v>42720</v>
      </c>
      <c r="H765">
        <v>20</v>
      </c>
      <c r="I765">
        <v>160.10999999999999</v>
      </c>
      <c r="J765">
        <v>10.47</v>
      </c>
      <c r="K765">
        <v>35.232937899999996</v>
      </c>
      <c r="L765">
        <v>-97.006161599999999</v>
      </c>
      <c r="M76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65" s="12">
        <f>Table22[[#This Row],[Permit Approval Date]]-Table22[[#This Row],[Permit Submitted Date]]</f>
        <v>0</v>
      </c>
    </row>
    <row r="766" spans="1:14">
      <c r="A766" t="str">
        <f t="shared" si="11"/>
        <v>Norman</v>
      </c>
      <c r="B766">
        <v>0</v>
      </c>
      <c r="D766">
        <v>1</v>
      </c>
      <c r="E766">
        <v>25</v>
      </c>
      <c r="F766" s="1">
        <v>42720</v>
      </c>
      <c r="G766" s="1">
        <v>42720</v>
      </c>
      <c r="H766">
        <v>4</v>
      </c>
      <c r="I766">
        <v>35.85</v>
      </c>
      <c r="J766">
        <v>0</v>
      </c>
      <c r="K766">
        <v>35.232937899999996</v>
      </c>
      <c r="L766">
        <v>-97.006161599999999</v>
      </c>
      <c r="M76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66" s="12">
        <f>Table22[[#This Row],[Permit Approval Date]]-Table22[[#This Row],[Permit Submitted Date]]</f>
        <v>0</v>
      </c>
    </row>
    <row r="767" spans="1:14">
      <c r="A767" t="str">
        <f t="shared" si="11"/>
        <v>Norman</v>
      </c>
      <c r="B767">
        <v>0</v>
      </c>
      <c r="D767">
        <v>1</v>
      </c>
      <c r="E767">
        <v>28</v>
      </c>
      <c r="F767" s="1">
        <v>42723</v>
      </c>
      <c r="G767" s="1">
        <v>42723</v>
      </c>
      <c r="H767">
        <v>8</v>
      </c>
      <c r="I767">
        <v>68.56</v>
      </c>
      <c r="J767">
        <v>0</v>
      </c>
      <c r="K767">
        <v>35.542937899999998</v>
      </c>
      <c r="L767">
        <v>-96.936161600000005</v>
      </c>
      <c r="M767" s="13">
        <f>ACOS(COS(RADIANS(90-$P$2)) *COS(RADIANS(90-Table22[[#This Row],[Latitude]])) +SIN(RADIANS(90-$P$2)) *SIN(RADIANS(90-Table22[[#This Row],[Latitude]])) *COS(RADIANS($Q$2-Table22[[#This Row],[Longitude]]))) *3958.756</f>
        <v>36.99673376660337</v>
      </c>
      <c r="N767" s="12">
        <f>Table22[[#This Row],[Permit Approval Date]]-Table22[[#This Row],[Permit Submitted Date]]</f>
        <v>0</v>
      </c>
    </row>
    <row r="768" spans="1:14">
      <c r="A768" t="str">
        <f t="shared" si="11"/>
        <v>Norman</v>
      </c>
      <c r="B768">
        <v>0</v>
      </c>
      <c r="D768">
        <v>1</v>
      </c>
      <c r="E768">
        <v>12</v>
      </c>
      <c r="F768" s="1">
        <v>42723</v>
      </c>
      <c r="G768" s="1">
        <v>42723</v>
      </c>
      <c r="H768">
        <v>5</v>
      </c>
      <c r="I768">
        <v>40.500000000000007</v>
      </c>
      <c r="J768">
        <v>0</v>
      </c>
      <c r="K768">
        <v>35.082937899999997</v>
      </c>
      <c r="L768">
        <v>-97.616161599999998</v>
      </c>
      <c r="M768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768" s="12">
        <f>Table22[[#This Row],[Permit Approval Date]]-Table22[[#This Row],[Permit Submitted Date]]</f>
        <v>0</v>
      </c>
    </row>
    <row r="769" spans="1:14">
      <c r="A769" t="str">
        <f t="shared" si="11"/>
        <v>Norman</v>
      </c>
      <c r="B769">
        <v>0</v>
      </c>
      <c r="D769">
        <v>1</v>
      </c>
      <c r="E769">
        <v>21</v>
      </c>
      <c r="F769" s="1">
        <v>42723</v>
      </c>
      <c r="G769" s="1">
        <v>42723</v>
      </c>
      <c r="H769">
        <v>2</v>
      </c>
      <c r="I769">
        <v>22.03</v>
      </c>
      <c r="J769">
        <v>0</v>
      </c>
      <c r="K769">
        <v>35.472937899999998</v>
      </c>
      <c r="L769">
        <v>-97.026161599999995</v>
      </c>
      <c r="M769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769" s="12">
        <f>Table22[[#This Row],[Permit Approval Date]]-Table22[[#This Row],[Permit Submitted Date]]</f>
        <v>0</v>
      </c>
    </row>
    <row r="770" spans="1:14">
      <c r="A770" t="str">
        <f t="shared" ref="A770:A833" si="12">"Norman"</f>
        <v>Norman</v>
      </c>
      <c r="B770">
        <v>0</v>
      </c>
      <c r="D770">
        <v>1</v>
      </c>
      <c r="E770">
        <v>35</v>
      </c>
      <c r="F770" s="1">
        <v>42724</v>
      </c>
      <c r="G770" s="1">
        <v>42727</v>
      </c>
      <c r="H770">
        <v>12</v>
      </c>
      <c r="I770">
        <v>66.44</v>
      </c>
      <c r="J770">
        <v>4.88</v>
      </c>
      <c r="K770">
        <v>35.482937899999996</v>
      </c>
      <c r="L770">
        <v>-97.206161600000001</v>
      </c>
      <c r="M770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770" s="12">
        <f>Table22[[#This Row],[Permit Approval Date]]-Table22[[#This Row],[Permit Submitted Date]]</f>
        <v>3</v>
      </c>
    </row>
    <row r="771" spans="1:14">
      <c r="A771" t="str">
        <f t="shared" si="12"/>
        <v>Norman</v>
      </c>
      <c r="B771">
        <v>0</v>
      </c>
      <c r="D771">
        <v>1</v>
      </c>
      <c r="E771">
        <v>23</v>
      </c>
      <c r="F771" s="1">
        <v>42724</v>
      </c>
      <c r="G771" s="1">
        <v>42724</v>
      </c>
      <c r="H771">
        <v>6</v>
      </c>
      <c r="I771">
        <v>56.629999999999995</v>
      </c>
      <c r="J771">
        <v>0</v>
      </c>
      <c r="K771">
        <v>34.992937899999994</v>
      </c>
      <c r="L771">
        <v>-97.256161599999999</v>
      </c>
      <c r="M771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771" s="12">
        <f>Table22[[#This Row],[Permit Approval Date]]-Table22[[#This Row],[Permit Submitted Date]]</f>
        <v>0</v>
      </c>
    </row>
    <row r="772" spans="1:14">
      <c r="A772" t="str">
        <f t="shared" si="12"/>
        <v>Norman</v>
      </c>
      <c r="B772">
        <v>0</v>
      </c>
      <c r="D772">
        <v>1</v>
      </c>
      <c r="E772">
        <v>40</v>
      </c>
      <c r="F772" s="1">
        <v>42725</v>
      </c>
      <c r="G772" s="1">
        <v>42738</v>
      </c>
      <c r="H772">
        <v>7</v>
      </c>
      <c r="I772">
        <v>43.470000000000006</v>
      </c>
      <c r="J772">
        <v>0</v>
      </c>
      <c r="K772">
        <v>35.332937899999997</v>
      </c>
      <c r="L772">
        <v>-97.326161600000006</v>
      </c>
      <c r="M772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772" s="12">
        <f>Table22[[#This Row],[Permit Approval Date]]-Table22[[#This Row],[Permit Submitted Date]]</f>
        <v>13</v>
      </c>
    </row>
    <row r="773" spans="1:14">
      <c r="A773" t="str">
        <f t="shared" si="12"/>
        <v>Norman</v>
      </c>
      <c r="B773">
        <v>0</v>
      </c>
      <c r="D773">
        <v>1</v>
      </c>
      <c r="E773">
        <v>21</v>
      </c>
      <c r="F773" s="1">
        <v>42725</v>
      </c>
      <c r="G773" s="1">
        <v>42739</v>
      </c>
      <c r="H773">
        <v>6</v>
      </c>
      <c r="I773">
        <v>37.65</v>
      </c>
      <c r="J773">
        <v>6.07</v>
      </c>
      <c r="K773">
        <v>34.982937899999996</v>
      </c>
      <c r="L773">
        <v>-97.466161600000007</v>
      </c>
      <c r="M773" s="13">
        <f>ACOS(COS(RADIANS(90-$P$2)) *COS(RADIANS(90-Table22[[#This Row],[Latitude]])) +SIN(RADIANS(90-$P$2)) *SIN(RADIANS(90-Table22[[#This Row],[Latitude]])) *COS(RADIANS($Q$2-Table22[[#This Row],[Longitude]]))) *3958.756</f>
        <v>15.45640450533976</v>
      </c>
      <c r="N773" s="12">
        <f>Table22[[#This Row],[Permit Approval Date]]-Table22[[#This Row],[Permit Submitted Date]]</f>
        <v>14</v>
      </c>
    </row>
    <row r="774" spans="1:14">
      <c r="A774" t="str">
        <f t="shared" si="12"/>
        <v>Norman</v>
      </c>
      <c r="B774">
        <v>0</v>
      </c>
      <c r="D774">
        <v>1</v>
      </c>
      <c r="E774">
        <v>34</v>
      </c>
      <c r="F774" s="1">
        <v>42726</v>
      </c>
      <c r="G774" s="1">
        <v>42745</v>
      </c>
      <c r="H774">
        <v>12</v>
      </c>
      <c r="I774">
        <v>107.14000000000001</v>
      </c>
      <c r="J774">
        <v>0</v>
      </c>
      <c r="K774">
        <v>35.602937899999993</v>
      </c>
      <c r="L774">
        <v>-97.566161600000001</v>
      </c>
      <c r="M774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774" s="12">
        <f>Table22[[#This Row],[Permit Approval Date]]-Table22[[#This Row],[Permit Submitted Date]]</f>
        <v>19</v>
      </c>
    </row>
    <row r="775" spans="1:14">
      <c r="A775" t="str">
        <f t="shared" si="12"/>
        <v>Norman</v>
      </c>
      <c r="B775">
        <v>0</v>
      </c>
      <c r="D775">
        <v>1</v>
      </c>
      <c r="E775">
        <v>33</v>
      </c>
      <c r="F775" s="1">
        <v>42726</v>
      </c>
      <c r="G775" s="1">
        <v>42738</v>
      </c>
      <c r="H775">
        <v>5</v>
      </c>
      <c r="I775">
        <v>35.769999999999996</v>
      </c>
      <c r="J775">
        <v>0</v>
      </c>
      <c r="K775">
        <v>35.352937899999993</v>
      </c>
      <c r="L775">
        <v>-97.196161599999996</v>
      </c>
      <c r="M775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775" s="12">
        <f>Table22[[#This Row],[Permit Approval Date]]-Table22[[#This Row],[Permit Submitted Date]]</f>
        <v>12</v>
      </c>
    </row>
    <row r="776" spans="1:14">
      <c r="A776" t="str">
        <f t="shared" si="12"/>
        <v>Norman</v>
      </c>
      <c r="B776">
        <v>0</v>
      </c>
      <c r="D776">
        <v>1</v>
      </c>
      <c r="E776">
        <v>21</v>
      </c>
      <c r="F776" s="1">
        <v>42738</v>
      </c>
      <c r="G776" s="1">
        <v>42738</v>
      </c>
      <c r="H776">
        <v>11</v>
      </c>
      <c r="I776">
        <v>87.13000000000001</v>
      </c>
      <c r="J776">
        <v>0</v>
      </c>
      <c r="K776">
        <v>35.282937899999993</v>
      </c>
      <c r="L776">
        <v>-96.756161599999999</v>
      </c>
      <c r="M776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776" s="12">
        <f>Table22[[#This Row],[Permit Approval Date]]-Table22[[#This Row],[Permit Submitted Date]]</f>
        <v>0</v>
      </c>
    </row>
    <row r="777" spans="1:14">
      <c r="A777" t="str">
        <f t="shared" si="12"/>
        <v>Norman</v>
      </c>
      <c r="B777">
        <v>0</v>
      </c>
      <c r="D777">
        <v>1</v>
      </c>
      <c r="E777">
        <v>28</v>
      </c>
      <c r="F777" s="1">
        <v>42738</v>
      </c>
      <c r="G777" s="1">
        <v>42738</v>
      </c>
      <c r="H777">
        <v>6</v>
      </c>
      <c r="I777">
        <v>49.43</v>
      </c>
      <c r="J777">
        <v>0</v>
      </c>
      <c r="K777">
        <v>35.162937899999996</v>
      </c>
      <c r="L777">
        <v>-96.9261616</v>
      </c>
      <c r="M777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777" s="12">
        <f>Table22[[#This Row],[Permit Approval Date]]-Table22[[#This Row],[Permit Submitted Date]]</f>
        <v>0</v>
      </c>
    </row>
    <row r="778" spans="1:14">
      <c r="A778" t="str">
        <f t="shared" si="12"/>
        <v>Norman</v>
      </c>
      <c r="B778">
        <v>0</v>
      </c>
      <c r="D778">
        <v>1</v>
      </c>
      <c r="E778">
        <v>27</v>
      </c>
      <c r="F778" s="1">
        <v>42738</v>
      </c>
      <c r="G778" s="1">
        <v>42738</v>
      </c>
      <c r="H778">
        <v>4</v>
      </c>
      <c r="I778">
        <v>36.82</v>
      </c>
      <c r="J778">
        <v>0</v>
      </c>
      <c r="K778">
        <v>34.942937899999997</v>
      </c>
      <c r="L778">
        <v>-97.766161600000004</v>
      </c>
      <c r="M778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778" s="12">
        <f>Table22[[#This Row],[Permit Approval Date]]-Table22[[#This Row],[Permit Submitted Date]]</f>
        <v>0</v>
      </c>
    </row>
    <row r="779" spans="1:14">
      <c r="A779" t="str">
        <f t="shared" si="12"/>
        <v>Norman</v>
      </c>
      <c r="B779">
        <v>1</v>
      </c>
      <c r="C779">
        <v>1</v>
      </c>
      <c r="D779">
        <v>1</v>
      </c>
      <c r="E779">
        <v>15</v>
      </c>
      <c r="F779" s="1">
        <v>42738</v>
      </c>
      <c r="G779" s="1">
        <v>42738</v>
      </c>
      <c r="H779">
        <v>7</v>
      </c>
      <c r="I779">
        <v>54.5</v>
      </c>
      <c r="J779">
        <v>8</v>
      </c>
      <c r="K779">
        <v>35.133205600000004</v>
      </c>
      <c r="L779">
        <v>-97.458782400000004</v>
      </c>
      <c r="M779" s="13">
        <f>ACOS(COS(RADIANS(90-$P$2)) *COS(RADIANS(90-Table22[[#This Row],[Latitude]])) +SIN(RADIANS(90-$P$2)) *SIN(RADIANS(90-Table22[[#This Row],[Latitude]])) *COS(RADIANS($Q$2-Table22[[#This Row],[Longitude]]))) *3958.756</f>
        <v>5.0810321719545506</v>
      </c>
      <c r="N779" s="12">
        <f>Table22[[#This Row],[Permit Approval Date]]-Table22[[#This Row],[Permit Submitted Date]]</f>
        <v>0</v>
      </c>
    </row>
    <row r="780" spans="1:14">
      <c r="A780" t="str">
        <f t="shared" si="12"/>
        <v>Norman</v>
      </c>
      <c r="B780">
        <v>0</v>
      </c>
      <c r="D780">
        <v>1</v>
      </c>
      <c r="E780">
        <v>34</v>
      </c>
      <c r="F780" s="1">
        <v>42739</v>
      </c>
      <c r="G780" s="1">
        <v>42739</v>
      </c>
      <c r="H780">
        <v>8</v>
      </c>
      <c r="I780">
        <v>64.88</v>
      </c>
      <c r="J780">
        <v>0</v>
      </c>
      <c r="K780">
        <v>36.292937899999998</v>
      </c>
      <c r="L780">
        <v>-97.7861616</v>
      </c>
      <c r="M780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780" s="12">
        <f>Table22[[#This Row],[Permit Approval Date]]-Table22[[#This Row],[Permit Submitted Date]]</f>
        <v>0</v>
      </c>
    </row>
    <row r="781" spans="1:14">
      <c r="A781" t="str">
        <f t="shared" si="12"/>
        <v>Norman</v>
      </c>
      <c r="B781">
        <v>0</v>
      </c>
      <c r="D781">
        <v>1</v>
      </c>
      <c r="E781">
        <v>20</v>
      </c>
      <c r="F781" s="1">
        <v>42739</v>
      </c>
      <c r="G781" s="1">
        <v>42744</v>
      </c>
      <c r="H781">
        <v>6</v>
      </c>
      <c r="I781">
        <v>45.63</v>
      </c>
      <c r="J781">
        <v>0</v>
      </c>
      <c r="K781">
        <v>35.352937899999993</v>
      </c>
      <c r="L781">
        <v>-97.196161599999996</v>
      </c>
      <c r="M781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781" s="12">
        <f>Table22[[#This Row],[Permit Approval Date]]-Table22[[#This Row],[Permit Submitted Date]]</f>
        <v>5</v>
      </c>
    </row>
    <row r="782" spans="1:14">
      <c r="A782" t="str">
        <f t="shared" si="12"/>
        <v>Norman</v>
      </c>
      <c r="B782">
        <v>0</v>
      </c>
      <c r="D782">
        <v>1</v>
      </c>
      <c r="E782">
        <v>47</v>
      </c>
      <c r="F782" s="1">
        <v>42739</v>
      </c>
      <c r="G782" s="1">
        <v>42754</v>
      </c>
      <c r="H782">
        <v>6</v>
      </c>
      <c r="I782">
        <v>45.28</v>
      </c>
      <c r="J782">
        <v>0</v>
      </c>
      <c r="K782">
        <v>35.242937899999994</v>
      </c>
      <c r="L782">
        <v>-97.266161600000004</v>
      </c>
      <c r="M782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782" s="12">
        <f>Table22[[#This Row],[Permit Approval Date]]-Table22[[#This Row],[Permit Submitted Date]]</f>
        <v>15</v>
      </c>
    </row>
    <row r="783" spans="1:14">
      <c r="A783" t="str">
        <f t="shared" si="12"/>
        <v>Norman</v>
      </c>
      <c r="B783">
        <v>0</v>
      </c>
      <c r="D783">
        <v>2</v>
      </c>
      <c r="E783">
        <v>44</v>
      </c>
      <c r="F783" s="1">
        <v>42744</v>
      </c>
      <c r="G783" s="1">
        <v>42744</v>
      </c>
      <c r="H783">
        <v>10</v>
      </c>
      <c r="I783">
        <v>85.94</v>
      </c>
      <c r="J783">
        <v>5.4499999999999993</v>
      </c>
      <c r="K783">
        <v>34.962937899999993</v>
      </c>
      <c r="L783">
        <v>-97.966161600000007</v>
      </c>
      <c r="M783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783" s="12">
        <f>Table22[[#This Row],[Permit Approval Date]]-Table22[[#This Row],[Permit Submitted Date]]</f>
        <v>0</v>
      </c>
    </row>
    <row r="784" spans="1:14">
      <c r="A784" t="str">
        <f t="shared" si="12"/>
        <v>Norman</v>
      </c>
      <c r="B784">
        <v>0</v>
      </c>
      <c r="D784">
        <v>1</v>
      </c>
      <c r="E784">
        <v>27</v>
      </c>
      <c r="F784" s="1">
        <v>42746</v>
      </c>
      <c r="G784" s="1">
        <v>42746</v>
      </c>
      <c r="H784">
        <v>11</v>
      </c>
      <c r="I784">
        <v>84.960000000000008</v>
      </c>
      <c r="J784">
        <v>0</v>
      </c>
      <c r="K784">
        <v>35.082937899999997</v>
      </c>
      <c r="L784">
        <v>-97.616161599999998</v>
      </c>
      <c r="M784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784" s="12">
        <f>Table22[[#This Row],[Permit Approval Date]]-Table22[[#This Row],[Permit Submitted Date]]</f>
        <v>0</v>
      </c>
    </row>
    <row r="785" spans="1:14">
      <c r="A785" t="str">
        <f t="shared" si="12"/>
        <v>Norman</v>
      </c>
      <c r="B785">
        <v>0</v>
      </c>
      <c r="D785">
        <v>1</v>
      </c>
      <c r="E785">
        <v>24</v>
      </c>
      <c r="F785" s="1">
        <v>42746</v>
      </c>
      <c r="G785" s="1">
        <v>42746</v>
      </c>
      <c r="H785">
        <v>6</v>
      </c>
      <c r="I785">
        <v>53.03</v>
      </c>
      <c r="J785">
        <v>0</v>
      </c>
      <c r="K785">
        <v>36.452937899999995</v>
      </c>
      <c r="L785">
        <v>-97.7861616</v>
      </c>
      <c r="M785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785" s="12">
        <f>Table22[[#This Row],[Permit Approval Date]]-Table22[[#This Row],[Permit Submitted Date]]</f>
        <v>0</v>
      </c>
    </row>
    <row r="786" spans="1:14">
      <c r="A786" t="str">
        <f t="shared" si="12"/>
        <v>Norman</v>
      </c>
      <c r="B786">
        <v>0</v>
      </c>
      <c r="D786">
        <v>1</v>
      </c>
      <c r="E786">
        <v>22</v>
      </c>
      <c r="F786" s="1">
        <v>42747</v>
      </c>
      <c r="G786" s="1">
        <v>42754</v>
      </c>
      <c r="H786">
        <v>8</v>
      </c>
      <c r="I786">
        <v>69.36999999999999</v>
      </c>
      <c r="J786">
        <v>0</v>
      </c>
      <c r="K786">
        <v>35.482937899999996</v>
      </c>
      <c r="L786">
        <v>-97.206161600000001</v>
      </c>
      <c r="M78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786" s="12">
        <f>Table22[[#This Row],[Permit Approval Date]]-Table22[[#This Row],[Permit Submitted Date]]</f>
        <v>7</v>
      </c>
    </row>
    <row r="787" spans="1:14">
      <c r="A787" t="str">
        <f t="shared" si="12"/>
        <v>Norman</v>
      </c>
      <c r="B787">
        <v>0</v>
      </c>
      <c r="D787">
        <v>1</v>
      </c>
      <c r="E787">
        <v>46</v>
      </c>
      <c r="F787" s="1">
        <v>42748</v>
      </c>
      <c r="G787" s="1">
        <v>42748</v>
      </c>
      <c r="H787">
        <v>17</v>
      </c>
      <c r="I787">
        <v>116.89999999999999</v>
      </c>
      <c r="J787">
        <v>0</v>
      </c>
      <c r="K787">
        <v>35.212937899999993</v>
      </c>
      <c r="L787">
        <v>-97.576161600000006</v>
      </c>
      <c r="M787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787" s="12">
        <f>Table22[[#This Row],[Permit Approval Date]]-Table22[[#This Row],[Permit Submitted Date]]</f>
        <v>0</v>
      </c>
    </row>
    <row r="788" spans="1:14">
      <c r="A788" t="str">
        <f t="shared" si="12"/>
        <v>Norman</v>
      </c>
      <c r="B788">
        <v>0</v>
      </c>
      <c r="D788">
        <v>1</v>
      </c>
      <c r="E788">
        <v>29</v>
      </c>
      <c r="F788" s="1">
        <v>42748</v>
      </c>
      <c r="G788" s="1">
        <v>42748</v>
      </c>
      <c r="H788">
        <v>4</v>
      </c>
      <c r="I788">
        <v>36</v>
      </c>
      <c r="J788">
        <v>0</v>
      </c>
      <c r="K788">
        <v>36.052937899999996</v>
      </c>
      <c r="L788">
        <v>-97.626161600000003</v>
      </c>
      <c r="M788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788" s="12">
        <f>Table22[[#This Row],[Permit Approval Date]]-Table22[[#This Row],[Permit Submitted Date]]</f>
        <v>0</v>
      </c>
    </row>
    <row r="789" spans="1:14">
      <c r="A789" t="str">
        <f t="shared" si="12"/>
        <v>Norman</v>
      </c>
      <c r="B789">
        <v>0</v>
      </c>
      <c r="D789">
        <v>1</v>
      </c>
      <c r="E789">
        <v>26</v>
      </c>
      <c r="F789" s="1">
        <v>42752</v>
      </c>
      <c r="G789" s="1">
        <v>42753</v>
      </c>
      <c r="H789">
        <v>8</v>
      </c>
      <c r="I789">
        <v>52.469999999999992</v>
      </c>
      <c r="J789">
        <v>0</v>
      </c>
      <c r="K789">
        <v>35.112937899999999</v>
      </c>
      <c r="L789">
        <v>-97.946161599999996</v>
      </c>
      <c r="M789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789" s="12">
        <f>Table22[[#This Row],[Permit Approval Date]]-Table22[[#This Row],[Permit Submitted Date]]</f>
        <v>1</v>
      </c>
    </row>
    <row r="790" spans="1:14">
      <c r="A790" t="str">
        <f t="shared" si="12"/>
        <v>Norman</v>
      </c>
      <c r="B790">
        <v>0</v>
      </c>
      <c r="D790">
        <v>1</v>
      </c>
      <c r="E790">
        <v>23</v>
      </c>
      <c r="F790" s="1">
        <v>42752</v>
      </c>
      <c r="G790" s="1">
        <v>42759</v>
      </c>
      <c r="H790">
        <v>6</v>
      </c>
      <c r="I790">
        <v>37.519999999999996</v>
      </c>
      <c r="J790">
        <v>3.2600000000000002</v>
      </c>
      <c r="K790">
        <v>35.032937899999993</v>
      </c>
      <c r="L790">
        <v>-97.356161600000007</v>
      </c>
      <c r="M790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790" s="12">
        <f>Table22[[#This Row],[Permit Approval Date]]-Table22[[#This Row],[Permit Submitted Date]]</f>
        <v>7</v>
      </c>
    </row>
    <row r="791" spans="1:14">
      <c r="A791" t="str">
        <f t="shared" si="12"/>
        <v>Norman</v>
      </c>
      <c r="B791">
        <v>0</v>
      </c>
      <c r="D791">
        <v>1</v>
      </c>
      <c r="E791">
        <v>10</v>
      </c>
      <c r="F791" s="1">
        <v>42752</v>
      </c>
      <c r="G791" s="1">
        <v>42759</v>
      </c>
      <c r="H791">
        <v>3</v>
      </c>
      <c r="I791">
        <v>13.469999999999999</v>
      </c>
      <c r="J791">
        <v>0</v>
      </c>
      <c r="K791">
        <v>35.232937899999996</v>
      </c>
      <c r="L791">
        <v>-97.296161600000005</v>
      </c>
      <c r="M791" s="13">
        <f>ACOS(COS(RADIANS(90-$P$2)) *COS(RADIANS(90-Table22[[#This Row],[Latitude]])) +SIN(RADIANS(90-$P$2)) *SIN(RADIANS(90-Table22[[#This Row],[Latitude]])) *COS(RADIANS($Q$2-Table22[[#This Row],[Longitude]]))) *3958.756</f>
        <v>8.6932116417485545</v>
      </c>
      <c r="N791" s="12">
        <f>Table22[[#This Row],[Permit Approval Date]]-Table22[[#This Row],[Permit Submitted Date]]</f>
        <v>7</v>
      </c>
    </row>
    <row r="792" spans="1:14">
      <c r="A792" t="str">
        <f t="shared" si="12"/>
        <v>Norman</v>
      </c>
      <c r="B792">
        <v>0</v>
      </c>
      <c r="D792">
        <v>2</v>
      </c>
      <c r="E792">
        <v>46</v>
      </c>
      <c r="F792" s="1">
        <v>42753</v>
      </c>
      <c r="G792" s="1">
        <v>42753</v>
      </c>
      <c r="H792">
        <v>15</v>
      </c>
      <c r="I792">
        <v>133.47</v>
      </c>
      <c r="J792">
        <v>0</v>
      </c>
      <c r="K792">
        <v>36.262937899999997</v>
      </c>
      <c r="L792">
        <v>-97.766161600000004</v>
      </c>
      <c r="M792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792" s="12">
        <f>Table22[[#This Row],[Permit Approval Date]]-Table22[[#This Row],[Permit Submitted Date]]</f>
        <v>0</v>
      </c>
    </row>
    <row r="793" spans="1:14">
      <c r="A793" t="str">
        <f t="shared" si="12"/>
        <v>Norman</v>
      </c>
      <c r="B793">
        <v>0</v>
      </c>
      <c r="D793">
        <v>1</v>
      </c>
      <c r="E793">
        <v>27</v>
      </c>
      <c r="F793" s="1">
        <v>42753</v>
      </c>
      <c r="G793" s="1">
        <v>42753</v>
      </c>
      <c r="H793">
        <v>19</v>
      </c>
      <c r="I793">
        <v>124.76999999999998</v>
      </c>
      <c r="J793">
        <v>0</v>
      </c>
      <c r="K793">
        <v>35.232937899999996</v>
      </c>
      <c r="L793">
        <v>-97.006161599999999</v>
      </c>
      <c r="M79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793" s="12">
        <f>Table22[[#This Row],[Permit Approval Date]]-Table22[[#This Row],[Permit Submitted Date]]</f>
        <v>0</v>
      </c>
    </row>
    <row r="794" spans="1:14">
      <c r="A794" t="str">
        <f t="shared" si="12"/>
        <v>Norman</v>
      </c>
      <c r="B794">
        <v>0</v>
      </c>
      <c r="C794">
        <v>1</v>
      </c>
      <c r="D794">
        <v>1</v>
      </c>
      <c r="E794">
        <v>16</v>
      </c>
      <c r="F794" s="1">
        <v>42753</v>
      </c>
      <c r="G794" s="1">
        <v>42759</v>
      </c>
      <c r="H794">
        <v>7</v>
      </c>
      <c r="I794">
        <v>35.69</v>
      </c>
      <c r="J794">
        <v>20.2</v>
      </c>
      <c r="K794">
        <v>35.262937899999997</v>
      </c>
      <c r="L794">
        <v>-97.806161599999996</v>
      </c>
      <c r="M794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794" s="12">
        <f>Table22[[#This Row],[Permit Approval Date]]-Table22[[#This Row],[Permit Submitted Date]]</f>
        <v>6</v>
      </c>
    </row>
    <row r="795" spans="1:14">
      <c r="A795" t="str">
        <f t="shared" si="12"/>
        <v>Norman</v>
      </c>
      <c r="B795">
        <v>0</v>
      </c>
      <c r="D795">
        <v>2</v>
      </c>
      <c r="E795">
        <v>35</v>
      </c>
      <c r="F795" s="1">
        <v>42754</v>
      </c>
      <c r="G795" s="1">
        <v>42754</v>
      </c>
      <c r="H795">
        <v>7</v>
      </c>
      <c r="I795">
        <v>59.5</v>
      </c>
      <c r="J795">
        <v>0</v>
      </c>
      <c r="K795">
        <v>34.992937899999994</v>
      </c>
      <c r="L795">
        <v>-97.256161599999999</v>
      </c>
      <c r="M795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795" s="12">
        <f>Table22[[#This Row],[Permit Approval Date]]-Table22[[#This Row],[Permit Submitted Date]]</f>
        <v>0</v>
      </c>
    </row>
    <row r="796" spans="1:14">
      <c r="A796" t="str">
        <f t="shared" si="12"/>
        <v>Norman</v>
      </c>
      <c r="B796">
        <v>0</v>
      </c>
      <c r="D796">
        <v>1</v>
      </c>
      <c r="E796">
        <v>16</v>
      </c>
      <c r="F796" s="1">
        <v>42754</v>
      </c>
      <c r="G796" s="1">
        <v>42754</v>
      </c>
      <c r="H796">
        <v>2</v>
      </c>
      <c r="I796">
        <v>17.77</v>
      </c>
      <c r="J796">
        <v>0</v>
      </c>
      <c r="K796">
        <v>34.902937899999998</v>
      </c>
      <c r="L796">
        <v>-97.886161600000008</v>
      </c>
      <c r="M79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796" s="12">
        <f>Table22[[#This Row],[Permit Approval Date]]-Table22[[#This Row],[Permit Submitted Date]]</f>
        <v>0</v>
      </c>
    </row>
    <row r="797" spans="1:14">
      <c r="A797" t="str">
        <f t="shared" si="12"/>
        <v>Norman</v>
      </c>
      <c r="B797">
        <v>0</v>
      </c>
      <c r="D797">
        <v>1</v>
      </c>
      <c r="E797">
        <v>32</v>
      </c>
      <c r="F797" s="1">
        <v>42755</v>
      </c>
      <c r="G797" s="1">
        <v>42755</v>
      </c>
      <c r="H797">
        <v>8</v>
      </c>
      <c r="I797">
        <v>68.22</v>
      </c>
      <c r="J797">
        <v>0</v>
      </c>
      <c r="K797">
        <v>35.472937899999998</v>
      </c>
      <c r="L797">
        <v>-97.026161599999995</v>
      </c>
      <c r="M797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797" s="12">
        <f>Table22[[#This Row],[Permit Approval Date]]-Table22[[#This Row],[Permit Submitted Date]]</f>
        <v>0</v>
      </c>
    </row>
    <row r="798" spans="1:14">
      <c r="A798" t="str">
        <f t="shared" si="12"/>
        <v>Norman</v>
      </c>
      <c r="B798">
        <v>0</v>
      </c>
      <c r="D798">
        <v>1</v>
      </c>
      <c r="E798">
        <v>32</v>
      </c>
      <c r="F798" s="1">
        <v>42755</v>
      </c>
      <c r="G798" s="1">
        <v>42755</v>
      </c>
      <c r="H798">
        <v>5</v>
      </c>
      <c r="I798">
        <v>35.67</v>
      </c>
      <c r="J798">
        <v>0</v>
      </c>
      <c r="K798">
        <v>35.282937899999993</v>
      </c>
      <c r="L798">
        <v>-97.986161600000003</v>
      </c>
      <c r="M798" s="13">
        <f>ACOS(COS(RADIANS(90-$P$2)) *COS(RADIANS(90-Table22[[#This Row],[Latitude]])) +SIN(RADIANS(90-$P$2)) *SIN(RADIANS(90-Table22[[#This Row],[Latitude]])) *COS(RADIANS($Q$2-Table22[[#This Row],[Longitude]]))) *3958.756</f>
        <v>30.905216772083463</v>
      </c>
      <c r="N798" s="12">
        <f>Table22[[#This Row],[Permit Approval Date]]-Table22[[#This Row],[Permit Submitted Date]]</f>
        <v>0</v>
      </c>
    </row>
    <row r="799" spans="1:14">
      <c r="A799" t="str">
        <f t="shared" si="12"/>
        <v>Norman</v>
      </c>
      <c r="B799">
        <v>0</v>
      </c>
      <c r="D799">
        <v>2</v>
      </c>
      <c r="E799">
        <v>27</v>
      </c>
      <c r="F799" s="1">
        <v>42756</v>
      </c>
      <c r="G799" s="1">
        <v>42759</v>
      </c>
      <c r="H799">
        <v>8</v>
      </c>
      <c r="I799">
        <v>61.12</v>
      </c>
      <c r="J799">
        <v>0</v>
      </c>
      <c r="K799">
        <v>35.362937899999999</v>
      </c>
      <c r="L799">
        <v>-97.236161600000003</v>
      </c>
      <c r="M799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799" s="12">
        <f>Table22[[#This Row],[Permit Approval Date]]-Table22[[#This Row],[Permit Submitted Date]]</f>
        <v>3</v>
      </c>
    </row>
    <row r="800" spans="1:14">
      <c r="A800" t="str">
        <f t="shared" si="12"/>
        <v>Norman</v>
      </c>
      <c r="B800">
        <v>1</v>
      </c>
      <c r="D800">
        <v>1</v>
      </c>
      <c r="E800">
        <v>21</v>
      </c>
      <c r="F800" s="1">
        <v>42758</v>
      </c>
      <c r="G800" s="1">
        <v>42765</v>
      </c>
      <c r="H800">
        <v>9</v>
      </c>
      <c r="I800">
        <v>62.93</v>
      </c>
      <c r="J800">
        <v>0</v>
      </c>
      <c r="K800">
        <v>35.273205600000004</v>
      </c>
      <c r="L800">
        <v>-97.698782399999999</v>
      </c>
      <c r="M800" s="13">
        <f>ACOS(COS(RADIANS(90-$P$2)) *COS(RADIANS(90-Table22[[#This Row],[Latitude]])) +SIN(RADIANS(90-$P$2)) *SIN(RADIANS(90-Table22[[#This Row],[Latitude]])) *COS(RADIANS($Q$2-Table22[[#This Row],[Longitude]]))) *3958.756</f>
        <v>14.966977076035699</v>
      </c>
      <c r="N800" s="12">
        <f>Table22[[#This Row],[Permit Approval Date]]-Table22[[#This Row],[Permit Submitted Date]]</f>
        <v>7</v>
      </c>
    </row>
    <row r="801" spans="1:14">
      <c r="A801" t="str">
        <f t="shared" si="12"/>
        <v>Norman</v>
      </c>
      <c r="B801">
        <v>0</v>
      </c>
      <c r="D801">
        <v>2</v>
      </c>
      <c r="E801">
        <v>39</v>
      </c>
      <c r="F801" s="1">
        <v>42759</v>
      </c>
      <c r="G801" s="1">
        <v>42759</v>
      </c>
      <c r="H801">
        <v>11</v>
      </c>
      <c r="I801">
        <v>85.35</v>
      </c>
      <c r="J801">
        <v>0</v>
      </c>
      <c r="K801">
        <v>34.992937899999994</v>
      </c>
      <c r="L801">
        <v>-97.256161599999999</v>
      </c>
      <c r="M801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801" s="12">
        <f>Table22[[#This Row],[Permit Approval Date]]-Table22[[#This Row],[Permit Submitted Date]]</f>
        <v>0</v>
      </c>
    </row>
    <row r="802" spans="1:14">
      <c r="A802" t="str">
        <f t="shared" si="12"/>
        <v>Norman</v>
      </c>
      <c r="B802">
        <v>0</v>
      </c>
      <c r="D802">
        <v>1</v>
      </c>
      <c r="E802">
        <v>21</v>
      </c>
      <c r="F802" s="1">
        <v>42759</v>
      </c>
      <c r="G802" s="1">
        <v>42775</v>
      </c>
      <c r="H802">
        <v>8</v>
      </c>
      <c r="I802">
        <v>57.89</v>
      </c>
      <c r="J802">
        <v>2.4300000000000002</v>
      </c>
      <c r="K802">
        <v>35.132937899999995</v>
      </c>
      <c r="L802">
        <v>-97.326161600000006</v>
      </c>
      <c r="M802" s="13">
        <f>ACOS(COS(RADIANS(90-$P$2)) *COS(RADIANS(90-Table22[[#This Row],[Latitude]])) +SIN(RADIANS(90-$P$2)) *SIN(RADIANS(90-Table22[[#This Row],[Latitude]])) *COS(RADIANS($Q$2-Table22[[#This Row],[Longitude]]))) *3958.756</f>
        <v>8.4746053013923888</v>
      </c>
      <c r="N802" s="12">
        <f>Table22[[#This Row],[Permit Approval Date]]-Table22[[#This Row],[Permit Submitted Date]]</f>
        <v>16</v>
      </c>
    </row>
    <row r="803" spans="1:14">
      <c r="A803" t="str">
        <f t="shared" si="12"/>
        <v>Norman</v>
      </c>
      <c r="B803">
        <v>0</v>
      </c>
      <c r="C803">
        <v>1</v>
      </c>
      <c r="D803">
        <v>1</v>
      </c>
      <c r="E803">
        <v>25</v>
      </c>
      <c r="F803" s="1">
        <v>42760</v>
      </c>
      <c r="G803" s="1">
        <v>42767</v>
      </c>
      <c r="H803">
        <v>5</v>
      </c>
      <c r="I803">
        <v>28.79</v>
      </c>
      <c r="J803">
        <v>10.72</v>
      </c>
      <c r="K803">
        <v>35.262937899999997</v>
      </c>
      <c r="L803">
        <v>-97.806161599999996</v>
      </c>
      <c r="M803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803" s="12">
        <f>Table22[[#This Row],[Permit Approval Date]]-Table22[[#This Row],[Permit Submitted Date]]</f>
        <v>7</v>
      </c>
    </row>
    <row r="804" spans="1:14">
      <c r="A804" t="str">
        <f t="shared" si="12"/>
        <v>Norman</v>
      </c>
      <c r="B804">
        <v>0</v>
      </c>
      <c r="D804">
        <v>1</v>
      </c>
      <c r="E804">
        <v>21</v>
      </c>
      <c r="F804" s="1">
        <v>42760</v>
      </c>
      <c r="G804" s="1">
        <v>42760</v>
      </c>
      <c r="H804">
        <v>4</v>
      </c>
      <c r="I804">
        <v>38.11</v>
      </c>
      <c r="J804">
        <v>0</v>
      </c>
      <c r="K804">
        <v>35.232937899999996</v>
      </c>
      <c r="L804">
        <v>-97.006161599999999</v>
      </c>
      <c r="M80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04" s="12">
        <f>Table22[[#This Row],[Permit Approval Date]]-Table22[[#This Row],[Permit Submitted Date]]</f>
        <v>0</v>
      </c>
    </row>
    <row r="805" spans="1:14">
      <c r="A805" t="str">
        <f t="shared" si="12"/>
        <v>Norman</v>
      </c>
      <c r="B805">
        <v>0</v>
      </c>
      <c r="D805">
        <v>2</v>
      </c>
      <c r="E805">
        <v>39</v>
      </c>
      <c r="F805" s="1">
        <v>42761</v>
      </c>
      <c r="G805" s="1">
        <v>42766</v>
      </c>
      <c r="H805">
        <v>10</v>
      </c>
      <c r="I805">
        <v>84.5</v>
      </c>
      <c r="J805">
        <v>0</v>
      </c>
      <c r="K805">
        <v>35.232937899999996</v>
      </c>
      <c r="L805">
        <v>-97.006161599999999</v>
      </c>
      <c r="M80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05" s="12">
        <f>Table22[[#This Row],[Permit Approval Date]]-Table22[[#This Row],[Permit Submitted Date]]</f>
        <v>5</v>
      </c>
    </row>
    <row r="806" spans="1:14">
      <c r="A806" t="str">
        <f t="shared" si="12"/>
        <v>Norman</v>
      </c>
      <c r="B806">
        <v>0</v>
      </c>
      <c r="D806">
        <v>1</v>
      </c>
      <c r="E806">
        <v>27</v>
      </c>
      <c r="F806" s="1">
        <v>42762</v>
      </c>
      <c r="G806" s="1">
        <v>42762</v>
      </c>
      <c r="H806">
        <v>8</v>
      </c>
      <c r="I806">
        <v>59.400000000000006</v>
      </c>
      <c r="J806">
        <v>0</v>
      </c>
      <c r="K806">
        <v>34.902937899999998</v>
      </c>
      <c r="L806">
        <v>-97.886161600000008</v>
      </c>
      <c r="M80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806" s="12">
        <f>Table22[[#This Row],[Permit Approval Date]]-Table22[[#This Row],[Permit Submitted Date]]</f>
        <v>0</v>
      </c>
    </row>
    <row r="807" spans="1:14">
      <c r="A807" t="str">
        <f t="shared" si="12"/>
        <v>Norman</v>
      </c>
      <c r="B807">
        <v>0</v>
      </c>
      <c r="D807">
        <v>1</v>
      </c>
      <c r="E807">
        <v>17</v>
      </c>
      <c r="F807" s="1">
        <v>42762</v>
      </c>
      <c r="G807" s="1">
        <v>42762</v>
      </c>
      <c r="H807">
        <v>4</v>
      </c>
      <c r="I807">
        <v>34.090000000000003</v>
      </c>
      <c r="J807">
        <v>0</v>
      </c>
      <c r="K807">
        <v>34.902937899999998</v>
      </c>
      <c r="L807">
        <v>-97.886161600000008</v>
      </c>
      <c r="M807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807" s="12">
        <f>Table22[[#This Row],[Permit Approval Date]]-Table22[[#This Row],[Permit Submitted Date]]</f>
        <v>0</v>
      </c>
    </row>
    <row r="808" spans="1:14">
      <c r="A808" t="str">
        <f t="shared" si="12"/>
        <v>Norman</v>
      </c>
      <c r="B808">
        <v>0</v>
      </c>
      <c r="D808">
        <v>3</v>
      </c>
      <c r="E808">
        <v>49</v>
      </c>
      <c r="F808" s="1">
        <v>42765</v>
      </c>
      <c r="G808" s="1">
        <v>42775</v>
      </c>
      <c r="H808">
        <v>15</v>
      </c>
      <c r="I808">
        <v>122.11</v>
      </c>
      <c r="J808">
        <v>0</v>
      </c>
      <c r="K808">
        <v>35.032937899999993</v>
      </c>
      <c r="L808">
        <v>-97.296161600000005</v>
      </c>
      <c r="M808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808" s="12">
        <f>Table22[[#This Row],[Permit Approval Date]]-Table22[[#This Row],[Permit Submitted Date]]</f>
        <v>10</v>
      </c>
    </row>
    <row r="809" spans="1:14">
      <c r="A809" t="str">
        <f t="shared" si="12"/>
        <v>Norman</v>
      </c>
      <c r="B809">
        <v>0</v>
      </c>
      <c r="D809">
        <v>1</v>
      </c>
      <c r="E809">
        <v>18</v>
      </c>
      <c r="F809" s="1">
        <v>42765</v>
      </c>
      <c r="G809" s="1">
        <v>42772</v>
      </c>
      <c r="H809">
        <v>5</v>
      </c>
      <c r="I809">
        <v>45.06</v>
      </c>
      <c r="J809">
        <v>0</v>
      </c>
      <c r="K809">
        <v>35.082937899999997</v>
      </c>
      <c r="L809">
        <v>-97.396161599999999</v>
      </c>
      <c r="M809" s="13">
        <f>ACOS(COS(RADIANS(90-$P$2)) *COS(RADIANS(90-Table22[[#This Row],[Latitude]])) +SIN(RADIANS(90-$P$2)) *SIN(RADIANS(90-Table22[[#This Row],[Latitude]])) *COS(RADIANS($Q$2-Table22[[#This Row],[Longitude]]))) *3958.756</f>
        <v>8.9724500048267775</v>
      </c>
      <c r="N809" s="12">
        <f>Table22[[#This Row],[Permit Approval Date]]-Table22[[#This Row],[Permit Submitted Date]]</f>
        <v>7</v>
      </c>
    </row>
    <row r="810" spans="1:14">
      <c r="A810" t="str">
        <f t="shared" si="12"/>
        <v>Norman</v>
      </c>
      <c r="B810">
        <v>0</v>
      </c>
      <c r="D810">
        <v>2</v>
      </c>
      <c r="E810">
        <v>27</v>
      </c>
      <c r="F810" s="1">
        <v>42765</v>
      </c>
      <c r="G810" s="1">
        <v>42765</v>
      </c>
      <c r="H810">
        <v>5</v>
      </c>
      <c r="I810">
        <v>43.61</v>
      </c>
      <c r="J810">
        <v>1.98</v>
      </c>
      <c r="K810">
        <v>34.962937899999993</v>
      </c>
      <c r="L810">
        <v>-97.966161600000007</v>
      </c>
      <c r="M810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810" s="12">
        <f>Table22[[#This Row],[Permit Approval Date]]-Table22[[#This Row],[Permit Submitted Date]]</f>
        <v>0</v>
      </c>
    </row>
    <row r="811" spans="1:14">
      <c r="A811" t="str">
        <f t="shared" si="12"/>
        <v>Norman</v>
      </c>
      <c r="B811">
        <v>0</v>
      </c>
      <c r="D811">
        <v>1</v>
      </c>
      <c r="E811">
        <v>22</v>
      </c>
      <c r="F811" s="1">
        <v>42765</v>
      </c>
      <c r="G811" s="1">
        <v>42772</v>
      </c>
      <c r="H811">
        <v>5</v>
      </c>
      <c r="I811">
        <v>41.91</v>
      </c>
      <c r="J811">
        <v>0</v>
      </c>
      <c r="K811">
        <v>35.222937899999998</v>
      </c>
      <c r="L811">
        <v>-97.486161600000003</v>
      </c>
      <c r="M811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811" s="12">
        <f>Table22[[#This Row],[Permit Approval Date]]-Table22[[#This Row],[Permit Submitted Date]]</f>
        <v>7</v>
      </c>
    </row>
    <row r="812" spans="1:14">
      <c r="A812" t="str">
        <f t="shared" si="12"/>
        <v>Norman</v>
      </c>
      <c r="B812">
        <v>0</v>
      </c>
      <c r="D812">
        <v>1</v>
      </c>
      <c r="E812">
        <v>30</v>
      </c>
      <c r="F812" s="1">
        <v>42765</v>
      </c>
      <c r="G812" s="1">
        <v>42765</v>
      </c>
      <c r="H812">
        <v>4</v>
      </c>
      <c r="I812">
        <v>32.769999999999996</v>
      </c>
      <c r="J812">
        <v>0</v>
      </c>
      <c r="K812">
        <v>34.962937899999993</v>
      </c>
      <c r="L812">
        <v>-97.966161600000007</v>
      </c>
      <c r="M812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812" s="12">
        <f>Table22[[#This Row],[Permit Approval Date]]-Table22[[#This Row],[Permit Submitted Date]]</f>
        <v>0</v>
      </c>
    </row>
    <row r="813" spans="1:14">
      <c r="A813" t="str">
        <f t="shared" si="12"/>
        <v>Norman</v>
      </c>
      <c r="B813">
        <v>0</v>
      </c>
      <c r="D813">
        <v>1</v>
      </c>
      <c r="E813">
        <v>17</v>
      </c>
      <c r="F813" s="1">
        <v>42765</v>
      </c>
      <c r="G813" s="1">
        <v>42769</v>
      </c>
      <c r="H813">
        <v>4</v>
      </c>
      <c r="I813">
        <v>29.42</v>
      </c>
      <c r="J813">
        <v>0</v>
      </c>
      <c r="K813">
        <v>35.262937899999997</v>
      </c>
      <c r="L813">
        <v>-97.806161599999996</v>
      </c>
      <c r="M813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813" s="12">
        <f>Table22[[#This Row],[Permit Approval Date]]-Table22[[#This Row],[Permit Submitted Date]]</f>
        <v>4</v>
      </c>
    </row>
    <row r="814" spans="1:14">
      <c r="A814" t="str">
        <f t="shared" si="12"/>
        <v>Norman</v>
      </c>
      <c r="B814">
        <v>0</v>
      </c>
      <c r="D814">
        <v>1</v>
      </c>
      <c r="E814">
        <v>20</v>
      </c>
      <c r="F814" s="1">
        <v>42765</v>
      </c>
      <c r="G814" s="1">
        <v>42765</v>
      </c>
      <c r="H814">
        <v>3</v>
      </c>
      <c r="I814">
        <v>25.03</v>
      </c>
      <c r="J814">
        <v>0</v>
      </c>
      <c r="K814">
        <v>35.122937899999997</v>
      </c>
      <c r="L814">
        <v>-97.126161600000003</v>
      </c>
      <c r="M814" s="13">
        <f>ACOS(COS(RADIANS(90-$P$2)) *COS(RADIANS(90-Table22[[#This Row],[Latitude]])) +SIN(RADIANS(90-$P$2)) *SIN(RADIANS(90-Table22[[#This Row],[Latitude]])) *COS(RADIANS($Q$2-Table22[[#This Row],[Longitude]]))) *3958.756</f>
        <v>18.990152129534994</v>
      </c>
      <c r="N814" s="12">
        <f>Table22[[#This Row],[Permit Approval Date]]-Table22[[#This Row],[Permit Submitted Date]]</f>
        <v>0</v>
      </c>
    </row>
    <row r="815" spans="1:14">
      <c r="A815" t="str">
        <f t="shared" si="12"/>
        <v>Norman</v>
      </c>
      <c r="B815">
        <v>1</v>
      </c>
      <c r="C815">
        <v>1</v>
      </c>
      <c r="D815">
        <v>1</v>
      </c>
      <c r="E815">
        <v>25</v>
      </c>
      <c r="F815" s="1">
        <v>42766</v>
      </c>
      <c r="G815" s="1">
        <v>42767</v>
      </c>
      <c r="H815">
        <v>14</v>
      </c>
      <c r="I815">
        <v>125.10000000000001</v>
      </c>
      <c r="J815">
        <v>17.5</v>
      </c>
      <c r="K815">
        <v>34.883205600000004</v>
      </c>
      <c r="L815">
        <v>-97.538782400000002</v>
      </c>
      <c r="M815" s="13">
        <f>ACOS(COS(RADIANS(90-$P$2)) *COS(RADIANS(90-Table22[[#This Row],[Latitude]])) +SIN(RADIANS(90-$P$2)) *SIN(RADIANS(90-Table22[[#This Row],[Latitude]])) *COS(RADIANS($Q$2-Table22[[#This Row],[Longitude]]))) *3958.756</f>
        <v>22.908802665678135</v>
      </c>
      <c r="N815" s="12">
        <f>Table22[[#This Row],[Permit Approval Date]]-Table22[[#This Row],[Permit Submitted Date]]</f>
        <v>1</v>
      </c>
    </row>
    <row r="816" spans="1:14">
      <c r="A816" t="str">
        <f t="shared" si="12"/>
        <v>Norman</v>
      </c>
      <c r="B816">
        <v>0</v>
      </c>
      <c r="D816">
        <v>1</v>
      </c>
      <c r="E816">
        <v>29</v>
      </c>
      <c r="F816" s="1">
        <v>42766</v>
      </c>
      <c r="G816" s="1">
        <v>42766</v>
      </c>
      <c r="H816">
        <v>10</v>
      </c>
      <c r="I816">
        <v>58.460000000000008</v>
      </c>
      <c r="J816">
        <v>0</v>
      </c>
      <c r="K816">
        <v>35.232937899999996</v>
      </c>
      <c r="L816">
        <v>-97.006161599999999</v>
      </c>
      <c r="M81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16" s="12">
        <f>Table22[[#This Row],[Permit Approval Date]]-Table22[[#This Row],[Permit Submitted Date]]</f>
        <v>0</v>
      </c>
    </row>
    <row r="817" spans="1:14">
      <c r="A817" t="str">
        <f t="shared" si="12"/>
        <v>Norman</v>
      </c>
      <c r="B817">
        <v>0</v>
      </c>
      <c r="D817">
        <v>1</v>
      </c>
      <c r="E817">
        <v>17</v>
      </c>
      <c r="F817" s="1">
        <v>42767</v>
      </c>
      <c r="G817" s="1">
        <v>42774</v>
      </c>
      <c r="H817">
        <v>4</v>
      </c>
      <c r="I817">
        <v>31.849999999999998</v>
      </c>
      <c r="J817">
        <v>0</v>
      </c>
      <c r="K817">
        <v>35.482937899999996</v>
      </c>
      <c r="L817">
        <v>-97.206161600000001</v>
      </c>
      <c r="M81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817" s="12">
        <f>Table22[[#This Row],[Permit Approval Date]]-Table22[[#This Row],[Permit Submitted Date]]</f>
        <v>7</v>
      </c>
    </row>
    <row r="818" spans="1:14">
      <c r="A818" t="str">
        <f t="shared" si="12"/>
        <v>Norman</v>
      </c>
      <c r="B818">
        <v>0</v>
      </c>
      <c r="D818">
        <v>1</v>
      </c>
      <c r="E818">
        <v>34</v>
      </c>
      <c r="F818" s="1">
        <v>42768</v>
      </c>
      <c r="G818" s="1">
        <v>42768</v>
      </c>
      <c r="H818">
        <v>2</v>
      </c>
      <c r="I818">
        <v>8.620000000000001</v>
      </c>
      <c r="J818">
        <v>0</v>
      </c>
      <c r="K818">
        <v>35.232937899999996</v>
      </c>
      <c r="L818">
        <v>-97.006161599999999</v>
      </c>
      <c r="M81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18" s="12">
        <f>Table22[[#This Row],[Permit Approval Date]]-Table22[[#This Row],[Permit Submitted Date]]</f>
        <v>0</v>
      </c>
    </row>
    <row r="819" spans="1:14">
      <c r="A819" t="str">
        <f t="shared" si="12"/>
        <v>Norman</v>
      </c>
      <c r="B819">
        <v>0</v>
      </c>
      <c r="D819">
        <v>1</v>
      </c>
      <c r="E819">
        <v>39</v>
      </c>
      <c r="F819" s="1">
        <v>42772</v>
      </c>
      <c r="G819" s="1">
        <v>42781</v>
      </c>
      <c r="H819">
        <v>19</v>
      </c>
      <c r="I819">
        <v>119.63000000000001</v>
      </c>
      <c r="J819">
        <v>0</v>
      </c>
      <c r="K819">
        <v>35.212937899999993</v>
      </c>
      <c r="L819">
        <v>-97.576161600000006</v>
      </c>
      <c r="M819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819" s="12">
        <f>Table22[[#This Row],[Permit Approval Date]]-Table22[[#This Row],[Permit Submitted Date]]</f>
        <v>9</v>
      </c>
    </row>
    <row r="820" spans="1:14">
      <c r="A820" t="str">
        <f t="shared" si="12"/>
        <v>Norman</v>
      </c>
      <c r="B820">
        <v>0</v>
      </c>
      <c r="D820">
        <v>1</v>
      </c>
      <c r="E820">
        <v>29</v>
      </c>
      <c r="F820" s="1">
        <v>42772</v>
      </c>
      <c r="G820" s="1">
        <v>42772</v>
      </c>
      <c r="H820">
        <v>9</v>
      </c>
      <c r="I820">
        <v>63.519999999999996</v>
      </c>
      <c r="J820">
        <v>0</v>
      </c>
      <c r="K820">
        <v>35.662937899999996</v>
      </c>
      <c r="L820">
        <v>-97.076161600000006</v>
      </c>
      <c r="M820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820" s="12">
        <f>Table22[[#This Row],[Permit Approval Date]]-Table22[[#This Row],[Permit Submitted Date]]</f>
        <v>0</v>
      </c>
    </row>
    <row r="821" spans="1:14">
      <c r="A821" t="str">
        <f t="shared" si="12"/>
        <v>Norman</v>
      </c>
      <c r="B821">
        <v>0</v>
      </c>
      <c r="C821">
        <v>1</v>
      </c>
      <c r="D821">
        <v>1</v>
      </c>
      <c r="E821">
        <v>10</v>
      </c>
      <c r="F821" s="1">
        <v>42772</v>
      </c>
      <c r="G821" s="1">
        <v>42781</v>
      </c>
      <c r="H821">
        <v>12</v>
      </c>
      <c r="I821">
        <v>45.670000000000009</v>
      </c>
      <c r="J821">
        <v>12</v>
      </c>
      <c r="K821">
        <v>35.212937899999993</v>
      </c>
      <c r="L821">
        <v>-97.576161600000006</v>
      </c>
      <c r="M821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821" s="12">
        <f>Table22[[#This Row],[Permit Approval Date]]-Table22[[#This Row],[Permit Submitted Date]]</f>
        <v>9</v>
      </c>
    </row>
    <row r="822" spans="1:14">
      <c r="A822" t="str">
        <f t="shared" si="12"/>
        <v>Norman</v>
      </c>
      <c r="B822">
        <v>0</v>
      </c>
      <c r="D822">
        <v>2</v>
      </c>
      <c r="E822">
        <v>44</v>
      </c>
      <c r="F822" s="1">
        <v>42773</v>
      </c>
      <c r="G822" s="1">
        <v>42781</v>
      </c>
      <c r="H822">
        <v>11</v>
      </c>
      <c r="I822">
        <v>75.55</v>
      </c>
      <c r="J822">
        <v>0</v>
      </c>
      <c r="K822">
        <v>35.212937899999993</v>
      </c>
      <c r="L822">
        <v>-97.576161600000006</v>
      </c>
      <c r="M822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822" s="12">
        <f>Table22[[#This Row],[Permit Approval Date]]-Table22[[#This Row],[Permit Submitted Date]]</f>
        <v>8</v>
      </c>
    </row>
    <row r="823" spans="1:14">
      <c r="A823" t="str">
        <f t="shared" si="12"/>
        <v>Norman</v>
      </c>
      <c r="B823">
        <v>0</v>
      </c>
      <c r="D823">
        <v>2</v>
      </c>
      <c r="E823">
        <v>40</v>
      </c>
      <c r="F823" s="1">
        <v>42774</v>
      </c>
      <c r="G823" s="1">
        <v>42774</v>
      </c>
      <c r="H823">
        <v>8</v>
      </c>
      <c r="I823">
        <v>70.97</v>
      </c>
      <c r="J823">
        <v>0</v>
      </c>
      <c r="K823">
        <v>34.902937899999998</v>
      </c>
      <c r="L823">
        <v>-97.886161600000008</v>
      </c>
      <c r="M82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823" s="12">
        <f>Table22[[#This Row],[Permit Approval Date]]-Table22[[#This Row],[Permit Submitted Date]]</f>
        <v>0</v>
      </c>
    </row>
    <row r="824" spans="1:14">
      <c r="A824" t="str">
        <f t="shared" si="12"/>
        <v>Norman</v>
      </c>
      <c r="B824">
        <v>1</v>
      </c>
      <c r="D824">
        <v>1</v>
      </c>
      <c r="E824">
        <v>18</v>
      </c>
      <c r="F824" s="1">
        <v>42775</v>
      </c>
      <c r="G824" s="1">
        <v>42775</v>
      </c>
      <c r="H824">
        <v>7</v>
      </c>
      <c r="I824">
        <v>54.519999999999996</v>
      </c>
      <c r="J824">
        <v>0</v>
      </c>
      <c r="K824">
        <v>35.133205600000004</v>
      </c>
      <c r="L824">
        <v>-97.488782399999991</v>
      </c>
      <c r="M824" s="13">
        <f>ACOS(COS(RADIANS(90-$P$2)) *COS(RADIANS(90-Table22[[#This Row],[Latitude]])) +SIN(RADIANS(90-$P$2)) *SIN(RADIANS(90-Table22[[#This Row],[Latitude]])) *COS(RADIANS($Q$2-Table22[[#This Row],[Longitude]]))) *3958.756</f>
        <v>5.5692020044612507</v>
      </c>
      <c r="N824" s="12">
        <f>Table22[[#This Row],[Permit Approval Date]]-Table22[[#This Row],[Permit Submitted Date]]</f>
        <v>0</v>
      </c>
    </row>
    <row r="825" spans="1:14">
      <c r="A825" t="str">
        <f t="shared" si="12"/>
        <v>Norman</v>
      </c>
      <c r="B825">
        <v>0</v>
      </c>
      <c r="D825">
        <v>1</v>
      </c>
      <c r="E825">
        <v>17</v>
      </c>
      <c r="F825" s="1">
        <v>42776</v>
      </c>
      <c r="G825" s="1">
        <v>42795</v>
      </c>
      <c r="H825">
        <v>3</v>
      </c>
      <c r="I825">
        <v>25.13</v>
      </c>
      <c r="J825">
        <v>0</v>
      </c>
      <c r="K825">
        <v>35.332937899999997</v>
      </c>
      <c r="L825">
        <v>-97.326161600000006</v>
      </c>
      <c r="M825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825" s="12">
        <f>Table22[[#This Row],[Permit Approval Date]]-Table22[[#This Row],[Permit Submitted Date]]</f>
        <v>19</v>
      </c>
    </row>
    <row r="826" spans="1:14">
      <c r="A826" t="str">
        <f t="shared" si="12"/>
        <v>Norman</v>
      </c>
      <c r="B826">
        <v>0</v>
      </c>
      <c r="D826">
        <v>2</v>
      </c>
      <c r="E826">
        <v>41</v>
      </c>
      <c r="F826" s="1">
        <v>42780</v>
      </c>
      <c r="G826" s="1">
        <v>42780</v>
      </c>
      <c r="H826">
        <v>12</v>
      </c>
      <c r="I826">
        <v>86.96</v>
      </c>
      <c r="J826">
        <v>0</v>
      </c>
      <c r="K826">
        <v>34.902937899999998</v>
      </c>
      <c r="L826">
        <v>-97.886161600000008</v>
      </c>
      <c r="M82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826" s="12">
        <f>Table22[[#This Row],[Permit Approval Date]]-Table22[[#This Row],[Permit Submitted Date]]</f>
        <v>0</v>
      </c>
    </row>
    <row r="827" spans="1:14">
      <c r="A827" t="str">
        <f t="shared" si="12"/>
        <v>Norman</v>
      </c>
      <c r="B827">
        <v>0</v>
      </c>
      <c r="D827">
        <v>1</v>
      </c>
      <c r="E827">
        <v>27</v>
      </c>
      <c r="F827" s="1">
        <v>42780</v>
      </c>
      <c r="G827" s="1">
        <v>42780</v>
      </c>
      <c r="H827">
        <v>9</v>
      </c>
      <c r="I827">
        <v>78.849999999999994</v>
      </c>
      <c r="J827">
        <v>0</v>
      </c>
      <c r="K827">
        <v>35.472937899999998</v>
      </c>
      <c r="L827">
        <v>-97.026161599999995</v>
      </c>
      <c r="M827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827" s="12">
        <f>Table22[[#This Row],[Permit Approval Date]]-Table22[[#This Row],[Permit Submitted Date]]</f>
        <v>0</v>
      </c>
    </row>
    <row r="828" spans="1:14">
      <c r="A828" t="str">
        <f t="shared" si="12"/>
        <v>Norman</v>
      </c>
      <c r="B828">
        <v>0</v>
      </c>
      <c r="D828">
        <v>1</v>
      </c>
      <c r="E828">
        <v>23</v>
      </c>
      <c r="F828" s="1">
        <v>42780</v>
      </c>
      <c r="G828" s="1">
        <v>42787</v>
      </c>
      <c r="H828">
        <v>8</v>
      </c>
      <c r="I828">
        <v>53.639999999999993</v>
      </c>
      <c r="J828">
        <v>0</v>
      </c>
      <c r="K828">
        <v>35.482937899999996</v>
      </c>
      <c r="L828">
        <v>-97.206161600000001</v>
      </c>
      <c r="M828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828" s="12">
        <f>Table22[[#This Row],[Permit Approval Date]]-Table22[[#This Row],[Permit Submitted Date]]</f>
        <v>7</v>
      </c>
    </row>
    <row r="829" spans="1:14">
      <c r="A829" t="str">
        <f t="shared" si="12"/>
        <v>Norman</v>
      </c>
      <c r="B829">
        <v>1</v>
      </c>
      <c r="D829">
        <v>1</v>
      </c>
      <c r="E829">
        <v>14</v>
      </c>
      <c r="F829" s="1">
        <v>42780</v>
      </c>
      <c r="G829" s="1">
        <v>42780</v>
      </c>
      <c r="H829">
        <v>7</v>
      </c>
      <c r="I829">
        <v>43.11</v>
      </c>
      <c r="J829">
        <v>4.92</v>
      </c>
      <c r="K829">
        <v>35.260556999999999</v>
      </c>
      <c r="L829">
        <v>-97.540181399999994</v>
      </c>
      <c r="M829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829" s="12">
        <f>Table22[[#This Row],[Permit Approval Date]]-Table22[[#This Row],[Permit Submitted Date]]</f>
        <v>0</v>
      </c>
    </row>
    <row r="830" spans="1:14">
      <c r="A830" t="str">
        <f t="shared" si="12"/>
        <v>Norman</v>
      </c>
      <c r="B830">
        <v>0</v>
      </c>
      <c r="D830">
        <v>1</v>
      </c>
      <c r="E830">
        <v>26</v>
      </c>
      <c r="F830" s="1">
        <v>42780</v>
      </c>
      <c r="G830" s="1">
        <v>42780</v>
      </c>
      <c r="H830">
        <v>4</v>
      </c>
      <c r="I830">
        <v>36.33</v>
      </c>
      <c r="J830">
        <v>0</v>
      </c>
      <c r="K830">
        <v>35.472937899999998</v>
      </c>
      <c r="L830">
        <v>-97.026161599999995</v>
      </c>
      <c r="M830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830" s="12">
        <f>Table22[[#This Row],[Permit Approval Date]]-Table22[[#This Row],[Permit Submitted Date]]</f>
        <v>0</v>
      </c>
    </row>
    <row r="831" spans="1:14">
      <c r="A831" t="str">
        <f t="shared" si="12"/>
        <v>Norman</v>
      </c>
      <c r="B831">
        <v>0</v>
      </c>
      <c r="D831">
        <v>1</v>
      </c>
      <c r="E831">
        <v>17</v>
      </c>
      <c r="F831" s="1">
        <v>42780</v>
      </c>
      <c r="G831" s="1">
        <v>42780</v>
      </c>
      <c r="H831">
        <v>4</v>
      </c>
      <c r="I831">
        <v>35.81</v>
      </c>
      <c r="J831">
        <v>0</v>
      </c>
      <c r="K831">
        <v>35.232937899999996</v>
      </c>
      <c r="L831">
        <v>-97.006161599999999</v>
      </c>
      <c r="M83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31" s="12">
        <f>Table22[[#This Row],[Permit Approval Date]]-Table22[[#This Row],[Permit Submitted Date]]</f>
        <v>0</v>
      </c>
    </row>
    <row r="832" spans="1:14">
      <c r="A832" t="str">
        <f t="shared" si="12"/>
        <v>Norman</v>
      </c>
      <c r="B832">
        <v>1</v>
      </c>
      <c r="D832">
        <v>1</v>
      </c>
      <c r="E832">
        <v>33</v>
      </c>
      <c r="F832" s="1">
        <v>42781</v>
      </c>
      <c r="G832" s="1">
        <v>42782</v>
      </c>
      <c r="H832">
        <v>7</v>
      </c>
      <c r="I832">
        <v>58.480000000000004</v>
      </c>
      <c r="J832">
        <v>0</v>
      </c>
      <c r="K832">
        <v>35.038142000000001</v>
      </c>
      <c r="L832">
        <v>-97.20561099999999</v>
      </c>
      <c r="M832" s="13">
        <f>ACOS(COS(RADIANS(90-$P$2)) *COS(RADIANS(90-Table22[[#This Row],[Latitude]])) +SIN(RADIANS(90-$P$2)) *SIN(RADIANS(90-Table22[[#This Row],[Latitude]])) *COS(RADIANS($Q$2-Table22[[#This Row],[Longitude]]))) *3958.756</f>
        <v>17.892170277051282</v>
      </c>
      <c r="N832" s="12">
        <f>Table22[[#This Row],[Permit Approval Date]]-Table22[[#This Row],[Permit Submitted Date]]</f>
        <v>1</v>
      </c>
    </row>
    <row r="833" spans="1:14">
      <c r="A833" t="str">
        <f t="shared" si="12"/>
        <v>Norman</v>
      </c>
      <c r="B833">
        <v>0</v>
      </c>
      <c r="D833">
        <v>1</v>
      </c>
      <c r="E833">
        <v>23</v>
      </c>
      <c r="F833" s="1">
        <v>42781</v>
      </c>
      <c r="G833" s="1">
        <v>42781</v>
      </c>
      <c r="H833">
        <v>8</v>
      </c>
      <c r="I833">
        <v>58.440000000000005</v>
      </c>
      <c r="J833">
        <v>0</v>
      </c>
      <c r="K833">
        <v>34.992937899999994</v>
      </c>
      <c r="L833">
        <v>-97.256161599999999</v>
      </c>
      <c r="M833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833" s="12">
        <f>Table22[[#This Row],[Permit Approval Date]]-Table22[[#This Row],[Permit Submitted Date]]</f>
        <v>0</v>
      </c>
    </row>
    <row r="834" spans="1:14">
      <c r="A834" t="str">
        <f t="shared" ref="A834:A897" si="13">"Norman"</f>
        <v>Norman</v>
      </c>
      <c r="B834">
        <v>0</v>
      </c>
      <c r="D834">
        <v>1</v>
      </c>
      <c r="E834">
        <v>38</v>
      </c>
      <c r="F834" s="1">
        <v>42781</v>
      </c>
      <c r="G834" s="1">
        <v>42781</v>
      </c>
      <c r="H834">
        <v>7</v>
      </c>
      <c r="I834">
        <v>52.89</v>
      </c>
      <c r="J834">
        <v>0</v>
      </c>
      <c r="K834">
        <v>34.992937899999994</v>
      </c>
      <c r="L834">
        <v>-97.256161599999999</v>
      </c>
      <c r="M834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834" s="12">
        <f>Table22[[#This Row],[Permit Approval Date]]-Table22[[#This Row],[Permit Submitted Date]]</f>
        <v>0</v>
      </c>
    </row>
    <row r="835" spans="1:14">
      <c r="A835" t="str">
        <f t="shared" si="13"/>
        <v>Norman</v>
      </c>
      <c r="B835">
        <v>0</v>
      </c>
      <c r="D835">
        <v>1</v>
      </c>
      <c r="E835">
        <v>23</v>
      </c>
      <c r="F835" s="1">
        <v>42782</v>
      </c>
      <c r="G835" s="1">
        <v>42789</v>
      </c>
      <c r="H835">
        <v>11</v>
      </c>
      <c r="I835">
        <v>82.149999999999991</v>
      </c>
      <c r="J835">
        <v>0</v>
      </c>
      <c r="K835">
        <v>34.982937899999996</v>
      </c>
      <c r="L835">
        <v>-97.396161599999999</v>
      </c>
      <c r="M835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835" s="12">
        <f>Table22[[#This Row],[Permit Approval Date]]-Table22[[#This Row],[Permit Submitted Date]]</f>
        <v>7</v>
      </c>
    </row>
    <row r="836" spans="1:14">
      <c r="A836" t="str">
        <f t="shared" si="13"/>
        <v>Norman</v>
      </c>
      <c r="B836">
        <v>0</v>
      </c>
      <c r="D836">
        <v>1</v>
      </c>
      <c r="E836">
        <v>30</v>
      </c>
      <c r="F836" s="1">
        <v>42782</v>
      </c>
      <c r="G836" s="1">
        <v>42782</v>
      </c>
      <c r="H836">
        <v>9</v>
      </c>
      <c r="I836">
        <v>74.69</v>
      </c>
      <c r="J836">
        <v>0</v>
      </c>
      <c r="K836">
        <v>36.272937899999995</v>
      </c>
      <c r="L836">
        <v>-97.956161600000001</v>
      </c>
      <c r="M836" s="13">
        <f>ACOS(COS(RADIANS(90-$P$2)) *COS(RADIANS(90-Table22[[#This Row],[Latitude]])) +SIN(RADIANS(90-$P$2)) *SIN(RADIANS(90-Table22[[#This Row],[Latitude]])) *COS(RADIANS($Q$2-Table22[[#This Row],[Longitude]]))) *3958.756</f>
        <v>79.058275666470507</v>
      </c>
      <c r="N836" s="12">
        <f>Table22[[#This Row],[Permit Approval Date]]-Table22[[#This Row],[Permit Submitted Date]]</f>
        <v>0</v>
      </c>
    </row>
    <row r="837" spans="1:14">
      <c r="A837" t="str">
        <f t="shared" si="13"/>
        <v>Norman</v>
      </c>
      <c r="B837">
        <v>0</v>
      </c>
      <c r="D837">
        <v>1</v>
      </c>
      <c r="E837">
        <v>32</v>
      </c>
      <c r="F837" s="1">
        <v>42782</v>
      </c>
      <c r="G837" s="1">
        <v>42789</v>
      </c>
      <c r="H837">
        <v>10</v>
      </c>
      <c r="I837">
        <v>56.72999999999999</v>
      </c>
      <c r="J837">
        <v>0</v>
      </c>
      <c r="K837">
        <v>34.982937899999996</v>
      </c>
      <c r="L837">
        <v>-97.396161599999999</v>
      </c>
      <c r="M837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837" s="12">
        <f>Table22[[#This Row],[Permit Approval Date]]-Table22[[#This Row],[Permit Submitted Date]]</f>
        <v>7</v>
      </c>
    </row>
    <row r="838" spans="1:14">
      <c r="A838" t="str">
        <f t="shared" si="13"/>
        <v>Norman</v>
      </c>
      <c r="B838">
        <v>0</v>
      </c>
      <c r="D838">
        <v>1</v>
      </c>
      <c r="E838">
        <v>22</v>
      </c>
      <c r="F838" s="1">
        <v>42782</v>
      </c>
      <c r="G838" s="1">
        <v>42782</v>
      </c>
      <c r="H838">
        <v>6</v>
      </c>
      <c r="I838">
        <v>52.18</v>
      </c>
      <c r="J838">
        <v>2.33</v>
      </c>
      <c r="K838">
        <v>35.232937899999996</v>
      </c>
      <c r="L838">
        <v>-97.006161599999999</v>
      </c>
      <c r="M83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38" s="12">
        <f>Table22[[#This Row],[Permit Approval Date]]-Table22[[#This Row],[Permit Submitted Date]]</f>
        <v>0</v>
      </c>
    </row>
    <row r="839" spans="1:14">
      <c r="A839" t="str">
        <f t="shared" si="13"/>
        <v>Norman</v>
      </c>
      <c r="B839">
        <v>1</v>
      </c>
      <c r="C839">
        <v>1</v>
      </c>
      <c r="D839">
        <v>1</v>
      </c>
      <c r="E839">
        <v>32</v>
      </c>
      <c r="F839" s="1">
        <v>42782</v>
      </c>
      <c r="G839" s="1">
        <v>42793</v>
      </c>
      <c r="H839">
        <v>8</v>
      </c>
      <c r="I839">
        <v>38.35</v>
      </c>
      <c r="J839">
        <v>11.020000000000001</v>
      </c>
      <c r="K839">
        <v>35.120055100000094</v>
      </c>
      <c r="L839">
        <v>-96.9822104</v>
      </c>
      <c r="M839" s="13">
        <f>ACOS(COS(RADIANS(90-$P$2)) *COS(RADIANS(90-Table22[[#This Row],[Latitude]])) +SIN(RADIANS(90-$P$2)) *SIN(RADIANS(90-Table22[[#This Row],[Latitude]])) *COS(RADIANS($Q$2-Table22[[#This Row],[Longitude]]))) *3958.756</f>
        <v>26.896835715087352</v>
      </c>
      <c r="N839" s="12">
        <f>Table22[[#This Row],[Permit Approval Date]]-Table22[[#This Row],[Permit Submitted Date]]</f>
        <v>11</v>
      </c>
    </row>
    <row r="840" spans="1:14">
      <c r="A840" t="str">
        <f t="shared" si="13"/>
        <v>Norman</v>
      </c>
      <c r="B840">
        <v>0</v>
      </c>
      <c r="D840">
        <v>1</v>
      </c>
      <c r="E840">
        <v>17</v>
      </c>
      <c r="F840" s="1">
        <v>42782</v>
      </c>
      <c r="G840" s="1">
        <v>42793</v>
      </c>
      <c r="H840">
        <v>5</v>
      </c>
      <c r="I840">
        <v>33.58</v>
      </c>
      <c r="J840">
        <v>0</v>
      </c>
      <c r="K840">
        <v>35.222937899999998</v>
      </c>
      <c r="L840">
        <v>-97.096161600000002</v>
      </c>
      <c r="M840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840" s="12">
        <f>Table22[[#This Row],[Permit Approval Date]]-Table22[[#This Row],[Permit Submitted Date]]</f>
        <v>11</v>
      </c>
    </row>
    <row r="841" spans="1:14">
      <c r="A841" t="str">
        <f t="shared" si="13"/>
        <v>Norman</v>
      </c>
      <c r="B841">
        <v>0</v>
      </c>
      <c r="D841">
        <v>1</v>
      </c>
      <c r="E841">
        <v>11</v>
      </c>
      <c r="F841" s="1">
        <v>42782</v>
      </c>
      <c r="G841" s="1">
        <v>42793</v>
      </c>
      <c r="H841">
        <v>3</v>
      </c>
      <c r="I841">
        <v>30.53</v>
      </c>
      <c r="J841">
        <v>0</v>
      </c>
      <c r="K841">
        <v>35.222937899999998</v>
      </c>
      <c r="L841">
        <v>-97.096161600000002</v>
      </c>
      <c r="M841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841" s="12">
        <f>Table22[[#This Row],[Permit Approval Date]]-Table22[[#This Row],[Permit Submitted Date]]</f>
        <v>11</v>
      </c>
    </row>
    <row r="842" spans="1:14">
      <c r="A842" t="str">
        <f t="shared" si="13"/>
        <v>Norman</v>
      </c>
      <c r="B842">
        <v>0</v>
      </c>
      <c r="D842">
        <v>1</v>
      </c>
      <c r="E842">
        <v>17</v>
      </c>
      <c r="F842" s="1">
        <v>42782</v>
      </c>
      <c r="G842" s="1">
        <v>42793</v>
      </c>
      <c r="H842">
        <v>3</v>
      </c>
      <c r="I842">
        <v>26.259999999999998</v>
      </c>
      <c r="J842">
        <v>0</v>
      </c>
      <c r="K842">
        <v>35.242937899999994</v>
      </c>
      <c r="L842">
        <v>-97.636161600000008</v>
      </c>
      <c r="M842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842" s="12">
        <f>Table22[[#This Row],[Permit Approval Date]]-Table22[[#This Row],[Permit Submitted Date]]</f>
        <v>11</v>
      </c>
    </row>
    <row r="843" spans="1:14">
      <c r="A843" t="str">
        <f t="shared" si="13"/>
        <v>Norman</v>
      </c>
      <c r="B843">
        <v>0</v>
      </c>
      <c r="D843">
        <v>1</v>
      </c>
      <c r="E843">
        <v>24</v>
      </c>
      <c r="F843" s="1">
        <v>42783</v>
      </c>
      <c r="G843" s="1">
        <v>42783</v>
      </c>
      <c r="H843">
        <v>11</v>
      </c>
      <c r="I843">
        <v>85.93</v>
      </c>
      <c r="J843">
        <v>0</v>
      </c>
      <c r="K843">
        <v>35.082937899999997</v>
      </c>
      <c r="L843">
        <v>-97.616161599999998</v>
      </c>
      <c r="M843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843" s="12">
        <f>Table22[[#This Row],[Permit Approval Date]]-Table22[[#This Row],[Permit Submitted Date]]</f>
        <v>0</v>
      </c>
    </row>
    <row r="844" spans="1:14">
      <c r="A844" t="str">
        <f t="shared" si="13"/>
        <v>Norman</v>
      </c>
      <c r="B844">
        <v>0</v>
      </c>
      <c r="D844">
        <v>1</v>
      </c>
      <c r="E844">
        <v>20</v>
      </c>
      <c r="F844" s="1">
        <v>42783</v>
      </c>
      <c r="G844" s="1">
        <v>42796</v>
      </c>
      <c r="H844">
        <v>4</v>
      </c>
      <c r="I844">
        <v>31.12</v>
      </c>
      <c r="J844">
        <v>0</v>
      </c>
      <c r="K844">
        <v>36.262937899999997</v>
      </c>
      <c r="L844">
        <v>-97.766161600000004</v>
      </c>
      <c r="M844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844" s="12">
        <f>Table22[[#This Row],[Permit Approval Date]]-Table22[[#This Row],[Permit Submitted Date]]</f>
        <v>13</v>
      </c>
    </row>
    <row r="845" spans="1:14">
      <c r="A845" t="str">
        <f t="shared" si="13"/>
        <v>Norman</v>
      </c>
      <c r="B845">
        <v>0</v>
      </c>
      <c r="D845">
        <v>1</v>
      </c>
      <c r="E845">
        <v>35</v>
      </c>
      <c r="F845" s="1">
        <v>42787</v>
      </c>
      <c r="G845" s="1">
        <v>42787</v>
      </c>
      <c r="H845">
        <v>6</v>
      </c>
      <c r="I845">
        <v>48.64</v>
      </c>
      <c r="J845">
        <v>0</v>
      </c>
      <c r="K845">
        <v>35.422937899999994</v>
      </c>
      <c r="L845">
        <v>-97.106161600000007</v>
      </c>
      <c r="M845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845" s="12">
        <f>Table22[[#This Row],[Permit Approval Date]]-Table22[[#This Row],[Permit Submitted Date]]</f>
        <v>0</v>
      </c>
    </row>
    <row r="846" spans="1:14">
      <c r="A846" t="str">
        <f t="shared" si="13"/>
        <v>Norman</v>
      </c>
      <c r="B846">
        <v>1</v>
      </c>
      <c r="C846">
        <v>1</v>
      </c>
      <c r="D846">
        <v>1</v>
      </c>
      <c r="E846">
        <v>28</v>
      </c>
      <c r="F846" s="1">
        <v>42788</v>
      </c>
      <c r="G846" s="1">
        <v>42788</v>
      </c>
      <c r="H846">
        <v>9</v>
      </c>
      <c r="I846">
        <v>45.5</v>
      </c>
      <c r="J846">
        <v>28</v>
      </c>
      <c r="K846">
        <v>35.263205599999999</v>
      </c>
      <c r="L846">
        <v>-97.398782400000002</v>
      </c>
      <c r="M846" s="13">
        <f>ACOS(COS(RADIANS(90-$P$2)) *COS(RADIANS(90-Table22[[#This Row],[Latitude]])) +SIN(RADIANS(90-$P$2)) *SIN(RADIANS(90-Table22[[#This Row],[Latitude]])) *COS(RADIANS($Q$2-Table22[[#This Row],[Longitude]]))) *3958.756</f>
        <v>4.7825715003496638</v>
      </c>
      <c r="N846" s="12">
        <f>Table22[[#This Row],[Permit Approval Date]]-Table22[[#This Row],[Permit Submitted Date]]</f>
        <v>0</v>
      </c>
    </row>
    <row r="847" spans="1:14">
      <c r="A847" t="str">
        <f t="shared" si="13"/>
        <v>Norman</v>
      </c>
      <c r="B847">
        <v>0</v>
      </c>
      <c r="D847">
        <v>1</v>
      </c>
      <c r="E847">
        <v>33</v>
      </c>
      <c r="F847" s="1">
        <v>42788</v>
      </c>
      <c r="G847" s="1">
        <v>42788</v>
      </c>
      <c r="H847">
        <v>9</v>
      </c>
      <c r="I847">
        <v>63.21</v>
      </c>
      <c r="J847">
        <v>0</v>
      </c>
      <c r="K847">
        <v>35.232937899999996</v>
      </c>
      <c r="L847">
        <v>-97.006161599999999</v>
      </c>
      <c r="M84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47" s="12">
        <f>Table22[[#This Row],[Permit Approval Date]]-Table22[[#This Row],[Permit Submitted Date]]</f>
        <v>0</v>
      </c>
    </row>
    <row r="848" spans="1:14">
      <c r="A848" t="str">
        <f t="shared" si="13"/>
        <v>Norman</v>
      </c>
      <c r="B848">
        <v>1</v>
      </c>
      <c r="D848">
        <v>1</v>
      </c>
      <c r="E848">
        <v>15</v>
      </c>
      <c r="F848" s="1">
        <v>42788</v>
      </c>
      <c r="G848" s="1">
        <v>42788</v>
      </c>
      <c r="H848">
        <v>4</v>
      </c>
      <c r="I848">
        <v>50.209999999999994</v>
      </c>
      <c r="J848">
        <v>0</v>
      </c>
      <c r="K848">
        <v>35.428142000000001</v>
      </c>
      <c r="L848">
        <v>-97.425610999999989</v>
      </c>
      <c r="M848" s="13">
        <f>ACOS(COS(RADIANS(90-$P$2)) *COS(RADIANS(90-Table22[[#This Row],[Latitude]])) +SIN(RADIANS(90-$P$2)) *SIN(RADIANS(90-Table22[[#This Row],[Latitude]])) *COS(RADIANS($Q$2-Table22[[#This Row],[Longitude]]))) *3958.756</f>
        <v>15.389405486407925</v>
      </c>
      <c r="N848" s="12">
        <f>Table22[[#This Row],[Permit Approval Date]]-Table22[[#This Row],[Permit Submitted Date]]</f>
        <v>0</v>
      </c>
    </row>
    <row r="849" spans="1:14">
      <c r="A849" t="str">
        <f t="shared" si="13"/>
        <v>Norman</v>
      </c>
      <c r="B849">
        <v>1</v>
      </c>
      <c r="D849">
        <v>1</v>
      </c>
      <c r="E849">
        <v>18</v>
      </c>
      <c r="F849" s="1">
        <v>42789</v>
      </c>
      <c r="G849" s="1">
        <v>42808</v>
      </c>
      <c r="H849">
        <v>9</v>
      </c>
      <c r="I849">
        <v>63.63000000000001</v>
      </c>
      <c r="J849">
        <v>0</v>
      </c>
      <c r="K849">
        <v>35.040954999999997</v>
      </c>
      <c r="L849">
        <v>-97.311639999999997</v>
      </c>
      <c r="M849" s="13">
        <f>ACOS(COS(RADIANS(90-$P$2)) *COS(RADIANS(90-Table22[[#This Row],[Latitude]])) +SIN(RADIANS(90-$P$2)) *SIN(RADIANS(90-Table22[[#This Row],[Latitude]])) *COS(RADIANS($Q$2-Table22[[#This Row],[Longitude]]))) *3958.756</f>
        <v>13.723512092077399</v>
      </c>
      <c r="N849" s="12">
        <f>Table22[[#This Row],[Permit Approval Date]]-Table22[[#This Row],[Permit Submitted Date]]</f>
        <v>19</v>
      </c>
    </row>
    <row r="850" spans="1:14">
      <c r="A850" t="str">
        <f t="shared" si="13"/>
        <v>Norman</v>
      </c>
      <c r="B850">
        <v>0</v>
      </c>
      <c r="D850">
        <v>1</v>
      </c>
      <c r="E850">
        <v>21</v>
      </c>
      <c r="F850" s="1">
        <v>42789</v>
      </c>
      <c r="G850" s="1">
        <v>42810</v>
      </c>
      <c r="H850">
        <v>4</v>
      </c>
      <c r="I850">
        <v>35.83</v>
      </c>
      <c r="J850">
        <v>0</v>
      </c>
      <c r="K850">
        <v>35.602937899999993</v>
      </c>
      <c r="L850">
        <v>-97.566161600000001</v>
      </c>
      <c r="M850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850" s="12">
        <f>Table22[[#This Row],[Permit Approval Date]]-Table22[[#This Row],[Permit Submitted Date]]</f>
        <v>21</v>
      </c>
    </row>
    <row r="851" spans="1:14">
      <c r="A851" t="str">
        <f t="shared" si="13"/>
        <v>Norman</v>
      </c>
      <c r="B851">
        <v>0</v>
      </c>
      <c r="D851">
        <v>1</v>
      </c>
      <c r="E851">
        <v>20</v>
      </c>
      <c r="F851" s="1">
        <v>42789</v>
      </c>
      <c r="G851" s="1">
        <v>42789</v>
      </c>
      <c r="H851">
        <v>2</v>
      </c>
      <c r="I851">
        <v>21.91</v>
      </c>
      <c r="J851">
        <v>0</v>
      </c>
      <c r="K851">
        <v>36.292937899999998</v>
      </c>
      <c r="L851">
        <v>-97.7861616</v>
      </c>
      <c r="M851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851" s="12">
        <f>Table22[[#This Row],[Permit Approval Date]]-Table22[[#This Row],[Permit Submitted Date]]</f>
        <v>0</v>
      </c>
    </row>
    <row r="852" spans="1:14">
      <c r="A852" t="str">
        <f t="shared" si="13"/>
        <v>Norman</v>
      </c>
      <c r="B852">
        <v>0</v>
      </c>
      <c r="D852">
        <v>2</v>
      </c>
      <c r="E852">
        <v>42</v>
      </c>
      <c r="F852" s="1">
        <v>42790</v>
      </c>
      <c r="G852" s="1">
        <v>42790</v>
      </c>
      <c r="H852">
        <v>10</v>
      </c>
      <c r="I852">
        <v>83.14</v>
      </c>
      <c r="J852">
        <v>0</v>
      </c>
      <c r="K852">
        <v>35.232937899999996</v>
      </c>
      <c r="L852">
        <v>-97.006161599999999</v>
      </c>
      <c r="M85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52" s="12">
        <f>Table22[[#This Row],[Permit Approval Date]]-Table22[[#This Row],[Permit Submitted Date]]</f>
        <v>0</v>
      </c>
    </row>
    <row r="853" spans="1:14">
      <c r="A853" t="str">
        <f t="shared" si="13"/>
        <v>Norman</v>
      </c>
      <c r="B853">
        <v>0</v>
      </c>
      <c r="D853">
        <v>1</v>
      </c>
      <c r="E853">
        <v>36</v>
      </c>
      <c r="F853" s="1">
        <v>42790</v>
      </c>
      <c r="G853" s="1">
        <v>42790</v>
      </c>
      <c r="H853">
        <v>8</v>
      </c>
      <c r="I853">
        <v>69.319999999999993</v>
      </c>
      <c r="J853">
        <v>0</v>
      </c>
      <c r="K853">
        <v>35.232937899999996</v>
      </c>
      <c r="L853">
        <v>-97.006161599999999</v>
      </c>
      <c r="M85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53" s="12">
        <f>Table22[[#This Row],[Permit Approval Date]]-Table22[[#This Row],[Permit Submitted Date]]</f>
        <v>0</v>
      </c>
    </row>
    <row r="854" spans="1:14">
      <c r="A854" t="str">
        <f t="shared" si="13"/>
        <v>Norman</v>
      </c>
      <c r="B854">
        <v>0</v>
      </c>
      <c r="C854">
        <v>1</v>
      </c>
      <c r="D854">
        <v>1</v>
      </c>
      <c r="E854">
        <v>18</v>
      </c>
      <c r="F854" s="1">
        <v>42790</v>
      </c>
      <c r="G854" s="1">
        <v>42790</v>
      </c>
      <c r="H854">
        <v>4</v>
      </c>
      <c r="I854">
        <v>25.95</v>
      </c>
      <c r="J854">
        <v>10.84</v>
      </c>
      <c r="K854">
        <v>36.292937899999998</v>
      </c>
      <c r="L854">
        <v>-97.7861616</v>
      </c>
      <c r="M854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854" s="12">
        <f>Table22[[#This Row],[Permit Approval Date]]-Table22[[#This Row],[Permit Submitted Date]]</f>
        <v>0</v>
      </c>
    </row>
    <row r="855" spans="1:14">
      <c r="A855" t="str">
        <f t="shared" si="13"/>
        <v>Norman</v>
      </c>
      <c r="B855">
        <v>1</v>
      </c>
      <c r="D855">
        <v>1</v>
      </c>
      <c r="E855">
        <v>27</v>
      </c>
      <c r="F855" s="1">
        <v>42793</v>
      </c>
      <c r="G855" s="1">
        <v>42794</v>
      </c>
      <c r="H855">
        <v>10</v>
      </c>
      <c r="I855">
        <v>70.989999999999995</v>
      </c>
      <c r="J855">
        <v>0</v>
      </c>
      <c r="K855">
        <v>35.150954999999996</v>
      </c>
      <c r="L855">
        <v>-97.421639999999996</v>
      </c>
      <c r="M855" s="13">
        <f>ACOS(COS(RADIANS(90-$P$2)) *COS(RADIANS(90-Table22[[#This Row],[Latitude]])) +SIN(RADIANS(90-$P$2)) *SIN(RADIANS(90-Table22[[#This Row],[Latitude]])) *COS(RADIANS($Q$2-Table22[[#This Row],[Longitude]]))) *3958.756</f>
        <v>4.0609017812829054</v>
      </c>
      <c r="N855" s="12">
        <f>Table22[[#This Row],[Permit Approval Date]]-Table22[[#This Row],[Permit Submitted Date]]</f>
        <v>1</v>
      </c>
    </row>
    <row r="856" spans="1:14">
      <c r="A856" t="str">
        <f t="shared" si="13"/>
        <v>Norman</v>
      </c>
      <c r="B856">
        <v>0</v>
      </c>
      <c r="C856">
        <v>1</v>
      </c>
      <c r="D856">
        <v>1</v>
      </c>
      <c r="E856">
        <v>42</v>
      </c>
      <c r="F856" s="1">
        <v>42794</v>
      </c>
      <c r="G856" s="1">
        <v>42802</v>
      </c>
      <c r="H856">
        <v>8</v>
      </c>
      <c r="I856">
        <v>48.370000000000005</v>
      </c>
      <c r="J856">
        <v>24.31</v>
      </c>
      <c r="K856">
        <v>35.602937899999993</v>
      </c>
      <c r="L856">
        <v>-97.686161600000005</v>
      </c>
      <c r="M856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856" s="12">
        <f>Table22[[#This Row],[Permit Approval Date]]-Table22[[#This Row],[Permit Submitted Date]]</f>
        <v>8</v>
      </c>
    </row>
    <row r="857" spans="1:14">
      <c r="A857" t="str">
        <f t="shared" si="13"/>
        <v>Norman</v>
      </c>
      <c r="B857">
        <v>0</v>
      </c>
      <c r="D857">
        <v>2</v>
      </c>
      <c r="E857">
        <v>39</v>
      </c>
      <c r="F857" s="1">
        <v>42794</v>
      </c>
      <c r="G857" s="1">
        <v>42794</v>
      </c>
      <c r="H857">
        <v>15</v>
      </c>
      <c r="I857">
        <v>111.18999999999997</v>
      </c>
      <c r="J857">
        <v>0</v>
      </c>
      <c r="K857">
        <v>35.232937899999996</v>
      </c>
      <c r="L857">
        <v>-97.006161599999999</v>
      </c>
      <c r="M85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57" s="12">
        <f>Table22[[#This Row],[Permit Approval Date]]-Table22[[#This Row],[Permit Submitted Date]]</f>
        <v>0</v>
      </c>
    </row>
    <row r="858" spans="1:14">
      <c r="A858" t="str">
        <f t="shared" si="13"/>
        <v>Norman</v>
      </c>
      <c r="B858">
        <v>1</v>
      </c>
      <c r="D858">
        <v>1</v>
      </c>
      <c r="E858">
        <v>18</v>
      </c>
      <c r="F858" s="1">
        <v>42794</v>
      </c>
      <c r="G858" s="1">
        <v>42794</v>
      </c>
      <c r="H858">
        <v>5</v>
      </c>
      <c r="I858">
        <v>43.830000000000005</v>
      </c>
      <c r="J858">
        <v>0</v>
      </c>
      <c r="K858">
        <v>34.988142000000003</v>
      </c>
      <c r="L858">
        <v>-97.275610999999998</v>
      </c>
      <c r="M858" s="13">
        <f>ACOS(COS(RADIANS(90-$P$2)) *COS(RADIANS(90-Table22[[#This Row],[Latitude]])) +SIN(RADIANS(90-$P$2)) *SIN(RADIANS(90-Table22[[#This Row],[Latitude]])) *COS(RADIANS($Q$2-Table22[[#This Row],[Longitude]]))) *3958.756</f>
        <v>17.893484581304001</v>
      </c>
      <c r="N858" s="12">
        <f>Table22[[#This Row],[Permit Approval Date]]-Table22[[#This Row],[Permit Submitted Date]]</f>
        <v>0</v>
      </c>
    </row>
    <row r="859" spans="1:14">
      <c r="A859" t="str">
        <f t="shared" si="13"/>
        <v>Norman</v>
      </c>
      <c r="B859">
        <v>0</v>
      </c>
      <c r="D859">
        <v>1</v>
      </c>
      <c r="E859">
        <v>10</v>
      </c>
      <c r="F859" s="1">
        <v>42794</v>
      </c>
      <c r="G859" s="1">
        <v>42794</v>
      </c>
      <c r="H859">
        <v>4</v>
      </c>
      <c r="I859">
        <v>39.08</v>
      </c>
      <c r="J859">
        <v>0</v>
      </c>
      <c r="K859">
        <v>36.002937899999999</v>
      </c>
      <c r="L859">
        <v>-97.346161600000002</v>
      </c>
      <c r="M859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859" s="12">
        <f>Table22[[#This Row],[Permit Approval Date]]-Table22[[#This Row],[Permit Submitted Date]]</f>
        <v>0</v>
      </c>
    </row>
    <row r="860" spans="1:14">
      <c r="A860" t="str">
        <f t="shared" si="13"/>
        <v>Norman</v>
      </c>
      <c r="B860">
        <v>0</v>
      </c>
      <c r="D860">
        <v>1</v>
      </c>
      <c r="E860">
        <v>25</v>
      </c>
      <c r="F860" s="1">
        <v>42794</v>
      </c>
      <c r="G860" s="1">
        <v>42794</v>
      </c>
      <c r="H860">
        <v>2</v>
      </c>
      <c r="I860">
        <v>23.03</v>
      </c>
      <c r="J860">
        <v>0</v>
      </c>
      <c r="K860">
        <v>35.162937899999996</v>
      </c>
      <c r="L860">
        <v>-96.9261616</v>
      </c>
      <c r="M860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860" s="12">
        <f>Table22[[#This Row],[Permit Approval Date]]-Table22[[#This Row],[Permit Submitted Date]]</f>
        <v>0</v>
      </c>
    </row>
    <row r="861" spans="1:14">
      <c r="A861" t="str">
        <f t="shared" si="13"/>
        <v>Norman</v>
      </c>
      <c r="B861">
        <v>0</v>
      </c>
      <c r="D861">
        <v>1</v>
      </c>
      <c r="E861">
        <v>35</v>
      </c>
      <c r="F861" s="1">
        <v>42796</v>
      </c>
      <c r="G861" s="1">
        <v>42796</v>
      </c>
      <c r="H861">
        <v>14</v>
      </c>
      <c r="I861">
        <v>94.47</v>
      </c>
      <c r="J861">
        <v>0</v>
      </c>
      <c r="K861">
        <v>35.232937899999996</v>
      </c>
      <c r="L861">
        <v>-97.006161599999999</v>
      </c>
      <c r="M86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61" s="12">
        <f>Table22[[#This Row],[Permit Approval Date]]-Table22[[#This Row],[Permit Submitted Date]]</f>
        <v>0</v>
      </c>
    </row>
    <row r="862" spans="1:14">
      <c r="A862" t="str">
        <f t="shared" si="13"/>
        <v>Norman</v>
      </c>
      <c r="B862">
        <v>0</v>
      </c>
      <c r="C862">
        <v>1</v>
      </c>
      <c r="D862">
        <v>2</v>
      </c>
      <c r="E862">
        <v>46</v>
      </c>
      <c r="F862" s="1">
        <v>42796</v>
      </c>
      <c r="G862" s="1">
        <v>42814</v>
      </c>
      <c r="H862">
        <v>9</v>
      </c>
      <c r="I862">
        <v>65.91</v>
      </c>
      <c r="J862">
        <v>19.329999999999998</v>
      </c>
      <c r="K862">
        <v>35.202937899999995</v>
      </c>
      <c r="L862">
        <v>-97.206161600000001</v>
      </c>
      <c r="M862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862" s="12">
        <f>Table22[[#This Row],[Permit Approval Date]]-Table22[[#This Row],[Permit Submitted Date]]</f>
        <v>18</v>
      </c>
    </row>
    <row r="863" spans="1:14">
      <c r="A863" t="str">
        <f t="shared" si="13"/>
        <v>Norman</v>
      </c>
      <c r="B863">
        <v>0</v>
      </c>
      <c r="D863">
        <v>1</v>
      </c>
      <c r="E863">
        <v>18</v>
      </c>
      <c r="F863" s="1">
        <v>42797</v>
      </c>
      <c r="G863" s="1">
        <v>42807</v>
      </c>
      <c r="H863">
        <v>10</v>
      </c>
      <c r="I863">
        <v>47.74</v>
      </c>
      <c r="J863">
        <v>0</v>
      </c>
      <c r="K863">
        <v>35.212937899999993</v>
      </c>
      <c r="L863">
        <v>-97.306161599999996</v>
      </c>
      <c r="M863" s="13">
        <f>ACOS(COS(RADIANS(90-$P$2)) *COS(RADIANS(90-Table22[[#This Row],[Latitude]])) +SIN(RADIANS(90-$P$2)) *SIN(RADIANS(90-Table22[[#This Row],[Latitude]])) *COS(RADIANS($Q$2-Table22[[#This Row],[Longitude]]))) *3958.756</f>
        <v>7.9433826566841148</v>
      </c>
      <c r="N863" s="12">
        <f>Table22[[#This Row],[Permit Approval Date]]-Table22[[#This Row],[Permit Submitted Date]]</f>
        <v>10</v>
      </c>
    </row>
    <row r="864" spans="1:14">
      <c r="A864" t="str">
        <f t="shared" si="13"/>
        <v>Norman</v>
      </c>
      <c r="B864">
        <v>0</v>
      </c>
      <c r="D864">
        <v>1</v>
      </c>
      <c r="E864">
        <v>11</v>
      </c>
      <c r="F864" s="1">
        <v>42800</v>
      </c>
      <c r="G864" s="1">
        <v>42801</v>
      </c>
      <c r="H864">
        <v>3</v>
      </c>
      <c r="I864">
        <v>25.36</v>
      </c>
      <c r="J864">
        <v>0</v>
      </c>
      <c r="K864">
        <v>35.482937899999996</v>
      </c>
      <c r="L864">
        <v>-97.206161600000001</v>
      </c>
      <c r="M864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864" s="12">
        <f>Table22[[#This Row],[Permit Approval Date]]-Table22[[#This Row],[Permit Submitted Date]]</f>
        <v>1</v>
      </c>
    </row>
    <row r="865" spans="1:14">
      <c r="A865" t="str">
        <f t="shared" si="13"/>
        <v>Norman</v>
      </c>
      <c r="B865">
        <v>0</v>
      </c>
      <c r="D865">
        <v>2</v>
      </c>
      <c r="E865">
        <v>28</v>
      </c>
      <c r="F865" s="1">
        <v>42802</v>
      </c>
      <c r="G865" s="1">
        <v>42802</v>
      </c>
      <c r="H865">
        <v>10</v>
      </c>
      <c r="I865">
        <v>74.260000000000005</v>
      </c>
      <c r="J865">
        <v>0</v>
      </c>
      <c r="K865">
        <v>34.902937899999998</v>
      </c>
      <c r="L865">
        <v>-97.886161600000008</v>
      </c>
      <c r="M86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865" s="12">
        <f>Table22[[#This Row],[Permit Approval Date]]-Table22[[#This Row],[Permit Submitted Date]]</f>
        <v>0</v>
      </c>
    </row>
    <row r="866" spans="1:14">
      <c r="A866" t="str">
        <f t="shared" si="13"/>
        <v>Norman</v>
      </c>
      <c r="B866">
        <v>0</v>
      </c>
      <c r="C866">
        <v>1</v>
      </c>
      <c r="D866">
        <v>1</v>
      </c>
      <c r="E866">
        <v>26</v>
      </c>
      <c r="F866" s="1">
        <v>42802</v>
      </c>
      <c r="G866" s="1">
        <v>42808</v>
      </c>
      <c r="H866">
        <v>6</v>
      </c>
      <c r="I866">
        <v>35.229999999999997</v>
      </c>
      <c r="J866">
        <v>13.2</v>
      </c>
      <c r="K866">
        <v>35.732937899999996</v>
      </c>
      <c r="L866">
        <v>-97.766161600000004</v>
      </c>
      <c r="M866" s="13">
        <f>ACOS(COS(RADIANS(90-$P$2)) *COS(RADIANS(90-Table22[[#This Row],[Latitude]])) +SIN(RADIANS(90-$P$2)) *SIN(RADIANS(90-Table22[[#This Row],[Latitude]])) *COS(RADIANS($Q$2-Table22[[#This Row],[Longitude]]))) *3958.756</f>
        <v>40.601731374678643</v>
      </c>
      <c r="N866" s="12">
        <f>Table22[[#This Row],[Permit Approval Date]]-Table22[[#This Row],[Permit Submitted Date]]</f>
        <v>6</v>
      </c>
    </row>
    <row r="867" spans="1:14">
      <c r="A867" t="str">
        <f t="shared" si="13"/>
        <v>Norman</v>
      </c>
      <c r="B867">
        <v>0</v>
      </c>
      <c r="D867">
        <v>1</v>
      </c>
      <c r="E867">
        <v>29</v>
      </c>
      <c r="F867" s="1">
        <v>42802</v>
      </c>
      <c r="G867" s="1">
        <v>42811</v>
      </c>
      <c r="H867">
        <v>8</v>
      </c>
      <c r="I867">
        <v>57.7</v>
      </c>
      <c r="J867">
        <v>0</v>
      </c>
      <c r="K867">
        <v>35.152937899999998</v>
      </c>
      <c r="L867">
        <v>-97.236161600000003</v>
      </c>
      <c r="M867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867" s="12">
        <f>Table22[[#This Row],[Permit Approval Date]]-Table22[[#This Row],[Permit Submitted Date]]</f>
        <v>9</v>
      </c>
    </row>
    <row r="868" spans="1:14">
      <c r="A868" t="str">
        <f t="shared" si="13"/>
        <v>Norman</v>
      </c>
      <c r="B868">
        <v>0</v>
      </c>
      <c r="D868">
        <v>1</v>
      </c>
      <c r="E868">
        <v>15</v>
      </c>
      <c r="F868" s="1">
        <v>42802</v>
      </c>
      <c r="G868" s="1">
        <v>42809</v>
      </c>
      <c r="H868">
        <v>6</v>
      </c>
      <c r="I868">
        <v>46.44</v>
      </c>
      <c r="J868">
        <v>0</v>
      </c>
      <c r="K868">
        <v>35.222937899999998</v>
      </c>
      <c r="L868">
        <v>-97.486161600000003</v>
      </c>
      <c r="M868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868" s="12">
        <f>Table22[[#This Row],[Permit Approval Date]]-Table22[[#This Row],[Permit Submitted Date]]</f>
        <v>7</v>
      </c>
    </row>
    <row r="869" spans="1:14">
      <c r="A869" t="str">
        <f t="shared" si="13"/>
        <v>Norman</v>
      </c>
      <c r="B869">
        <v>1</v>
      </c>
      <c r="C869">
        <v>1</v>
      </c>
      <c r="D869">
        <v>1</v>
      </c>
      <c r="E869">
        <v>19</v>
      </c>
      <c r="F869" s="1">
        <v>42803</v>
      </c>
      <c r="G869" s="1">
        <v>42828</v>
      </c>
      <c r="H869">
        <v>30</v>
      </c>
      <c r="I869">
        <v>151.57000000000002</v>
      </c>
      <c r="J869">
        <v>37.25</v>
      </c>
      <c r="K869">
        <v>35.260296100000005</v>
      </c>
      <c r="L869">
        <v>-96.546200200000015</v>
      </c>
      <c r="M869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869" s="12">
        <f>Table22[[#This Row],[Permit Approval Date]]-Table22[[#This Row],[Permit Submitted Date]]</f>
        <v>25</v>
      </c>
    </row>
    <row r="870" spans="1:14">
      <c r="A870" t="str">
        <f t="shared" si="13"/>
        <v>Norman</v>
      </c>
      <c r="B870">
        <v>0</v>
      </c>
      <c r="D870">
        <v>3</v>
      </c>
      <c r="E870">
        <v>45</v>
      </c>
      <c r="F870" s="1">
        <v>42803</v>
      </c>
      <c r="G870" s="1">
        <v>42808</v>
      </c>
      <c r="H870">
        <v>23</v>
      </c>
      <c r="I870">
        <v>165.1</v>
      </c>
      <c r="J870">
        <v>0</v>
      </c>
      <c r="K870">
        <v>35.232937899999996</v>
      </c>
      <c r="L870">
        <v>-97.006161599999999</v>
      </c>
      <c r="M87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70" s="12">
        <f>Table22[[#This Row],[Permit Approval Date]]-Table22[[#This Row],[Permit Submitted Date]]</f>
        <v>5</v>
      </c>
    </row>
    <row r="871" spans="1:14">
      <c r="A871" t="str">
        <f t="shared" si="13"/>
        <v>Norman</v>
      </c>
      <c r="B871">
        <v>1</v>
      </c>
      <c r="D871">
        <v>1</v>
      </c>
      <c r="E871">
        <v>17</v>
      </c>
      <c r="F871" s="1">
        <v>42803</v>
      </c>
      <c r="G871" s="1">
        <v>42823</v>
      </c>
      <c r="H871">
        <v>12</v>
      </c>
      <c r="I871">
        <v>85.879999999999981</v>
      </c>
      <c r="J871">
        <v>9.52</v>
      </c>
      <c r="K871">
        <v>35.060296100000002</v>
      </c>
      <c r="L871">
        <v>-96.406200200000001</v>
      </c>
      <c r="M871" s="13">
        <f>ACOS(COS(RADIANS(90-$P$2)) *COS(RADIANS(90-Table22[[#This Row],[Latitude]])) +SIN(RADIANS(90-$P$2)) *SIN(RADIANS(90-Table22[[#This Row],[Latitude]])) *COS(RADIANS($Q$2-Table22[[#This Row],[Longitude]]))) *3958.756</f>
        <v>59.645787478648849</v>
      </c>
      <c r="N871" s="12">
        <f>Table22[[#This Row],[Permit Approval Date]]-Table22[[#This Row],[Permit Submitted Date]]</f>
        <v>20</v>
      </c>
    </row>
    <row r="872" spans="1:14">
      <c r="A872" t="str">
        <f t="shared" si="13"/>
        <v>Norman</v>
      </c>
      <c r="B872">
        <v>0</v>
      </c>
      <c r="D872">
        <v>1</v>
      </c>
      <c r="E872">
        <v>31</v>
      </c>
      <c r="F872" s="1">
        <v>42803</v>
      </c>
      <c r="G872" s="1">
        <v>42803</v>
      </c>
      <c r="H872">
        <v>8</v>
      </c>
      <c r="I872">
        <v>68.66</v>
      </c>
      <c r="J872">
        <v>0</v>
      </c>
      <c r="K872">
        <v>36.002937899999999</v>
      </c>
      <c r="L872">
        <v>-97.346161600000002</v>
      </c>
      <c r="M872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872" s="12">
        <f>Table22[[#This Row],[Permit Approval Date]]-Table22[[#This Row],[Permit Submitted Date]]</f>
        <v>0</v>
      </c>
    </row>
    <row r="873" spans="1:14">
      <c r="A873" t="str">
        <f t="shared" si="13"/>
        <v>Norman</v>
      </c>
      <c r="B873">
        <v>1</v>
      </c>
      <c r="D873">
        <v>1</v>
      </c>
      <c r="E873">
        <v>27</v>
      </c>
      <c r="F873" s="1">
        <v>42803</v>
      </c>
      <c r="G873" s="1">
        <v>42828</v>
      </c>
      <c r="H873">
        <v>8</v>
      </c>
      <c r="I873">
        <v>65.83</v>
      </c>
      <c r="J873">
        <v>0</v>
      </c>
      <c r="K873">
        <v>35.260296100000005</v>
      </c>
      <c r="L873">
        <v>-96.546200200000015</v>
      </c>
      <c r="M873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873" s="12">
        <f>Table22[[#This Row],[Permit Approval Date]]-Table22[[#This Row],[Permit Submitted Date]]</f>
        <v>25</v>
      </c>
    </row>
    <row r="874" spans="1:14">
      <c r="A874" t="str">
        <f t="shared" si="13"/>
        <v>Norman</v>
      </c>
      <c r="B874">
        <v>0</v>
      </c>
      <c r="D874">
        <v>1</v>
      </c>
      <c r="E874">
        <v>40</v>
      </c>
      <c r="F874" s="1">
        <v>42807</v>
      </c>
      <c r="G874" s="1">
        <v>42816</v>
      </c>
      <c r="H874">
        <v>7</v>
      </c>
      <c r="I874">
        <v>65.490000000000009</v>
      </c>
      <c r="J874">
        <v>0</v>
      </c>
      <c r="K874">
        <v>35.232937899999996</v>
      </c>
      <c r="L874">
        <v>-97.006161599999999</v>
      </c>
      <c r="M87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74" s="12">
        <f>Table22[[#This Row],[Permit Approval Date]]-Table22[[#This Row],[Permit Submitted Date]]</f>
        <v>9</v>
      </c>
    </row>
    <row r="875" spans="1:14">
      <c r="A875" t="str">
        <f t="shared" si="13"/>
        <v>Norman</v>
      </c>
      <c r="B875">
        <v>0</v>
      </c>
      <c r="D875">
        <v>1</v>
      </c>
      <c r="E875">
        <v>28</v>
      </c>
      <c r="F875" s="1">
        <v>42807</v>
      </c>
      <c r="G875" s="1">
        <v>42807</v>
      </c>
      <c r="H875">
        <v>4</v>
      </c>
      <c r="I875">
        <v>43.74</v>
      </c>
      <c r="J875">
        <v>0</v>
      </c>
      <c r="K875">
        <v>34.962937899999993</v>
      </c>
      <c r="L875">
        <v>-97.966161600000007</v>
      </c>
      <c r="M87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875" s="12">
        <f>Table22[[#This Row],[Permit Approval Date]]-Table22[[#This Row],[Permit Submitted Date]]</f>
        <v>0</v>
      </c>
    </row>
    <row r="876" spans="1:14">
      <c r="A876" t="str">
        <f t="shared" si="13"/>
        <v>Norman</v>
      </c>
      <c r="B876">
        <v>0</v>
      </c>
      <c r="D876">
        <v>1</v>
      </c>
      <c r="E876">
        <v>33</v>
      </c>
      <c r="F876" s="1">
        <v>42807</v>
      </c>
      <c r="G876" s="1">
        <v>42817</v>
      </c>
      <c r="H876">
        <v>3</v>
      </c>
      <c r="I876">
        <v>32.459999999999994</v>
      </c>
      <c r="J876">
        <v>0</v>
      </c>
      <c r="K876">
        <v>36.292937899999998</v>
      </c>
      <c r="L876">
        <v>-97.566161600000001</v>
      </c>
      <c r="M876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876" s="12">
        <f>Table22[[#This Row],[Permit Approval Date]]-Table22[[#This Row],[Permit Submitted Date]]</f>
        <v>10</v>
      </c>
    </row>
    <row r="877" spans="1:14">
      <c r="A877" t="str">
        <f t="shared" si="13"/>
        <v>Norman</v>
      </c>
      <c r="B877">
        <v>0</v>
      </c>
      <c r="D877">
        <v>1</v>
      </c>
      <c r="E877">
        <v>32</v>
      </c>
      <c r="F877" s="1">
        <v>42808</v>
      </c>
      <c r="G877" s="1">
        <v>42818</v>
      </c>
      <c r="H877">
        <v>11</v>
      </c>
      <c r="I877">
        <v>98.89</v>
      </c>
      <c r="J877">
        <v>0</v>
      </c>
      <c r="K877">
        <v>35.162937899999996</v>
      </c>
      <c r="L877">
        <v>-96.9261616</v>
      </c>
      <c r="M877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877" s="12">
        <f>Table22[[#This Row],[Permit Approval Date]]-Table22[[#This Row],[Permit Submitted Date]]</f>
        <v>10</v>
      </c>
    </row>
    <row r="878" spans="1:14">
      <c r="A878" t="str">
        <f t="shared" si="13"/>
        <v>Norman</v>
      </c>
      <c r="B878">
        <v>1</v>
      </c>
      <c r="D878">
        <v>1</v>
      </c>
      <c r="E878">
        <v>18</v>
      </c>
      <c r="F878" s="1">
        <v>42808</v>
      </c>
      <c r="G878" s="1">
        <v>42822</v>
      </c>
      <c r="H878">
        <v>9</v>
      </c>
      <c r="I878">
        <v>66.92</v>
      </c>
      <c r="J878">
        <v>0</v>
      </c>
      <c r="K878">
        <v>35.260296100000005</v>
      </c>
      <c r="L878">
        <v>-96.546200200000015</v>
      </c>
      <c r="M878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878" s="12">
        <f>Table22[[#This Row],[Permit Approval Date]]-Table22[[#This Row],[Permit Submitted Date]]</f>
        <v>14</v>
      </c>
    </row>
    <row r="879" spans="1:14">
      <c r="A879" t="str">
        <f t="shared" si="13"/>
        <v>Norman</v>
      </c>
      <c r="B879">
        <v>1</v>
      </c>
      <c r="C879">
        <v>1</v>
      </c>
      <c r="D879">
        <v>1</v>
      </c>
      <c r="E879">
        <v>21</v>
      </c>
      <c r="F879" s="1">
        <v>42808</v>
      </c>
      <c r="G879" s="1">
        <v>42816</v>
      </c>
      <c r="H879">
        <v>7</v>
      </c>
      <c r="I879">
        <v>45.8</v>
      </c>
      <c r="J879">
        <v>8</v>
      </c>
      <c r="K879">
        <v>35.203205600000004</v>
      </c>
      <c r="L879">
        <v>-97.608782399999996</v>
      </c>
      <c r="M879" s="13">
        <f>ACOS(COS(RADIANS(90-$P$2)) *COS(RADIANS(90-Table22[[#This Row],[Latitude]])) +SIN(RADIANS(90-$P$2)) *SIN(RADIANS(90-Table22[[#This Row],[Latitude]])) *COS(RADIANS($Q$2-Table22[[#This Row],[Longitude]]))) *3958.756</f>
        <v>9.1572390922930982</v>
      </c>
      <c r="N879" s="12">
        <f>Table22[[#This Row],[Permit Approval Date]]-Table22[[#This Row],[Permit Submitted Date]]</f>
        <v>8</v>
      </c>
    </row>
    <row r="880" spans="1:14">
      <c r="A880" t="str">
        <f t="shared" si="13"/>
        <v>Norman</v>
      </c>
      <c r="B880">
        <v>1</v>
      </c>
      <c r="D880">
        <v>1</v>
      </c>
      <c r="E880">
        <v>19</v>
      </c>
      <c r="F880" s="1">
        <v>42809</v>
      </c>
      <c r="G880" s="1">
        <v>42822</v>
      </c>
      <c r="H880">
        <v>10</v>
      </c>
      <c r="I880">
        <v>77.81</v>
      </c>
      <c r="J880">
        <v>3.93</v>
      </c>
      <c r="K880">
        <v>35.200296100000003</v>
      </c>
      <c r="L880">
        <v>-97.456200200000012</v>
      </c>
      <c r="M880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880" s="12">
        <f>Table22[[#This Row],[Permit Approval Date]]-Table22[[#This Row],[Permit Submitted Date]]</f>
        <v>13</v>
      </c>
    </row>
    <row r="881" spans="1:14">
      <c r="A881" t="str">
        <f t="shared" si="13"/>
        <v>Norman</v>
      </c>
      <c r="B881">
        <v>0</v>
      </c>
      <c r="D881">
        <v>1</v>
      </c>
      <c r="E881">
        <v>26</v>
      </c>
      <c r="F881" s="1">
        <v>42809</v>
      </c>
      <c r="G881" s="1">
        <v>42822</v>
      </c>
      <c r="H881">
        <v>3</v>
      </c>
      <c r="I881">
        <v>26.73</v>
      </c>
      <c r="J881">
        <v>0</v>
      </c>
      <c r="K881">
        <v>35.222937899999998</v>
      </c>
      <c r="L881">
        <v>-97.486161600000003</v>
      </c>
      <c r="M881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881" s="12">
        <f>Table22[[#This Row],[Permit Approval Date]]-Table22[[#This Row],[Permit Submitted Date]]</f>
        <v>13</v>
      </c>
    </row>
    <row r="882" spans="1:14">
      <c r="A882" t="str">
        <f t="shared" si="13"/>
        <v>Norman</v>
      </c>
      <c r="B882">
        <v>1</v>
      </c>
      <c r="C882">
        <v>1</v>
      </c>
      <c r="D882">
        <v>1</v>
      </c>
      <c r="E882">
        <v>21</v>
      </c>
      <c r="F882" s="1">
        <v>42810</v>
      </c>
      <c r="G882" s="1">
        <v>42823</v>
      </c>
      <c r="H882">
        <v>21</v>
      </c>
      <c r="I882">
        <v>115.92000000000002</v>
      </c>
      <c r="J882">
        <v>19.68</v>
      </c>
      <c r="K882">
        <v>35.460556999999994</v>
      </c>
      <c r="L882">
        <v>-97.450181399999991</v>
      </c>
      <c r="M882" s="13">
        <f>ACOS(COS(RADIANS(90-$P$2)) *COS(RADIANS(90-Table22[[#This Row],[Latitude]])) +SIN(RADIANS(90-$P$2)) *SIN(RADIANS(90-Table22[[#This Row],[Latitude]])) *COS(RADIANS($Q$2-Table22[[#This Row],[Longitude]]))) *3958.756</f>
        <v>17.584568978340268</v>
      </c>
      <c r="N882" s="12">
        <f>Table22[[#This Row],[Permit Approval Date]]-Table22[[#This Row],[Permit Submitted Date]]</f>
        <v>13</v>
      </c>
    </row>
    <row r="883" spans="1:14">
      <c r="A883" t="str">
        <f t="shared" si="13"/>
        <v>Norman</v>
      </c>
      <c r="B883">
        <v>1</v>
      </c>
      <c r="D883">
        <v>1</v>
      </c>
      <c r="E883">
        <v>16</v>
      </c>
      <c r="F883" s="1">
        <v>42810</v>
      </c>
      <c r="G883" s="1">
        <v>42823</v>
      </c>
      <c r="H883">
        <v>10</v>
      </c>
      <c r="I883">
        <v>80.099999999999994</v>
      </c>
      <c r="J883">
        <v>0</v>
      </c>
      <c r="K883">
        <v>35.1802961</v>
      </c>
      <c r="L883">
        <v>-96.506200199999995</v>
      </c>
      <c r="M883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883" s="12">
        <f>Table22[[#This Row],[Permit Approval Date]]-Table22[[#This Row],[Permit Submitted Date]]</f>
        <v>13</v>
      </c>
    </row>
    <row r="884" spans="1:14">
      <c r="A884" t="str">
        <f t="shared" si="13"/>
        <v>Norman</v>
      </c>
      <c r="B884">
        <v>1</v>
      </c>
      <c r="D884">
        <v>1</v>
      </c>
      <c r="E884">
        <v>20</v>
      </c>
      <c r="F884" s="1">
        <v>42810</v>
      </c>
      <c r="G884" s="1">
        <v>42823</v>
      </c>
      <c r="H884">
        <v>10</v>
      </c>
      <c r="I884">
        <v>68.86</v>
      </c>
      <c r="J884">
        <v>3.3</v>
      </c>
      <c r="K884">
        <v>35.810296100000002</v>
      </c>
      <c r="L884">
        <v>-97.296200200000015</v>
      </c>
      <c r="M884" s="13">
        <f>ACOS(COS(RADIANS(90-$P$2)) *COS(RADIANS(90-Table22[[#This Row],[Latitude]])) +SIN(RADIANS(90-$P$2)) *SIN(RADIANS(90-Table22[[#This Row],[Latitude]])) *COS(RADIANS($Q$2-Table22[[#This Row],[Longitude]]))) *3958.756</f>
        <v>42.596638678814791</v>
      </c>
      <c r="N884" s="12">
        <f>Table22[[#This Row],[Permit Approval Date]]-Table22[[#This Row],[Permit Submitted Date]]</f>
        <v>13</v>
      </c>
    </row>
    <row r="885" spans="1:14">
      <c r="A885" t="str">
        <f t="shared" si="13"/>
        <v>Norman</v>
      </c>
      <c r="B885">
        <v>1</v>
      </c>
      <c r="D885">
        <v>1</v>
      </c>
      <c r="E885">
        <v>20</v>
      </c>
      <c r="F885" s="1">
        <v>42810</v>
      </c>
      <c r="G885" s="1">
        <v>42823</v>
      </c>
      <c r="H885">
        <v>8</v>
      </c>
      <c r="I885">
        <v>66.61</v>
      </c>
      <c r="J885">
        <v>3.02</v>
      </c>
      <c r="K885">
        <v>35.180556999999993</v>
      </c>
      <c r="L885">
        <v>-97.540181399999994</v>
      </c>
      <c r="M885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885" s="12">
        <f>Table22[[#This Row],[Permit Approval Date]]-Table22[[#This Row],[Permit Submitted Date]]</f>
        <v>13</v>
      </c>
    </row>
    <row r="886" spans="1:14">
      <c r="A886" t="str">
        <f t="shared" si="13"/>
        <v>Norman</v>
      </c>
      <c r="B886">
        <v>1</v>
      </c>
      <c r="D886">
        <v>1</v>
      </c>
      <c r="E886">
        <v>23</v>
      </c>
      <c r="F886" s="1">
        <v>42810</v>
      </c>
      <c r="G886" s="1">
        <v>42823</v>
      </c>
      <c r="H886">
        <v>6</v>
      </c>
      <c r="I886">
        <v>49.870000000000012</v>
      </c>
      <c r="J886">
        <v>0</v>
      </c>
      <c r="K886">
        <v>35.270556999999997</v>
      </c>
      <c r="L886">
        <v>-97.490181400000012</v>
      </c>
      <c r="M886" s="13">
        <f>ACOS(COS(RADIANS(90-$P$2)) *COS(RADIANS(90-Table22[[#This Row],[Latitude]])) +SIN(RADIANS(90-$P$2)) *SIN(RADIANS(90-Table22[[#This Row],[Latitude]])) *COS(RADIANS($Q$2-Table22[[#This Row],[Longitude]]))) *3958.756</f>
        <v>5.0888713619078683</v>
      </c>
      <c r="N886" s="12">
        <f>Table22[[#This Row],[Permit Approval Date]]-Table22[[#This Row],[Permit Submitted Date]]</f>
        <v>13</v>
      </c>
    </row>
    <row r="887" spans="1:14">
      <c r="A887" t="str">
        <f t="shared" si="13"/>
        <v>Norman</v>
      </c>
      <c r="B887">
        <v>1</v>
      </c>
      <c r="D887">
        <v>1</v>
      </c>
      <c r="E887">
        <v>24</v>
      </c>
      <c r="F887" s="1">
        <v>42810</v>
      </c>
      <c r="G887" s="1">
        <v>42823</v>
      </c>
      <c r="H887">
        <v>8</v>
      </c>
      <c r="I887">
        <v>48.81</v>
      </c>
      <c r="J887">
        <v>0.73</v>
      </c>
      <c r="K887">
        <v>35.260556999999999</v>
      </c>
      <c r="L887">
        <v>-97.540181399999994</v>
      </c>
      <c r="M887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887" s="12">
        <f>Table22[[#This Row],[Permit Approval Date]]-Table22[[#This Row],[Permit Submitted Date]]</f>
        <v>13</v>
      </c>
    </row>
    <row r="888" spans="1:14">
      <c r="A888" t="str">
        <f t="shared" si="13"/>
        <v>Norman</v>
      </c>
      <c r="B888">
        <v>1</v>
      </c>
      <c r="C888">
        <v>1</v>
      </c>
      <c r="D888">
        <v>1</v>
      </c>
      <c r="E888">
        <v>17</v>
      </c>
      <c r="F888" s="1">
        <v>42810</v>
      </c>
      <c r="G888" s="1">
        <v>42823</v>
      </c>
      <c r="H888">
        <v>8</v>
      </c>
      <c r="I888">
        <v>45.8</v>
      </c>
      <c r="J888">
        <v>11.65</v>
      </c>
      <c r="K888">
        <v>35.310557000000003</v>
      </c>
      <c r="L888">
        <v>-97.71018140000001</v>
      </c>
      <c r="M888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888" s="12">
        <f>Table22[[#This Row],[Permit Approval Date]]-Table22[[#This Row],[Permit Submitted Date]]</f>
        <v>13</v>
      </c>
    </row>
    <row r="889" spans="1:14">
      <c r="A889" t="str">
        <f t="shared" si="13"/>
        <v>Norman</v>
      </c>
      <c r="B889">
        <v>1</v>
      </c>
      <c r="D889">
        <v>1</v>
      </c>
      <c r="E889">
        <v>10</v>
      </c>
      <c r="F889" s="1">
        <v>42810</v>
      </c>
      <c r="G889" s="1">
        <v>42823</v>
      </c>
      <c r="H889">
        <v>7</v>
      </c>
      <c r="I889">
        <v>45.870000000000005</v>
      </c>
      <c r="J889">
        <v>0.5</v>
      </c>
      <c r="K889">
        <v>35.210556999999994</v>
      </c>
      <c r="L889">
        <v>-97.610181400000016</v>
      </c>
      <c r="M889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889" s="12">
        <f>Table22[[#This Row],[Permit Approval Date]]-Table22[[#This Row],[Permit Submitted Date]]</f>
        <v>13</v>
      </c>
    </row>
    <row r="890" spans="1:14">
      <c r="A890" t="str">
        <f t="shared" si="13"/>
        <v>Norman</v>
      </c>
      <c r="B890">
        <v>1</v>
      </c>
      <c r="D890">
        <v>1</v>
      </c>
      <c r="E890">
        <v>12</v>
      </c>
      <c r="F890" s="1">
        <v>42810</v>
      </c>
      <c r="G890" s="1">
        <v>42823</v>
      </c>
      <c r="H890">
        <v>6</v>
      </c>
      <c r="I890">
        <v>45.370000000000005</v>
      </c>
      <c r="J890">
        <v>6.62</v>
      </c>
      <c r="K890">
        <v>35.060296100000002</v>
      </c>
      <c r="L890">
        <v>-96.406200200000001</v>
      </c>
      <c r="M890" s="13">
        <f>ACOS(COS(RADIANS(90-$P$2)) *COS(RADIANS(90-Table22[[#This Row],[Latitude]])) +SIN(RADIANS(90-$P$2)) *SIN(RADIANS(90-Table22[[#This Row],[Latitude]])) *COS(RADIANS($Q$2-Table22[[#This Row],[Longitude]]))) *3958.756</f>
        <v>59.645787478648849</v>
      </c>
      <c r="N890" s="12">
        <f>Table22[[#This Row],[Permit Approval Date]]-Table22[[#This Row],[Permit Submitted Date]]</f>
        <v>13</v>
      </c>
    </row>
    <row r="891" spans="1:14">
      <c r="A891" t="str">
        <f t="shared" si="13"/>
        <v>Norman</v>
      </c>
      <c r="B891">
        <v>1</v>
      </c>
      <c r="C891">
        <v>1</v>
      </c>
      <c r="D891">
        <v>1</v>
      </c>
      <c r="E891">
        <v>19</v>
      </c>
      <c r="F891" s="1">
        <v>42810</v>
      </c>
      <c r="G891" s="1">
        <v>42824</v>
      </c>
      <c r="H891">
        <v>9</v>
      </c>
      <c r="I891">
        <v>60.599999999999994</v>
      </c>
      <c r="J891">
        <v>10.74</v>
      </c>
      <c r="K891">
        <v>35.180556999999993</v>
      </c>
      <c r="L891">
        <v>-97.540181399999994</v>
      </c>
      <c r="M891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891" s="12">
        <f>Table22[[#This Row],[Permit Approval Date]]-Table22[[#This Row],[Permit Submitted Date]]</f>
        <v>14</v>
      </c>
    </row>
    <row r="892" spans="1:14">
      <c r="A892" t="str">
        <f t="shared" si="13"/>
        <v>Norman</v>
      </c>
      <c r="B892">
        <v>1</v>
      </c>
      <c r="D892">
        <v>1</v>
      </c>
      <c r="E892">
        <v>20</v>
      </c>
      <c r="F892" s="1">
        <v>42810</v>
      </c>
      <c r="G892" s="1">
        <v>42823</v>
      </c>
      <c r="H892">
        <v>6</v>
      </c>
      <c r="I892">
        <v>36.65</v>
      </c>
      <c r="J892">
        <v>7.35</v>
      </c>
      <c r="K892">
        <v>35.230556999999997</v>
      </c>
      <c r="L892">
        <v>-97.350181399999997</v>
      </c>
      <c r="M892" s="13">
        <f>ACOS(COS(RADIANS(90-$P$2)) *COS(RADIANS(90-Table22[[#This Row],[Latitude]])) +SIN(RADIANS(90-$P$2)) *SIN(RADIANS(90-Table22[[#This Row],[Latitude]])) *COS(RADIANS($Q$2-Table22[[#This Row],[Longitude]]))) *3958.756</f>
        <v>5.7004512102232185</v>
      </c>
      <c r="N892" s="12">
        <f>Table22[[#This Row],[Permit Approval Date]]-Table22[[#This Row],[Permit Submitted Date]]</f>
        <v>13</v>
      </c>
    </row>
    <row r="893" spans="1:14">
      <c r="A893" t="str">
        <f t="shared" si="13"/>
        <v>Norman</v>
      </c>
      <c r="B893">
        <v>1</v>
      </c>
      <c r="D893">
        <v>1</v>
      </c>
      <c r="E893">
        <v>19</v>
      </c>
      <c r="F893" s="1">
        <v>42810</v>
      </c>
      <c r="G893" s="1">
        <v>42823</v>
      </c>
      <c r="H893">
        <v>6</v>
      </c>
      <c r="I893">
        <v>35.32</v>
      </c>
      <c r="J893">
        <v>5</v>
      </c>
      <c r="K893">
        <v>35.210556999999994</v>
      </c>
      <c r="L893">
        <v>-97.610181400000016</v>
      </c>
      <c r="M893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893" s="12">
        <f>Table22[[#This Row],[Permit Approval Date]]-Table22[[#This Row],[Permit Submitted Date]]</f>
        <v>13</v>
      </c>
    </row>
    <row r="894" spans="1:14">
      <c r="A894" t="str">
        <f t="shared" si="13"/>
        <v>Norman</v>
      </c>
      <c r="B894">
        <v>1</v>
      </c>
      <c r="C894">
        <v>1</v>
      </c>
      <c r="D894">
        <v>1</v>
      </c>
      <c r="E894">
        <v>10</v>
      </c>
      <c r="F894" s="1">
        <v>42810</v>
      </c>
      <c r="G894" s="1">
        <v>42823</v>
      </c>
      <c r="H894">
        <v>6</v>
      </c>
      <c r="I894">
        <v>13.86</v>
      </c>
      <c r="J894">
        <v>9.9</v>
      </c>
      <c r="K894">
        <v>35.180556999999993</v>
      </c>
      <c r="L894">
        <v>-97.540181399999994</v>
      </c>
      <c r="M894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894" s="12">
        <f>Table22[[#This Row],[Permit Approval Date]]-Table22[[#This Row],[Permit Submitted Date]]</f>
        <v>13</v>
      </c>
    </row>
    <row r="895" spans="1:14">
      <c r="A895" t="str">
        <f t="shared" si="13"/>
        <v>Norman</v>
      </c>
      <c r="B895">
        <v>1</v>
      </c>
      <c r="D895">
        <v>1</v>
      </c>
      <c r="E895">
        <v>17</v>
      </c>
      <c r="F895" s="1">
        <v>42810</v>
      </c>
      <c r="G895" s="1">
        <v>42823</v>
      </c>
      <c r="H895">
        <v>7</v>
      </c>
      <c r="I895">
        <v>27.76</v>
      </c>
      <c r="J895">
        <v>7.42</v>
      </c>
      <c r="K895">
        <v>35.180556999999993</v>
      </c>
      <c r="L895">
        <v>-97.540181399999994</v>
      </c>
      <c r="M895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895" s="12">
        <f>Table22[[#This Row],[Permit Approval Date]]-Table22[[#This Row],[Permit Submitted Date]]</f>
        <v>13</v>
      </c>
    </row>
    <row r="896" spans="1:14">
      <c r="A896" t="str">
        <f t="shared" si="13"/>
        <v>Norman</v>
      </c>
      <c r="B896">
        <v>1</v>
      </c>
      <c r="C896">
        <v>1</v>
      </c>
      <c r="D896">
        <v>1</v>
      </c>
      <c r="E896">
        <v>27</v>
      </c>
      <c r="F896" s="1">
        <v>42810</v>
      </c>
      <c r="G896" s="1">
        <v>42815</v>
      </c>
      <c r="H896">
        <v>5</v>
      </c>
      <c r="I896">
        <v>20.63</v>
      </c>
      <c r="J896">
        <v>8.5499999999999989</v>
      </c>
      <c r="K896">
        <v>35.203924999999998</v>
      </c>
      <c r="L896">
        <v>-97.459214000000003</v>
      </c>
      <c r="M896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896" s="12">
        <f>Table22[[#This Row],[Permit Approval Date]]-Table22[[#This Row],[Permit Submitted Date]]</f>
        <v>5</v>
      </c>
    </row>
    <row r="897" spans="1:14">
      <c r="A897" t="str">
        <f t="shared" si="13"/>
        <v>Norman</v>
      </c>
      <c r="B897">
        <v>0</v>
      </c>
      <c r="D897">
        <v>1</v>
      </c>
      <c r="E897">
        <v>23</v>
      </c>
      <c r="F897" s="1">
        <v>42811</v>
      </c>
      <c r="G897" s="1">
        <v>42811</v>
      </c>
      <c r="H897">
        <v>13</v>
      </c>
      <c r="I897">
        <v>94.339999999999989</v>
      </c>
      <c r="J897">
        <v>0</v>
      </c>
      <c r="K897">
        <v>34.902937899999998</v>
      </c>
      <c r="L897">
        <v>-97.886161600000008</v>
      </c>
      <c r="M897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897" s="12">
        <f>Table22[[#This Row],[Permit Approval Date]]-Table22[[#This Row],[Permit Submitted Date]]</f>
        <v>0</v>
      </c>
    </row>
    <row r="898" spans="1:14">
      <c r="A898" t="str">
        <f t="shared" ref="A898:A961" si="14">"Norman"</f>
        <v>Norman</v>
      </c>
      <c r="B898">
        <v>1</v>
      </c>
      <c r="D898">
        <v>1</v>
      </c>
      <c r="E898">
        <v>17</v>
      </c>
      <c r="F898" s="1">
        <v>42811</v>
      </c>
      <c r="G898" s="1">
        <v>42823</v>
      </c>
      <c r="H898">
        <v>12</v>
      </c>
      <c r="I898">
        <v>84.83</v>
      </c>
      <c r="J898">
        <v>3.4</v>
      </c>
      <c r="K898">
        <v>35.400296099999998</v>
      </c>
      <c r="L898">
        <v>-96.566200199999997</v>
      </c>
      <c r="M898" s="13">
        <f>ACOS(COS(RADIANS(90-$P$2)) *COS(RADIANS(90-Table22[[#This Row],[Latitude]])) +SIN(RADIANS(90-$P$2)) *SIN(RADIANS(90-Table22[[#This Row],[Latitude]])) *COS(RADIANS($Q$2-Table22[[#This Row],[Longitude]]))) *3958.756</f>
        <v>51.42617686088213</v>
      </c>
      <c r="N898" s="12">
        <f>Table22[[#This Row],[Permit Approval Date]]-Table22[[#This Row],[Permit Submitted Date]]</f>
        <v>12</v>
      </c>
    </row>
    <row r="899" spans="1:14">
      <c r="A899" t="str">
        <f t="shared" si="14"/>
        <v>Norman</v>
      </c>
      <c r="B899">
        <v>0</v>
      </c>
      <c r="D899">
        <v>1</v>
      </c>
      <c r="E899">
        <v>25</v>
      </c>
      <c r="F899" s="1">
        <v>42811</v>
      </c>
      <c r="G899" s="1">
        <v>42811</v>
      </c>
      <c r="H899">
        <v>9</v>
      </c>
      <c r="I899">
        <v>83.789999999999992</v>
      </c>
      <c r="J899">
        <v>0</v>
      </c>
      <c r="K899">
        <v>35.232937899999996</v>
      </c>
      <c r="L899">
        <v>-97.006161599999999</v>
      </c>
      <c r="M89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899" s="12">
        <f>Table22[[#This Row],[Permit Approval Date]]-Table22[[#This Row],[Permit Submitted Date]]</f>
        <v>0</v>
      </c>
    </row>
    <row r="900" spans="1:14">
      <c r="A900" t="str">
        <f t="shared" si="14"/>
        <v>Norman</v>
      </c>
      <c r="B900">
        <v>1</v>
      </c>
      <c r="D900">
        <v>1</v>
      </c>
      <c r="E900">
        <v>16</v>
      </c>
      <c r="F900" s="1">
        <v>42811</v>
      </c>
      <c r="G900" s="1">
        <v>42823</v>
      </c>
      <c r="H900">
        <v>12</v>
      </c>
      <c r="I900">
        <v>81.200000000000017</v>
      </c>
      <c r="J900">
        <v>0</v>
      </c>
      <c r="K900">
        <v>35.1802961</v>
      </c>
      <c r="L900">
        <v>-96.506200199999995</v>
      </c>
      <c r="M900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900" s="12">
        <f>Table22[[#This Row],[Permit Approval Date]]-Table22[[#This Row],[Permit Submitted Date]]</f>
        <v>12</v>
      </c>
    </row>
    <row r="901" spans="1:14">
      <c r="A901" t="str">
        <f t="shared" si="14"/>
        <v>Norman</v>
      </c>
      <c r="B901">
        <v>0</v>
      </c>
      <c r="D901">
        <v>1</v>
      </c>
      <c r="E901">
        <v>38</v>
      </c>
      <c r="F901" s="1">
        <v>42811</v>
      </c>
      <c r="G901" s="1">
        <v>42811</v>
      </c>
      <c r="H901">
        <v>8</v>
      </c>
      <c r="I901">
        <v>46.53</v>
      </c>
      <c r="J901">
        <v>0</v>
      </c>
      <c r="K901">
        <v>35.552937899999996</v>
      </c>
      <c r="L901">
        <v>-97.046161600000005</v>
      </c>
      <c r="M901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901" s="12">
        <f>Table22[[#This Row],[Permit Approval Date]]-Table22[[#This Row],[Permit Submitted Date]]</f>
        <v>0</v>
      </c>
    </row>
    <row r="902" spans="1:14">
      <c r="A902" t="str">
        <f t="shared" si="14"/>
        <v>Norman</v>
      </c>
      <c r="B902">
        <v>0</v>
      </c>
      <c r="D902">
        <v>1</v>
      </c>
      <c r="E902">
        <v>22</v>
      </c>
      <c r="F902" s="1">
        <v>42811</v>
      </c>
      <c r="G902" s="1">
        <v>42814</v>
      </c>
      <c r="H902">
        <v>5</v>
      </c>
      <c r="I902">
        <v>44.8</v>
      </c>
      <c r="J902">
        <v>0</v>
      </c>
      <c r="K902">
        <v>35.152937899999998</v>
      </c>
      <c r="L902">
        <v>-97.236161600000003</v>
      </c>
      <c r="M902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902" s="12">
        <f>Table22[[#This Row],[Permit Approval Date]]-Table22[[#This Row],[Permit Submitted Date]]</f>
        <v>3</v>
      </c>
    </row>
    <row r="903" spans="1:14">
      <c r="A903" t="str">
        <f t="shared" si="14"/>
        <v>Norman</v>
      </c>
      <c r="B903">
        <v>0</v>
      </c>
      <c r="C903">
        <v>1</v>
      </c>
      <c r="D903">
        <v>2</v>
      </c>
      <c r="E903">
        <v>44</v>
      </c>
      <c r="F903" s="1">
        <v>42811</v>
      </c>
      <c r="G903" s="1">
        <v>42832</v>
      </c>
      <c r="H903">
        <v>7</v>
      </c>
      <c r="I903">
        <v>48.9</v>
      </c>
      <c r="J903">
        <v>11.17</v>
      </c>
      <c r="K903">
        <v>35.162937899999996</v>
      </c>
      <c r="L903">
        <v>-96.9261616</v>
      </c>
      <c r="M903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903" s="12">
        <f>Table22[[#This Row],[Permit Approval Date]]-Table22[[#This Row],[Permit Submitted Date]]</f>
        <v>21</v>
      </c>
    </row>
    <row r="904" spans="1:14">
      <c r="A904" t="str">
        <f t="shared" si="14"/>
        <v>Norman</v>
      </c>
      <c r="B904">
        <v>0</v>
      </c>
      <c r="D904">
        <v>1</v>
      </c>
      <c r="E904">
        <v>23</v>
      </c>
      <c r="F904" s="1">
        <v>42811</v>
      </c>
      <c r="G904" s="1">
        <v>42815</v>
      </c>
      <c r="H904">
        <v>8</v>
      </c>
      <c r="I904">
        <v>35.989999999999995</v>
      </c>
      <c r="J904">
        <v>0</v>
      </c>
      <c r="K904">
        <v>35.482937899999996</v>
      </c>
      <c r="L904">
        <v>-97.206161600000001</v>
      </c>
      <c r="M904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904" s="12">
        <f>Table22[[#This Row],[Permit Approval Date]]-Table22[[#This Row],[Permit Submitted Date]]</f>
        <v>4</v>
      </c>
    </row>
    <row r="905" spans="1:14">
      <c r="A905" t="str">
        <f t="shared" si="14"/>
        <v>Norman</v>
      </c>
      <c r="B905">
        <v>0</v>
      </c>
      <c r="D905">
        <v>1</v>
      </c>
      <c r="E905">
        <v>18</v>
      </c>
      <c r="F905" s="1">
        <v>42811</v>
      </c>
      <c r="G905" s="1">
        <v>42814</v>
      </c>
      <c r="H905">
        <v>4</v>
      </c>
      <c r="I905">
        <v>32.200000000000003</v>
      </c>
      <c r="J905">
        <v>0</v>
      </c>
      <c r="K905">
        <v>35.092937899999995</v>
      </c>
      <c r="L905">
        <v>-97.336161599999997</v>
      </c>
      <c r="M905" s="13">
        <f>ACOS(COS(RADIANS(90-$P$2)) *COS(RADIANS(90-Table22[[#This Row],[Latitude]])) +SIN(RADIANS(90-$P$2)) *SIN(RADIANS(90-Table22[[#This Row],[Latitude]])) *COS(RADIANS($Q$2-Table22[[#This Row],[Longitude]]))) *3958.756</f>
        <v>10.001978842276545</v>
      </c>
      <c r="N905" s="12">
        <f>Table22[[#This Row],[Permit Approval Date]]-Table22[[#This Row],[Permit Submitted Date]]</f>
        <v>3</v>
      </c>
    </row>
    <row r="906" spans="1:14">
      <c r="A906" t="str">
        <f t="shared" si="14"/>
        <v>Norman</v>
      </c>
      <c r="B906">
        <v>1</v>
      </c>
      <c r="D906">
        <v>1</v>
      </c>
      <c r="E906">
        <v>15</v>
      </c>
      <c r="F906" s="1">
        <v>42811</v>
      </c>
      <c r="G906" s="1">
        <v>42823</v>
      </c>
      <c r="H906">
        <v>4</v>
      </c>
      <c r="I906">
        <v>29.46</v>
      </c>
      <c r="J906">
        <v>0</v>
      </c>
      <c r="K906">
        <v>35.200296100000003</v>
      </c>
      <c r="L906">
        <v>-97.456200200000012</v>
      </c>
      <c r="M906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906" s="12">
        <f>Table22[[#This Row],[Permit Approval Date]]-Table22[[#This Row],[Permit Submitted Date]]</f>
        <v>12</v>
      </c>
    </row>
    <row r="907" spans="1:14">
      <c r="A907" t="str">
        <f t="shared" si="14"/>
        <v>Norman</v>
      </c>
      <c r="B907">
        <v>1</v>
      </c>
      <c r="C907">
        <v>1</v>
      </c>
      <c r="D907">
        <v>1</v>
      </c>
      <c r="E907">
        <v>17</v>
      </c>
      <c r="F907" s="1">
        <v>42811</v>
      </c>
      <c r="G907" s="1">
        <v>42823</v>
      </c>
      <c r="H907">
        <v>13</v>
      </c>
      <c r="I907">
        <v>86.65</v>
      </c>
      <c r="J907">
        <v>8</v>
      </c>
      <c r="K907">
        <v>35.610296099999999</v>
      </c>
      <c r="L907">
        <v>-97.166200199999992</v>
      </c>
      <c r="M907" s="13">
        <f>ACOS(COS(RADIANS(90-$P$2)) *COS(RADIANS(90-Table22[[#This Row],[Latitude]])) +SIN(RADIANS(90-$P$2)) *SIN(RADIANS(90-Table22[[#This Row],[Latitude]])) *COS(RADIANS($Q$2-Table22[[#This Row],[Longitude]]))) *3958.756</f>
        <v>32.084598912451831</v>
      </c>
      <c r="N907" s="12">
        <f>Table22[[#This Row],[Permit Approval Date]]-Table22[[#This Row],[Permit Submitted Date]]</f>
        <v>12</v>
      </c>
    </row>
    <row r="908" spans="1:14">
      <c r="A908" t="str">
        <f t="shared" si="14"/>
        <v>Norman</v>
      </c>
      <c r="B908">
        <v>0</v>
      </c>
      <c r="D908">
        <v>1</v>
      </c>
      <c r="E908">
        <v>14</v>
      </c>
      <c r="F908" s="1">
        <v>42811</v>
      </c>
      <c r="G908" s="1">
        <v>42814</v>
      </c>
      <c r="H908">
        <v>3</v>
      </c>
      <c r="I908">
        <v>18.47</v>
      </c>
      <c r="J908">
        <v>0</v>
      </c>
      <c r="K908">
        <v>35.232937899999996</v>
      </c>
      <c r="L908">
        <v>-97.1761616</v>
      </c>
      <c r="M908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908" s="12">
        <f>Table22[[#This Row],[Permit Approval Date]]-Table22[[#This Row],[Permit Submitted Date]]</f>
        <v>3</v>
      </c>
    </row>
    <row r="909" spans="1:14">
      <c r="A909" t="str">
        <f t="shared" si="14"/>
        <v>Norman</v>
      </c>
      <c r="B909">
        <v>0</v>
      </c>
      <c r="D909">
        <v>2</v>
      </c>
      <c r="E909">
        <v>45</v>
      </c>
      <c r="F909" s="1">
        <v>42814</v>
      </c>
      <c r="G909" s="1">
        <v>42817</v>
      </c>
      <c r="H909">
        <v>13</v>
      </c>
      <c r="I909">
        <v>102.05999999999999</v>
      </c>
      <c r="J909">
        <v>0</v>
      </c>
      <c r="K909">
        <v>35.362937899999999</v>
      </c>
      <c r="L909">
        <v>-97.236161600000003</v>
      </c>
      <c r="M909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909" s="12">
        <f>Table22[[#This Row],[Permit Approval Date]]-Table22[[#This Row],[Permit Submitted Date]]</f>
        <v>3</v>
      </c>
    </row>
    <row r="910" spans="1:14">
      <c r="A910" t="str">
        <f t="shared" si="14"/>
        <v>Norman</v>
      </c>
      <c r="B910">
        <v>1</v>
      </c>
      <c r="D910">
        <v>1</v>
      </c>
      <c r="E910">
        <v>29</v>
      </c>
      <c r="F910" s="1">
        <v>42814</v>
      </c>
      <c r="G910" s="1">
        <v>42828</v>
      </c>
      <c r="H910">
        <v>8</v>
      </c>
      <c r="I910">
        <v>65.940000000000012</v>
      </c>
      <c r="J910">
        <v>0</v>
      </c>
      <c r="K910">
        <v>34.882937899999995</v>
      </c>
      <c r="L910">
        <v>-96.836161599999997</v>
      </c>
      <c r="M910" s="13">
        <f>ACOS(COS(RADIANS(90-$P$2)) *COS(RADIANS(90-Table22[[#This Row],[Latitude]])) +SIN(RADIANS(90-$P$2)) *SIN(RADIANS(90-Table22[[#This Row],[Latitude]])) *COS(RADIANS($Q$2-Table22[[#This Row],[Longitude]]))) *3958.756</f>
        <v>41.120493982645655</v>
      </c>
      <c r="N910" s="12">
        <f>Table22[[#This Row],[Permit Approval Date]]-Table22[[#This Row],[Permit Submitted Date]]</f>
        <v>14</v>
      </c>
    </row>
    <row r="911" spans="1:14">
      <c r="A911" t="str">
        <f t="shared" si="14"/>
        <v>Norman</v>
      </c>
      <c r="B911">
        <v>0</v>
      </c>
      <c r="D911">
        <v>1</v>
      </c>
      <c r="E911">
        <v>32</v>
      </c>
      <c r="F911" s="1">
        <v>42814</v>
      </c>
      <c r="G911" s="1">
        <v>42817</v>
      </c>
      <c r="H911">
        <v>5</v>
      </c>
      <c r="I911">
        <v>48.97</v>
      </c>
      <c r="J911">
        <v>0</v>
      </c>
      <c r="K911">
        <v>35.362937899999999</v>
      </c>
      <c r="L911">
        <v>-97.236161600000003</v>
      </c>
      <c r="M911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911" s="12">
        <f>Table22[[#This Row],[Permit Approval Date]]-Table22[[#This Row],[Permit Submitted Date]]</f>
        <v>3</v>
      </c>
    </row>
    <row r="912" spans="1:14">
      <c r="A912" t="str">
        <f t="shared" si="14"/>
        <v>Norman</v>
      </c>
      <c r="B912">
        <v>0</v>
      </c>
      <c r="D912">
        <v>1</v>
      </c>
      <c r="E912">
        <v>21</v>
      </c>
      <c r="F912" s="1">
        <v>42814</v>
      </c>
      <c r="G912" s="1">
        <v>42814</v>
      </c>
      <c r="H912">
        <v>6</v>
      </c>
      <c r="I912">
        <v>39.049999999999997</v>
      </c>
      <c r="J912">
        <v>0</v>
      </c>
      <c r="K912">
        <v>35.602937899999993</v>
      </c>
      <c r="L912">
        <v>-97.566161600000001</v>
      </c>
      <c r="M912" s="13">
        <f>ACOS(COS(RADIANS(90-$P$2)) *COS(RADIANS(90-Table22[[#This Row],[Latitude]])) +SIN(RADIANS(90-$P$2)) *SIN(RADIANS(90-Table22[[#This Row],[Latitude]])) *COS(RADIANS($Q$2-Table22[[#This Row],[Longitude]]))) *3958.756</f>
        <v>28.23532465775164</v>
      </c>
      <c r="N912" s="12">
        <f>Table22[[#This Row],[Permit Approval Date]]-Table22[[#This Row],[Permit Submitted Date]]</f>
        <v>0</v>
      </c>
    </row>
    <row r="913" spans="1:14">
      <c r="A913" t="str">
        <f t="shared" si="14"/>
        <v>Norman</v>
      </c>
      <c r="B913">
        <v>0</v>
      </c>
      <c r="D913">
        <v>1</v>
      </c>
      <c r="E913">
        <v>23</v>
      </c>
      <c r="F913" s="1">
        <v>42814</v>
      </c>
      <c r="G913" s="1">
        <v>42836</v>
      </c>
      <c r="H913">
        <v>4</v>
      </c>
      <c r="I913">
        <v>35.340000000000003</v>
      </c>
      <c r="J913">
        <v>0</v>
      </c>
      <c r="K913">
        <v>35.212937899999993</v>
      </c>
      <c r="L913">
        <v>-97.576161600000006</v>
      </c>
      <c r="M913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913" s="12">
        <f>Table22[[#This Row],[Permit Approval Date]]-Table22[[#This Row],[Permit Submitted Date]]</f>
        <v>22</v>
      </c>
    </row>
    <row r="914" spans="1:14">
      <c r="A914" t="str">
        <f t="shared" si="14"/>
        <v>Norman</v>
      </c>
      <c r="B914">
        <v>0</v>
      </c>
      <c r="D914">
        <v>1</v>
      </c>
      <c r="E914">
        <v>18</v>
      </c>
      <c r="F914" s="1">
        <v>42814</v>
      </c>
      <c r="G914" s="1">
        <v>42824</v>
      </c>
      <c r="H914">
        <v>2</v>
      </c>
      <c r="I914">
        <v>12</v>
      </c>
      <c r="J914">
        <v>0</v>
      </c>
      <c r="K914">
        <v>35.212937899999993</v>
      </c>
      <c r="L914">
        <v>-97.576161600000006</v>
      </c>
      <c r="M914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914" s="12">
        <f>Table22[[#This Row],[Permit Approval Date]]-Table22[[#This Row],[Permit Submitted Date]]</f>
        <v>10</v>
      </c>
    </row>
    <row r="915" spans="1:14">
      <c r="A915" t="str">
        <f t="shared" si="14"/>
        <v>Norman</v>
      </c>
      <c r="B915">
        <v>1</v>
      </c>
      <c r="D915">
        <v>1</v>
      </c>
      <c r="E915">
        <v>12</v>
      </c>
      <c r="F915" s="1">
        <v>42815</v>
      </c>
      <c r="G915" s="1">
        <v>42823</v>
      </c>
      <c r="H915">
        <v>10</v>
      </c>
      <c r="I915">
        <v>77.990000000000009</v>
      </c>
      <c r="J915">
        <v>8.4700000000000006</v>
      </c>
      <c r="K915">
        <v>35.260296100000005</v>
      </c>
      <c r="L915">
        <v>-96.546200200000015</v>
      </c>
      <c r="M915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915" s="12">
        <f>Table22[[#This Row],[Permit Approval Date]]-Table22[[#This Row],[Permit Submitted Date]]</f>
        <v>8</v>
      </c>
    </row>
    <row r="916" spans="1:14">
      <c r="A916" t="str">
        <f t="shared" si="14"/>
        <v>Norman</v>
      </c>
      <c r="B916">
        <v>1</v>
      </c>
      <c r="D916">
        <v>1</v>
      </c>
      <c r="E916">
        <v>17</v>
      </c>
      <c r="F916" s="1">
        <v>42815</v>
      </c>
      <c r="G916" s="1">
        <v>42815</v>
      </c>
      <c r="H916">
        <v>7</v>
      </c>
      <c r="I916">
        <v>57.289999999999992</v>
      </c>
      <c r="J916">
        <v>0</v>
      </c>
      <c r="K916">
        <v>35.200955</v>
      </c>
      <c r="L916">
        <v>-97.271640000000005</v>
      </c>
      <c r="M916" s="13">
        <f>ACOS(COS(RADIANS(90-$P$2)) *COS(RADIANS(90-Table22[[#This Row],[Latitude]])) +SIN(RADIANS(90-$P$2)) *SIN(RADIANS(90-Table22[[#This Row],[Latitude]])) *COS(RADIANS($Q$2-Table22[[#This Row],[Longitude]]))) *3958.756</f>
        <v>9.8850734191735814</v>
      </c>
      <c r="N916" s="12">
        <f>Table22[[#This Row],[Permit Approval Date]]-Table22[[#This Row],[Permit Submitted Date]]</f>
        <v>0</v>
      </c>
    </row>
    <row r="917" spans="1:14">
      <c r="A917" t="str">
        <f t="shared" si="14"/>
        <v>Norman</v>
      </c>
      <c r="B917">
        <v>1</v>
      </c>
      <c r="C917">
        <v>1</v>
      </c>
      <c r="D917">
        <v>1</v>
      </c>
      <c r="E917">
        <v>18</v>
      </c>
      <c r="F917" s="1">
        <v>42815</v>
      </c>
      <c r="G917" s="1">
        <v>42822</v>
      </c>
      <c r="H917">
        <v>16</v>
      </c>
      <c r="I917">
        <v>117.08</v>
      </c>
      <c r="J917">
        <v>10.029999999999999</v>
      </c>
      <c r="K917">
        <v>35.090296100000003</v>
      </c>
      <c r="L917">
        <v>-96.606200199999989</v>
      </c>
      <c r="M917" s="13">
        <f>ACOS(COS(RADIANS(90-$P$2)) *COS(RADIANS(90-Table22[[#This Row],[Latitude]])) +SIN(RADIANS(90-$P$2)) *SIN(RADIANS(90-Table22[[#This Row],[Latitude]])) *COS(RADIANS($Q$2-Table22[[#This Row],[Longitude]]))) *3958.756</f>
        <v>48.148628110999439</v>
      </c>
      <c r="N917" s="12">
        <f>Table22[[#This Row],[Permit Approval Date]]-Table22[[#This Row],[Permit Submitted Date]]</f>
        <v>7</v>
      </c>
    </row>
    <row r="918" spans="1:14">
      <c r="A918" t="str">
        <f t="shared" si="14"/>
        <v>Norman</v>
      </c>
      <c r="B918">
        <v>1</v>
      </c>
      <c r="D918">
        <v>1</v>
      </c>
      <c r="E918">
        <v>14</v>
      </c>
      <c r="F918" s="1">
        <v>42815</v>
      </c>
      <c r="G918" s="1">
        <v>42838</v>
      </c>
      <c r="H918">
        <v>5</v>
      </c>
      <c r="I918">
        <v>32.46</v>
      </c>
      <c r="J918">
        <v>5.05</v>
      </c>
      <c r="K918">
        <v>35.260296100000005</v>
      </c>
      <c r="L918">
        <v>-96.546200200000015</v>
      </c>
      <c r="M918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918" s="12">
        <f>Table22[[#This Row],[Permit Approval Date]]-Table22[[#This Row],[Permit Submitted Date]]</f>
        <v>23</v>
      </c>
    </row>
    <row r="919" spans="1:14">
      <c r="A919" t="str">
        <f t="shared" si="14"/>
        <v>Norman</v>
      </c>
      <c r="B919">
        <v>0</v>
      </c>
      <c r="D919">
        <v>1</v>
      </c>
      <c r="E919">
        <v>24</v>
      </c>
      <c r="F919" s="1">
        <v>42815</v>
      </c>
      <c r="G919" s="1">
        <v>42815</v>
      </c>
      <c r="H919">
        <v>5</v>
      </c>
      <c r="I919">
        <v>29.05</v>
      </c>
      <c r="J919">
        <v>0</v>
      </c>
      <c r="K919">
        <v>35.552937899999996</v>
      </c>
      <c r="L919">
        <v>-97.046161600000005</v>
      </c>
      <c r="M919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919" s="12">
        <f>Table22[[#This Row],[Permit Approval Date]]-Table22[[#This Row],[Permit Submitted Date]]</f>
        <v>0</v>
      </c>
    </row>
    <row r="920" spans="1:14">
      <c r="A920" t="str">
        <f t="shared" si="14"/>
        <v>Norman</v>
      </c>
      <c r="B920">
        <v>0</v>
      </c>
      <c r="D920">
        <v>1</v>
      </c>
      <c r="E920">
        <v>19</v>
      </c>
      <c r="F920" s="1">
        <v>42816</v>
      </c>
      <c r="G920" s="1">
        <v>42816</v>
      </c>
      <c r="H920">
        <v>6</v>
      </c>
      <c r="I920">
        <v>47.56</v>
      </c>
      <c r="J920">
        <v>0</v>
      </c>
      <c r="K920">
        <v>34.902937899999998</v>
      </c>
      <c r="L920">
        <v>-97.886161600000008</v>
      </c>
      <c r="M920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920" s="12">
        <f>Table22[[#This Row],[Permit Approval Date]]-Table22[[#This Row],[Permit Submitted Date]]</f>
        <v>0</v>
      </c>
    </row>
    <row r="921" spans="1:14">
      <c r="A921" t="str">
        <f t="shared" si="14"/>
        <v>Norman</v>
      </c>
      <c r="B921">
        <v>1</v>
      </c>
      <c r="D921">
        <v>1</v>
      </c>
      <c r="E921">
        <v>21</v>
      </c>
      <c r="F921" s="1">
        <v>42816</v>
      </c>
      <c r="G921" s="1">
        <v>42838</v>
      </c>
      <c r="H921">
        <v>5</v>
      </c>
      <c r="I921">
        <v>45.980000000000004</v>
      </c>
      <c r="J921">
        <v>0</v>
      </c>
      <c r="K921">
        <v>35.6402961</v>
      </c>
      <c r="L921">
        <v>-96.926200200000011</v>
      </c>
      <c r="M921" s="13">
        <f>ACOS(COS(RADIANS(90-$P$2)) *COS(RADIANS(90-Table22[[#This Row],[Latitude]])) +SIN(RADIANS(90-$P$2)) *SIN(RADIANS(90-Table22[[#This Row],[Latitude]])) *COS(RADIANS($Q$2-Table22[[#This Row],[Longitude]]))) *3958.756</f>
        <v>41.936824540572388</v>
      </c>
      <c r="N921" s="12">
        <f>Table22[[#This Row],[Permit Approval Date]]-Table22[[#This Row],[Permit Submitted Date]]</f>
        <v>22</v>
      </c>
    </row>
    <row r="922" spans="1:14">
      <c r="A922" t="str">
        <f t="shared" si="14"/>
        <v>Norman</v>
      </c>
      <c r="B922">
        <v>1</v>
      </c>
      <c r="C922">
        <v>1</v>
      </c>
      <c r="D922">
        <v>1</v>
      </c>
      <c r="E922">
        <v>21</v>
      </c>
      <c r="F922" s="1">
        <v>42816</v>
      </c>
      <c r="G922" s="1">
        <v>42837</v>
      </c>
      <c r="H922">
        <v>24</v>
      </c>
      <c r="I922">
        <v>174.58999999999997</v>
      </c>
      <c r="J922">
        <v>10.029999999999999</v>
      </c>
      <c r="K922">
        <v>35.1802961</v>
      </c>
      <c r="L922">
        <v>-96.506200199999995</v>
      </c>
      <c r="M922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922" s="12">
        <f>Table22[[#This Row],[Permit Approval Date]]-Table22[[#This Row],[Permit Submitted Date]]</f>
        <v>21</v>
      </c>
    </row>
    <row r="923" spans="1:14">
      <c r="A923" t="str">
        <f t="shared" si="14"/>
        <v>Norman</v>
      </c>
      <c r="B923">
        <v>0</v>
      </c>
      <c r="D923">
        <v>1</v>
      </c>
      <c r="E923">
        <v>38</v>
      </c>
      <c r="F923" s="1">
        <v>42817</v>
      </c>
      <c r="G923" s="1">
        <v>42822</v>
      </c>
      <c r="H923">
        <v>10</v>
      </c>
      <c r="I923">
        <v>80.13</v>
      </c>
      <c r="J923">
        <v>0</v>
      </c>
      <c r="K923">
        <v>35.482937899999996</v>
      </c>
      <c r="L923">
        <v>-97.206161600000001</v>
      </c>
      <c r="M923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923" s="12">
        <f>Table22[[#This Row],[Permit Approval Date]]-Table22[[#This Row],[Permit Submitted Date]]</f>
        <v>5</v>
      </c>
    </row>
    <row r="924" spans="1:14">
      <c r="A924" t="str">
        <f t="shared" si="14"/>
        <v>Norman</v>
      </c>
      <c r="B924">
        <v>1</v>
      </c>
      <c r="D924">
        <v>1</v>
      </c>
      <c r="E924">
        <v>18</v>
      </c>
      <c r="F924" s="1">
        <v>42817</v>
      </c>
      <c r="G924" s="1">
        <v>42839</v>
      </c>
      <c r="H924">
        <v>11</v>
      </c>
      <c r="I924">
        <v>77.92</v>
      </c>
      <c r="J924">
        <v>0.56999999999999995</v>
      </c>
      <c r="K924">
        <v>35.180556999999993</v>
      </c>
      <c r="L924">
        <v>-97.540181399999994</v>
      </c>
      <c r="M924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924" s="12">
        <f>Table22[[#This Row],[Permit Approval Date]]-Table22[[#This Row],[Permit Submitted Date]]</f>
        <v>22</v>
      </c>
    </row>
    <row r="925" spans="1:14">
      <c r="A925" t="str">
        <f t="shared" si="14"/>
        <v>Norman</v>
      </c>
      <c r="B925">
        <v>0</v>
      </c>
      <c r="D925">
        <v>2</v>
      </c>
      <c r="E925">
        <v>26</v>
      </c>
      <c r="F925" s="1">
        <v>42817</v>
      </c>
      <c r="G925" s="1">
        <v>42822</v>
      </c>
      <c r="H925">
        <v>8</v>
      </c>
      <c r="I925">
        <v>67.61</v>
      </c>
      <c r="J925">
        <v>0</v>
      </c>
      <c r="K925">
        <v>35.362937899999999</v>
      </c>
      <c r="L925">
        <v>-97.236161600000003</v>
      </c>
      <c r="M925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925" s="12">
        <f>Table22[[#This Row],[Permit Approval Date]]-Table22[[#This Row],[Permit Submitted Date]]</f>
        <v>5</v>
      </c>
    </row>
    <row r="926" spans="1:14">
      <c r="A926" t="str">
        <f t="shared" si="14"/>
        <v>Norman</v>
      </c>
      <c r="B926">
        <v>0</v>
      </c>
      <c r="D926">
        <v>1</v>
      </c>
      <c r="E926">
        <v>33</v>
      </c>
      <c r="F926" s="1">
        <v>42817</v>
      </c>
      <c r="G926" s="1">
        <v>42817</v>
      </c>
      <c r="H926">
        <v>7</v>
      </c>
      <c r="I926">
        <v>55.86</v>
      </c>
      <c r="J926">
        <v>0</v>
      </c>
      <c r="K926">
        <v>35.472937899999998</v>
      </c>
      <c r="L926">
        <v>-97.026161599999995</v>
      </c>
      <c r="M926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926" s="12">
        <f>Table22[[#This Row],[Permit Approval Date]]-Table22[[#This Row],[Permit Submitted Date]]</f>
        <v>0</v>
      </c>
    </row>
    <row r="927" spans="1:14">
      <c r="A927" t="str">
        <f t="shared" si="14"/>
        <v>Norman</v>
      </c>
      <c r="B927">
        <v>1</v>
      </c>
      <c r="D927">
        <v>1</v>
      </c>
      <c r="E927">
        <v>19</v>
      </c>
      <c r="F927" s="1">
        <v>42817</v>
      </c>
      <c r="G927" s="1">
        <v>42839</v>
      </c>
      <c r="H927">
        <v>7</v>
      </c>
      <c r="I927">
        <v>54.72</v>
      </c>
      <c r="J927">
        <v>5.67</v>
      </c>
      <c r="K927">
        <v>35.460556999999994</v>
      </c>
      <c r="L927">
        <v>-97.450181399999991</v>
      </c>
      <c r="M927" s="13">
        <f>ACOS(COS(RADIANS(90-$P$2)) *COS(RADIANS(90-Table22[[#This Row],[Latitude]])) +SIN(RADIANS(90-$P$2)) *SIN(RADIANS(90-Table22[[#This Row],[Latitude]])) *COS(RADIANS($Q$2-Table22[[#This Row],[Longitude]]))) *3958.756</f>
        <v>17.584568978340268</v>
      </c>
      <c r="N927" s="12">
        <f>Table22[[#This Row],[Permit Approval Date]]-Table22[[#This Row],[Permit Submitted Date]]</f>
        <v>22</v>
      </c>
    </row>
    <row r="928" spans="1:14">
      <c r="A928" t="str">
        <f t="shared" si="14"/>
        <v>Norman</v>
      </c>
      <c r="B928">
        <v>0</v>
      </c>
      <c r="D928">
        <v>1</v>
      </c>
      <c r="E928">
        <v>29</v>
      </c>
      <c r="F928" s="1">
        <v>42817</v>
      </c>
      <c r="G928" s="1">
        <v>42817</v>
      </c>
      <c r="H928">
        <v>7</v>
      </c>
      <c r="I928">
        <v>53.79</v>
      </c>
      <c r="J928">
        <v>0</v>
      </c>
      <c r="K928">
        <v>35.312937899999994</v>
      </c>
      <c r="L928">
        <v>-97.116161599999998</v>
      </c>
      <c r="M928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928" s="12">
        <f>Table22[[#This Row],[Permit Approval Date]]-Table22[[#This Row],[Permit Submitted Date]]</f>
        <v>0</v>
      </c>
    </row>
    <row r="929" spans="1:14">
      <c r="A929" t="str">
        <f t="shared" si="14"/>
        <v>Norman</v>
      </c>
      <c r="B929">
        <v>0</v>
      </c>
      <c r="D929">
        <v>1</v>
      </c>
      <c r="E929">
        <v>24</v>
      </c>
      <c r="F929" s="1">
        <v>42817</v>
      </c>
      <c r="G929" s="1">
        <v>42817</v>
      </c>
      <c r="H929">
        <v>4</v>
      </c>
      <c r="I929">
        <v>33.090000000000003</v>
      </c>
      <c r="J929">
        <v>0</v>
      </c>
      <c r="K929">
        <v>36.262937899999997</v>
      </c>
      <c r="L929">
        <v>-97.766161600000004</v>
      </c>
      <c r="M929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929" s="12">
        <f>Table22[[#This Row],[Permit Approval Date]]-Table22[[#This Row],[Permit Submitted Date]]</f>
        <v>0</v>
      </c>
    </row>
    <row r="930" spans="1:14">
      <c r="A930" t="str">
        <f t="shared" si="14"/>
        <v>Norman</v>
      </c>
      <c r="B930">
        <v>0</v>
      </c>
      <c r="D930">
        <v>1</v>
      </c>
      <c r="E930">
        <v>11</v>
      </c>
      <c r="F930" s="1">
        <v>42817</v>
      </c>
      <c r="G930" s="1">
        <v>42824</v>
      </c>
      <c r="H930">
        <v>5</v>
      </c>
      <c r="I930">
        <v>30.35</v>
      </c>
      <c r="J930">
        <v>0</v>
      </c>
      <c r="K930">
        <v>35.242937899999994</v>
      </c>
      <c r="L930">
        <v>-97.636161600000008</v>
      </c>
      <c r="M930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930" s="12">
        <f>Table22[[#This Row],[Permit Approval Date]]-Table22[[#This Row],[Permit Submitted Date]]</f>
        <v>7</v>
      </c>
    </row>
    <row r="931" spans="1:14">
      <c r="A931" t="str">
        <f t="shared" si="14"/>
        <v>Norman</v>
      </c>
      <c r="B931">
        <v>0</v>
      </c>
      <c r="D931">
        <v>1</v>
      </c>
      <c r="E931">
        <v>22</v>
      </c>
      <c r="F931" s="1">
        <v>42817</v>
      </c>
      <c r="G931" s="1">
        <v>42824</v>
      </c>
      <c r="H931">
        <v>3</v>
      </c>
      <c r="I931">
        <v>27.38</v>
      </c>
      <c r="J931">
        <v>0</v>
      </c>
      <c r="K931">
        <v>35.602937899999993</v>
      </c>
      <c r="L931">
        <v>-97.686161600000005</v>
      </c>
      <c r="M931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931" s="12">
        <f>Table22[[#This Row],[Permit Approval Date]]-Table22[[#This Row],[Permit Submitted Date]]</f>
        <v>7</v>
      </c>
    </row>
    <row r="932" spans="1:14">
      <c r="A932" t="str">
        <f t="shared" si="14"/>
        <v>Norman</v>
      </c>
      <c r="B932">
        <v>0</v>
      </c>
      <c r="D932">
        <v>1</v>
      </c>
      <c r="E932">
        <v>13</v>
      </c>
      <c r="F932" s="1">
        <v>42817</v>
      </c>
      <c r="G932" s="1">
        <v>42822</v>
      </c>
      <c r="H932">
        <v>5</v>
      </c>
      <c r="I932">
        <v>25.55</v>
      </c>
      <c r="J932">
        <v>0</v>
      </c>
      <c r="K932">
        <v>35.482937899999996</v>
      </c>
      <c r="L932">
        <v>-97.206161600000001</v>
      </c>
      <c r="M93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932" s="12">
        <f>Table22[[#This Row],[Permit Approval Date]]-Table22[[#This Row],[Permit Submitted Date]]</f>
        <v>5</v>
      </c>
    </row>
    <row r="933" spans="1:14">
      <c r="A933" t="str">
        <f t="shared" si="14"/>
        <v>Norman</v>
      </c>
      <c r="B933">
        <v>1</v>
      </c>
      <c r="D933">
        <v>1</v>
      </c>
      <c r="E933">
        <v>19</v>
      </c>
      <c r="F933" s="1">
        <v>42818</v>
      </c>
      <c r="G933" s="1">
        <v>42839</v>
      </c>
      <c r="H933">
        <v>15</v>
      </c>
      <c r="I933">
        <v>104.95</v>
      </c>
      <c r="J933">
        <v>4.6500000000000004</v>
      </c>
      <c r="K933">
        <v>35.210556999999994</v>
      </c>
      <c r="L933">
        <v>-97.610181400000016</v>
      </c>
      <c r="M933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933" s="12">
        <f>Table22[[#This Row],[Permit Approval Date]]-Table22[[#This Row],[Permit Submitted Date]]</f>
        <v>21</v>
      </c>
    </row>
    <row r="934" spans="1:14">
      <c r="A934" t="str">
        <f t="shared" si="14"/>
        <v>Norman</v>
      </c>
      <c r="B934">
        <v>1</v>
      </c>
      <c r="D934">
        <v>1</v>
      </c>
      <c r="E934">
        <v>14</v>
      </c>
      <c r="F934" s="1">
        <v>42818</v>
      </c>
      <c r="G934" s="1">
        <v>42839</v>
      </c>
      <c r="H934">
        <v>18</v>
      </c>
      <c r="I934">
        <v>102.04</v>
      </c>
      <c r="J934">
        <v>1.28</v>
      </c>
      <c r="K934">
        <v>35.210556999999994</v>
      </c>
      <c r="L934">
        <v>-97.610181400000016</v>
      </c>
      <c r="M934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934" s="12">
        <f>Table22[[#This Row],[Permit Approval Date]]-Table22[[#This Row],[Permit Submitted Date]]</f>
        <v>21</v>
      </c>
    </row>
    <row r="935" spans="1:14">
      <c r="A935" t="str">
        <f t="shared" si="14"/>
        <v>Norman</v>
      </c>
      <c r="B935">
        <v>1</v>
      </c>
      <c r="D935">
        <v>1</v>
      </c>
      <c r="E935">
        <v>19</v>
      </c>
      <c r="F935" s="1">
        <v>42818</v>
      </c>
      <c r="G935" s="1">
        <v>42839</v>
      </c>
      <c r="H935">
        <v>11</v>
      </c>
      <c r="I935">
        <v>85.760000000000019</v>
      </c>
      <c r="J935">
        <v>0.73</v>
      </c>
      <c r="K935">
        <v>35.180556999999993</v>
      </c>
      <c r="L935">
        <v>-97.540181399999994</v>
      </c>
      <c r="M935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935" s="12">
        <f>Table22[[#This Row],[Permit Approval Date]]-Table22[[#This Row],[Permit Submitted Date]]</f>
        <v>21</v>
      </c>
    </row>
    <row r="936" spans="1:14">
      <c r="A936" t="str">
        <f t="shared" si="14"/>
        <v>Norman</v>
      </c>
      <c r="B936">
        <v>1</v>
      </c>
      <c r="D936">
        <v>1</v>
      </c>
      <c r="E936">
        <v>20</v>
      </c>
      <c r="F936" s="1">
        <v>42818</v>
      </c>
      <c r="G936" s="1">
        <v>42839</v>
      </c>
      <c r="H936">
        <v>11</v>
      </c>
      <c r="I936">
        <v>82.600000000000009</v>
      </c>
      <c r="J936">
        <v>3.43</v>
      </c>
      <c r="K936">
        <v>35.210556999999994</v>
      </c>
      <c r="L936">
        <v>-97.610181400000016</v>
      </c>
      <c r="M936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936" s="12">
        <f>Table22[[#This Row],[Permit Approval Date]]-Table22[[#This Row],[Permit Submitted Date]]</f>
        <v>21</v>
      </c>
    </row>
    <row r="937" spans="1:14">
      <c r="A937" t="str">
        <f t="shared" si="14"/>
        <v>Norman</v>
      </c>
      <c r="B937">
        <v>0</v>
      </c>
      <c r="D937">
        <v>1</v>
      </c>
      <c r="E937">
        <v>34</v>
      </c>
      <c r="F937" s="1">
        <v>42818</v>
      </c>
      <c r="G937" s="1">
        <v>42824</v>
      </c>
      <c r="H937">
        <v>8</v>
      </c>
      <c r="I937">
        <v>69.050000000000011</v>
      </c>
      <c r="J937">
        <v>0</v>
      </c>
      <c r="K937">
        <v>35.232937899999996</v>
      </c>
      <c r="L937">
        <v>-97.006161599999999</v>
      </c>
      <c r="M93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937" s="12">
        <f>Table22[[#This Row],[Permit Approval Date]]-Table22[[#This Row],[Permit Submitted Date]]</f>
        <v>6</v>
      </c>
    </row>
    <row r="938" spans="1:14">
      <c r="A938" t="str">
        <f t="shared" si="14"/>
        <v>Norman</v>
      </c>
      <c r="B938">
        <v>0</v>
      </c>
      <c r="D938">
        <v>1</v>
      </c>
      <c r="E938">
        <v>20</v>
      </c>
      <c r="F938" s="1">
        <v>42818</v>
      </c>
      <c r="G938" s="1">
        <v>42818</v>
      </c>
      <c r="H938">
        <v>5</v>
      </c>
      <c r="I938">
        <v>48.65</v>
      </c>
      <c r="J938">
        <v>0</v>
      </c>
      <c r="K938">
        <v>36.452937899999995</v>
      </c>
      <c r="L938">
        <v>-97.7861616</v>
      </c>
      <c r="M938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938" s="12">
        <f>Table22[[#This Row],[Permit Approval Date]]-Table22[[#This Row],[Permit Submitted Date]]</f>
        <v>0</v>
      </c>
    </row>
    <row r="939" spans="1:14">
      <c r="A939" t="str">
        <f t="shared" si="14"/>
        <v>Norman</v>
      </c>
      <c r="B939">
        <v>1</v>
      </c>
      <c r="C939">
        <v>1</v>
      </c>
      <c r="D939">
        <v>1</v>
      </c>
      <c r="E939">
        <v>13</v>
      </c>
      <c r="F939" s="1">
        <v>42818</v>
      </c>
      <c r="G939" s="1">
        <v>42839</v>
      </c>
      <c r="H939">
        <v>8</v>
      </c>
      <c r="I939">
        <v>45.98</v>
      </c>
      <c r="J939">
        <v>10.58</v>
      </c>
      <c r="K939">
        <v>35.310557000000003</v>
      </c>
      <c r="L939">
        <v>-97.71018140000001</v>
      </c>
      <c r="M939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939" s="12">
        <f>Table22[[#This Row],[Permit Approval Date]]-Table22[[#This Row],[Permit Submitted Date]]</f>
        <v>21</v>
      </c>
    </row>
    <row r="940" spans="1:14">
      <c r="A940" t="str">
        <f t="shared" si="14"/>
        <v>Norman</v>
      </c>
      <c r="B940">
        <v>1</v>
      </c>
      <c r="D940">
        <v>1</v>
      </c>
      <c r="E940">
        <v>18</v>
      </c>
      <c r="F940" s="1">
        <v>42818</v>
      </c>
      <c r="G940" s="1">
        <v>42818</v>
      </c>
      <c r="H940">
        <v>5</v>
      </c>
      <c r="I940">
        <v>37.339999999999996</v>
      </c>
      <c r="J940">
        <v>0</v>
      </c>
      <c r="K940">
        <v>34.422937899999994</v>
      </c>
      <c r="L940">
        <v>-97.636161600000008</v>
      </c>
      <c r="M940" s="13">
        <f>ACOS(COS(RADIANS(90-$P$2)) *COS(RADIANS(90-Table22[[#This Row],[Latitude]])) +SIN(RADIANS(90-$P$2)) *SIN(RADIANS(90-Table22[[#This Row],[Latitude]])) *COS(RADIANS($Q$2-Table22[[#This Row],[Longitude]]))) *3958.756</f>
        <v>55.16700963935876</v>
      </c>
      <c r="N940" s="12">
        <f>Table22[[#This Row],[Permit Approval Date]]-Table22[[#This Row],[Permit Submitted Date]]</f>
        <v>0</v>
      </c>
    </row>
    <row r="941" spans="1:14">
      <c r="A941" t="str">
        <f t="shared" si="14"/>
        <v>Norman</v>
      </c>
      <c r="B941">
        <v>0</v>
      </c>
      <c r="D941">
        <v>1</v>
      </c>
      <c r="E941">
        <v>27</v>
      </c>
      <c r="F941" s="1">
        <v>42818</v>
      </c>
      <c r="G941" s="1">
        <v>42818</v>
      </c>
      <c r="H941">
        <v>4</v>
      </c>
      <c r="I941">
        <v>35.849999999999994</v>
      </c>
      <c r="J941">
        <v>0</v>
      </c>
      <c r="K941">
        <v>35.232937899999996</v>
      </c>
      <c r="L941">
        <v>-97.006161599999999</v>
      </c>
      <c r="M94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941" s="12">
        <f>Table22[[#This Row],[Permit Approval Date]]-Table22[[#This Row],[Permit Submitted Date]]</f>
        <v>0</v>
      </c>
    </row>
    <row r="942" spans="1:14">
      <c r="A942" t="str">
        <f t="shared" si="14"/>
        <v>Norman</v>
      </c>
      <c r="B942">
        <v>1</v>
      </c>
      <c r="D942">
        <v>1</v>
      </c>
      <c r="E942">
        <v>14</v>
      </c>
      <c r="F942" s="1">
        <v>42821</v>
      </c>
      <c r="G942" s="1">
        <v>42838</v>
      </c>
      <c r="H942">
        <v>9</v>
      </c>
      <c r="I942">
        <v>59.719999999999992</v>
      </c>
      <c r="J942">
        <v>0</v>
      </c>
      <c r="K942">
        <v>35.1802961</v>
      </c>
      <c r="L942">
        <v>-96.506200199999995</v>
      </c>
      <c r="M942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942" s="12">
        <f>Table22[[#This Row],[Permit Approval Date]]-Table22[[#This Row],[Permit Submitted Date]]</f>
        <v>17</v>
      </c>
    </row>
    <row r="943" spans="1:14">
      <c r="A943" t="str">
        <f t="shared" si="14"/>
        <v>Norman</v>
      </c>
      <c r="B943">
        <v>1</v>
      </c>
      <c r="D943">
        <v>1</v>
      </c>
      <c r="E943">
        <v>12</v>
      </c>
      <c r="F943" s="1">
        <v>42822</v>
      </c>
      <c r="G943" s="1">
        <v>42838</v>
      </c>
      <c r="H943">
        <v>7</v>
      </c>
      <c r="I943">
        <v>55.760000000000005</v>
      </c>
      <c r="J943">
        <v>0</v>
      </c>
      <c r="K943">
        <v>35.260296100000005</v>
      </c>
      <c r="L943">
        <v>-96.546200200000015</v>
      </c>
      <c r="M943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943" s="12">
        <f>Table22[[#This Row],[Permit Approval Date]]-Table22[[#This Row],[Permit Submitted Date]]</f>
        <v>16</v>
      </c>
    </row>
    <row r="944" spans="1:14">
      <c r="A944" t="str">
        <f t="shared" si="14"/>
        <v>Norman</v>
      </c>
      <c r="B944">
        <v>1</v>
      </c>
      <c r="D944">
        <v>1</v>
      </c>
      <c r="E944">
        <v>13</v>
      </c>
      <c r="F944" s="1">
        <v>42822</v>
      </c>
      <c r="G944" s="1">
        <v>42838</v>
      </c>
      <c r="H944">
        <v>7</v>
      </c>
      <c r="I944">
        <v>51.629999999999995</v>
      </c>
      <c r="J944">
        <v>1.5</v>
      </c>
      <c r="K944">
        <v>35.400296099999998</v>
      </c>
      <c r="L944">
        <v>-96.566200199999997</v>
      </c>
      <c r="M944" s="13">
        <f>ACOS(COS(RADIANS(90-$P$2)) *COS(RADIANS(90-Table22[[#This Row],[Latitude]])) +SIN(RADIANS(90-$P$2)) *SIN(RADIANS(90-Table22[[#This Row],[Latitude]])) *COS(RADIANS($Q$2-Table22[[#This Row],[Longitude]]))) *3958.756</f>
        <v>51.42617686088213</v>
      </c>
      <c r="N944" s="12">
        <f>Table22[[#This Row],[Permit Approval Date]]-Table22[[#This Row],[Permit Submitted Date]]</f>
        <v>16</v>
      </c>
    </row>
    <row r="945" spans="1:14">
      <c r="A945" t="str">
        <f t="shared" si="14"/>
        <v>Norman</v>
      </c>
      <c r="B945">
        <v>1</v>
      </c>
      <c r="D945">
        <v>1</v>
      </c>
      <c r="E945">
        <v>10</v>
      </c>
      <c r="F945" s="1">
        <v>42822</v>
      </c>
      <c r="G945" s="1">
        <v>42838</v>
      </c>
      <c r="H945">
        <v>5</v>
      </c>
      <c r="I945">
        <v>37.86</v>
      </c>
      <c r="J945">
        <v>0</v>
      </c>
      <c r="K945">
        <v>35.060296100000002</v>
      </c>
      <c r="L945">
        <v>-96.406200200000001</v>
      </c>
      <c r="M945" s="13">
        <f>ACOS(COS(RADIANS(90-$P$2)) *COS(RADIANS(90-Table22[[#This Row],[Latitude]])) +SIN(RADIANS(90-$P$2)) *SIN(RADIANS(90-Table22[[#This Row],[Latitude]])) *COS(RADIANS($Q$2-Table22[[#This Row],[Longitude]]))) *3958.756</f>
        <v>59.645787478648849</v>
      </c>
      <c r="N945" s="12">
        <f>Table22[[#This Row],[Permit Approval Date]]-Table22[[#This Row],[Permit Submitted Date]]</f>
        <v>16</v>
      </c>
    </row>
    <row r="946" spans="1:14">
      <c r="A946" t="str">
        <f t="shared" si="14"/>
        <v>Norman</v>
      </c>
      <c r="B946">
        <v>1</v>
      </c>
      <c r="D946">
        <v>1</v>
      </c>
      <c r="E946">
        <v>27</v>
      </c>
      <c r="F946" s="1">
        <v>42822</v>
      </c>
      <c r="G946" s="1">
        <v>42825</v>
      </c>
      <c r="H946">
        <v>4</v>
      </c>
      <c r="I946">
        <v>28.060000000000002</v>
      </c>
      <c r="J946">
        <v>0</v>
      </c>
      <c r="K946">
        <v>35.088142000000005</v>
      </c>
      <c r="L946">
        <v>-97.125610999999992</v>
      </c>
      <c r="M946" s="13">
        <f>ACOS(COS(RADIANS(90-$P$2)) *COS(RADIANS(90-Table22[[#This Row],[Latitude]])) +SIN(RADIANS(90-$P$2)) *SIN(RADIANS(90-Table22[[#This Row],[Latitude]])) *COS(RADIANS($Q$2-Table22[[#This Row],[Longitude]]))) *3958.756</f>
        <v>19.881934317166429</v>
      </c>
      <c r="N946" s="12">
        <f>Table22[[#This Row],[Permit Approval Date]]-Table22[[#This Row],[Permit Submitted Date]]</f>
        <v>3</v>
      </c>
    </row>
    <row r="947" spans="1:14">
      <c r="A947" t="str">
        <f t="shared" si="14"/>
        <v>Norman</v>
      </c>
      <c r="B947">
        <v>0</v>
      </c>
      <c r="D947">
        <v>1</v>
      </c>
      <c r="E947">
        <v>13</v>
      </c>
      <c r="F947" s="1">
        <v>42822</v>
      </c>
      <c r="G947" s="1">
        <v>42824</v>
      </c>
      <c r="H947">
        <v>4</v>
      </c>
      <c r="I947">
        <v>27.89</v>
      </c>
      <c r="J947">
        <v>0</v>
      </c>
      <c r="K947">
        <v>35.482937899999996</v>
      </c>
      <c r="L947">
        <v>-97.206161600000001</v>
      </c>
      <c r="M94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947" s="12">
        <f>Table22[[#This Row],[Permit Approval Date]]-Table22[[#This Row],[Permit Submitted Date]]</f>
        <v>2</v>
      </c>
    </row>
    <row r="948" spans="1:14">
      <c r="A948" t="str">
        <f t="shared" si="14"/>
        <v>Norman</v>
      </c>
      <c r="B948">
        <v>0</v>
      </c>
      <c r="D948">
        <v>2</v>
      </c>
      <c r="E948">
        <v>27</v>
      </c>
      <c r="F948" s="1">
        <v>42823</v>
      </c>
      <c r="G948" s="1">
        <v>42831</v>
      </c>
      <c r="H948">
        <v>13</v>
      </c>
      <c r="I948">
        <v>79.789999999999992</v>
      </c>
      <c r="J948">
        <v>0</v>
      </c>
      <c r="K948">
        <v>35.032937899999993</v>
      </c>
      <c r="L948">
        <v>-97.296161600000005</v>
      </c>
      <c r="M948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948" s="12">
        <f>Table22[[#This Row],[Permit Approval Date]]-Table22[[#This Row],[Permit Submitted Date]]</f>
        <v>8</v>
      </c>
    </row>
    <row r="949" spans="1:14">
      <c r="A949" t="str">
        <f t="shared" si="14"/>
        <v>Norman</v>
      </c>
      <c r="B949">
        <v>1</v>
      </c>
      <c r="D949">
        <v>1</v>
      </c>
      <c r="E949">
        <v>23</v>
      </c>
      <c r="F949" s="1">
        <v>42823</v>
      </c>
      <c r="G949" s="1">
        <v>42843</v>
      </c>
      <c r="H949">
        <v>9</v>
      </c>
      <c r="I949">
        <v>69.5</v>
      </c>
      <c r="J949">
        <v>0</v>
      </c>
      <c r="K949">
        <v>35.610296099999999</v>
      </c>
      <c r="L949">
        <v>-96.836200200000007</v>
      </c>
      <c r="M949" s="13">
        <f>ACOS(COS(RADIANS(90-$P$2)) *COS(RADIANS(90-Table22[[#This Row],[Latitude]])) +SIN(RADIANS(90-$P$2)) *SIN(RADIANS(90-Table22[[#This Row],[Latitude]])) *COS(RADIANS($Q$2-Table22[[#This Row],[Longitude]]))) *3958.756</f>
        <v>44.290986761079026</v>
      </c>
      <c r="N949" s="12">
        <f>Table22[[#This Row],[Permit Approval Date]]-Table22[[#This Row],[Permit Submitted Date]]</f>
        <v>20</v>
      </c>
    </row>
    <row r="950" spans="1:14">
      <c r="A950" t="str">
        <f t="shared" si="14"/>
        <v>Norman</v>
      </c>
      <c r="B950">
        <v>1</v>
      </c>
      <c r="D950">
        <v>1</v>
      </c>
      <c r="E950">
        <v>20</v>
      </c>
      <c r="F950" s="1">
        <v>42823</v>
      </c>
      <c r="G950" s="1">
        <v>42843</v>
      </c>
      <c r="H950">
        <v>10</v>
      </c>
      <c r="I950">
        <v>62.959999999999994</v>
      </c>
      <c r="J950">
        <v>0</v>
      </c>
      <c r="K950">
        <v>35.610296099999999</v>
      </c>
      <c r="L950">
        <v>-97.166200199999992</v>
      </c>
      <c r="M950" s="13">
        <f>ACOS(COS(RADIANS(90-$P$2)) *COS(RADIANS(90-Table22[[#This Row],[Latitude]])) +SIN(RADIANS(90-$P$2)) *SIN(RADIANS(90-Table22[[#This Row],[Latitude]])) *COS(RADIANS($Q$2-Table22[[#This Row],[Longitude]]))) *3958.756</f>
        <v>32.084598912451831</v>
      </c>
      <c r="N950" s="12">
        <f>Table22[[#This Row],[Permit Approval Date]]-Table22[[#This Row],[Permit Submitted Date]]</f>
        <v>20</v>
      </c>
    </row>
    <row r="951" spans="1:14">
      <c r="A951" t="str">
        <f t="shared" si="14"/>
        <v>Norman</v>
      </c>
      <c r="B951">
        <v>1</v>
      </c>
      <c r="D951">
        <v>1</v>
      </c>
      <c r="E951">
        <v>18</v>
      </c>
      <c r="F951" s="1">
        <v>42823</v>
      </c>
      <c r="G951" s="1">
        <v>42846</v>
      </c>
      <c r="H951">
        <v>7</v>
      </c>
      <c r="I951">
        <v>52.27</v>
      </c>
      <c r="J951">
        <v>0</v>
      </c>
      <c r="K951">
        <v>34.958142000000002</v>
      </c>
      <c r="L951">
        <v>-97.245610999999997</v>
      </c>
      <c r="M951" s="13">
        <f>ACOS(COS(RADIANS(90-$P$2)) *COS(RADIANS(90-Table22[[#This Row],[Latitude]])) +SIN(RADIANS(90-$P$2)) *SIN(RADIANS(90-Table22[[#This Row],[Latitude]])) *COS(RADIANS($Q$2-Table22[[#This Row],[Longitude]]))) *3958.756</f>
        <v>20.557428257570493</v>
      </c>
      <c r="N951" s="12">
        <f>Table22[[#This Row],[Permit Approval Date]]-Table22[[#This Row],[Permit Submitted Date]]</f>
        <v>23</v>
      </c>
    </row>
    <row r="952" spans="1:14">
      <c r="A952" t="str">
        <f t="shared" si="14"/>
        <v>Norman</v>
      </c>
      <c r="B952">
        <v>1</v>
      </c>
      <c r="C952">
        <v>1</v>
      </c>
      <c r="D952">
        <v>1</v>
      </c>
      <c r="E952">
        <v>22</v>
      </c>
      <c r="F952" s="1">
        <v>42823</v>
      </c>
      <c r="G952" s="1">
        <v>42836</v>
      </c>
      <c r="H952">
        <v>6</v>
      </c>
      <c r="I952">
        <v>36.5</v>
      </c>
      <c r="J952">
        <v>7.77</v>
      </c>
      <c r="K952">
        <v>35.040954999999997</v>
      </c>
      <c r="L952">
        <v>-97.311639999999997</v>
      </c>
      <c r="M952" s="13">
        <f>ACOS(COS(RADIANS(90-$P$2)) *COS(RADIANS(90-Table22[[#This Row],[Latitude]])) +SIN(RADIANS(90-$P$2)) *SIN(RADIANS(90-Table22[[#This Row],[Latitude]])) *COS(RADIANS($Q$2-Table22[[#This Row],[Longitude]]))) *3958.756</f>
        <v>13.723512092077399</v>
      </c>
      <c r="N952" s="12">
        <f>Table22[[#This Row],[Permit Approval Date]]-Table22[[#This Row],[Permit Submitted Date]]</f>
        <v>13</v>
      </c>
    </row>
    <row r="953" spans="1:14">
      <c r="A953" t="str">
        <f t="shared" si="14"/>
        <v>Norman</v>
      </c>
      <c r="B953">
        <v>0</v>
      </c>
      <c r="D953">
        <v>1</v>
      </c>
      <c r="E953">
        <v>17</v>
      </c>
      <c r="F953" s="1">
        <v>42824</v>
      </c>
      <c r="G953" s="1">
        <v>42824</v>
      </c>
      <c r="H953">
        <v>2</v>
      </c>
      <c r="I953">
        <v>21.58</v>
      </c>
      <c r="J953">
        <v>0</v>
      </c>
      <c r="K953">
        <v>35.272937899999995</v>
      </c>
      <c r="L953">
        <v>-96.956161600000001</v>
      </c>
      <c r="M953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953" s="12">
        <f>Table22[[#This Row],[Permit Approval Date]]-Table22[[#This Row],[Permit Submitted Date]]</f>
        <v>0</v>
      </c>
    </row>
    <row r="954" spans="1:14">
      <c r="A954" t="str">
        <f t="shared" si="14"/>
        <v>Norman</v>
      </c>
      <c r="B954">
        <v>0</v>
      </c>
      <c r="D954">
        <v>1</v>
      </c>
      <c r="E954">
        <v>19</v>
      </c>
      <c r="F954" s="1">
        <v>42824</v>
      </c>
      <c r="G954" s="1">
        <v>42836</v>
      </c>
      <c r="H954">
        <v>3</v>
      </c>
      <c r="I954">
        <v>20.689999999999998</v>
      </c>
      <c r="J954">
        <v>0</v>
      </c>
      <c r="K954">
        <v>35.632937899999995</v>
      </c>
      <c r="L954">
        <v>-97.506161599999999</v>
      </c>
      <c r="M954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954" s="12">
        <f>Table22[[#This Row],[Permit Approval Date]]-Table22[[#This Row],[Permit Submitted Date]]</f>
        <v>12</v>
      </c>
    </row>
    <row r="955" spans="1:14">
      <c r="A955" t="str">
        <f t="shared" si="14"/>
        <v>Norman</v>
      </c>
      <c r="B955">
        <v>0</v>
      </c>
      <c r="D955">
        <v>1</v>
      </c>
      <c r="E955">
        <v>33</v>
      </c>
      <c r="F955" s="1">
        <v>42825</v>
      </c>
      <c r="G955" s="1">
        <v>42825</v>
      </c>
      <c r="H955">
        <v>5</v>
      </c>
      <c r="I955">
        <v>42.05</v>
      </c>
      <c r="J955">
        <v>0</v>
      </c>
      <c r="K955">
        <v>35.262937899999997</v>
      </c>
      <c r="L955">
        <v>-97.806161599999996</v>
      </c>
      <c r="M955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955" s="12">
        <f>Table22[[#This Row],[Permit Approval Date]]-Table22[[#This Row],[Permit Submitted Date]]</f>
        <v>0</v>
      </c>
    </row>
    <row r="956" spans="1:14">
      <c r="A956" t="str">
        <f t="shared" si="14"/>
        <v>Norman</v>
      </c>
      <c r="B956">
        <v>0</v>
      </c>
      <c r="C956">
        <v>1</v>
      </c>
      <c r="D956">
        <v>1</v>
      </c>
      <c r="E956">
        <v>30</v>
      </c>
      <c r="F956" s="1">
        <v>42828</v>
      </c>
      <c r="G956" s="1">
        <v>42832</v>
      </c>
      <c r="H956">
        <v>13</v>
      </c>
      <c r="I956">
        <v>73.350000000000009</v>
      </c>
      <c r="J956">
        <v>19.97</v>
      </c>
      <c r="K956">
        <v>35.162937899999996</v>
      </c>
      <c r="L956">
        <v>-96.9261616</v>
      </c>
      <c r="M956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956" s="12">
        <f>Table22[[#This Row],[Permit Approval Date]]-Table22[[#This Row],[Permit Submitted Date]]</f>
        <v>4</v>
      </c>
    </row>
    <row r="957" spans="1:14">
      <c r="A957" t="str">
        <f t="shared" si="14"/>
        <v>Norman</v>
      </c>
      <c r="B957">
        <v>1</v>
      </c>
      <c r="D957">
        <v>1</v>
      </c>
      <c r="E957">
        <v>23</v>
      </c>
      <c r="F957" s="1">
        <v>42828</v>
      </c>
      <c r="G957" s="1">
        <v>42838</v>
      </c>
      <c r="H957">
        <v>6</v>
      </c>
      <c r="I957">
        <v>55.04</v>
      </c>
      <c r="J957">
        <v>0</v>
      </c>
      <c r="K957">
        <v>35.2253015</v>
      </c>
      <c r="L957">
        <v>-97.106652800000006</v>
      </c>
      <c r="M957" s="13">
        <f>ACOS(COS(RADIANS(90-$P$2)) *COS(RADIANS(90-Table22[[#This Row],[Latitude]])) +SIN(RADIANS(90-$P$2)) *SIN(RADIANS(90-Table22[[#This Row],[Latitude]])) *COS(RADIANS($Q$2-Table22[[#This Row],[Longitude]]))) *3958.756</f>
        <v>19.236475099371141</v>
      </c>
      <c r="N957" s="12">
        <f>Table22[[#This Row],[Permit Approval Date]]-Table22[[#This Row],[Permit Submitted Date]]</f>
        <v>10</v>
      </c>
    </row>
    <row r="958" spans="1:14">
      <c r="A958" t="str">
        <f t="shared" si="14"/>
        <v>Norman</v>
      </c>
      <c r="B958">
        <v>0</v>
      </c>
      <c r="D958">
        <v>1</v>
      </c>
      <c r="E958">
        <v>28</v>
      </c>
      <c r="F958" s="1">
        <v>42828</v>
      </c>
      <c r="G958" s="1">
        <v>42835</v>
      </c>
      <c r="H958">
        <v>5</v>
      </c>
      <c r="I958">
        <v>46.25</v>
      </c>
      <c r="J958">
        <v>0</v>
      </c>
      <c r="K958">
        <v>35.362937899999999</v>
      </c>
      <c r="L958">
        <v>-97.236161600000003</v>
      </c>
      <c r="M958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958" s="12">
        <f>Table22[[#This Row],[Permit Approval Date]]-Table22[[#This Row],[Permit Submitted Date]]</f>
        <v>7</v>
      </c>
    </row>
    <row r="959" spans="1:14">
      <c r="A959" t="str">
        <f t="shared" si="14"/>
        <v>Norman</v>
      </c>
      <c r="B959">
        <v>0</v>
      </c>
      <c r="D959">
        <v>2</v>
      </c>
      <c r="E959">
        <v>44</v>
      </c>
      <c r="F959" s="1">
        <v>42829</v>
      </c>
      <c r="G959" s="1">
        <v>42837</v>
      </c>
      <c r="H959">
        <v>11</v>
      </c>
      <c r="I959">
        <v>94.16</v>
      </c>
      <c r="J959">
        <v>0</v>
      </c>
      <c r="K959">
        <v>35.072937899999999</v>
      </c>
      <c r="L959">
        <v>-97.396161599999999</v>
      </c>
      <c r="M959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959" s="12">
        <f>Table22[[#This Row],[Permit Approval Date]]-Table22[[#This Row],[Permit Submitted Date]]</f>
        <v>8</v>
      </c>
    </row>
    <row r="960" spans="1:14">
      <c r="A960" t="str">
        <f t="shared" si="14"/>
        <v>Norman</v>
      </c>
      <c r="B960">
        <v>1</v>
      </c>
      <c r="D960">
        <v>1</v>
      </c>
      <c r="E960">
        <v>10</v>
      </c>
      <c r="F960" s="1">
        <v>42829</v>
      </c>
      <c r="G960" s="1">
        <v>42851</v>
      </c>
      <c r="H960">
        <v>7</v>
      </c>
      <c r="I960">
        <v>48.620000000000005</v>
      </c>
      <c r="J960">
        <v>0</v>
      </c>
      <c r="K960">
        <v>35.200296100000003</v>
      </c>
      <c r="L960">
        <v>-97.456200200000012</v>
      </c>
      <c r="M960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960" s="12">
        <f>Table22[[#This Row],[Permit Approval Date]]-Table22[[#This Row],[Permit Submitted Date]]</f>
        <v>22</v>
      </c>
    </row>
    <row r="961" spans="1:14">
      <c r="A961" t="str">
        <f t="shared" si="14"/>
        <v>Norman</v>
      </c>
      <c r="B961">
        <v>1</v>
      </c>
      <c r="D961">
        <v>1</v>
      </c>
      <c r="E961">
        <v>11</v>
      </c>
      <c r="F961" s="1">
        <v>42829</v>
      </c>
      <c r="G961" s="1">
        <v>42851</v>
      </c>
      <c r="H961">
        <v>6</v>
      </c>
      <c r="I961">
        <v>48.14</v>
      </c>
      <c r="J961">
        <v>0</v>
      </c>
      <c r="K961">
        <v>35.5002961</v>
      </c>
      <c r="L961">
        <v>-97.256200199999995</v>
      </c>
      <c r="M961" s="13">
        <f>ACOS(COS(RADIANS(90-$P$2)) *COS(RADIANS(90-Table22[[#This Row],[Latitude]])) +SIN(RADIANS(90-$P$2)) *SIN(RADIANS(90-Table22[[#This Row],[Latitude]])) *COS(RADIANS($Q$2-Table22[[#This Row],[Longitude]]))) *3958.756</f>
        <v>22.987352644938845</v>
      </c>
      <c r="N961" s="12">
        <f>Table22[[#This Row],[Permit Approval Date]]-Table22[[#This Row],[Permit Submitted Date]]</f>
        <v>22</v>
      </c>
    </row>
    <row r="962" spans="1:14">
      <c r="A962" t="str">
        <f t="shared" ref="A962:A1025" si="15">"Norman"</f>
        <v>Norman</v>
      </c>
      <c r="B962">
        <v>0</v>
      </c>
      <c r="D962">
        <v>1</v>
      </c>
      <c r="E962">
        <v>20</v>
      </c>
      <c r="F962" s="1">
        <v>42829</v>
      </c>
      <c r="G962" s="1">
        <v>42829</v>
      </c>
      <c r="H962">
        <v>5</v>
      </c>
      <c r="I962">
        <v>34.200000000000003</v>
      </c>
      <c r="J962">
        <v>4.88</v>
      </c>
      <c r="K962">
        <v>35.102937899999993</v>
      </c>
      <c r="L962">
        <v>-97.756161599999999</v>
      </c>
      <c r="M962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962" s="12">
        <f>Table22[[#This Row],[Permit Approval Date]]-Table22[[#This Row],[Permit Submitted Date]]</f>
        <v>0</v>
      </c>
    </row>
    <row r="963" spans="1:14">
      <c r="A963" t="str">
        <f t="shared" si="15"/>
        <v>Norman</v>
      </c>
      <c r="B963">
        <v>1</v>
      </c>
      <c r="D963">
        <v>1</v>
      </c>
      <c r="E963">
        <v>19</v>
      </c>
      <c r="F963" s="1">
        <v>42830</v>
      </c>
      <c r="G963" s="1">
        <v>42831</v>
      </c>
      <c r="H963">
        <v>6</v>
      </c>
      <c r="I963">
        <v>42</v>
      </c>
      <c r="J963">
        <v>0</v>
      </c>
      <c r="K963">
        <v>34.998142000000001</v>
      </c>
      <c r="L963">
        <v>-97.305610999999999</v>
      </c>
      <c r="M963" s="13">
        <f>ACOS(COS(RADIANS(90-$P$2)) *COS(RADIANS(90-Table22[[#This Row],[Latitude]])) +SIN(RADIANS(90-$P$2)) *SIN(RADIANS(90-Table22[[#This Row],[Latitude]])) *COS(RADIANS($Q$2-Table22[[#This Row],[Longitude]]))) *3958.756</f>
        <v>16.429420502856537</v>
      </c>
      <c r="N963" s="12">
        <f>Table22[[#This Row],[Permit Approval Date]]-Table22[[#This Row],[Permit Submitted Date]]</f>
        <v>1</v>
      </c>
    </row>
    <row r="964" spans="1:14">
      <c r="A964" t="str">
        <f t="shared" si="15"/>
        <v>Norman</v>
      </c>
      <c r="B964">
        <v>0</v>
      </c>
      <c r="D964">
        <v>2</v>
      </c>
      <c r="E964">
        <v>41</v>
      </c>
      <c r="F964" s="1">
        <v>42831</v>
      </c>
      <c r="G964" s="1">
        <v>42832</v>
      </c>
      <c r="H964">
        <v>8</v>
      </c>
      <c r="I964">
        <v>79.540000000000006</v>
      </c>
      <c r="J964">
        <v>0</v>
      </c>
      <c r="K964">
        <v>35.862937899999999</v>
      </c>
      <c r="L964">
        <v>-98.126161600000003</v>
      </c>
      <c r="M964" s="13">
        <f>ACOS(COS(RADIANS(90-$P$2)) *COS(RADIANS(90-Table22[[#This Row],[Latitude]])) +SIN(RADIANS(90-$P$2)) *SIN(RADIANS(90-Table22[[#This Row],[Latitude]])) *COS(RADIANS($Q$2-Table22[[#This Row],[Longitude]]))) *3958.756</f>
        <v>59.326319279538914</v>
      </c>
      <c r="N964" s="12">
        <f>Table22[[#This Row],[Permit Approval Date]]-Table22[[#This Row],[Permit Submitted Date]]</f>
        <v>1</v>
      </c>
    </row>
    <row r="965" spans="1:14">
      <c r="A965" t="str">
        <f t="shared" si="15"/>
        <v>Norman</v>
      </c>
      <c r="B965">
        <v>0</v>
      </c>
      <c r="D965">
        <v>2</v>
      </c>
      <c r="E965">
        <v>36</v>
      </c>
      <c r="F965" s="1">
        <v>42832</v>
      </c>
      <c r="G965" s="1">
        <v>42838</v>
      </c>
      <c r="H965">
        <v>6</v>
      </c>
      <c r="I965">
        <v>48.539999999999992</v>
      </c>
      <c r="J965">
        <v>0</v>
      </c>
      <c r="K965">
        <v>35.132937899999995</v>
      </c>
      <c r="L965">
        <v>-97.326161600000006</v>
      </c>
      <c r="M965" s="13">
        <f>ACOS(COS(RADIANS(90-$P$2)) *COS(RADIANS(90-Table22[[#This Row],[Latitude]])) +SIN(RADIANS(90-$P$2)) *SIN(RADIANS(90-Table22[[#This Row],[Latitude]])) *COS(RADIANS($Q$2-Table22[[#This Row],[Longitude]]))) *3958.756</f>
        <v>8.4746053013923888</v>
      </c>
      <c r="N965" s="12">
        <f>Table22[[#This Row],[Permit Approval Date]]-Table22[[#This Row],[Permit Submitted Date]]</f>
        <v>6</v>
      </c>
    </row>
    <row r="966" spans="1:14">
      <c r="A966" t="str">
        <f t="shared" si="15"/>
        <v>Norman</v>
      </c>
      <c r="B966">
        <v>1</v>
      </c>
      <c r="D966">
        <v>1</v>
      </c>
      <c r="E966">
        <v>15</v>
      </c>
      <c r="F966" s="1">
        <v>42832</v>
      </c>
      <c r="G966" s="1">
        <v>42839</v>
      </c>
      <c r="H966">
        <v>5</v>
      </c>
      <c r="I966">
        <v>46.78</v>
      </c>
      <c r="J966">
        <v>0</v>
      </c>
      <c r="K966">
        <v>35.242937899999994</v>
      </c>
      <c r="L966">
        <v>-97.636161600000008</v>
      </c>
      <c r="M966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966" s="12">
        <f>Table22[[#This Row],[Permit Approval Date]]-Table22[[#This Row],[Permit Submitted Date]]</f>
        <v>7</v>
      </c>
    </row>
    <row r="967" spans="1:14">
      <c r="A967" t="str">
        <f t="shared" si="15"/>
        <v>Norman</v>
      </c>
      <c r="B967">
        <v>1</v>
      </c>
      <c r="D967">
        <v>1</v>
      </c>
      <c r="E967">
        <v>15</v>
      </c>
      <c r="F967" s="1">
        <v>42832</v>
      </c>
      <c r="G967" s="1">
        <v>42839</v>
      </c>
      <c r="H967">
        <v>5</v>
      </c>
      <c r="I967">
        <v>46.779999999999994</v>
      </c>
      <c r="J967">
        <v>0</v>
      </c>
      <c r="K967">
        <v>35.242937899999994</v>
      </c>
      <c r="L967">
        <v>-97.636161600000008</v>
      </c>
      <c r="M967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967" s="12">
        <f>Table22[[#This Row],[Permit Approval Date]]-Table22[[#This Row],[Permit Submitted Date]]</f>
        <v>7</v>
      </c>
    </row>
    <row r="968" spans="1:14">
      <c r="A968" t="str">
        <f t="shared" si="15"/>
        <v>Norman</v>
      </c>
      <c r="B968">
        <v>0</v>
      </c>
      <c r="D968">
        <v>1</v>
      </c>
      <c r="E968">
        <v>12</v>
      </c>
      <c r="F968" s="1">
        <v>42832</v>
      </c>
      <c r="G968" s="1">
        <v>42836</v>
      </c>
      <c r="H968">
        <v>4</v>
      </c>
      <c r="I968">
        <v>29.57</v>
      </c>
      <c r="J968">
        <v>0</v>
      </c>
      <c r="K968">
        <v>35.482937899999996</v>
      </c>
      <c r="L968">
        <v>-97.206161600000001</v>
      </c>
      <c r="M968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968" s="12">
        <f>Table22[[#This Row],[Permit Approval Date]]-Table22[[#This Row],[Permit Submitted Date]]</f>
        <v>4</v>
      </c>
    </row>
    <row r="969" spans="1:14">
      <c r="A969" t="str">
        <f t="shared" si="15"/>
        <v>Norman</v>
      </c>
      <c r="B969">
        <v>1</v>
      </c>
      <c r="D969">
        <v>1</v>
      </c>
      <c r="E969">
        <v>13</v>
      </c>
      <c r="F969" s="1">
        <v>42835</v>
      </c>
      <c r="G969" s="1">
        <v>42856</v>
      </c>
      <c r="H969">
        <v>6</v>
      </c>
      <c r="I969">
        <v>58.46</v>
      </c>
      <c r="J969">
        <v>0</v>
      </c>
      <c r="K969">
        <v>35.200296100000003</v>
      </c>
      <c r="L969">
        <v>-97.456200200000012</v>
      </c>
      <c r="M969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969" s="12">
        <f>Table22[[#This Row],[Permit Approval Date]]-Table22[[#This Row],[Permit Submitted Date]]</f>
        <v>21</v>
      </c>
    </row>
    <row r="970" spans="1:14">
      <c r="A970" t="str">
        <f t="shared" si="15"/>
        <v>Norman</v>
      </c>
      <c r="B970">
        <v>0</v>
      </c>
      <c r="D970">
        <v>1</v>
      </c>
      <c r="E970">
        <v>42</v>
      </c>
      <c r="F970" s="1">
        <v>42835</v>
      </c>
      <c r="G970" s="1">
        <v>42846</v>
      </c>
      <c r="H970">
        <v>8</v>
      </c>
      <c r="I970">
        <v>52.759999999999991</v>
      </c>
      <c r="J970">
        <v>8.1199999999999992</v>
      </c>
      <c r="K970">
        <v>35.232937899999996</v>
      </c>
      <c r="L970">
        <v>-97.006161599999999</v>
      </c>
      <c r="M97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970" s="12">
        <f>Table22[[#This Row],[Permit Approval Date]]-Table22[[#This Row],[Permit Submitted Date]]</f>
        <v>11</v>
      </c>
    </row>
    <row r="971" spans="1:14">
      <c r="A971" t="str">
        <f t="shared" si="15"/>
        <v>Norman</v>
      </c>
      <c r="B971">
        <v>0</v>
      </c>
      <c r="D971">
        <v>1</v>
      </c>
      <c r="E971">
        <v>26</v>
      </c>
      <c r="F971" s="1">
        <v>42835</v>
      </c>
      <c r="G971" s="1">
        <v>42843</v>
      </c>
      <c r="H971">
        <v>4</v>
      </c>
      <c r="I971">
        <v>35.17</v>
      </c>
      <c r="J971">
        <v>0</v>
      </c>
      <c r="K971">
        <v>35.242937899999994</v>
      </c>
      <c r="L971">
        <v>-97.266161600000004</v>
      </c>
      <c r="M971" s="13">
        <f>ACOS(COS(RADIANS(90-$P$2)) *COS(RADIANS(90-Table22[[#This Row],[Latitude]])) +SIN(RADIANS(90-$P$2)) *SIN(RADIANS(90-Table22[[#This Row],[Latitude]])) *COS(RADIANS($Q$2-Table22[[#This Row],[Longitude]]))) *3958.756</f>
        <v>10.49913770014671</v>
      </c>
      <c r="N971" s="12">
        <f>Table22[[#This Row],[Permit Approval Date]]-Table22[[#This Row],[Permit Submitted Date]]</f>
        <v>8</v>
      </c>
    </row>
    <row r="972" spans="1:14">
      <c r="A972" t="str">
        <f t="shared" si="15"/>
        <v>Norman</v>
      </c>
      <c r="B972">
        <v>0</v>
      </c>
      <c r="D972">
        <v>1</v>
      </c>
      <c r="E972">
        <v>24</v>
      </c>
      <c r="F972" s="1">
        <v>42835</v>
      </c>
      <c r="G972" s="1">
        <v>42835</v>
      </c>
      <c r="H972">
        <v>3</v>
      </c>
      <c r="I972">
        <v>27.53</v>
      </c>
      <c r="J972">
        <v>0</v>
      </c>
      <c r="K972">
        <v>35.632937899999995</v>
      </c>
      <c r="L972">
        <v>-97.506161599999999</v>
      </c>
      <c r="M972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972" s="12">
        <f>Table22[[#This Row],[Permit Approval Date]]-Table22[[#This Row],[Permit Submitted Date]]</f>
        <v>0</v>
      </c>
    </row>
    <row r="973" spans="1:14">
      <c r="A973" t="str">
        <f t="shared" si="15"/>
        <v>Norman</v>
      </c>
      <c r="B973">
        <v>0</v>
      </c>
      <c r="D973">
        <v>1</v>
      </c>
      <c r="E973">
        <v>16</v>
      </c>
      <c r="F973" s="1">
        <v>42835</v>
      </c>
      <c r="G973" s="1">
        <v>42839</v>
      </c>
      <c r="H973">
        <v>3</v>
      </c>
      <c r="I973">
        <v>26.72</v>
      </c>
      <c r="J973">
        <v>0</v>
      </c>
      <c r="K973">
        <v>35.242937899999994</v>
      </c>
      <c r="L973">
        <v>-97.636161600000008</v>
      </c>
      <c r="M973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973" s="12">
        <f>Table22[[#This Row],[Permit Approval Date]]-Table22[[#This Row],[Permit Submitted Date]]</f>
        <v>4</v>
      </c>
    </row>
    <row r="974" spans="1:14">
      <c r="A974" t="str">
        <f t="shared" si="15"/>
        <v>Norman</v>
      </c>
      <c r="B974">
        <v>0</v>
      </c>
      <c r="D974">
        <v>1</v>
      </c>
      <c r="E974">
        <v>49</v>
      </c>
      <c r="F974" s="1">
        <v>42836</v>
      </c>
      <c r="G974" s="1">
        <v>42842</v>
      </c>
      <c r="H974">
        <v>13</v>
      </c>
      <c r="I974">
        <v>94.439999999999984</v>
      </c>
      <c r="J974">
        <v>0</v>
      </c>
      <c r="K974">
        <v>34.942937899999997</v>
      </c>
      <c r="L974">
        <v>-97.766161600000004</v>
      </c>
      <c r="M974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974" s="12">
        <f>Table22[[#This Row],[Permit Approval Date]]-Table22[[#This Row],[Permit Submitted Date]]</f>
        <v>6</v>
      </c>
    </row>
    <row r="975" spans="1:14">
      <c r="A975" t="str">
        <f t="shared" si="15"/>
        <v>Norman</v>
      </c>
      <c r="B975">
        <v>0</v>
      </c>
      <c r="D975">
        <v>1</v>
      </c>
      <c r="E975">
        <v>22</v>
      </c>
      <c r="F975" s="1">
        <v>42836</v>
      </c>
      <c r="G975" s="1">
        <v>42836</v>
      </c>
      <c r="H975">
        <v>5</v>
      </c>
      <c r="I975">
        <v>45.34</v>
      </c>
      <c r="J975">
        <v>0</v>
      </c>
      <c r="K975">
        <v>34.902937899999998</v>
      </c>
      <c r="L975">
        <v>-97.886161600000008</v>
      </c>
      <c r="M97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975" s="12">
        <f>Table22[[#This Row],[Permit Approval Date]]-Table22[[#This Row],[Permit Submitted Date]]</f>
        <v>0</v>
      </c>
    </row>
    <row r="976" spans="1:14">
      <c r="A976" t="str">
        <f t="shared" si="15"/>
        <v>Norman</v>
      </c>
      <c r="B976">
        <v>0</v>
      </c>
      <c r="D976">
        <v>1</v>
      </c>
      <c r="E976">
        <v>14</v>
      </c>
      <c r="F976" s="1">
        <v>42836</v>
      </c>
      <c r="G976" s="1">
        <v>42836</v>
      </c>
      <c r="H976">
        <v>4</v>
      </c>
      <c r="I976">
        <v>38.21</v>
      </c>
      <c r="J976">
        <v>0</v>
      </c>
      <c r="K976">
        <v>36.262937899999997</v>
      </c>
      <c r="L976">
        <v>-97.766161600000004</v>
      </c>
      <c r="M976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976" s="12">
        <f>Table22[[#This Row],[Permit Approval Date]]-Table22[[#This Row],[Permit Submitted Date]]</f>
        <v>0</v>
      </c>
    </row>
    <row r="977" spans="1:14">
      <c r="A977" t="str">
        <f t="shared" si="15"/>
        <v>Norman</v>
      </c>
      <c r="B977">
        <v>0</v>
      </c>
      <c r="D977">
        <v>1</v>
      </c>
      <c r="E977">
        <v>14</v>
      </c>
      <c r="F977" s="1">
        <v>42836</v>
      </c>
      <c r="G977" s="1">
        <v>42836</v>
      </c>
      <c r="H977">
        <v>4</v>
      </c>
      <c r="I977">
        <v>29.58</v>
      </c>
      <c r="J977">
        <v>0</v>
      </c>
      <c r="K977">
        <v>34.902937899999998</v>
      </c>
      <c r="L977">
        <v>-97.886161600000008</v>
      </c>
      <c r="M977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977" s="12">
        <f>Table22[[#This Row],[Permit Approval Date]]-Table22[[#This Row],[Permit Submitted Date]]</f>
        <v>0</v>
      </c>
    </row>
    <row r="978" spans="1:14">
      <c r="A978" t="str">
        <f t="shared" si="15"/>
        <v>Norman</v>
      </c>
      <c r="B978">
        <v>1</v>
      </c>
      <c r="D978">
        <v>1</v>
      </c>
      <c r="E978">
        <v>23</v>
      </c>
      <c r="F978" s="1">
        <v>42837</v>
      </c>
      <c r="G978" s="1">
        <v>42839</v>
      </c>
      <c r="H978">
        <v>18</v>
      </c>
      <c r="I978">
        <v>100.34</v>
      </c>
      <c r="J978">
        <v>8.5</v>
      </c>
      <c r="K978">
        <v>35.210556999999994</v>
      </c>
      <c r="L978">
        <v>-97.610181400000016</v>
      </c>
      <c r="M978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978" s="12">
        <f>Table22[[#This Row],[Permit Approval Date]]-Table22[[#This Row],[Permit Submitted Date]]</f>
        <v>2</v>
      </c>
    </row>
    <row r="979" spans="1:14">
      <c r="A979" t="str">
        <f t="shared" si="15"/>
        <v>Norman</v>
      </c>
      <c r="B979">
        <v>1</v>
      </c>
      <c r="C979">
        <v>1</v>
      </c>
      <c r="D979">
        <v>1</v>
      </c>
      <c r="E979">
        <v>15</v>
      </c>
      <c r="F979" s="1">
        <v>42837</v>
      </c>
      <c r="G979" s="1">
        <v>42842</v>
      </c>
      <c r="H979">
        <v>16</v>
      </c>
      <c r="I979">
        <v>94.68</v>
      </c>
      <c r="J979">
        <v>15.879999999999999</v>
      </c>
      <c r="K979">
        <v>34.6532056</v>
      </c>
      <c r="L979">
        <v>-97.038782400000002</v>
      </c>
      <c r="M979" s="13">
        <f>ACOS(COS(RADIANS(90-$P$2)) *COS(RADIANS(90-Table22[[#This Row],[Latitude]])) +SIN(RADIANS(90-$P$2)) *SIN(RADIANS(90-Table22[[#This Row],[Latitude]])) *COS(RADIANS($Q$2-Table22[[#This Row],[Longitude]]))) *3958.756</f>
        <v>44.641832751748751</v>
      </c>
      <c r="N979" s="12">
        <f>Table22[[#This Row],[Permit Approval Date]]-Table22[[#This Row],[Permit Submitted Date]]</f>
        <v>5</v>
      </c>
    </row>
    <row r="980" spans="1:14">
      <c r="A980" t="str">
        <f t="shared" si="15"/>
        <v>Norman</v>
      </c>
      <c r="B980">
        <v>0</v>
      </c>
      <c r="D980">
        <v>2</v>
      </c>
      <c r="E980">
        <v>27</v>
      </c>
      <c r="F980" s="1">
        <v>42837</v>
      </c>
      <c r="G980" s="1">
        <v>42844</v>
      </c>
      <c r="H980">
        <v>4</v>
      </c>
      <c r="I980">
        <v>45.900000000000006</v>
      </c>
      <c r="J980">
        <v>0</v>
      </c>
      <c r="K980">
        <v>35.242937899999994</v>
      </c>
      <c r="L980">
        <v>-97.636161600000008</v>
      </c>
      <c r="M980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980" s="12">
        <f>Table22[[#This Row],[Permit Approval Date]]-Table22[[#This Row],[Permit Submitted Date]]</f>
        <v>7</v>
      </c>
    </row>
    <row r="981" spans="1:14">
      <c r="A981" t="str">
        <f t="shared" si="15"/>
        <v>Norman</v>
      </c>
      <c r="B981">
        <v>0</v>
      </c>
      <c r="D981">
        <v>1</v>
      </c>
      <c r="E981">
        <v>36</v>
      </c>
      <c r="F981" s="1">
        <v>42838</v>
      </c>
      <c r="G981" s="1">
        <v>42838</v>
      </c>
      <c r="H981">
        <v>13</v>
      </c>
      <c r="I981">
        <v>122.91999999999999</v>
      </c>
      <c r="J981">
        <v>0</v>
      </c>
      <c r="K981">
        <v>35.552937899999996</v>
      </c>
      <c r="L981">
        <v>-96.986161600000003</v>
      </c>
      <c r="M981" s="13">
        <f>ACOS(COS(RADIANS(90-$P$2)) *COS(RADIANS(90-Table22[[#This Row],[Latitude]])) +SIN(RADIANS(90-$P$2)) *SIN(RADIANS(90-Table22[[#This Row],[Latitude]])) *COS(RADIANS($Q$2-Table22[[#This Row],[Longitude]]))) *3958.756</f>
        <v>35.316230846414051</v>
      </c>
      <c r="N981" s="12">
        <f>Table22[[#This Row],[Permit Approval Date]]-Table22[[#This Row],[Permit Submitted Date]]</f>
        <v>0</v>
      </c>
    </row>
    <row r="982" spans="1:14">
      <c r="A982" t="str">
        <f t="shared" si="15"/>
        <v>Norman</v>
      </c>
      <c r="B982">
        <v>0</v>
      </c>
      <c r="C982">
        <v>1</v>
      </c>
      <c r="D982">
        <v>1</v>
      </c>
      <c r="E982">
        <v>21</v>
      </c>
      <c r="F982" s="1">
        <v>42838</v>
      </c>
      <c r="G982" s="1">
        <v>42838</v>
      </c>
      <c r="H982">
        <v>7</v>
      </c>
      <c r="I982">
        <v>43.730000000000004</v>
      </c>
      <c r="J982">
        <v>22.75</v>
      </c>
      <c r="K982">
        <v>34.902937899999998</v>
      </c>
      <c r="L982">
        <v>-97.886161600000008</v>
      </c>
      <c r="M982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982" s="12">
        <f>Table22[[#This Row],[Permit Approval Date]]-Table22[[#This Row],[Permit Submitted Date]]</f>
        <v>0</v>
      </c>
    </row>
    <row r="983" spans="1:14">
      <c r="A983" t="str">
        <f t="shared" si="15"/>
        <v>Norman</v>
      </c>
      <c r="B983">
        <v>0</v>
      </c>
      <c r="D983">
        <v>1</v>
      </c>
      <c r="E983">
        <v>29</v>
      </c>
      <c r="F983" s="1">
        <v>42838</v>
      </c>
      <c r="G983" s="1">
        <v>42838</v>
      </c>
      <c r="H983">
        <v>6</v>
      </c>
      <c r="I983">
        <v>44.58</v>
      </c>
      <c r="J983">
        <v>0</v>
      </c>
      <c r="K983">
        <v>34.902937899999998</v>
      </c>
      <c r="L983">
        <v>-97.886161600000008</v>
      </c>
      <c r="M98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983" s="12">
        <f>Table22[[#This Row],[Permit Approval Date]]-Table22[[#This Row],[Permit Submitted Date]]</f>
        <v>0</v>
      </c>
    </row>
    <row r="984" spans="1:14">
      <c r="A984" t="str">
        <f t="shared" si="15"/>
        <v>Norman</v>
      </c>
      <c r="B984">
        <v>0</v>
      </c>
      <c r="D984">
        <v>1</v>
      </c>
      <c r="E984">
        <v>18</v>
      </c>
      <c r="F984" s="1">
        <v>42838</v>
      </c>
      <c r="G984" s="1">
        <v>42846</v>
      </c>
      <c r="H984">
        <v>3</v>
      </c>
      <c r="I984">
        <v>28.53</v>
      </c>
      <c r="J984">
        <v>0</v>
      </c>
      <c r="K984">
        <v>35.362937899999999</v>
      </c>
      <c r="L984">
        <v>-97.236161600000003</v>
      </c>
      <c r="M984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984" s="12">
        <f>Table22[[#This Row],[Permit Approval Date]]-Table22[[#This Row],[Permit Submitted Date]]</f>
        <v>8</v>
      </c>
    </row>
    <row r="985" spans="1:14">
      <c r="A985" t="str">
        <f t="shared" si="15"/>
        <v>Norman</v>
      </c>
      <c r="B985">
        <v>0</v>
      </c>
      <c r="D985">
        <v>1</v>
      </c>
      <c r="E985">
        <v>21</v>
      </c>
      <c r="F985" s="1">
        <v>42838</v>
      </c>
      <c r="G985" s="1">
        <v>42838</v>
      </c>
      <c r="H985">
        <v>3</v>
      </c>
      <c r="I985">
        <v>24</v>
      </c>
      <c r="J985">
        <v>0</v>
      </c>
      <c r="K985">
        <v>34.902937899999998</v>
      </c>
      <c r="L985">
        <v>-97.886161600000008</v>
      </c>
      <c r="M98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985" s="12">
        <f>Table22[[#This Row],[Permit Approval Date]]-Table22[[#This Row],[Permit Submitted Date]]</f>
        <v>0</v>
      </c>
    </row>
    <row r="986" spans="1:14">
      <c r="A986" t="str">
        <f t="shared" si="15"/>
        <v>Norman</v>
      </c>
      <c r="B986">
        <v>0</v>
      </c>
      <c r="D986">
        <v>1</v>
      </c>
      <c r="E986">
        <v>14</v>
      </c>
      <c r="F986" s="1">
        <v>42838</v>
      </c>
      <c r="G986" s="1">
        <v>42843</v>
      </c>
      <c r="H986">
        <v>4</v>
      </c>
      <c r="I986">
        <v>19.86</v>
      </c>
      <c r="J986">
        <v>0</v>
      </c>
      <c r="K986">
        <v>35.482937899999996</v>
      </c>
      <c r="L986">
        <v>-97.206161600000001</v>
      </c>
      <c r="M98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986" s="12">
        <f>Table22[[#This Row],[Permit Approval Date]]-Table22[[#This Row],[Permit Submitted Date]]</f>
        <v>5</v>
      </c>
    </row>
    <row r="987" spans="1:14">
      <c r="A987" t="str">
        <f t="shared" si="15"/>
        <v>Norman</v>
      </c>
      <c r="B987">
        <v>0</v>
      </c>
      <c r="D987">
        <v>1</v>
      </c>
      <c r="E987">
        <v>22</v>
      </c>
      <c r="F987" s="1">
        <v>42842</v>
      </c>
      <c r="G987" s="1">
        <v>42846</v>
      </c>
      <c r="H987">
        <v>7</v>
      </c>
      <c r="I987">
        <v>52.17</v>
      </c>
      <c r="J987">
        <v>0</v>
      </c>
      <c r="K987">
        <v>35.332937899999997</v>
      </c>
      <c r="L987">
        <v>-97.326161600000006</v>
      </c>
      <c r="M987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987" s="12">
        <f>Table22[[#This Row],[Permit Approval Date]]-Table22[[#This Row],[Permit Submitted Date]]</f>
        <v>4</v>
      </c>
    </row>
    <row r="988" spans="1:14">
      <c r="A988" t="str">
        <f t="shared" si="15"/>
        <v>Norman</v>
      </c>
      <c r="B988">
        <v>0</v>
      </c>
      <c r="C988">
        <v>1</v>
      </c>
      <c r="D988">
        <v>1</v>
      </c>
      <c r="E988">
        <v>19</v>
      </c>
      <c r="F988" s="1">
        <v>42842</v>
      </c>
      <c r="G988" s="1">
        <v>42845</v>
      </c>
      <c r="H988">
        <v>2</v>
      </c>
      <c r="I988">
        <v>11</v>
      </c>
      <c r="J988">
        <v>11</v>
      </c>
      <c r="K988">
        <v>35.122937899999997</v>
      </c>
      <c r="L988">
        <v>-97.126161600000003</v>
      </c>
      <c r="M988" s="13">
        <f>ACOS(COS(RADIANS(90-$P$2)) *COS(RADIANS(90-Table22[[#This Row],[Latitude]])) +SIN(RADIANS(90-$P$2)) *SIN(RADIANS(90-Table22[[#This Row],[Latitude]])) *COS(RADIANS($Q$2-Table22[[#This Row],[Longitude]]))) *3958.756</f>
        <v>18.990152129534994</v>
      </c>
      <c r="N988" s="12">
        <f>Table22[[#This Row],[Permit Approval Date]]-Table22[[#This Row],[Permit Submitted Date]]</f>
        <v>3</v>
      </c>
    </row>
    <row r="989" spans="1:14">
      <c r="A989" t="str">
        <f t="shared" si="15"/>
        <v>Norman</v>
      </c>
      <c r="B989">
        <v>0</v>
      </c>
      <c r="D989">
        <v>1</v>
      </c>
      <c r="E989">
        <v>14</v>
      </c>
      <c r="F989" s="1">
        <v>42842</v>
      </c>
      <c r="G989" s="1">
        <v>42842</v>
      </c>
      <c r="H989">
        <v>4</v>
      </c>
      <c r="I989">
        <v>34.839999999999996</v>
      </c>
      <c r="J989">
        <v>0</v>
      </c>
      <c r="K989">
        <v>35.082937899999997</v>
      </c>
      <c r="L989">
        <v>-97.616161599999998</v>
      </c>
      <c r="M989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989" s="12">
        <f>Table22[[#This Row],[Permit Approval Date]]-Table22[[#This Row],[Permit Submitted Date]]</f>
        <v>0</v>
      </c>
    </row>
    <row r="990" spans="1:14">
      <c r="A990" t="str">
        <f t="shared" si="15"/>
        <v>Norman</v>
      </c>
      <c r="B990">
        <v>0</v>
      </c>
      <c r="C990">
        <v>1</v>
      </c>
      <c r="D990">
        <v>3</v>
      </c>
      <c r="E990">
        <v>48</v>
      </c>
      <c r="F990" s="1">
        <v>42842</v>
      </c>
      <c r="G990" s="1">
        <v>42849</v>
      </c>
      <c r="H990">
        <v>7</v>
      </c>
      <c r="I990">
        <v>63.030000000000008</v>
      </c>
      <c r="J990">
        <v>9.5</v>
      </c>
      <c r="K990">
        <v>35.112937899999999</v>
      </c>
      <c r="L990">
        <v>-97.946161599999996</v>
      </c>
      <c r="M990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990" s="12">
        <f>Table22[[#This Row],[Permit Approval Date]]-Table22[[#This Row],[Permit Submitted Date]]</f>
        <v>7</v>
      </c>
    </row>
    <row r="991" spans="1:14">
      <c r="A991" t="str">
        <f t="shared" si="15"/>
        <v>Norman</v>
      </c>
      <c r="B991">
        <v>0</v>
      </c>
      <c r="D991">
        <v>1</v>
      </c>
      <c r="E991">
        <v>17</v>
      </c>
      <c r="F991" s="1">
        <v>42842</v>
      </c>
      <c r="G991" s="1">
        <v>42842</v>
      </c>
      <c r="H991">
        <v>3</v>
      </c>
      <c r="I991">
        <v>26.15</v>
      </c>
      <c r="J991">
        <v>0</v>
      </c>
      <c r="K991">
        <v>35.082937899999997</v>
      </c>
      <c r="L991">
        <v>-97.616161599999998</v>
      </c>
      <c r="M991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991" s="12">
        <f>Table22[[#This Row],[Permit Approval Date]]-Table22[[#This Row],[Permit Submitted Date]]</f>
        <v>0</v>
      </c>
    </row>
    <row r="992" spans="1:14">
      <c r="A992" t="str">
        <f t="shared" si="15"/>
        <v>Norman</v>
      </c>
      <c r="B992">
        <v>0</v>
      </c>
      <c r="D992">
        <v>1</v>
      </c>
      <c r="E992">
        <v>20</v>
      </c>
      <c r="F992" s="1">
        <v>42842</v>
      </c>
      <c r="G992" s="1">
        <v>42845</v>
      </c>
      <c r="H992">
        <v>2</v>
      </c>
      <c r="I992">
        <v>16.34</v>
      </c>
      <c r="J992">
        <v>0</v>
      </c>
      <c r="K992">
        <v>35.232937899999996</v>
      </c>
      <c r="L992">
        <v>-97.1761616</v>
      </c>
      <c r="M992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992" s="12">
        <f>Table22[[#This Row],[Permit Approval Date]]-Table22[[#This Row],[Permit Submitted Date]]</f>
        <v>3</v>
      </c>
    </row>
    <row r="993" spans="1:14">
      <c r="A993" t="str">
        <f t="shared" si="15"/>
        <v>Norman</v>
      </c>
      <c r="B993">
        <v>1</v>
      </c>
      <c r="C993">
        <v>1</v>
      </c>
      <c r="D993">
        <v>1</v>
      </c>
      <c r="E993">
        <v>23</v>
      </c>
      <c r="F993" s="1">
        <v>42843</v>
      </c>
      <c r="G993" s="1">
        <v>42845</v>
      </c>
      <c r="H993">
        <v>5</v>
      </c>
      <c r="I993">
        <v>13.42</v>
      </c>
      <c r="J993">
        <v>24.749999999999996</v>
      </c>
      <c r="K993">
        <v>35.313924999999998</v>
      </c>
      <c r="L993">
        <v>-97.779213999999996</v>
      </c>
      <c r="M993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993" s="12">
        <f>Table22[[#This Row],[Permit Approval Date]]-Table22[[#This Row],[Permit Submitted Date]]</f>
        <v>2</v>
      </c>
    </row>
    <row r="994" spans="1:14">
      <c r="A994" t="str">
        <f t="shared" si="15"/>
        <v>Norman</v>
      </c>
      <c r="B994">
        <v>1</v>
      </c>
      <c r="C994">
        <v>1</v>
      </c>
      <c r="D994">
        <v>1</v>
      </c>
      <c r="E994">
        <v>25</v>
      </c>
      <c r="F994" s="1">
        <v>42843</v>
      </c>
      <c r="G994" s="1">
        <v>42845</v>
      </c>
      <c r="H994">
        <v>8</v>
      </c>
      <c r="I994">
        <v>41.8</v>
      </c>
      <c r="J994">
        <v>15.48</v>
      </c>
      <c r="K994">
        <v>35.313924999999998</v>
      </c>
      <c r="L994">
        <v>-97.779213999999996</v>
      </c>
      <c r="M994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994" s="12">
        <f>Table22[[#This Row],[Permit Approval Date]]-Table22[[#This Row],[Permit Submitted Date]]</f>
        <v>2</v>
      </c>
    </row>
    <row r="995" spans="1:14">
      <c r="A995" t="str">
        <f t="shared" si="15"/>
        <v>Norman</v>
      </c>
      <c r="B995">
        <v>0</v>
      </c>
      <c r="D995">
        <v>1</v>
      </c>
      <c r="E995">
        <v>41</v>
      </c>
      <c r="F995" s="1">
        <v>42843</v>
      </c>
      <c r="G995" s="1">
        <v>42846</v>
      </c>
      <c r="H995">
        <v>6</v>
      </c>
      <c r="I995">
        <v>49.35</v>
      </c>
      <c r="J995">
        <v>0</v>
      </c>
      <c r="K995">
        <v>35.352937899999993</v>
      </c>
      <c r="L995">
        <v>-97.196161599999996</v>
      </c>
      <c r="M995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995" s="12">
        <f>Table22[[#This Row],[Permit Approval Date]]-Table22[[#This Row],[Permit Submitted Date]]</f>
        <v>3</v>
      </c>
    </row>
    <row r="996" spans="1:14">
      <c r="A996" t="str">
        <f t="shared" si="15"/>
        <v>Norman</v>
      </c>
      <c r="B996">
        <v>1</v>
      </c>
      <c r="C996">
        <v>1</v>
      </c>
      <c r="D996">
        <v>1</v>
      </c>
      <c r="E996">
        <v>15</v>
      </c>
      <c r="F996" s="1">
        <v>42843</v>
      </c>
      <c r="G996" s="1">
        <v>42845</v>
      </c>
      <c r="H996">
        <v>6</v>
      </c>
      <c r="I996">
        <v>35.58</v>
      </c>
      <c r="J996">
        <v>11.52</v>
      </c>
      <c r="K996">
        <v>35.443925</v>
      </c>
      <c r="L996">
        <v>-97.619213999999999</v>
      </c>
      <c r="M996" s="13">
        <f>ACOS(COS(RADIANS(90-$P$2)) *COS(RADIANS(90-Table22[[#This Row],[Latitude]])) +SIN(RADIANS(90-$P$2)) *SIN(RADIANS(90-Table22[[#This Row],[Latitude]])) *COS(RADIANS($Q$2-Table22[[#This Row],[Longitude]]))) *3958.756</f>
        <v>19.098404895161835</v>
      </c>
      <c r="N996" s="12">
        <f>Table22[[#This Row],[Permit Approval Date]]-Table22[[#This Row],[Permit Submitted Date]]</f>
        <v>2</v>
      </c>
    </row>
    <row r="997" spans="1:14">
      <c r="A997" t="str">
        <f t="shared" si="15"/>
        <v>Norman</v>
      </c>
      <c r="B997">
        <v>0</v>
      </c>
      <c r="D997">
        <v>1</v>
      </c>
      <c r="E997">
        <v>24</v>
      </c>
      <c r="F997" s="1">
        <v>42843</v>
      </c>
      <c r="G997" s="1">
        <v>42843</v>
      </c>
      <c r="H997">
        <v>4</v>
      </c>
      <c r="I997">
        <v>38.450000000000003</v>
      </c>
      <c r="J997">
        <v>0</v>
      </c>
      <c r="K997">
        <v>36.452937899999995</v>
      </c>
      <c r="L997">
        <v>-97.7861616</v>
      </c>
      <c r="M997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997" s="12">
        <f>Table22[[#This Row],[Permit Approval Date]]-Table22[[#This Row],[Permit Submitted Date]]</f>
        <v>0</v>
      </c>
    </row>
    <row r="998" spans="1:14">
      <c r="A998" t="str">
        <f t="shared" si="15"/>
        <v>Norman</v>
      </c>
      <c r="B998">
        <v>0</v>
      </c>
      <c r="D998">
        <v>1</v>
      </c>
      <c r="E998">
        <v>19</v>
      </c>
      <c r="F998" s="1">
        <v>42843</v>
      </c>
      <c r="G998" s="1">
        <v>42846</v>
      </c>
      <c r="H998">
        <v>3</v>
      </c>
      <c r="I998">
        <v>34.81</v>
      </c>
      <c r="J998">
        <v>0</v>
      </c>
      <c r="K998">
        <v>35.362937899999999</v>
      </c>
      <c r="L998">
        <v>-97.236161600000003</v>
      </c>
      <c r="M998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998" s="12">
        <f>Table22[[#This Row],[Permit Approval Date]]-Table22[[#This Row],[Permit Submitted Date]]</f>
        <v>3</v>
      </c>
    </row>
    <row r="999" spans="1:14">
      <c r="A999" t="str">
        <f t="shared" si="15"/>
        <v>Norman</v>
      </c>
      <c r="B999">
        <v>0</v>
      </c>
      <c r="D999">
        <v>1</v>
      </c>
      <c r="E999">
        <v>19</v>
      </c>
      <c r="F999" s="1">
        <v>42843</v>
      </c>
      <c r="G999" s="1">
        <v>42857</v>
      </c>
      <c r="H999">
        <v>5</v>
      </c>
      <c r="I999">
        <v>33.910000000000004</v>
      </c>
      <c r="J999">
        <v>0</v>
      </c>
      <c r="K999">
        <v>36.002937899999999</v>
      </c>
      <c r="L999">
        <v>-97.346161600000002</v>
      </c>
      <c r="M999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999" s="12">
        <f>Table22[[#This Row],[Permit Approval Date]]-Table22[[#This Row],[Permit Submitted Date]]</f>
        <v>14</v>
      </c>
    </row>
    <row r="1000" spans="1:14">
      <c r="A1000" t="str">
        <f t="shared" si="15"/>
        <v>Norman</v>
      </c>
      <c r="B1000">
        <v>0</v>
      </c>
      <c r="D1000">
        <v>1</v>
      </c>
      <c r="E1000">
        <v>35</v>
      </c>
      <c r="F1000" s="1">
        <v>42843</v>
      </c>
      <c r="G1000" s="1">
        <v>42850</v>
      </c>
      <c r="H1000">
        <v>3</v>
      </c>
      <c r="I1000">
        <v>30.07</v>
      </c>
      <c r="J1000">
        <v>0</v>
      </c>
      <c r="K1000">
        <v>35.212937899999993</v>
      </c>
      <c r="L1000">
        <v>-97.576161600000006</v>
      </c>
      <c r="M1000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00" s="12">
        <f>Table22[[#This Row],[Permit Approval Date]]-Table22[[#This Row],[Permit Submitted Date]]</f>
        <v>7</v>
      </c>
    </row>
    <row r="1001" spans="1:14">
      <c r="A1001" t="str">
        <f t="shared" si="15"/>
        <v>Norman</v>
      </c>
      <c r="B1001">
        <v>0</v>
      </c>
      <c r="D1001">
        <v>1</v>
      </c>
      <c r="E1001">
        <v>32</v>
      </c>
      <c r="F1001" s="1">
        <v>42843</v>
      </c>
      <c r="G1001" s="1">
        <v>42850</v>
      </c>
      <c r="H1001">
        <v>3</v>
      </c>
      <c r="I1001">
        <v>27.67</v>
      </c>
      <c r="J1001">
        <v>0</v>
      </c>
      <c r="K1001">
        <v>35.482937899999996</v>
      </c>
      <c r="L1001">
        <v>-97.206161600000001</v>
      </c>
      <c r="M100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001" s="12">
        <f>Table22[[#This Row],[Permit Approval Date]]-Table22[[#This Row],[Permit Submitted Date]]</f>
        <v>7</v>
      </c>
    </row>
    <row r="1002" spans="1:14">
      <c r="A1002" t="str">
        <f t="shared" si="15"/>
        <v>Norman</v>
      </c>
      <c r="B1002">
        <v>0</v>
      </c>
      <c r="D1002">
        <v>1</v>
      </c>
      <c r="E1002">
        <v>40</v>
      </c>
      <c r="F1002" s="1">
        <v>42844</v>
      </c>
      <c r="G1002" s="1">
        <v>42846</v>
      </c>
      <c r="H1002">
        <v>11</v>
      </c>
      <c r="I1002">
        <v>78.819999999999993</v>
      </c>
      <c r="J1002">
        <v>0</v>
      </c>
      <c r="K1002">
        <v>35.362937899999999</v>
      </c>
      <c r="L1002">
        <v>-97.236161600000003</v>
      </c>
      <c r="M1002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002" s="12">
        <f>Table22[[#This Row],[Permit Approval Date]]-Table22[[#This Row],[Permit Submitted Date]]</f>
        <v>2</v>
      </c>
    </row>
    <row r="1003" spans="1:14">
      <c r="A1003" t="str">
        <f t="shared" si="15"/>
        <v>Norman</v>
      </c>
      <c r="B1003">
        <v>0</v>
      </c>
      <c r="D1003">
        <v>1</v>
      </c>
      <c r="E1003">
        <v>25</v>
      </c>
      <c r="F1003" s="1">
        <v>42844</v>
      </c>
      <c r="G1003" s="1">
        <v>42844</v>
      </c>
      <c r="H1003">
        <v>9</v>
      </c>
      <c r="I1003">
        <v>68.06</v>
      </c>
      <c r="J1003">
        <v>0</v>
      </c>
      <c r="K1003">
        <v>35.312937899999994</v>
      </c>
      <c r="L1003">
        <v>-97.116161599999998</v>
      </c>
      <c r="M1003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003" s="12">
        <f>Table22[[#This Row],[Permit Approval Date]]-Table22[[#This Row],[Permit Submitted Date]]</f>
        <v>0</v>
      </c>
    </row>
    <row r="1004" spans="1:14">
      <c r="A1004" t="str">
        <f t="shared" si="15"/>
        <v>Norman</v>
      </c>
      <c r="B1004">
        <v>0</v>
      </c>
      <c r="C1004">
        <v>1</v>
      </c>
      <c r="D1004">
        <v>1</v>
      </c>
      <c r="E1004">
        <v>23</v>
      </c>
      <c r="F1004" s="1">
        <v>42844</v>
      </c>
      <c r="G1004" s="1">
        <v>42844</v>
      </c>
      <c r="H1004">
        <v>6</v>
      </c>
      <c r="I1004">
        <v>44.43</v>
      </c>
      <c r="J1004">
        <v>14.93</v>
      </c>
      <c r="K1004">
        <v>35.472937899999998</v>
      </c>
      <c r="L1004">
        <v>-97.026161599999995</v>
      </c>
      <c r="M1004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004" s="12">
        <f>Table22[[#This Row],[Permit Approval Date]]-Table22[[#This Row],[Permit Submitted Date]]</f>
        <v>0</v>
      </c>
    </row>
    <row r="1005" spans="1:14">
      <c r="A1005" t="str">
        <f t="shared" si="15"/>
        <v>Norman</v>
      </c>
      <c r="B1005">
        <v>0</v>
      </c>
      <c r="D1005">
        <v>1</v>
      </c>
      <c r="E1005">
        <v>13</v>
      </c>
      <c r="F1005" s="1">
        <v>42844</v>
      </c>
      <c r="G1005" s="1">
        <v>42844</v>
      </c>
      <c r="H1005">
        <v>6</v>
      </c>
      <c r="I1005">
        <v>44.39</v>
      </c>
      <c r="J1005">
        <v>0</v>
      </c>
      <c r="K1005">
        <v>35.082937899999997</v>
      </c>
      <c r="L1005">
        <v>-97.616161599999998</v>
      </c>
      <c r="M1005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005" s="12">
        <f>Table22[[#This Row],[Permit Approval Date]]-Table22[[#This Row],[Permit Submitted Date]]</f>
        <v>0</v>
      </c>
    </row>
    <row r="1006" spans="1:14">
      <c r="A1006" t="str">
        <f t="shared" si="15"/>
        <v>Norman</v>
      </c>
      <c r="B1006">
        <v>0</v>
      </c>
      <c r="D1006">
        <v>1</v>
      </c>
      <c r="E1006">
        <v>14</v>
      </c>
      <c r="F1006" s="1">
        <v>42844</v>
      </c>
      <c r="G1006" s="1">
        <v>42844</v>
      </c>
      <c r="H1006">
        <v>4</v>
      </c>
      <c r="I1006">
        <v>39.08</v>
      </c>
      <c r="J1006">
        <v>0</v>
      </c>
      <c r="K1006">
        <v>35.632937899999995</v>
      </c>
      <c r="L1006">
        <v>-97.506161599999999</v>
      </c>
      <c r="M1006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006" s="12">
        <f>Table22[[#This Row],[Permit Approval Date]]-Table22[[#This Row],[Permit Submitted Date]]</f>
        <v>0</v>
      </c>
    </row>
    <row r="1007" spans="1:14">
      <c r="A1007" t="str">
        <f t="shared" si="15"/>
        <v>Norman</v>
      </c>
      <c r="B1007">
        <v>0</v>
      </c>
      <c r="D1007">
        <v>1</v>
      </c>
      <c r="E1007">
        <v>23</v>
      </c>
      <c r="F1007" s="1">
        <v>42844</v>
      </c>
      <c r="G1007" s="1">
        <v>42844</v>
      </c>
      <c r="H1007">
        <v>3</v>
      </c>
      <c r="I1007">
        <v>33.480000000000004</v>
      </c>
      <c r="J1007">
        <v>0</v>
      </c>
      <c r="K1007">
        <v>34.962937899999993</v>
      </c>
      <c r="L1007">
        <v>-97.966161600000007</v>
      </c>
      <c r="M1007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007" s="12">
        <f>Table22[[#This Row],[Permit Approval Date]]-Table22[[#This Row],[Permit Submitted Date]]</f>
        <v>0</v>
      </c>
    </row>
    <row r="1008" spans="1:14">
      <c r="A1008" t="str">
        <f t="shared" si="15"/>
        <v>Norman</v>
      </c>
      <c r="B1008">
        <v>0</v>
      </c>
      <c r="D1008">
        <v>1</v>
      </c>
      <c r="E1008">
        <v>30</v>
      </c>
      <c r="F1008" s="1">
        <v>42844</v>
      </c>
      <c r="G1008" s="1">
        <v>42844</v>
      </c>
      <c r="H1008">
        <v>3</v>
      </c>
      <c r="I1008">
        <v>29.33</v>
      </c>
      <c r="J1008">
        <v>0</v>
      </c>
      <c r="K1008">
        <v>35.542937899999998</v>
      </c>
      <c r="L1008">
        <v>-96.936161600000005</v>
      </c>
      <c r="M1008" s="13">
        <f>ACOS(COS(RADIANS(90-$P$2)) *COS(RADIANS(90-Table22[[#This Row],[Latitude]])) +SIN(RADIANS(90-$P$2)) *SIN(RADIANS(90-Table22[[#This Row],[Latitude]])) *COS(RADIANS($Q$2-Table22[[#This Row],[Longitude]]))) *3958.756</f>
        <v>36.99673376660337</v>
      </c>
      <c r="N1008" s="12">
        <f>Table22[[#This Row],[Permit Approval Date]]-Table22[[#This Row],[Permit Submitted Date]]</f>
        <v>0</v>
      </c>
    </row>
    <row r="1009" spans="1:14">
      <c r="A1009" t="str">
        <f t="shared" si="15"/>
        <v>Norman</v>
      </c>
      <c r="B1009">
        <v>0</v>
      </c>
      <c r="D1009">
        <v>1</v>
      </c>
      <c r="E1009">
        <v>15</v>
      </c>
      <c r="F1009" s="1">
        <v>42844</v>
      </c>
      <c r="G1009" s="1">
        <v>42846</v>
      </c>
      <c r="H1009">
        <v>3</v>
      </c>
      <c r="I1009">
        <v>27.17</v>
      </c>
      <c r="J1009">
        <v>0</v>
      </c>
      <c r="K1009">
        <v>35.702937899999995</v>
      </c>
      <c r="L1009">
        <v>-97.4261616</v>
      </c>
      <c r="M1009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1009" s="12">
        <f>Table22[[#This Row],[Permit Approval Date]]-Table22[[#This Row],[Permit Submitted Date]]</f>
        <v>2</v>
      </c>
    </row>
    <row r="1010" spans="1:14">
      <c r="A1010" t="str">
        <f t="shared" si="15"/>
        <v>Norman</v>
      </c>
      <c r="B1010">
        <v>0</v>
      </c>
      <c r="D1010">
        <v>1</v>
      </c>
      <c r="E1010">
        <v>21</v>
      </c>
      <c r="F1010" s="1">
        <v>42844</v>
      </c>
      <c r="G1010" s="1">
        <v>42846</v>
      </c>
      <c r="H1010">
        <v>3</v>
      </c>
      <c r="I1010">
        <v>25.17</v>
      </c>
      <c r="J1010">
        <v>0</v>
      </c>
      <c r="K1010">
        <v>35.362937899999999</v>
      </c>
      <c r="L1010">
        <v>-97.236161600000003</v>
      </c>
      <c r="M1010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010" s="12">
        <f>Table22[[#This Row],[Permit Approval Date]]-Table22[[#This Row],[Permit Submitted Date]]</f>
        <v>2</v>
      </c>
    </row>
    <row r="1011" spans="1:14">
      <c r="A1011" t="str">
        <f t="shared" si="15"/>
        <v>Norman</v>
      </c>
      <c r="B1011">
        <v>0</v>
      </c>
      <c r="D1011">
        <v>1</v>
      </c>
      <c r="E1011">
        <v>20</v>
      </c>
      <c r="F1011" s="1">
        <v>42844</v>
      </c>
      <c r="G1011" s="1">
        <v>42844</v>
      </c>
      <c r="H1011">
        <v>3</v>
      </c>
      <c r="I1011">
        <v>21.66</v>
      </c>
      <c r="J1011">
        <v>0</v>
      </c>
      <c r="K1011">
        <v>35.312937899999994</v>
      </c>
      <c r="L1011">
        <v>-97.116161599999998</v>
      </c>
      <c r="M1011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011" s="12">
        <f>Table22[[#This Row],[Permit Approval Date]]-Table22[[#This Row],[Permit Submitted Date]]</f>
        <v>0</v>
      </c>
    </row>
    <row r="1012" spans="1:14">
      <c r="A1012" t="str">
        <f t="shared" si="15"/>
        <v>Norman</v>
      </c>
      <c r="B1012">
        <v>0</v>
      </c>
      <c r="D1012">
        <v>1</v>
      </c>
      <c r="E1012">
        <v>14</v>
      </c>
      <c r="F1012" s="1">
        <v>42844</v>
      </c>
      <c r="G1012" s="1">
        <v>42852</v>
      </c>
      <c r="H1012">
        <v>3</v>
      </c>
      <c r="I1012">
        <v>17.47</v>
      </c>
      <c r="J1012">
        <v>0</v>
      </c>
      <c r="K1012">
        <v>35.212937899999993</v>
      </c>
      <c r="L1012">
        <v>-97.576161600000006</v>
      </c>
      <c r="M1012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12" s="12">
        <f>Table22[[#This Row],[Permit Approval Date]]-Table22[[#This Row],[Permit Submitted Date]]</f>
        <v>8</v>
      </c>
    </row>
    <row r="1013" spans="1:14">
      <c r="A1013" t="str">
        <f t="shared" si="15"/>
        <v>Norman</v>
      </c>
      <c r="B1013">
        <v>0</v>
      </c>
      <c r="D1013">
        <v>2</v>
      </c>
      <c r="E1013">
        <v>50</v>
      </c>
      <c r="F1013" s="1">
        <v>42845</v>
      </c>
      <c r="G1013" s="1">
        <v>42845</v>
      </c>
      <c r="H1013">
        <v>24</v>
      </c>
      <c r="I1013">
        <v>157.78</v>
      </c>
      <c r="J1013">
        <v>2.5</v>
      </c>
      <c r="K1013">
        <v>35.312937899999994</v>
      </c>
      <c r="L1013">
        <v>-97.116161599999998</v>
      </c>
      <c r="M1013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013" s="12">
        <f>Table22[[#This Row],[Permit Approval Date]]-Table22[[#This Row],[Permit Submitted Date]]</f>
        <v>0</v>
      </c>
    </row>
    <row r="1014" spans="1:14">
      <c r="A1014" t="str">
        <f t="shared" si="15"/>
        <v>Norman</v>
      </c>
      <c r="B1014">
        <v>0</v>
      </c>
      <c r="D1014">
        <v>1</v>
      </c>
      <c r="E1014">
        <v>17</v>
      </c>
      <c r="F1014" s="1">
        <v>42845</v>
      </c>
      <c r="G1014" s="1">
        <v>42852</v>
      </c>
      <c r="H1014">
        <v>4</v>
      </c>
      <c r="I1014">
        <v>31.049999999999997</v>
      </c>
      <c r="J1014">
        <v>0</v>
      </c>
      <c r="K1014">
        <v>35.032937899999993</v>
      </c>
      <c r="L1014">
        <v>-97.296161600000005</v>
      </c>
      <c r="M1014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014" s="12">
        <f>Table22[[#This Row],[Permit Approval Date]]-Table22[[#This Row],[Permit Submitted Date]]</f>
        <v>7</v>
      </c>
    </row>
    <row r="1015" spans="1:14">
      <c r="A1015" t="str">
        <f t="shared" si="15"/>
        <v>Norman</v>
      </c>
      <c r="B1015">
        <v>0</v>
      </c>
      <c r="D1015">
        <v>1</v>
      </c>
      <c r="E1015">
        <v>19</v>
      </c>
      <c r="F1015" s="1">
        <v>42845</v>
      </c>
      <c r="G1015" s="1">
        <v>42852</v>
      </c>
      <c r="H1015">
        <v>4</v>
      </c>
      <c r="I1015">
        <v>30.81</v>
      </c>
      <c r="J1015">
        <v>0</v>
      </c>
      <c r="K1015">
        <v>34.882937899999995</v>
      </c>
      <c r="L1015">
        <v>-97.096161600000002</v>
      </c>
      <c r="M1015" s="13">
        <f>ACOS(COS(RADIANS(90-$P$2)) *COS(RADIANS(90-Table22[[#This Row],[Latitude]])) +SIN(RADIANS(90-$P$2)) *SIN(RADIANS(90-Table22[[#This Row],[Latitude]])) *COS(RADIANS($Q$2-Table22[[#This Row],[Longitude]]))) *3958.756</f>
        <v>29.857362621340226</v>
      </c>
      <c r="N1015" s="12">
        <f>Table22[[#This Row],[Permit Approval Date]]-Table22[[#This Row],[Permit Submitted Date]]</f>
        <v>7</v>
      </c>
    </row>
    <row r="1016" spans="1:14">
      <c r="A1016" t="str">
        <f t="shared" si="15"/>
        <v>Norman</v>
      </c>
      <c r="B1016">
        <v>0</v>
      </c>
      <c r="D1016">
        <v>1</v>
      </c>
      <c r="E1016">
        <v>10</v>
      </c>
      <c r="F1016" s="1">
        <v>42845</v>
      </c>
      <c r="G1016" s="1">
        <v>42864</v>
      </c>
      <c r="H1016">
        <v>3</v>
      </c>
      <c r="I1016">
        <v>24.65</v>
      </c>
      <c r="J1016">
        <v>0</v>
      </c>
      <c r="K1016">
        <v>35.222937899999998</v>
      </c>
      <c r="L1016">
        <v>-97.486161600000003</v>
      </c>
      <c r="M1016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016" s="12">
        <f>Table22[[#This Row],[Permit Approval Date]]-Table22[[#This Row],[Permit Submitted Date]]</f>
        <v>19</v>
      </c>
    </row>
    <row r="1017" spans="1:14">
      <c r="A1017" t="str">
        <f t="shared" si="15"/>
        <v>Norman</v>
      </c>
      <c r="B1017">
        <v>0</v>
      </c>
      <c r="D1017">
        <v>1</v>
      </c>
      <c r="E1017">
        <v>18</v>
      </c>
      <c r="F1017" s="1">
        <v>42845</v>
      </c>
      <c r="G1017" s="1">
        <v>42850</v>
      </c>
      <c r="H1017">
        <v>4</v>
      </c>
      <c r="I1017">
        <v>21.810000000000002</v>
      </c>
      <c r="J1017">
        <v>6.73</v>
      </c>
      <c r="K1017">
        <v>35.482937899999996</v>
      </c>
      <c r="L1017">
        <v>-97.206161600000001</v>
      </c>
      <c r="M101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017" s="12">
        <f>Table22[[#This Row],[Permit Approval Date]]-Table22[[#This Row],[Permit Submitted Date]]</f>
        <v>5</v>
      </c>
    </row>
    <row r="1018" spans="1:14">
      <c r="A1018" t="str">
        <f t="shared" si="15"/>
        <v>Norman</v>
      </c>
      <c r="B1018">
        <v>0</v>
      </c>
      <c r="D1018">
        <v>1</v>
      </c>
      <c r="E1018">
        <v>14</v>
      </c>
      <c r="F1018" s="1">
        <v>42845</v>
      </c>
      <c r="G1018" s="1">
        <v>42852</v>
      </c>
      <c r="H1018">
        <v>3</v>
      </c>
      <c r="I1018">
        <v>18.86</v>
      </c>
      <c r="J1018">
        <v>0</v>
      </c>
      <c r="K1018">
        <v>35.072937899999999</v>
      </c>
      <c r="L1018">
        <v>-97.396161599999999</v>
      </c>
      <c r="M1018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1018" s="12">
        <f>Table22[[#This Row],[Permit Approval Date]]-Table22[[#This Row],[Permit Submitted Date]]</f>
        <v>7</v>
      </c>
    </row>
    <row r="1019" spans="1:14">
      <c r="A1019" t="str">
        <f t="shared" si="15"/>
        <v>Norman</v>
      </c>
      <c r="B1019">
        <v>0</v>
      </c>
      <c r="D1019">
        <v>1</v>
      </c>
      <c r="E1019">
        <v>25</v>
      </c>
      <c r="F1019" s="1">
        <v>42846</v>
      </c>
      <c r="G1019" s="1">
        <v>42851</v>
      </c>
      <c r="H1019">
        <v>5</v>
      </c>
      <c r="I1019">
        <v>59.5</v>
      </c>
      <c r="J1019">
        <v>0</v>
      </c>
      <c r="K1019">
        <v>35.362937899999999</v>
      </c>
      <c r="L1019">
        <v>-97.236161600000003</v>
      </c>
      <c r="M1019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019" s="12">
        <f>Table22[[#This Row],[Permit Approval Date]]-Table22[[#This Row],[Permit Submitted Date]]</f>
        <v>5</v>
      </c>
    </row>
    <row r="1020" spans="1:14">
      <c r="A1020" t="str">
        <f t="shared" si="15"/>
        <v>Norman</v>
      </c>
      <c r="B1020">
        <v>0</v>
      </c>
      <c r="D1020">
        <v>1</v>
      </c>
      <c r="E1020">
        <v>19</v>
      </c>
      <c r="F1020" s="1">
        <v>42846</v>
      </c>
      <c r="G1020" s="1">
        <v>42846</v>
      </c>
      <c r="H1020">
        <v>6</v>
      </c>
      <c r="I1020">
        <v>47.39</v>
      </c>
      <c r="J1020">
        <v>0</v>
      </c>
      <c r="K1020">
        <v>35.082937899999997</v>
      </c>
      <c r="L1020">
        <v>-97.616161599999998</v>
      </c>
      <c r="M1020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020" s="12">
        <f>Table22[[#This Row],[Permit Approval Date]]-Table22[[#This Row],[Permit Submitted Date]]</f>
        <v>0</v>
      </c>
    </row>
    <row r="1021" spans="1:14">
      <c r="A1021" t="str">
        <f t="shared" si="15"/>
        <v>Norman</v>
      </c>
      <c r="B1021">
        <v>0</v>
      </c>
      <c r="D1021">
        <v>1</v>
      </c>
      <c r="E1021">
        <v>25</v>
      </c>
      <c r="F1021" s="1">
        <v>42846</v>
      </c>
      <c r="G1021" s="1">
        <v>42853</v>
      </c>
      <c r="H1021">
        <v>5</v>
      </c>
      <c r="I1021">
        <v>37.799999999999997</v>
      </c>
      <c r="J1021">
        <v>0</v>
      </c>
      <c r="K1021">
        <v>35.312937899999994</v>
      </c>
      <c r="L1021">
        <v>-97.116161599999998</v>
      </c>
      <c r="M1021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021" s="12">
        <f>Table22[[#This Row],[Permit Approval Date]]-Table22[[#This Row],[Permit Submitted Date]]</f>
        <v>7</v>
      </c>
    </row>
    <row r="1022" spans="1:14">
      <c r="A1022" t="str">
        <f t="shared" si="15"/>
        <v>Norman</v>
      </c>
      <c r="B1022">
        <v>0</v>
      </c>
      <c r="D1022">
        <v>1</v>
      </c>
      <c r="E1022">
        <v>12</v>
      </c>
      <c r="F1022" s="1">
        <v>42846</v>
      </c>
      <c r="G1022" s="1">
        <v>42853</v>
      </c>
      <c r="H1022">
        <v>5</v>
      </c>
      <c r="I1022">
        <v>30.13</v>
      </c>
      <c r="J1022">
        <v>0</v>
      </c>
      <c r="K1022">
        <v>35.242937899999994</v>
      </c>
      <c r="L1022">
        <v>-97.226161599999998</v>
      </c>
      <c r="M1022" s="13">
        <f>ACOS(COS(RADIANS(90-$P$2)) *COS(RADIANS(90-Table22[[#This Row],[Latitude]])) +SIN(RADIANS(90-$P$2)) *SIN(RADIANS(90-Table22[[#This Row],[Latitude]])) *COS(RADIANS($Q$2-Table22[[#This Row],[Longitude]]))) *3958.756</f>
        <v>12.701181611774436</v>
      </c>
      <c r="N1022" s="12">
        <f>Table22[[#This Row],[Permit Approval Date]]-Table22[[#This Row],[Permit Submitted Date]]</f>
        <v>7</v>
      </c>
    </row>
    <row r="1023" spans="1:14">
      <c r="A1023" t="str">
        <f t="shared" si="15"/>
        <v>Norman</v>
      </c>
      <c r="B1023">
        <v>0</v>
      </c>
      <c r="D1023">
        <v>1</v>
      </c>
      <c r="E1023">
        <v>22</v>
      </c>
      <c r="F1023" s="1">
        <v>42846</v>
      </c>
      <c r="G1023" s="1">
        <v>42850</v>
      </c>
      <c r="H1023">
        <v>3</v>
      </c>
      <c r="I1023">
        <v>26.82</v>
      </c>
      <c r="J1023">
        <v>0</v>
      </c>
      <c r="K1023">
        <v>34.902937899999998</v>
      </c>
      <c r="L1023">
        <v>-97.376161600000003</v>
      </c>
      <c r="M1023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023" s="12">
        <f>Table22[[#This Row],[Permit Approval Date]]-Table22[[#This Row],[Permit Submitted Date]]</f>
        <v>4</v>
      </c>
    </row>
    <row r="1024" spans="1:14">
      <c r="A1024" t="str">
        <f t="shared" si="15"/>
        <v>Norman</v>
      </c>
      <c r="B1024">
        <v>0</v>
      </c>
      <c r="D1024">
        <v>1</v>
      </c>
      <c r="E1024">
        <v>15</v>
      </c>
      <c r="F1024" s="1">
        <v>42846</v>
      </c>
      <c r="G1024" s="1">
        <v>42846</v>
      </c>
      <c r="H1024">
        <v>2</v>
      </c>
      <c r="I1024">
        <v>19.28</v>
      </c>
      <c r="J1024">
        <v>0</v>
      </c>
      <c r="K1024">
        <v>34.902937899999998</v>
      </c>
      <c r="L1024">
        <v>-97.886161600000008</v>
      </c>
      <c r="M102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024" s="12">
        <f>Table22[[#This Row],[Permit Approval Date]]-Table22[[#This Row],[Permit Submitted Date]]</f>
        <v>0</v>
      </c>
    </row>
    <row r="1025" spans="1:14">
      <c r="A1025" t="str">
        <f t="shared" si="15"/>
        <v>Norman</v>
      </c>
      <c r="B1025">
        <v>0</v>
      </c>
      <c r="C1025">
        <v>1</v>
      </c>
      <c r="D1025">
        <v>3</v>
      </c>
      <c r="E1025">
        <v>62</v>
      </c>
      <c r="F1025" s="1">
        <v>42849</v>
      </c>
      <c r="G1025" s="1">
        <v>42852</v>
      </c>
      <c r="H1025">
        <v>20</v>
      </c>
      <c r="I1025">
        <v>174.42999999999998</v>
      </c>
      <c r="J1025">
        <v>11</v>
      </c>
      <c r="K1025">
        <v>34.882937899999995</v>
      </c>
      <c r="L1025">
        <v>-96.836161599999997</v>
      </c>
      <c r="M1025" s="13">
        <f>ACOS(COS(RADIANS(90-$P$2)) *COS(RADIANS(90-Table22[[#This Row],[Latitude]])) +SIN(RADIANS(90-$P$2)) *SIN(RADIANS(90-Table22[[#This Row],[Latitude]])) *COS(RADIANS($Q$2-Table22[[#This Row],[Longitude]]))) *3958.756</f>
        <v>41.120493982645655</v>
      </c>
      <c r="N1025" s="12">
        <f>Table22[[#This Row],[Permit Approval Date]]-Table22[[#This Row],[Permit Submitted Date]]</f>
        <v>3</v>
      </c>
    </row>
    <row r="1026" spans="1:14">
      <c r="A1026" t="str">
        <f t="shared" ref="A1026:A1089" si="16">"Norman"</f>
        <v>Norman</v>
      </c>
      <c r="B1026">
        <v>0</v>
      </c>
      <c r="D1026">
        <v>1</v>
      </c>
      <c r="E1026">
        <v>14</v>
      </c>
      <c r="F1026" s="1">
        <v>42849</v>
      </c>
      <c r="G1026" s="1">
        <v>42858</v>
      </c>
      <c r="H1026">
        <v>3</v>
      </c>
      <c r="I1026">
        <v>20.83</v>
      </c>
      <c r="J1026">
        <v>0</v>
      </c>
      <c r="K1026">
        <v>35.212937899999993</v>
      </c>
      <c r="L1026">
        <v>-97.576161600000006</v>
      </c>
      <c r="M102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26" s="12">
        <f>Table22[[#This Row],[Permit Approval Date]]-Table22[[#This Row],[Permit Submitted Date]]</f>
        <v>9</v>
      </c>
    </row>
    <row r="1027" spans="1:14">
      <c r="A1027" t="str">
        <f t="shared" si="16"/>
        <v>Norman</v>
      </c>
      <c r="B1027">
        <v>0</v>
      </c>
      <c r="D1027">
        <v>2</v>
      </c>
      <c r="E1027">
        <v>32</v>
      </c>
      <c r="F1027" s="1">
        <v>42850</v>
      </c>
      <c r="G1027" s="1">
        <v>42858</v>
      </c>
      <c r="H1027">
        <v>6</v>
      </c>
      <c r="I1027">
        <v>48.099999999999994</v>
      </c>
      <c r="J1027">
        <v>0</v>
      </c>
      <c r="K1027">
        <v>35.212937899999993</v>
      </c>
      <c r="L1027">
        <v>-97.576161600000006</v>
      </c>
      <c r="M1027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27" s="12">
        <f>Table22[[#This Row],[Permit Approval Date]]-Table22[[#This Row],[Permit Submitted Date]]</f>
        <v>8</v>
      </c>
    </row>
    <row r="1028" spans="1:14">
      <c r="A1028" t="str">
        <f t="shared" si="16"/>
        <v>Norman</v>
      </c>
      <c r="B1028">
        <v>0</v>
      </c>
      <c r="D1028">
        <v>2</v>
      </c>
      <c r="E1028">
        <v>33</v>
      </c>
      <c r="F1028" s="1">
        <v>42850</v>
      </c>
      <c r="G1028" s="1">
        <v>42866</v>
      </c>
      <c r="H1028">
        <v>6</v>
      </c>
      <c r="I1028">
        <v>43.61</v>
      </c>
      <c r="J1028">
        <v>0</v>
      </c>
      <c r="K1028">
        <v>35.272937899999995</v>
      </c>
      <c r="L1028">
        <v>-96.956161600000001</v>
      </c>
      <c r="M1028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028" s="12">
        <f>Table22[[#This Row],[Permit Approval Date]]-Table22[[#This Row],[Permit Submitted Date]]</f>
        <v>16</v>
      </c>
    </row>
    <row r="1029" spans="1:14">
      <c r="A1029" t="str">
        <f t="shared" si="16"/>
        <v>Norman</v>
      </c>
      <c r="B1029">
        <v>0</v>
      </c>
      <c r="D1029">
        <v>1</v>
      </c>
      <c r="E1029">
        <v>27</v>
      </c>
      <c r="F1029" s="1">
        <v>42850</v>
      </c>
      <c r="G1029" s="1">
        <v>42850</v>
      </c>
      <c r="H1029">
        <v>4</v>
      </c>
      <c r="I1029">
        <v>35.799999999999997</v>
      </c>
      <c r="J1029">
        <v>0</v>
      </c>
      <c r="K1029">
        <v>35.232937899999996</v>
      </c>
      <c r="L1029">
        <v>-97.006161599999999</v>
      </c>
      <c r="M102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029" s="12">
        <f>Table22[[#This Row],[Permit Approval Date]]-Table22[[#This Row],[Permit Submitted Date]]</f>
        <v>0</v>
      </c>
    </row>
    <row r="1030" spans="1:14">
      <c r="A1030" t="str">
        <f t="shared" si="16"/>
        <v>Norman</v>
      </c>
      <c r="B1030">
        <v>0</v>
      </c>
      <c r="D1030">
        <v>1</v>
      </c>
      <c r="E1030">
        <v>30</v>
      </c>
      <c r="F1030" s="1">
        <v>42850</v>
      </c>
      <c r="G1030" s="1">
        <v>42858</v>
      </c>
      <c r="H1030">
        <v>3</v>
      </c>
      <c r="I1030">
        <v>27.42</v>
      </c>
      <c r="J1030">
        <v>0</v>
      </c>
      <c r="K1030">
        <v>35.212937899999993</v>
      </c>
      <c r="L1030">
        <v>-97.576161600000006</v>
      </c>
      <c r="M1030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30" s="12">
        <f>Table22[[#This Row],[Permit Approval Date]]-Table22[[#This Row],[Permit Submitted Date]]</f>
        <v>8</v>
      </c>
    </row>
    <row r="1031" spans="1:14">
      <c r="A1031" t="str">
        <f t="shared" si="16"/>
        <v>Norman</v>
      </c>
      <c r="B1031">
        <v>0</v>
      </c>
      <c r="C1031">
        <v>1</v>
      </c>
      <c r="D1031">
        <v>1</v>
      </c>
      <c r="E1031">
        <v>24</v>
      </c>
      <c r="F1031" s="1">
        <v>42851</v>
      </c>
      <c r="G1031" s="1">
        <v>42859</v>
      </c>
      <c r="H1031">
        <v>7</v>
      </c>
      <c r="I1031">
        <v>37.919999999999995</v>
      </c>
      <c r="J1031">
        <v>13.05</v>
      </c>
      <c r="K1031">
        <v>35.442937899999997</v>
      </c>
      <c r="L1031">
        <v>-97.756161599999999</v>
      </c>
      <c r="M1031" s="13">
        <f>ACOS(COS(RADIANS(90-$P$2)) *COS(RADIANS(90-Table22[[#This Row],[Latitude]])) +SIN(RADIANS(90-$P$2)) *SIN(RADIANS(90-Table22[[#This Row],[Latitude]])) *COS(RADIANS($Q$2-Table22[[#This Row],[Longitude]]))) *3958.756</f>
        <v>23.923610815887201</v>
      </c>
      <c r="N1031" s="12">
        <f>Table22[[#This Row],[Permit Approval Date]]-Table22[[#This Row],[Permit Submitted Date]]</f>
        <v>8</v>
      </c>
    </row>
    <row r="1032" spans="1:14">
      <c r="A1032" t="str">
        <f t="shared" si="16"/>
        <v>Norman</v>
      </c>
      <c r="B1032">
        <v>0</v>
      </c>
      <c r="D1032">
        <v>2</v>
      </c>
      <c r="E1032">
        <v>36</v>
      </c>
      <c r="F1032" s="1">
        <v>42851</v>
      </c>
      <c r="G1032" s="1">
        <v>42851</v>
      </c>
      <c r="H1032">
        <v>7</v>
      </c>
      <c r="I1032">
        <v>52.870000000000005</v>
      </c>
      <c r="J1032">
        <v>0</v>
      </c>
      <c r="K1032">
        <v>35.472937899999998</v>
      </c>
      <c r="L1032">
        <v>-97.026161599999995</v>
      </c>
      <c r="M1032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032" s="12">
        <f>Table22[[#This Row],[Permit Approval Date]]-Table22[[#This Row],[Permit Submitted Date]]</f>
        <v>0</v>
      </c>
    </row>
    <row r="1033" spans="1:14">
      <c r="A1033" t="str">
        <f t="shared" si="16"/>
        <v>Norman</v>
      </c>
      <c r="B1033">
        <v>0</v>
      </c>
      <c r="D1033">
        <v>1</v>
      </c>
      <c r="E1033">
        <v>41</v>
      </c>
      <c r="F1033" s="1">
        <v>42852</v>
      </c>
      <c r="G1033" s="1">
        <v>42857</v>
      </c>
      <c r="H1033">
        <v>9</v>
      </c>
      <c r="I1033">
        <v>75.259999999999991</v>
      </c>
      <c r="J1033">
        <v>0</v>
      </c>
      <c r="K1033">
        <v>35.482937899999996</v>
      </c>
      <c r="L1033">
        <v>-97.206161600000001</v>
      </c>
      <c r="M1033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033" s="12">
        <f>Table22[[#This Row],[Permit Approval Date]]-Table22[[#This Row],[Permit Submitted Date]]</f>
        <v>5</v>
      </c>
    </row>
    <row r="1034" spans="1:14">
      <c r="A1034" t="str">
        <f t="shared" si="16"/>
        <v>Norman</v>
      </c>
      <c r="B1034">
        <v>1</v>
      </c>
      <c r="D1034">
        <v>1</v>
      </c>
      <c r="E1034">
        <v>20</v>
      </c>
      <c r="F1034" s="1">
        <v>42852</v>
      </c>
      <c r="G1034" s="1">
        <v>42871</v>
      </c>
      <c r="H1034">
        <v>8</v>
      </c>
      <c r="I1034">
        <v>63.460000000000008</v>
      </c>
      <c r="J1034">
        <v>0</v>
      </c>
      <c r="K1034">
        <v>35.112431399999998</v>
      </c>
      <c r="L1034">
        <v>-97.4638396</v>
      </c>
      <c r="M1034" s="13">
        <f>ACOS(COS(RADIANS(90-$P$2)) *COS(RADIANS(90-Table22[[#This Row],[Latitude]])) +SIN(RADIANS(90-$P$2)) *SIN(RADIANS(90-Table22[[#This Row],[Latitude]])) *COS(RADIANS($Q$2-Table22[[#This Row],[Longitude]]))) *3958.756</f>
        <v>6.5424529293899996</v>
      </c>
      <c r="N1034" s="12">
        <f>Table22[[#This Row],[Permit Approval Date]]-Table22[[#This Row],[Permit Submitted Date]]</f>
        <v>19</v>
      </c>
    </row>
    <row r="1035" spans="1:14">
      <c r="A1035" t="str">
        <f t="shared" si="16"/>
        <v>Norman</v>
      </c>
      <c r="B1035">
        <v>1</v>
      </c>
      <c r="D1035">
        <v>1</v>
      </c>
      <c r="E1035">
        <v>16</v>
      </c>
      <c r="F1035" s="1">
        <v>42852</v>
      </c>
      <c r="G1035" s="1">
        <v>42877</v>
      </c>
      <c r="H1035">
        <v>9</v>
      </c>
      <c r="I1035">
        <v>59.07</v>
      </c>
      <c r="J1035">
        <v>0</v>
      </c>
      <c r="K1035">
        <v>35.550556999999998</v>
      </c>
      <c r="L1035">
        <v>-97.470181400000001</v>
      </c>
      <c r="M1035" s="13">
        <f>ACOS(COS(RADIANS(90-$P$2)) *COS(RADIANS(90-Table22[[#This Row],[Latitude]])) +SIN(RADIANS(90-$P$2)) *SIN(RADIANS(90-Table22[[#This Row],[Latitude]])) *COS(RADIANS($Q$2-Table22[[#This Row],[Longitude]]))) *3958.756</f>
        <v>23.838805986574858</v>
      </c>
      <c r="N1035" s="12">
        <f>Table22[[#This Row],[Permit Approval Date]]-Table22[[#This Row],[Permit Submitted Date]]</f>
        <v>25</v>
      </c>
    </row>
    <row r="1036" spans="1:14">
      <c r="A1036" t="str">
        <f t="shared" si="16"/>
        <v>Norman</v>
      </c>
      <c r="B1036">
        <v>0</v>
      </c>
      <c r="D1036">
        <v>1</v>
      </c>
      <c r="E1036">
        <v>36</v>
      </c>
      <c r="F1036" s="1">
        <v>42852</v>
      </c>
      <c r="G1036" s="1">
        <v>42852</v>
      </c>
      <c r="H1036">
        <v>6</v>
      </c>
      <c r="I1036">
        <v>50.89</v>
      </c>
      <c r="J1036">
        <v>0</v>
      </c>
      <c r="K1036">
        <v>36.292937899999998</v>
      </c>
      <c r="L1036">
        <v>-97.7861616</v>
      </c>
      <c r="M1036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1036" s="12">
        <f>Table22[[#This Row],[Permit Approval Date]]-Table22[[#This Row],[Permit Submitted Date]]</f>
        <v>0</v>
      </c>
    </row>
    <row r="1037" spans="1:14">
      <c r="A1037" t="str">
        <f t="shared" si="16"/>
        <v>Norman</v>
      </c>
      <c r="B1037">
        <v>0</v>
      </c>
      <c r="D1037">
        <v>1</v>
      </c>
      <c r="E1037">
        <v>19</v>
      </c>
      <c r="F1037" s="1">
        <v>42852</v>
      </c>
      <c r="G1037" s="1">
        <v>42857</v>
      </c>
      <c r="H1037">
        <v>4</v>
      </c>
      <c r="I1037">
        <v>39.33</v>
      </c>
      <c r="J1037">
        <v>0</v>
      </c>
      <c r="K1037">
        <v>35.482937899999996</v>
      </c>
      <c r="L1037">
        <v>-97.206161600000001</v>
      </c>
      <c r="M103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037" s="12">
        <f>Table22[[#This Row],[Permit Approval Date]]-Table22[[#This Row],[Permit Submitted Date]]</f>
        <v>5</v>
      </c>
    </row>
    <row r="1038" spans="1:14">
      <c r="A1038" t="str">
        <f t="shared" si="16"/>
        <v>Norman</v>
      </c>
      <c r="B1038">
        <v>0</v>
      </c>
      <c r="D1038">
        <v>1</v>
      </c>
      <c r="E1038">
        <v>26</v>
      </c>
      <c r="F1038" s="1">
        <v>42852</v>
      </c>
      <c r="G1038" s="1">
        <v>42863</v>
      </c>
      <c r="H1038">
        <v>4</v>
      </c>
      <c r="I1038">
        <v>26.71</v>
      </c>
      <c r="J1038">
        <v>0</v>
      </c>
      <c r="K1038">
        <v>35.242937899999994</v>
      </c>
      <c r="L1038">
        <v>-97.636161600000008</v>
      </c>
      <c r="M1038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1038" s="12">
        <f>Table22[[#This Row],[Permit Approval Date]]-Table22[[#This Row],[Permit Submitted Date]]</f>
        <v>11</v>
      </c>
    </row>
    <row r="1039" spans="1:14">
      <c r="A1039" t="str">
        <f t="shared" si="16"/>
        <v>Norman</v>
      </c>
      <c r="B1039">
        <v>1</v>
      </c>
      <c r="C1039">
        <v>1</v>
      </c>
      <c r="D1039">
        <v>1</v>
      </c>
      <c r="E1039">
        <v>23</v>
      </c>
      <c r="F1039" s="1">
        <v>42853</v>
      </c>
      <c r="G1039" s="1">
        <v>42860</v>
      </c>
      <c r="H1039">
        <v>9</v>
      </c>
      <c r="I1039">
        <v>40.36</v>
      </c>
      <c r="J1039">
        <v>25.790000000000003</v>
      </c>
      <c r="K1039">
        <v>35.310557000000003</v>
      </c>
      <c r="L1039">
        <v>-97.71018140000001</v>
      </c>
      <c r="M1039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039" s="12">
        <f>Table22[[#This Row],[Permit Approval Date]]-Table22[[#This Row],[Permit Submitted Date]]</f>
        <v>7</v>
      </c>
    </row>
    <row r="1040" spans="1:14">
      <c r="A1040" t="str">
        <f t="shared" si="16"/>
        <v>Norman</v>
      </c>
      <c r="B1040">
        <v>1</v>
      </c>
      <c r="D1040">
        <v>1</v>
      </c>
      <c r="E1040">
        <v>11</v>
      </c>
      <c r="F1040" s="1">
        <v>42853</v>
      </c>
      <c r="G1040" s="1">
        <v>42860</v>
      </c>
      <c r="H1040">
        <v>11</v>
      </c>
      <c r="I1040">
        <v>87.83</v>
      </c>
      <c r="J1040">
        <v>3.95</v>
      </c>
      <c r="K1040">
        <v>35.180556999999993</v>
      </c>
      <c r="L1040">
        <v>-97.540181399999994</v>
      </c>
      <c r="M1040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040" s="12">
        <f>Table22[[#This Row],[Permit Approval Date]]-Table22[[#This Row],[Permit Submitted Date]]</f>
        <v>7</v>
      </c>
    </row>
    <row r="1041" spans="1:14">
      <c r="A1041" t="str">
        <f t="shared" si="16"/>
        <v>Norman</v>
      </c>
      <c r="B1041">
        <v>1</v>
      </c>
      <c r="D1041">
        <v>1</v>
      </c>
      <c r="E1041">
        <v>22</v>
      </c>
      <c r="F1041" s="1">
        <v>42853</v>
      </c>
      <c r="G1041" s="1">
        <v>42867</v>
      </c>
      <c r="H1041">
        <v>11</v>
      </c>
      <c r="I1041">
        <v>73.66</v>
      </c>
      <c r="J1041">
        <v>6.54</v>
      </c>
      <c r="K1041">
        <v>35.310557000000003</v>
      </c>
      <c r="L1041">
        <v>-97.71018140000001</v>
      </c>
      <c r="M1041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041" s="12">
        <f>Table22[[#This Row],[Permit Approval Date]]-Table22[[#This Row],[Permit Submitted Date]]</f>
        <v>14</v>
      </c>
    </row>
    <row r="1042" spans="1:14">
      <c r="A1042" t="str">
        <f t="shared" si="16"/>
        <v>Norman</v>
      </c>
      <c r="B1042">
        <v>1</v>
      </c>
      <c r="D1042">
        <v>1</v>
      </c>
      <c r="E1042">
        <v>19</v>
      </c>
      <c r="F1042" s="1">
        <v>42853</v>
      </c>
      <c r="G1042" s="1">
        <v>42867</v>
      </c>
      <c r="H1042">
        <v>9</v>
      </c>
      <c r="I1042">
        <v>66.169999999999987</v>
      </c>
      <c r="J1042">
        <v>4.32</v>
      </c>
      <c r="K1042">
        <v>35.180556999999993</v>
      </c>
      <c r="L1042">
        <v>-97.540181399999994</v>
      </c>
      <c r="M1042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042" s="12">
        <f>Table22[[#This Row],[Permit Approval Date]]-Table22[[#This Row],[Permit Submitted Date]]</f>
        <v>14</v>
      </c>
    </row>
    <row r="1043" spans="1:14">
      <c r="A1043" t="str">
        <f t="shared" si="16"/>
        <v>Norman</v>
      </c>
      <c r="B1043">
        <v>1</v>
      </c>
      <c r="D1043">
        <v>1</v>
      </c>
      <c r="E1043">
        <v>12</v>
      </c>
      <c r="F1043" s="1">
        <v>42853</v>
      </c>
      <c r="G1043" s="1">
        <v>42860</v>
      </c>
      <c r="H1043">
        <v>7</v>
      </c>
      <c r="I1043">
        <v>65.289999999999992</v>
      </c>
      <c r="J1043">
        <v>0.93</v>
      </c>
      <c r="K1043">
        <v>35.180556999999993</v>
      </c>
      <c r="L1043">
        <v>-97.540181399999994</v>
      </c>
      <c r="M1043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043" s="12">
        <f>Table22[[#This Row],[Permit Approval Date]]-Table22[[#This Row],[Permit Submitted Date]]</f>
        <v>7</v>
      </c>
    </row>
    <row r="1044" spans="1:14">
      <c r="A1044" t="str">
        <f t="shared" si="16"/>
        <v>Norman</v>
      </c>
      <c r="B1044">
        <v>1</v>
      </c>
      <c r="D1044">
        <v>1</v>
      </c>
      <c r="E1044">
        <v>23</v>
      </c>
      <c r="F1044" s="1">
        <v>42853</v>
      </c>
      <c r="G1044" s="1">
        <v>42860</v>
      </c>
      <c r="H1044">
        <v>9</v>
      </c>
      <c r="I1044">
        <v>62.039999999999992</v>
      </c>
      <c r="J1044">
        <v>6.55</v>
      </c>
      <c r="K1044">
        <v>35.310557000000003</v>
      </c>
      <c r="L1044">
        <v>-97.71018140000001</v>
      </c>
      <c r="M1044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044" s="12">
        <f>Table22[[#This Row],[Permit Approval Date]]-Table22[[#This Row],[Permit Submitted Date]]</f>
        <v>7</v>
      </c>
    </row>
    <row r="1045" spans="1:14">
      <c r="A1045" t="str">
        <f t="shared" si="16"/>
        <v>Norman</v>
      </c>
      <c r="B1045">
        <v>0</v>
      </c>
      <c r="D1045">
        <v>1</v>
      </c>
      <c r="E1045">
        <v>23</v>
      </c>
      <c r="F1045" s="1">
        <v>42853</v>
      </c>
      <c r="G1045" s="1">
        <v>42853</v>
      </c>
      <c r="H1045">
        <v>5</v>
      </c>
      <c r="I1045">
        <v>54.68</v>
      </c>
      <c r="J1045">
        <v>0</v>
      </c>
      <c r="K1045">
        <v>35.552937899999996</v>
      </c>
      <c r="L1045">
        <v>-97.046161600000005</v>
      </c>
      <c r="M1045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1045" s="12">
        <f>Table22[[#This Row],[Permit Approval Date]]-Table22[[#This Row],[Permit Submitted Date]]</f>
        <v>0</v>
      </c>
    </row>
    <row r="1046" spans="1:14">
      <c r="A1046" t="str">
        <f t="shared" si="16"/>
        <v>Norman</v>
      </c>
      <c r="B1046">
        <v>0</v>
      </c>
      <c r="D1046">
        <v>1</v>
      </c>
      <c r="E1046">
        <v>25</v>
      </c>
      <c r="F1046" s="1">
        <v>42853</v>
      </c>
      <c r="G1046" s="1">
        <v>42859</v>
      </c>
      <c r="H1046">
        <v>6</v>
      </c>
      <c r="I1046">
        <v>49.84</v>
      </c>
      <c r="J1046">
        <v>0</v>
      </c>
      <c r="K1046">
        <v>34.902937899999998</v>
      </c>
      <c r="L1046">
        <v>-97.376161600000003</v>
      </c>
      <c r="M1046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046" s="12">
        <f>Table22[[#This Row],[Permit Approval Date]]-Table22[[#This Row],[Permit Submitted Date]]</f>
        <v>6</v>
      </c>
    </row>
    <row r="1047" spans="1:14">
      <c r="A1047" t="str">
        <f t="shared" si="16"/>
        <v>Norman</v>
      </c>
      <c r="B1047">
        <v>0</v>
      </c>
      <c r="D1047">
        <v>2</v>
      </c>
      <c r="E1047">
        <v>27</v>
      </c>
      <c r="F1047" s="1">
        <v>42853</v>
      </c>
      <c r="G1047" s="1">
        <v>42853</v>
      </c>
      <c r="H1047">
        <v>5</v>
      </c>
      <c r="I1047">
        <v>46.07</v>
      </c>
      <c r="J1047">
        <v>0</v>
      </c>
      <c r="K1047">
        <v>35.232937899999996</v>
      </c>
      <c r="L1047">
        <v>-97.006161599999999</v>
      </c>
      <c r="M104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047" s="12">
        <f>Table22[[#This Row],[Permit Approval Date]]-Table22[[#This Row],[Permit Submitted Date]]</f>
        <v>0</v>
      </c>
    </row>
    <row r="1048" spans="1:14">
      <c r="A1048" t="str">
        <f t="shared" si="16"/>
        <v>Norman</v>
      </c>
      <c r="B1048">
        <v>1</v>
      </c>
      <c r="C1048">
        <v>1</v>
      </c>
      <c r="D1048">
        <v>1</v>
      </c>
      <c r="E1048">
        <v>25</v>
      </c>
      <c r="F1048" s="1">
        <v>42853</v>
      </c>
      <c r="G1048" s="1">
        <v>42867</v>
      </c>
      <c r="H1048">
        <v>9</v>
      </c>
      <c r="I1048">
        <v>48.699999999999996</v>
      </c>
      <c r="J1048">
        <v>11.120000000000001</v>
      </c>
      <c r="K1048">
        <v>35.210556999999994</v>
      </c>
      <c r="L1048">
        <v>-97.250181400000002</v>
      </c>
      <c r="M1048" s="13">
        <f>ACOS(COS(RADIANS(90-$P$2)) *COS(RADIANS(90-Table22[[#This Row],[Latitude]])) +SIN(RADIANS(90-$P$2)) *SIN(RADIANS(90-Table22[[#This Row],[Latitude]])) *COS(RADIANS($Q$2-Table22[[#This Row],[Longitude]]))) *3958.756</f>
        <v>11.093918915394083</v>
      </c>
      <c r="N1048" s="12">
        <f>Table22[[#This Row],[Permit Approval Date]]-Table22[[#This Row],[Permit Submitted Date]]</f>
        <v>14</v>
      </c>
    </row>
    <row r="1049" spans="1:14">
      <c r="A1049" t="str">
        <f t="shared" si="16"/>
        <v>Norman</v>
      </c>
      <c r="B1049">
        <v>1</v>
      </c>
      <c r="C1049">
        <v>1</v>
      </c>
      <c r="D1049">
        <v>1</v>
      </c>
      <c r="E1049">
        <v>22</v>
      </c>
      <c r="F1049" s="1">
        <v>42853</v>
      </c>
      <c r="G1049" s="1">
        <v>42860</v>
      </c>
      <c r="H1049">
        <v>12</v>
      </c>
      <c r="I1049">
        <v>83.559999999999988</v>
      </c>
      <c r="J1049">
        <v>10.42</v>
      </c>
      <c r="K1049">
        <v>35.210556999999994</v>
      </c>
      <c r="L1049">
        <v>-97.610181400000016</v>
      </c>
      <c r="M1049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049" s="12">
        <f>Table22[[#This Row],[Permit Approval Date]]-Table22[[#This Row],[Permit Submitted Date]]</f>
        <v>7</v>
      </c>
    </row>
    <row r="1050" spans="1:14">
      <c r="A1050" t="str">
        <f t="shared" si="16"/>
        <v>Norman</v>
      </c>
      <c r="B1050">
        <v>1</v>
      </c>
      <c r="C1050">
        <v>1</v>
      </c>
      <c r="D1050">
        <v>1</v>
      </c>
      <c r="E1050">
        <v>23</v>
      </c>
      <c r="F1050" s="1">
        <v>42853</v>
      </c>
      <c r="G1050" s="1">
        <v>42860</v>
      </c>
      <c r="H1050">
        <v>15</v>
      </c>
      <c r="I1050">
        <v>88.2</v>
      </c>
      <c r="J1050">
        <v>10.32</v>
      </c>
      <c r="K1050">
        <v>35.180556999999993</v>
      </c>
      <c r="L1050">
        <v>-97.540181399999994</v>
      </c>
      <c r="M1050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050" s="12">
        <f>Table22[[#This Row],[Permit Approval Date]]-Table22[[#This Row],[Permit Submitted Date]]</f>
        <v>7</v>
      </c>
    </row>
    <row r="1051" spans="1:14">
      <c r="A1051" t="str">
        <f t="shared" si="16"/>
        <v>Norman</v>
      </c>
      <c r="B1051">
        <v>1</v>
      </c>
      <c r="D1051">
        <v>1</v>
      </c>
      <c r="E1051">
        <v>29</v>
      </c>
      <c r="F1051" s="1">
        <v>42856</v>
      </c>
      <c r="G1051" s="1">
        <v>42864</v>
      </c>
      <c r="H1051">
        <v>9</v>
      </c>
      <c r="I1051">
        <v>70.260000000000005</v>
      </c>
      <c r="J1051">
        <v>0</v>
      </c>
      <c r="K1051">
        <v>34.662937899999996</v>
      </c>
      <c r="L1051">
        <v>-97.116161599999998</v>
      </c>
      <c r="M1051" s="13">
        <f>ACOS(COS(RADIANS(90-$P$2)) *COS(RADIANS(90-Table22[[#This Row],[Latitude]])) +SIN(RADIANS(90-$P$2)) *SIN(RADIANS(90-Table22[[#This Row],[Latitude]])) *COS(RADIANS($Q$2-Table22[[#This Row],[Longitude]]))) *3958.756</f>
        <v>41.935888738776761</v>
      </c>
      <c r="N1051" s="12">
        <f>Table22[[#This Row],[Permit Approval Date]]-Table22[[#This Row],[Permit Submitted Date]]</f>
        <v>8</v>
      </c>
    </row>
    <row r="1052" spans="1:14">
      <c r="A1052" t="str">
        <f t="shared" si="16"/>
        <v>Norman</v>
      </c>
      <c r="B1052">
        <v>0</v>
      </c>
      <c r="D1052">
        <v>1</v>
      </c>
      <c r="E1052">
        <v>31</v>
      </c>
      <c r="F1052" s="1">
        <v>42856</v>
      </c>
      <c r="G1052" s="1">
        <v>42870</v>
      </c>
      <c r="H1052">
        <v>8</v>
      </c>
      <c r="I1052">
        <v>63.460000000000008</v>
      </c>
      <c r="J1052">
        <v>0</v>
      </c>
      <c r="K1052">
        <v>35.162937899999996</v>
      </c>
      <c r="L1052">
        <v>-96.9261616</v>
      </c>
      <c r="M1052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052" s="12">
        <f>Table22[[#This Row],[Permit Approval Date]]-Table22[[#This Row],[Permit Submitted Date]]</f>
        <v>14</v>
      </c>
    </row>
    <row r="1053" spans="1:14">
      <c r="A1053" t="str">
        <f t="shared" si="16"/>
        <v>Norman</v>
      </c>
      <c r="B1053">
        <v>1</v>
      </c>
      <c r="D1053">
        <v>1</v>
      </c>
      <c r="E1053">
        <v>17</v>
      </c>
      <c r="F1053" s="1">
        <v>42856</v>
      </c>
      <c r="G1053" s="1">
        <v>42878</v>
      </c>
      <c r="H1053">
        <v>5</v>
      </c>
      <c r="I1053">
        <v>51.19</v>
      </c>
      <c r="J1053">
        <v>0</v>
      </c>
      <c r="K1053">
        <v>35.208142000000002</v>
      </c>
      <c r="L1053">
        <v>-97.335610999999986</v>
      </c>
      <c r="M1053" s="13">
        <f>ACOS(COS(RADIANS(90-$P$2)) *COS(RADIANS(90-Table22[[#This Row],[Latitude]])) +SIN(RADIANS(90-$P$2)) *SIN(RADIANS(90-Table22[[#This Row],[Latitude]])) *COS(RADIANS($Q$2-Table22[[#This Row],[Longitude]]))) *3958.756</f>
        <v>6.2685173478590626</v>
      </c>
      <c r="N1053" s="12">
        <f>Table22[[#This Row],[Permit Approval Date]]-Table22[[#This Row],[Permit Submitted Date]]</f>
        <v>22</v>
      </c>
    </row>
    <row r="1054" spans="1:14">
      <c r="A1054" t="str">
        <f t="shared" si="16"/>
        <v>Norman</v>
      </c>
      <c r="B1054">
        <v>1</v>
      </c>
      <c r="D1054">
        <v>1</v>
      </c>
      <c r="E1054">
        <v>18</v>
      </c>
      <c r="F1054" s="1">
        <v>42856</v>
      </c>
      <c r="G1054" s="1">
        <v>42878</v>
      </c>
      <c r="H1054">
        <v>4</v>
      </c>
      <c r="I1054">
        <v>43.46</v>
      </c>
      <c r="J1054">
        <v>0</v>
      </c>
      <c r="K1054">
        <v>35.128142000000004</v>
      </c>
      <c r="L1054">
        <v>-97.295610999999994</v>
      </c>
      <c r="M1054" s="13">
        <f>ACOS(COS(RADIANS(90-$P$2)) *COS(RADIANS(90-Table22[[#This Row],[Latitude]])) +SIN(RADIANS(90-$P$2)) *SIN(RADIANS(90-Table22[[#This Row],[Latitude]])) *COS(RADIANS($Q$2-Table22[[#This Row],[Longitude]]))) *3958.756</f>
        <v>10.086529621740086</v>
      </c>
      <c r="N1054" s="12">
        <f>Table22[[#This Row],[Permit Approval Date]]-Table22[[#This Row],[Permit Submitted Date]]</f>
        <v>22</v>
      </c>
    </row>
    <row r="1055" spans="1:14">
      <c r="A1055" t="str">
        <f t="shared" si="16"/>
        <v>Norman</v>
      </c>
      <c r="B1055">
        <v>0</v>
      </c>
      <c r="D1055">
        <v>1</v>
      </c>
      <c r="E1055">
        <v>24</v>
      </c>
      <c r="F1055" s="1">
        <v>42856</v>
      </c>
      <c r="G1055" s="1">
        <v>42857</v>
      </c>
      <c r="H1055">
        <v>4</v>
      </c>
      <c r="I1055">
        <v>31.46</v>
      </c>
      <c r="J1055">
        <v>0</v>
      </c>
      <c r="K1055">
        <v>35.482937899999996</v>
      </c>
      <c r="L1055">
        <v>-97.206161600000001</v>
      </c>
      <c r="M1055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055" s="12">
        <f>Table22[[#This Row],[Permit Approval Date]]-Table22[[#This Row],[Permit Submitted Date]]</f>
        <v>1</v>
      </c>
    </row>
    <row r="1056" spans="1:14">
      <c r="A1056" t="str">
        <f t="shared" si="16"/>
        <v>Norman</v>
      </c>
      <c r="B1056">
        <v>0</v>
      </c>
      <c r="D1056">
        <v>1</v>
      </c>
      <c r="E1056">
        <v>22</v>
      </c>
      <c r="F1056" s="1">
        <v>42856</v>
      </c>
      <c r="G1056" s="1">
        <v>42865</v>
      </c>
      <c r="H1056">
        <v>3</v>
      </c>
      <c r="I1056">
        <v>21.03</v>
      </c>
      <c r="J1056">
        <v>0</v>
      </c>
      <c r="K1056">
        <v>35.212937899999993</v>
      </c>
      <c r="L1056">
        <v>-97.576161600000006</v>
      </c>
      <c r="M105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56" s="12">
        <f>Table22[[#This Row],[Permit Approval Date]]-Table22[[#This Row],[Permit Submitted Date]]</f>
        <v>9</v>
      </c>
    </row>
    <row r="1057" spans="1:14">
      <c r="A1057" t="str">
        <f t="shared" si="16"/>
        <v>Norman</v>
      </c>
      <c r="B1057">
        <v>0</v>
      </c>
      <c r="D1057">
        <v>1</v>
      </c>
      <c r="E1057">
        <v>24</v>
      </c>
      <c r="F1057" s="1">
        <v>42857</v>
      </c>
      <c r="G1057" s="1">
        <v>42857</v>
      </c>
      <c r="H1057">
        <v>4</v>
      </c>
      <c r="I1057">
        <v>44.67</v>
      </c>
      <c r="J1057">
        <v>0</v>
      </c>
      <c r="K1057">
        <v>36.452937899999995</v>
      </c>
      <c r="L1057">
        <v>-97.7861616</v>
      </c>
      <c r="M1057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057" s="12">
        <f>Table22[[#This Row],[Permit Approval Date]]-Table22[[#This Row],[Permit Submitted Date]]</f>
        <v>0</v>
      </c>
    </row>
    <row r="1058" spans="1:14">
      <c r="A1058" t="str">
        <f t="shared" si="16"/>
        <v>Norman</v>
      </c>
      <c r="B1058">
        <v>0</v>
      </c>
      <c r="D1058">
        <v>1</v>
      </c>
      <c r="E1058">
        <v>14</v>
      </c>
      <c r="F1058" s="1">
        <v>42857</v>
      </c>
      <c r="G1058" s="1">
        <v>42857</v>
      </c>
      <c r="H1058">
        <v>3</v>
      </c>
      <c r="I1058">
        <v>19.37</v>
      </c>
      <c r="J1058">
        <v>0</v>
      </c>
      <c r="K1058">
        <v>34.962937899999993</v>
      </c>
      <c r="L1058">
        <v>-97.966161600000007</v>
      </c>
      <c r="M105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058" s="12">
        <f>Table22[[#This Row],[Permit Approval Date]]-Table22[[#This Row],[Permit Submitted Date]]</f>
        <v>0</v>
      </c>
    </row>
    <row r="1059" spans="1:14">
      <c r="A1059" t="str">
        <f t="shared" si="16"/>
        <v>Norman</v>
      </c>
      <c r="B1059">
        <v>1</v>
      </c>
      <c r="C1059">
        <v>1</v>
      </c>
      <c r="D1059">
        <v>1</v>
      </c>
      <c r="E1059">
        <v>17</v>
      </c>
      <c r="F1059" s="1">
        <v>42858</v>
      </c>
      <c r="G1059" s="1">
        <v>42858</v>
      </c>
      <c r="H1059">
        <v>17</v>
      </c>
      <c r="I1059">
        <v>90.43</v>
      </c>
      <c r="J1059">
        <v>34.480000000000004</v>
      </c>
      <c r="K1059">
        <v>35.194735700000003</v>
      </c>
      <c r="L1059">
        <v>-98.001802699999999</v>
      </c>
      <c r="M1059" s="13">
        <f>ACOS(COS(RADIANS(90-$P$2)) *COS(RADIANS(90-Table22[[#This Row],[Latitude]])) +SIN(RADIANS(90-$P$2)) *SIN(RADIANS(90-Table22[[#This Row],[Latitude]])) *COS(RADIANS($Q$2-Table22[[#This Row],[Longitude]]))) *3958.756</f>
        <v>31.35484382832599</v>
      </c>
      <c r="N1059" s="12">
        <f>Table22[[#This Row],[Permit Approval Date]]-Table22[[#This Row],[Permit Submitted Date]]</f>
        <v>0</v>
      </c>
    </row>
    <row r="1060" spans="1:14">
      <c r="A1060" t="str">
        <f t="shared" si="16"/>
        <v>Norman</v>
      </c>
      <c r="B1060">
        <v>0</v>
      </c>
      <c r="D1060">
        <v>2</v>
      </c>
      <c r="E1060">
        <v>25</v>
      </c>
      <c r="F1060" s="1">
        <v>42858</v>
      </c>
      <c r="G1060" s="1">
        <v>42860</v>
      </c>
      <c r="H1060">
        <v>8</v>
      </c>
      <c r="I1060">
        <v>62.010000000000005</v>
      </c>
      <c r="J1060">
        <v>0</v>
      </c>
      <c r="K1060">
        <v>35.222937899999998</v>
      </c>
      <c r="L1060">
        <v>-97.486161600000003</v>
      </c>
      <c r="M1060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060" s="12">
        <f>Table22[[#This Row],[Permit Approval Date]]-Table22[[#This Row],[Permit Submitted Date]]</f>
        <v>2</v>
      </c>
    </row>
    <row r="1061" spans="1:14">
      <c r="A1061" t="str">
        <f t="shared" si="16"/>
        <v>Norman</v>
      </c>
      <c r="B1061">
        <v>1</v>
      </c>
      <c r="D1061">
        <v>1</v>
      </c>
      <c r="E1061">
        <v>14</v>
      </c>
      <c r="F1061" s="1">
        <v>42858</v>
      </c>
      <c r="G1061" s="1">
        <v>42880</v>
      </c>
      <c r="H1061">
        <v>8</v>
      </c>
      <c r="I1061">
        <v>49.83</v>
      </c>
      <c r="J1061">
        <v>6.93</v>
      </c>
      <c r="K1061">
        <v>35.320556999999994</v>
      </c>
      <c r="L1061">
        <v>-97.540181399999994</v>
      </c>
      <c r="M1061" s="13">
        <f>ACOS(COS(RADIANS(90-$P$2)) *COS(RADIANS(90-Table22[[#This Row],[Latitude]])) +SIN(RADIANS(90-$P$2)) *SIN(RADIANS(90-Table22[[#This Row],[Latitude]])) *COS(RADIANS($Q$2-Table22[[#This Row],[Longitude]]))) *3958.756</f>
        <v>9.5097119946493365</v>
      </c>
      <c r="N1061" s="12">
        <f>Table22[[#This Row],[Permit Approval Date]]-Table22[[#This Row],[Permit Submitted Date]]</f>
        <v>22</v>
      </c>
    </row>
    <row r="1062" spans="1:14">
      <c r="A1062" t="str">
        <f t="shared" si="16"/>
        <v>Norman</v>
      </c>
      <c r="B1062">
        <v>1</v>
      </c>
      <c r="D1062">
        <v>1</v>
      </c>
      <c r="E1062">
        <v>10</v>
      </c>
      <c r="F1062" s="1">
        <v>42858</v>
      </c>
      <c r="G1062" s="1">
        <v>42880</v>
      </c>
      <c r="H1062">
        <v>5</v>
      </c>
      <c r="I1062">
        <v>47.56</v>
      </c>
      <c r="J1062">
        <v>0</v>
      </c>
      <c r="K1062">
        <v>35.210556999999994</v>
      </c>
      <c r="L1062">
        <v>-97.250181400000002</v>
      </c>
      <c r="M1062" s="13">
        <f>ACOS(COS(RADIANS(90-$P$2)) *COS(RADIANS(90-Table22[[#This Row],[Latitude]])) +SIN(RADIANS(90-$P$2)) *SIN(RADIANS(90-Table22[[#This Row],[Latitude]])) *COS(RADIANS($Q$2-Table22[[#This Row],[Longitude]]))) *3958.756</f>
        <v>11.093918915394083</v>
      </c>
      <c r="N1062" s="12">
        <f>Table22[[#This Row],[Permit Approval Date]]-Table22[[#This Row],[Permit Submitted Date]]</f>
        <v>22</v>
      </c>
    </row>
    <row r="1063" spans="1:14">
      <c r="A1063" t="str">
        <f t="shared" si="16"/>
        <v>Norman</v>
      </c>
      <c r="B1063">
        <v>1</v>
      </c>
      <c r="C1063">
        <v>1</v>
      </c>
      <c r="D1063">
        <v>1</v>
      </c>
      <c r="E1063">
        <v>12</v>
      </c>
      <c r="F1063" s="1">
        <v>42858</v>
      </c>
      <c r="G1063" s="1">
        <v>42878</v>
      </c>
      <c r="H1063">
        <v>5</v>
      </c>
      <c r="I1063">
        <v>22.57</v>
      </c>
      <c r="J1063">
        <v>11.7</v>
      </c>
      <c r="K1063">
        <v>35.171928299999998</v>
      </c>
      <c r="L1063">
        <v>-97.116524599999991</v>
      </c>
      <c r="M1063" s="13">
        <f>ACOS(COS(RADIANS(90-$P$2)) *COS(RADIANS(90-Table22[[#This Row],[Latitude]])) +SIN(RADIANS(90-$P$2)) *SIN(RADIANS(90-Table22[[#This Row],[Latitude]])) *COS(RADIANS($Q$2-Table22[[#This Row],[Longitude]]))) *3958.756</f>
        <v>18.78807114492966</v>
      </c>
      <c r="N1063" s="12">
        <f>Table22[[#This Row],[Permit Approval Date]]-Table22[[#This Row],[Permit Submitted Date]]</f>
        <v>20</v>
      </c>
    </row>
    <row r="1064" spans="1:14">
      <c r="A1064" t="str">
        <f t="shared" si="16"/>
        <v>Norman</v>
      </c>
      <c r="B1064">
        <v>1</v>
      </c>
      <c r="D1064">
        <v>1</v>
      </c>
      <c r="E1064">
        <v>10</v>
      </c>
      <c r="F1064" s="1">
        <v>42858</v>
      </c>
      <c r="G1064" s="1">
        <v>42874</v>
      </c>
      <c r="H1064">
        <v>6</v>
      </c>
      <c r="I1064">
        <v>41.959999999999994</v>
      </c>
      <c r="J1064">
        <v>0</v>
      </c>
      <c r="K1064">
        <v>35.200296100000003</v>
      </c>
      <c r="L1064">
        <v>-97.456200200000012</v>
      </c>
      <c r="M1064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064" s="12">
        <f>Table22[[#This Row],[Permit Approval Date]]-Table22[[#This Row],[Permit Submitted Date]]</f>
        <v>16</v>
      </c>
    </row>
    <row r="1065" spans="1:14">
      <c r="A1065" t="str">
        <f t="shared" si="16"/>
        <v>Norman</v>
      </c>
      <c r="B1065">
        <v>0</v>
      </c>
      <c r="D1065">
        <v>1</v>
      </c>
      <c r="E1065">
        <v>20</v>
      </c>
      <c r="F1065" s="1">
        <v>42858</v>
      </c>
      <c r="G1065" s="1">
        <v>42867</v>
      </c>
      <c r="H1065">
        <v>5</v>
      </c>
      <c r="I1065">
        <v>40</v>
      </c>
      <c r="J1065">
        <v>0</v>
      </c>
      <c r="K1065">
        <v>35.362937899999999</v>
      </c>
      <c r="L1065">
        <v>-97.236161600000003</v>
      </c>
      <c r="M1065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065" s="12">
        <f>Table22[[#This Row],[Permit Approval Date]]-Table22[[#This Row],[Permit Submitted Date]]</f>
        <v>9</v>
      </c>
    </row>
    <row r="1066" spans="1:14">
      <c r="A1066" t="str">
        <f t="shared" si="16"/>
        <v>Norman</v>
      </c>
      <c r="B1066">
        <v>0</v>
      </c>
      <c r="D1066">
        <v>1</v>
      </c>
      <c r="E1066">
        <v>21</v>
      </c>
      <c r="F1066" s="1">
        <v>42858</v>
      </c>
      <c r="G1066" s="1">
        <v>42858</v>
      </c>
      <c r="H1066">
        <v>3</v>
      </c>
      <c r="I1066">
        <v>27.17</v>
      </c>
      <c r="J1066">
        <v>0</v>
      </c>
      <c r="K1066">
        <v>35.232937899999996</v>
      </c>
      <c r="L1066">
        <v>-97.006161599999999</v>
      </c>
      <c r="M106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066" s="12">
        <f>Table22[[#This Row],[Permit Approval Date]]-Table22[[#This Row],[Permit Submitted Date]]</f>
        <v>0</v>
      </c>
    </row>
    <row r="1067" spans="1:14">
      <c r="A1067" t="str">
        <f t="shared" si="16"/>
        <v>Norman</v>
      </c>
      <c r="B1067">
        <v>0</v>
      </c>
      <c r="D1067">
        <v>1</v>
      </c>
      <c r="E1067">
        <v>16</v>
      </c>
      <c r="F1067" s="1">
        <v>42858</v>
      </c>
      <c r="G1067" s="1">
        <v>42858</v>
      </c>
      <c r="H1067">
        <v>3</v>
      </c>
      <c r="I1067">
        <v>25.18</v>
      </c>
      <c r="J1067">
        <v>0</v>
      </c>
      <c r="K1067">
        <v>34.902937899999998</v>
      </c>
      <c r="L1067">
        <v>-97.886161600000008</v>
      </c>
      <c r="M1067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067" s="12">
        <f>Table22[[#This Row],[Permit Approval Date]]-Table22[[#This Row],[Permit Submitted Date]]</f>
        <v>0</v>
      </c>
    </row>
    <row r="1068" spans="1:14">
      <c r="A1068" t="str">
        <f t="shared" si="16"/>
        <v>Norman</v>
      </c>
      <c r="B1068">
        <v>0</v>
      </c>
      <c r="D1068">
        <v>2</v>
      </c>
      <c r="E1068">
        <v>31</v>
      </c>
      <c r="F1068" s="1">
        <v>42859</v>
      </c>
      <c r="G1068" s="1">
        <v>42866</v>
      </c>
      <c r="H1068">
        <v>7</v>
      </c>
      <c r="I1068">
        <v>68.12</v>
      </c>
      <c r="J1068">
        <v>0</v>
      </c>
      <c r="K1068">
        <v>35.232937899999996</v>
      </c>
      <c r="L1068">
        <v>-97.006161599999999</v>
      </c>
      <c r="M106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068" s="12">
        <f>Table22[[#This Row],[Permit Approval Date]]-Table22[[#This Row],[Permit Submitted Date]]</f>
        <v>7</v>
      </c>
    </row>
    <row r="1069" spans="1:14">
      <c r="A1069" t="str">
        <f t="shared" si="16"/>
        <v>Norman</v>
      </c>
      <c r="B1069">
        <v>0</v>
      </c>
      <c r="D1069">
        <v>1</v>
      </c>
      <c r="E1069">
        <v>19</v>
      </c>
      <c r="F1069" s="1">
        <v>42859</v>
      </c>
      <c r="G1069" s="1">
        <v>42870</v>
      </c>
      <c r="H1069">
        <v>5</v>
      </c>
      <c r="I1069">
        <v>34.85</v>
      </c>
      <c r="J1069">
        <v>0</v>
      </c>
      <c r="K1069">
        <v>35.212937899999993</v>
      </c>
      <c r="L1069">
        <v>-97.576161600000006</v>
      </c>
      <c r="M1069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69" s="12">
        <f>Table22[[#This Row],[Permit Approval Date]]-Table22[[#This Row],[Permit Submitted Date]]</f>
        <v>11</v>
      </c>
    </row>
    <row r="1070" spans="1:14">
      <c r="A1070" t="str">
        <f t="shared" si="16"/>
        <v>Norman</v>
      </c>
      <c r="B1070">
        <v>0</v>
      </c>
      <c r="D1070">
        <v>1</v>
      </c>
      <c r="E1070">
        <v>18</v>
      </c>
      <c r="F1070" s="1">
        <v>42859</v>
      </c>
      <c r="G1070" s="1">
        <v>42859</v>
      </c>
      <c r="H1070">
        <v>3</v>
      </c>
      <c r="I1070">
        <v>24.970000000000002</v>
      </c>
      <c r="J1070">
        <v>0</v>
      </c>
      <c r="K1070">
        <v>35.082937899999997</v>
      </c>
      <c r="L1070">
        <v>-97.616161599999998</v>
      </c>
      <c r="M1070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070" s="12">
        <f>Table22[[#This Row],[Permit Approval Date]]-Table22[[#This Row],[Permit Submitted Date]]</f>
        <v>0</v>
      </c>
    </row>
    <row r="1071" spans="1:14">
      <c r="A1071" t="str">
        <f t="shared" si="16"/>
        <v>Norman</v>
      </c>
      <c r="B1071">
        <v>0</v>
      </c>
      <c r="D1071">
        <v>1</v>
      </c>
      <c r="E1071">
        <v>26</v>
      </c>
      <c r="F1071" s="1">
        <v>42860</v>
      </c>
      <c r="G1071" s="1">
        <v>42874</v>
      </c>
      <c r="H1071">
        <v>4</v>
      </c>
      <c r="I1071">
        <v>34.479999999999997</v>
      </c>
      <c r="J1071">
        <v>0</v>
      </c>
      <c r="K1071">
        <v>35.212937899999993</v>
      </c>
      <c r="L1071">
        <v>-97.576161600000006</v>
      </c>
      <c r="M1071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71" s="12">
        <f>Table22[[#This Row],[Permit Approval Date]]-Table22[[#This Row],[Permit Submitted Date]]</f>
        <v>14</v>
      </c>
    </row>
    <row r="1072" spans="1:14">
      <c r="A1072" t="str">
        <f t="shared" si="16"/>
        <v>Norman</v>
      </c>
      <c r="B1072">
        <v>0</v>
      </c>
      <c r="D1072">
        <v>2</v>
      </c>
      <c r="E1072">
        <v>50</v>
      </c>
      <c r="F1072" s="1">
        <v>42863</v>
      </c>
      <c r="G1072" s="1">
        <v>42885</v>
      </c>
      <c r="H1072">
        <v>5</v>
      </c>
      <c r="I1072">
        <v>57.05</v>
      </c>
      <c r="J1072">
        <v>0</v>
      </c>
      <c r="K1072">
        <v>35.032937899999993</v>
      </c>
      <c r="L1072">
        <v>-97.296161600000005</v>
      </c>
      <c r="M1072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072" s="12">
        <f>Table22[[#This Row],[Permit Approval Date]]-Table22[[#This Row],[Permit Submitted Date]]</f>
        <v>22</v>
      </c>
    </row>
    <row r="1073" spans="1:14">
      <c r="A1073" t="str">
        <f t="shared" si="16"/>
        <v>Norman</v>
      </c>
      <c r="B1073">
        <v>0</v>
      </c>
      <c r="D1073">
        <v>1</v>
      </c>
      <c r="E1073">
        <v>29</v>
      </c>
      <c r="F1073" s="1">
        <v>42863</v>
      </c>
      <c r="G1073" s="1">
        <v>42871</v>
      </c>
      <c r="H1073">
        <v>8</v>
      </c>
      <c r="I1073">
        <v>56.379999999999995</v>
      </c>
      <c r="J1073">
        <v>0</v>
      </c>
      <c r="K1073">
        <v>35.212937899999993</v>
      </c>
      <c r="L1073">
        <v>-97.326161600000006</v>
      </c>
      <c r="M1073" s="13">
        <f>ACOS(COS(RADIANS(90-$P$2)) *COS(RADIANS(90-Table22[[#This Row],[Latitude]])) +SIN(RADIANS(90-$P$2)) *SIN(RADIANS(90-Table22[[#This Row],[Latitude]])) *COS(RADIANS($Q$2-Table22[[#This Row],[Longitude]]))) *3958.756</f>
        <v>6.8166806528037238</v>
      </c>
      <c r="N1073" s="12">
        <f>Table22[[#This Row],[Permit Approval Date]]-Table22[[#This Row],[Permit Submitted Date]]</f>
        <v>8</v>
      </c>
    </row>
    <row r="1074" spans="1:14">
      <c r="A1074" t="str">
        <f t="shared" si="16"/>
        <v>Norman</v>
      </c>
      <c r="B1074">
        <v>0</v>
      </c>
      <c r="D1074">
        <v>2</v>
      </c>
      <c r="E1074">
        <v>28</v>
      </c>
      <c r="F1074" s="1">
        <v>42863</v>
      </c>
      <c r="G1074" s="1">
        <v>42872</v>
      </c>
      <c r="H1074">
        <v>6</v>
      </c>
      <c r="I1074">
        <v>54.58</v>
      </c>
      <c r="J1074">
        <v>0</v>
      </c>
      <c r="K1074">
        <v>35.232937899999996</v>
      </c>
      <c r="L1074">
        <v>-97.296161600000005</v>
      </c>
      <c r="M1074" s="13">
        <f>ACOS(COS(RADIANS(90-$P$2)) *COS(RADIANS(90-Table22[[#This Row],[Latitude]])) +SIN(RADIANS(90-$P$2)) *SIN(RADIANS(90-Table22[[#This Row],[Latitude]])) *COS(RADIANS($Q$2-Table22[[#This Row],[Longitude]]))) *3958.756</f>
        <v>8.6932116417485545</v>
      </c>
      <c r="N1074" s="12">
        <f>Table22[[#This Row],[Permit Approval Date]]-Table22[[#This Row],[Permit Submitted Date]]</f>
        <v>9</v>
      </c>
    </row>
    <row r="1075" spans="1:14">
      <c r="A1075" t="str">
        <f t="shared" si="16"/>
        <v>Norman</v>
      </c>
      <c r="B1075">
        <v>0</v>
      </c>
      <c r="D1075">
        <v>1</v>
      </c>
      <c r="E1075">
        <v>20</v>
      </c>
      <c r="F1075" s="1">
        <v>42863</v>
      </c>
      <c r="G1075" s="1">
        <v>42871</v>
      </c>
      <c r="H1075">
        <v>4</v>
      </c>
      <c r="I1075">
        <v>40.909999999999997</v>
      </c>
      <c r="J1075">
        <v>0</v>
      </c>
      <c r="K1075">
        <v>35.032937899999993</v>
      </c>
      <c r="L1075">
        <v>-97.296161600000005</v>
      </c>
      <c r="M1075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075" s="12">
        <f>Table22[[#This Row],[Permit Approval Date]]-Table22[[#This Row],[Permit Submitted Date]]</f>
        <v>8</v>
      </c>
    </row>
    <row r="1076" spans="1:14">
      <c r="A1076" t="str">
        <f t="shared" si="16"/>
        <v>Norman</v>
      </c>
      <c r="B1076">
        <v>0</v>
      </c>
      <c r="D1076">
        <v>1</v>
      </c>
      <c r="E1076">
        <v>20</v>
      </c>
      <c r="F1076" s="1">
        <v>42863</v>
      </c>
      <c r="G1076" s="1">
        <v>42867</v>
      </c>
      <c r="H1076">
        <v>4</v>
      </c>
      <c r="I1076">
        <v>34.28</v>
      </c>
      <c r="J1076">
        <v>0</v>
      </c>
      <c r="K1076">
        <v>35.072937899999999</v>
      </c>
      <c r="L1076">
        <v>-97.396161599999999</v>
      </c>
      <c r="M1076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1076" s="12">
        <f>Table22[[#This Row],[Permit Approval Date]]-Table22[[#This Row],[Permit Submitted Date]]</f>
        <v>4</v>
      </c>
    </row>
    <row r="1077" spans="1:14">
      <c r="A1077" t="str">
        <f t="shared" si="16"/>
        <v>Norman</v>
      </c>
      <c r="B1077">
        <v>0</v>
      </c>
      <c r="D1077">
        <v>1</v>
      </c>
      <c r="E1077">
        <v>15</v>
      </c>
      <c r="F1077" s="1">
        <v>42863</v>
      </c>
      <c r="G1077" s="1">
        <v>42872</v>
      </c>
      <c r="H1077">
        <v>6</v>
      </c>
      <c r="I1077">
        <v>32.379999999999995</v>
      </c>
      <c r="J1077">
        <v>0</v>
      </c>
      <c r="K1077">
        <v>35.262937899999997</v>
      </c>
      <c r="L1077">
        <v>-97.316161600000001</v>
      </c>
      <c r="M1077" s="13">
        <f>ACOS(COS(RADIANS(90-$P$2)) *COS(RADIANS(90-Table22[[#This Row],[Latitude]])) +SIN(RADIANS(90-$P$2)) *SIN(RADIANS(90-Table22[[#This Row],[Latitude]])) *COS(RADIANS($Q$2-Table22[[#This Row],[Longitude]]))) *3958.756</f>
        <v>8.3452968784445485</v>
      </c>
      <c r="N1077" s="12">
        <f>Table22[[#This Row],[Permit Approval Date]]-Table22[[#This Row],[Permit Submitted Date]]</f>
        <v>9</v>
      </c>
    </row>
    <row r="1078" spans="1:14">
      <c r="A1078" t="str">
        <f t="shared" si="16"/>
        <v>Norman</v>
      </c>
      <c r="B1078">
        <v>0</v>
      </c>
      <c r="D1078">
        <v>1</v>
      </c>
      <c r="E1078">
        <v>19</v>
      </c>
      <c r="F1078" s="1">
        <v>42863</v>
      </c>
      <c r="G1078" s="1">
        <v>42871</v>
      </c>
      <c r="H1078">
        <v>3</v>
      </c>
      <c r="I1078">
        <v>31.54</v>
      </c>
      <c r="J1078">
        <v>0</v>
      </c>
      <c r="K1078">
        <v>35.032937899999993</v>
      </c>
      <c r="L1078">
        <v>-97.296161600000005</v>
      </c>
      <c r="M1078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078" s="12">
        <f>Table22[[#This Row],[Permit Approval Date]]-Table22[[#This Row],[Permit Submitted Date]]</f>
        <v>8</v>
      </c>
    </row>
    <row r="1079" spans="1:14">
      <c r="A1079" t="str">
        <f t="shared" si="16"/>
        <v>Norman</v>
      </c>
      <c r="B1079">
        <v>0</v>
      </c>
      <c r="D1079">
        <v>1</v>
      </c>
      <c r="E1079">
        <v>11</v>
      </c>
      <c r="F1079" s="1">
        <v>42863</v>
      </c>
      <c r="G1079" s="1">
        <v>42879</v>
      </c>
      <c r="H1079">
        <v>4</v>
      </c>
      <c r="I1079">
        <v>19.78</v>
      </c>
      <c r="J1079">
        <v>0</v>
      </c>
      <c r="K1079">
        <v>35.062937899999994</v>
      </c>
      <c r="L1079">
        <v>-97.446161599999996</v>
      </c>
      <c r="M1079" s="13">
        <f>ACOS(COS(RADIANS(90-$P$2)) *COS(RADIANS(90-Table22[[#This Row],[Latitude]])) +SIN(RADIANS(90-$P$2)) *SIN(RADIANS(90-Table22[[#This Row],[Latitude]])) *COS(RADIANS($Q$2-Table22[[#This Row],[Longitude]]))) *3958.756</f>
        <v>9.8894375944299533</v>
      </c>
      <c r="N1079" s="12">
        <f>Table22[[#This Row],[Permit Approval Date]]-Table22[[#This Row],[Permit Submitted Date]]</f>
        <v>16</v>
      </c>
    </row>
    <row r="1080" spans="1:14">
      <c r="A1080" t="str">
        <f t="shared" si="16"/>
        <v>Norman</v>
      </c>
      <c r="B1080">
        <v>1</v>
      </c>
      <c r="C1080">
        <v>1</v>
      </c>
      <c r="D1080">
        <v>1</v>
      </c>
      <c r="E1080">
        <v>22</v>
      </c>
      <c r="F1080" s="1">
        <v>42864</v>
      </c>
      <c r="G1080" s="1">
        <v>42873</v>
      </c>
      <c r="H1080">
        <v>10</v>
      </c>
      <c r="I1080">
        <v>57.269999999999996</v>
      </c>
      <c r="J1080">
        <v>8.48</v>
      </c>
      <c r="K1080">
        <v>35.203924999999998</v>
      </c>
      <c r="L1080">
        <v>-97.459214000000003</v>
      </c>
      <c r="M1080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080" s="12">
        <f>Table22[[#This Row],[Permit Approval Date]]-Table22[[#This Row],[Permit Submitted Date]]</f>
        <v>9</v>
      </c>
    </row>
    <row r="1081" spans="1:14">
      <c r="A1081" t="str">
        <f t="shared" si="16"/>
        <v>Norman</v>
      </c>
      <c r="B1081">
        <v>1</v>
      </c>
      <c r="D1081">
        <v>1</v>
      </c>
      <c r="E1081">
        <v>22</v>
      </c>
      <c r="F1081" s="1">
        <v>42865</v>
      </c>
      <c r="G1081" s="1">
        <v>42879</v>
      </c>
      <c r="H1081">
        <v>13</v>
      </c>
      <c r="I1081">
        <v>85.52</v>
      </c>
      <c r="J1081">
        <v>7</v>
      </c>
      <c r="K1081">
        <v>35.270556999999997</v>
      </c>
      <c r="L1081">
        <v>-97.490181400000012</v>
      </c>
      <c r="M1081" s="13">
        <f>ACOS(COS(RADIANS(90-$P$2)) *COS(RADIANS(90-Table22[[#This Row],[Latitude]])) +SIN(RADIANS(90-$P$2)) *SIN(RADIANS(90-Table22[[#This Row],[Latitude]])) *COS(RADIANS($Q$2-Table22[[#This Row],[Longitude]]))) *3958.756</f>
        <v>5.0888713619078683</v>
      </c>
      <c r="N1081" s="12">
        <f>Table22[[#This Row],[Permit Approval Date]]-Table22[[#This Row],[Permit Submitted Date]]</f>
        <v>14</v>
      </c>
    </row>
    <row r="1082" spans="1:14">
      <c r="A1082" t="str">
        <f t="shared" si="16"/>
        <v>Norman</v>
      </c>
      <c r="B1082">
        <v>1</v>
      </c>
      <c r="D1082">
        <v>1</v>
      </c>
      <c r="E1082">
        <v>28</v>
      </c>
      <c r="F1082" s="1">
        <v>42865</v>
      </c>
      <c r="G1082" s="1">
        <v>42887</v>
      </c>
      <c r="H1082">
        <v>5</v>
      </c>
      <c r="I1082">
        <v>42.11</v>
      </c>
      <c r="J1082">
        <v>0</v>
      </c>
      <c r="K1082">
        <v>34.998142000000001</v>
      </c>
      <c r="L1082">
        <v>-97.305610999999999</v>
      </c>
      <c r="M1082" s="13">
        <f>ACOS(COS(RADIANS(90-$P$2)) *COS(RADIANS(90-Table22[[#This Row],[Latitude]])) +SIN(RADIANS(90-$P$2)) *SIN(RADIANS(90-Table22[[#This Row],[Latitude]])) *COS(RADIANS($Q$2-Table22[[#This Row],[Longitude]]))) *3958.756</f>
        <v>16.429420502856537</v>
      </c>
      <c r="N1082" s="12">
        <f>Table22[[#This Row],[Permit Approval Date]]-Table22[[#This Row],[Permit Submitted Date]]</f>
        <v>22</v>
      </c>
    </row>
    <row r="1083" spans="1:14">
      <c r="A1083" t="str">
        <f t="shared" si="16"/>
        <v>Norman</v>
      </c>
      <c r="B1083">
        <v>0</v>
      </c>
      <c r="D1083">
        <v>1</v>
      </c>
      <c r="E1083">
        <v>21</v>
      </c>
      <c r="F1083" s="1">
        <v>42865</v>
      </c>
      <c r="G1083" s="1">
        <v>42865</v>
      </c>
      <c r="H1083">
        <v>4</v>
      </c>
      <c r="I1083">
        <v>34.78</v>
      </c>
      <c r="J1083">
        <v>0</v>
      </c>
      <c r="K1083">
        <v>35.552937899999996</v>
      </c>
      <c r="L1083">
        <v>-97.046161600000005</v>
      </c>
      <c r="M1083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1083" s="12">
        <f>Table22[[#This Row],[Permit Approval Date]]-Table22[[#This Row],[Permit Submitted Date]]</f>
        <v>0</v>
      </c>
    </row>
    <row r="1084" spans="1:14">
      <c r="A1084" t="str">
        <f t="shared" si="16"/>
        <v>Norman</v>
      </c>
      <c r="B1084">
        <v>1</v>
      </c>
      <c r="D1084">
        <v>1</v>
      </c>
      <c r="E1084">
        <v>20</v>
      </c>
      <c r="F1084" s="1">
        <v>42865</v>
      </c>
      <c r="G1084" s="1">
        <v>42879</v>
      </c>
      <c r="H1084">
        <v>7</v>
      </c>
      <c r="I1084">
        <v>33.130000000000003</v>
      </c>
      <c r="J1084">
        <v>9.89</v>
      </c>
      <c r="K1084">
        <v>35.2157731</v>
      </c>
      <c r="L1084">
        <v>-97.274911900000006</v>
      </c>
      <c r="M1084" s="13">
        <f>ACOS(COS(RADIANS(90-$P$2)) *COS(RADIANS(90-Table22[[#This Row],[Latitude]])) +SIN(RADIANS(90-$P$2)) *SIN(RADIANS(90-Table22[[#This Row],[Latitude]])) *COS(RADIANS($Q$2-Table22[[#This Row],[Longitude]]))) *3958.756</f>
        <v>9.7163123865781156</v>
      </c>
      <c r="N1084" s="12">
        <f>Table22[[#This Row],[Permit Approval Date]]-Table22[[#This Row],[Permit Submitted Date]]</f>
        <v>14</v>
      </c>
    </row>
    <row r="1085" spans="1:14">
      <c r="A1085" t="str">
        <f t="shared" si="16"/>
        <v>Norman</v>
      </c>
      <c r="B1085">
        <v>0</v>
      </c>
      <c r="D1085">
        <v>2</v>
      </c>
      <c r="E1085">
        <v>31</v>
      </c>
      <c r="F1085" s="1">
        <v>42866</v>
      </c>
      <c r="G1085" s="1">
        <v>42866</v>
      </c>
      <c r="H1085">
        <v>14</v>
      </c>
      <c r="I1085">
        <v>107.37</v>
      </c>
      <c r="J1085">
        <v>0</v>
      </c>
      <c r="K1085">
        <v>35.632937899999995</v>
      </c>
      <c r="L1085">
        <v>-97.506161599999999</v>
      </c>
      <c r="M1085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085" s="12">
        <f>Table22[[#This Row],[Permit Approval Date]]-Table22[[#This Row],[Permit Submitted Date]]</f>
        <v>0</v>
      </c>
    </row>
    <row r="1086" spans="1:14">
      <c r="A1086" t="str">
        <f t="shared" si="16"/>
        <v>Norman</v>
      </c>
      <c r="B1086">
        <v>0</v>
      </c>
      <c r="D1086">
        <v>2</v>
      </c>
      <c r="E1086">
        <v>56</v>
      </c>
      <c r="F1086" s="1">
        <v>42866</v>
      </c>
      <c r="G1086" s="1">
        <v>42866</v>
      </c>
      <c r="H1086">
        <v>11</v>
      </c>
      <c r="I1086">
        <v>84.05</v>
      </c>
      <c r="J1086">
        <v>4.63</v>
      </c>
      <c r="K1086">
        <v>34.962937899999993</v>
      </c>
      <c r="L1086">
        <v>-97.966161600000007</v>
      </c>
      <c r="M1086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086" s="12">
        <f>Table22[[#This Row],[Permit Approval Date]]-Table22[[#This Row],[Permit Submitted Date]]</f>
        <v>0</v>
      </c>
    </row>
    <row r="1087" spans="1:14">
      <c r="A1087" t="str">
        <f t="shared" si="16"/>
        <v>Norman</v>
      </c>
      <c r="B1087">
        <v>1</v>
      </c>
      <c r="D1087">
        <v>1</v>
      </c>
      <c r="E1087">
        <v>29</v>
      </c>
      <c r="F1087" s="1">
        <v>42866</v>
      </c>
      <c r="G1087" s="1">
        <v>42874</v>
      </c>
      <c r="H1087">
        <v>8</v>
      </c>
      <c r="I1087">
        <v>66.179999999999993</v>
      </c>
      <c r="J1087">
        <v>0</v>
      </c>
      <c r="K1087">
        <v>35.138142000000002</v>
      </c>
      <c r="L1087">
        <v>-97.345610999999991</v>
      </c>
      <c r="M1087" s="13">
        <f>ACOS(COS(RADIANS(90-$P$2)) *COS(RADIANS(90-Table22[[#This Row],[Latitude]])) +SIN(RADIANS(90-$P$2)) *SIN(RADIANS(90-Table22[[#This Row],[Latitude]])) *COS(RADIANS($Q$2-Table22[[#This Row],[Longitude]]))) *3958.756</f>
        <v>7.3872699983068753</v>
      </c>
      <c r="N1087" s="12">
        <f>Table22[[#This Row],[Permit Approval Date]]-Table22[[#This Row],[Permit Submitted Date]]</f>
        <v>8</v>
      </c>
    </row>
    <row r="1088" spans="1:14">
      <c r="A1088" t="str">
        <f t="shared" si="16"/>
        <v>Norman</v>
      </c>
      <c r="B1088">
        <v>1</v>
      </c>
      <c r="D1088">
        <v>1</v>
      </c>
      <c r="E1088">
        <v>22</v>
      </c>
      <c r="F1088" s="1">
        <v>42866</v>
      </c>
      <c r="G1088" s="1">
        <v>42878</v>
      </c>
      <c r="H1088">
        <v>7</v>
      </c>
      <c r="I1088">
        <v>44.110000000000007</v>
      </c>
      <c r="J1088">
        <v>2.0499999999999998</v>
      </c>
      <c r="K1088">
        <v>35.162937899999996</v>
      </c>
      <c r="L1088">
        <v>-96.9261616</v>
      </c>
      <c r="M1088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088" s="12">
        <f>Table22[[#This Row],[Permit Approval Date]]-Table22[[#This Row],[Permit Submitted Date]]</f>
        <v>12</v>
      </c>
    </row>
    <row r="1089" spans="1:14">
      <c r="A1089" t="str">
        <f t="shared" si="16"/>
        <v>Norman</v>
      </c>
      <c r="B1089">
        <v>1</v>
      </c>
      <c r="D1089">
        <v>1</v>
      </c>
      <c r="E1089">
        <v>22</v>
      </c>
      <c r="F1089" s="1">
        <v>42866</v>
      </c>
      <c r="G1089" s="1">
        <v>42878</v>
      </c>
      <c r="H1089">
        <v>7</v>
      </c>
      <c r="I1089">
        <v>44.110000000000007</v>
      </c>
      <c r="J1089">
        <v>2.0499999999999998</v>
      </c>
      <c r="K1089">
        <v>35.162937899999996</v>
      </c>
      <c r="L1089">
        <v>-96.9261616</v>
      </c>
      <c r="M1089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089" s="12">
        <f>Table22[[#This Row],[Permit Approval Date]]-Table22[[#This Row],[Permit Submitted Date]]</f>
        <v>12</v>
      </c>
    </row>
    <row r="1090" spans="1:14">
      <c r="A1090" t="str">
        <f t="shared" ref="A1090:A1153" si="17">"Norman"</f>
        <v>Norman</v>
      </c>
      <c r="B1090">
        <v>1</v>
      </c>
      <c r="D1090">
        <v>1</v>
      </c>
      <c r="E1090">
        <v>23</v>
      </c>
      <c r="F1090" s="1">
        <v>42866</v>
      </c>
      <c r="G1090" s="1">
        <v>42891</v>
      </c>
      <c r="H1090">
        <v>4</v>
      </c>
      <c r="I1090">
        <v>34.43</v>
      </c>
      <c r="J1090">
        <v>0</v>
      </c>
      <c r="K1090">
        <v>35.035301499999996</v>
      </c>
      <c r="L1090">
        <v>-96.926652799999999</v>
      </c>
      <c r="M1090" s="13">
        <f>ACOS(COS(RADIANS(90-$P$2)) *COS(RADIANS(90-Table22[[#This Row],[Latitude]])) +SIN(RADIANS(90-$P$2)) *SIN(RADIANS(90-Table22[[#This Row],[Latitude]])) *COS(RADIANS($Q$2-Table22[[#This Row],[Longitude]]))) *3958.756</f>
        <v>31.665765013299861</v>
      </c>
      <c r="N1090" s="12">
        <f>Table22[[#This Row],[Permit Approval Date]]-Table22[[#This Row],[Permit Submitted Date]]</f>
        <v>25</v>
      </c>
    </row>
    <row r="1091" spans="1:14">
      <c r="A1091" t="str">
        <f t="shared" si="17"/>
        <v>Norman</v>
      </c>
      <c r="B1091">
        <v>0</v>
      </c>
      <c r="D1091">
        <v>1</v>
      </c>
      <c r="E1091">
        <v>20</v>
      </c>
      <c r="F1091" s="1">
        <v>42866</v>
      </c>
      <c r="G1091" s="1">
        <v>42866</v>
      </c>
      <c r="H1091">
        <v>5</v>
      </c>
      <c r="I1091">
        <v>29.68</v>
      </c>
      <c r="J1091">
        <v>0</v>
      </c>
      <c r="K1091">
        <v>34.902937899999998</v>
      </c>
      <c r="L1091">
        <v>-97.886161600000008</v>
      </c>
      <c r="M1091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091" s="12">
        <f>Table22[[#This Row],[Permit Approval Date]]-Table22[[#This Row],[Permit Submitted Date]]</f>
        <v>0</v>
      </c>
    </row>
    <row r="1092" spans="1:14">
      <c r="A1092" t="str">
        <f t="shared" si="17"/>
        <v>Norman</v>
      </c>
      <c r="B1092">
        <v>0</v>
      </c>
      <c r="D1092">
        <v>1</v>
      </c>
      <c r="E1092">
        <v>18</v>
      </c>
      <c r="F1092" s="1">
        <v>42866</v>
      </c>
      <c r="G1092" s="1">
        <v>42866</v>
      </c>
      <c r="H1092">
        <v>2</v>
      </c>
      <c r="I1092">
        <v>24.95</v>
      </c>
      <c r="J1092">
        <v>0</v>
      </c>
      <c r="K1092">
        <v>35.232937899999996</v>
      </c>
      <c r="L1092">
        <v>-97.006161599999999</v>
      </c>
      <c r="M109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092" s="12">
        <f>Table22[[#This Row],[Permit Approval Date]]-Table22[[#This Row],[Permit Submitted Date]]</f>
        <v>0</v>
      </c>
    </row>
    <row r="1093" spans="1:14">
      <c r="A1093" t="str">
        <f t="shared" si="17"/>
        <v>Norman</v>
      </c>
      <c r="B1093">
        <v>1</v>
      </c>
      <c r="D1093">
        <v>1</v>
      </c>
      <c r="E1093">
        <v>30</v>
      </c>
      <c r="F1093" s="1">
        <v>42870</v>
      </c>
      <c r="G1093" s="1">
        <v>42870</v>
      </c>
      <c r="H1093">
        <v>8</v>
      </c>
      <c r="I1093">
        <v>68.61</v>
      </c>
      <c r="J1093">
        <v>0</v>
      </c>
      <c r="K1093">
        <v>35.162937899999996</v>
      </c>
      <c r="L1093">
        <v>-96.9261616</v>
      </c>
      <c r="M1093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093" s="12">
        <f>Table22[[#This Row],[Permit Approval Date]]-Table22[[#This Row],[Permit Submitted Date]]</f>
        <v>0</v>
      </c>
    </row>
    <row r="1094" spans="1:14">
      <c r="A1094" t="str">
        <f t="shared" si="17"/>
        <v>Norman</v>
      </c>
      <c r="B1094">
        <v>1</v>
      </c>
      <c r="D1094">
        <v>1</v>
      </c>
      <c r="E1094">
        <v>30</v>
      </c>
      <c r="F1094" s="1">
        <v>42870</v>
      </c>
      <c r="G1094" s="1">
        <v>42870</v>
      </c>
      <c r="H1094">
        <v>8</v>
      </c>
      <c r="I1094">
        <v>68.61</v>
      </c>
      <c r="J1094">
        <v>0</v>
      </c>
      <c r="K1094">
        <v>35.162937899999996</v>
      </c>
      <c r="L1094">
        <v>-96.9261616</v>
      </c>
      <c r="M1094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094" s="12">
        <f>Table22[[#This Row],[Permit Approval Date]]-Table22[[#This Row],[Permit Submitted Date]]</f>
        <v>0</v>
      </c>
    </row>
    <row r="1095" spans="1:14">
      <c r="A1095" t="str">
        <f t="shared" si="17"/>
        <v>Norman</v>
      </c>
      <c r="B1095">
        <v>0</v>
      </c>
      <c r="D1095">
        <v>1</v>
      </c>
      <c r="E1095">
        <v>27</v>
      </c>
      <c r="F1095" s="1">
        <v>42870</v>
      </c>
      <c r="G1095" s="1">
        <v>42870</v>
      </c>
      <c r="H1095">
        <v>7</v>
      </c>
      <c r="I1095">
        <v>66.88000000000001</v>
      </c>
      <c r="J1095">
        <v>0</v>
      </c>
      <c r="K1095">
        <v>35.572937899999999</v>
      </c>
      <c r="L1095">
        <v>-97.996161600000008</v>
      </c>
      <c r="M1095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1095" s="12">
        <f>Table22[[#This Row],[Permit Approval Date]]-Table22[[#This Row],[Permit Submitted Date]]</f>
        <v>0</v>
      </c>
    </row>
    <row r="1096" spans="1:14">
      <c r="A1096" t="str">
        <f t="shared" si="17"/>
        <v>Norman</v>
      </c>
      <c r="B1096">
        <v>0</v>
      </c>
      <c r="C1096">
        <v>1</v>
      </c>
      <c r="D1096">
        <v>1</v>
      </c>
      <c r="E1096">
        <v>24</v>
      </c>
      <c r="F1096" s="1">
        <v>42870</v>
      </c>
      <c r="G1096" s="1">
        <v>42878</v>
      </c>
      <c r="H1096">
        <v>9</v>
      </c>
      <c r="I1096">
        <v>42.370000000000005</v>
      </c>
      <c r="J1096">
        <v>11.75</v>
      </c>
      <c r="K1096">
        <v>35.482937899999996</v>
      </c>
      <c r="L1096">
        <v>-97.206161600000001</v>
      </c>
      <c r="M109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096" s="12">
        <f>Table22[[#This Row],[Permit Approval Date]]-Table22[[#This Row],[Permit Submitted Date]]</f>
        <v>8</v>
      </c>
    </row>
    <row r="1097" spans="1:14">
      <c r="A1097" t="str">
        <f t="shared" si="17"/>
        <v>Norman</v>
      </c>
      <c r="B1097">
        <v>0</v>
      </c>
      <c r="D1097">
        <v>1</v>
      </c>
      <c r="E1097">
        <v>26</v>
      </c>
      <c r="F1097" s="1">
        <v>42870</v>
      </c>
      <c r="G1097" s="1">
        <v>42874</v>
      </c>
      <c r="H1097">
        <v>4</v>
      </c>
      <c r="I1097">
        <v>30.700000000000003</v>
      </c>
      <c r="J1097">
        <v>0</v>
      </c>
      <c r="K1097">
        <v>35.212937899999993</v>
      </c>
      <c r="L1097">
        <v>-97.576161600000006</v>
      </c>
      <c r="M1097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097" s="12">
        <f>Table22[[#This Row],[Permit Approval Date]]-Table22[[#This Row],[Permit Submitted Date]]</f>
        <v>4</v>
      </c>
    </row>
    <row r="1098" spans="1:14">
      <c r="A1098" t="str">
        <f t="shared" si="17"/>
        <v>Norman</v>
      </c>
      <c r="B1098">
        <v>1</v>
      </c>
      <c r="D1098">
        <v>2</v>
      </c>
      <c r="E1098">
        <v>25</v>
      </c>
      <c r="F1098" s="1">
        <v>42871</v>
      </c>
      <c r="G1098" s="1">
        <v>42895</v>
      </c>
      <c r="H1098">
        <v>6</v>
      </c>
      <c r="I1098">
        <v>48.25</v>
      </c>
      <c r="J1098">
        <v>0</v>
      </c>
      <c r="K1098">
        <v>35.200296100000003</v>
      </c>
      <c r="L1098">
        <v>-97.456200200000012</v>
      </c>
      <c r="M1098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098" s="12">
        <f>Table22[[#This Row],[Permit Approval Date]]-Table22[[#This Row],[Permit Submitted Date]]</f>
        <v>24</v>
      </c>
    </row>
    <row r="1099" spans="1:14">
      <c r="A1099" t="str">
        <f t="shared" si="17"/>
        <v>Norman</v>
      </c>
      <c r="B1099">
        <v>1</v>
      </c>
      <c r="D1099">
        <v>1</v>
      </c>
      <c r="E1099">
        <v>12</v>
      </c>
      <c r="F1099" s="1">
        <v>42871</v>
      </c>
      <c r="G1099" s="1">
        <v>42892</v>
      </c>
      <c r="H1099">
        <v>4</v>
      </c>
      <c r="I1099">
        <v>42.9</v>
      </c>
      <c r="J1099">
        <v>0</v>
      </c>
      <c r="K1099">
        <v>35.5002961</v>
      </c>
      <c r="L1099">
        <v>-97.256200199999995</v>
      </c>
      <c r="M1099" s="13">
        <f>ACOS(COS(RADIANS(90-$P$2)) *COS(RADIANS(90-Table22[[#This Row],[Latitude]])) +SIN(RADIANS(90-$P$2)) *SIN(RADIANS(90-Table22[[#This Row],[Latitude]])) *COS(RADIANS($Q$2-Table22[[#This Row],[Longitude]]))) *3958.756</f>
        <v>22.987352644938845</v>
      </c>
      <c r="N1099" s="12">
        <f>Table22[[#This Row],[Permit Approval Date]]-Table22[[#This Row],[Permit Submitted Date]]</f>
        <v>21</v>
      </c>
    </row>
    <row r="1100" spans="1:14">
      <c r="A1100" t="str">
        <f t="shared" si="17"/>
        <v>Norman</v>
      </c>
      <c r="B1100">
        <v>1</v>
      </c>
      <c r="D1100">
        <v>1</v>
      </c>
      <c r="E1100">
        <v>13</v>
      </c>
      <c r="F1100" s="1">
        <v>42871</v>
      </c>
      <c r="G1100" s="1">
        <v>42895</v>
      </c>
      <c r="H1100">
        <v>4</v>
      </c>
      <c r="I1100">
        <v>36.54</v>
      </c>
      <c r="J1100">
        <v>0</v>
      </c>
      <c r="K1100">
        <v>35.200296100000003</v>
      </c>
      <c r="L1100">
        <v>-97.456200200000012</v>
      </c>
      <c r="M1100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100" s="12">
        <f>Table22[[#This Row],[Permit Approval Date]]-Table22[[#This Row],[Permit Submitted Date]]</f>
        <v>24</v>
      </c>
    </row>
    <row r="1101" spans="1:14">
      <c r="A1101" t="str">
        <f t="shared" si="17"/>
        <v>Norman</v>
      </c>
      <c r="B1101">
        <v>0</v>
      </c>
      <c r="D1101">
        <v>1</v>
      </c>
      <c r="E1101">
        <v>20</v>
      </c>
      <c r="F1101" s="1">
        <v>42871</v>
      </c>
      <c r="G1101" s="1">
        <v>42877</v>
      </c>
      <c r="H1101">
        <v>3</v>
      </c>
      <c r="I1101">
        <v>28.42</v>
      </c>
      <c r="J1101">
        <v>0</v>
      </c>
      <c r="K1101">
        <v>35.222937899999998</v>
      </c>
      <c r="L1101">
        <v>-97.096161600000002</v>
      </c>
      <c r="M1101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1101" s="12">
        <f>Table22[[#This Row],[Permit Approval Date]]-Table22[[#This Row],[Permit Submitted Date]]</f>
        <v>6</v>
      </c>
    </row>
    <row r="1102" spans="1:14">
      <c r="A1102" t="str">
        <f t="shared" si="17"/>
        <v>Norman</v>
      </c>
      <c r="B1102">
        <v>0</v>
      </c>
      <c r="D1102">
        <v>1</v>
      </c>
      <c r="E1102">
        <v>21</v>
      </c>
      <c r="F1102" s="1">
        <v>42872</v>
      </c>
      <c r="G1102" s="1">
        <v>42872</v>
      </c>
      <c r="H1102">
        <v>9</v>
      </c>
      <c r="I1102">
        <v>80.180000000000007</v>
      </c>
      <c r="J1102">
        <v>4</v>
      </c>
      <c r="K1102">
        <v>35.232937899999996</v>
      </c>
      <c r="L1102">
        <v>-97.006161599999999</v>
      </c>
      <c r="M110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02" s="12">
        <f>Table22[[#This Row],[Permit Approval Date]]-Table22[[#This Row],[Permit Submitted Date]]</f>
        <v>0</v>
      </c>
    </row>
    <row r="1103" spans="1:14">
      <c r="A1103" t="str">
        <f t="shared" si="17"/>
        <v>Norman</v>
      </c>
      <c r="B1103">
        <v>1</v>
      </c>
      <c r="D1103">
        <v>1</v>
      </c>
      <c r="E1103">
        <v>25</v>
      </c>
      <c r="F1103" s="1">
        <v>42872</v>
      </c>
      <c r="G1103" s="1">
        <v>42872</v>
      </c>
      <c r="H1103">
        <v>7</v>
      </c>
      <c r="I1103">
        <v>52.089999999999996</v>
      </c>
      <c r="J1103">
        <v>0</v>
      </c>
      <c r="K1103">
        <v>34.902937899999998</v>
      </c>
      <c r="L1103">
        <v>-97.886161600000008</v>
      </c>
      <c r="M110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03" s="12">
        <f>Table22[[#This Row],[Permit Approval Date]]-Table22[[#This Row],[Permit Submitted Date]]</f>
        <v>0</v>
      </c>
    </row>
    <row r="1104" spans="1:14">
      <c r="A1104" t="str">
        <f t="shared" si="17"/>
        <v>Norman</v>
      </c>
      <c r="B1104">
        <v>1</v>
      </c>
      <c r="D1104">
        <v>1</v>
      </c>
      <c r="E1104">
        <v>25</v>
      </c>
      <c r="F1104" s="1">
        <v>42872</v>
      </c>
      <c r="G1104" s="1">
        <v>42872</v>
      </c>
      <c r="H1104">
        <v>7</v>
      </c>
      <c r="I1104">
        <v>52.089999999999996</v>
      </c>
      <c r="J1104">
        <v>0</v>
      </c>
      <c r="K1104">
        <v>34.902937899999998</v>
      </c>
      <c r="L1104">
        <v>-97.886161600000008</v>
      </c>
      <c r="M110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04" s="12">
        <f>Table22[[#This Row],[Permit Approval Date]]-Table22[[#This Row],[Permit Submitted Date]]</f>
        <v>0</v>
      </c>
    </row>
    <row r="1105" spans="1:14">
      <c r="A1105" t="str">
        <f t="shared" si="17"/>
        <v>Norman</v>
      </c>
      <c r="B1105">
        <v>1</v>
      </c>
      <c r="D1105">
        <v>1</v>
      </c>
      <c r="E1105">
        <v>10</v>
      </c>
      <c r="F1105" s="1">
        <v>42872</v>
      </c>
      <c r="G1105" s="1">
        <v>42892</v>
      </c>
      <c r="H1105">
        <v>4</v>
      </c>
      <c r="I1105">
        <v>43.27</v>
      </c>
      <c r="J1105">
        <v>0</v>
      </c>
      <c r="K1105">
        <v>35.5002961</v>
      </c>
      <c r="L1105">
        <v>-97.256200199999995</v>
      </c>
      <c r="M1105" s="13">
        <f>ACOS(COS(RADIANS(90-$P$2)) *COS(RADIANS(90-Table22[[#This Row],[Latitude]])) +SIN(RADIANS(90-$P$2)) *SIN(RADIANS(90-Table22[[#This Row],[Latitude]])) *COS(RADIANS($Q$2-Table22[[#This Row],[Longitude]]))) *3958.756</f>
        <v>22.987352644938845</v>
      </c>
      <c r="N1105" s="12">
        <f>Table22[[#This Row],[Permit Approval Date]]-Table22[[#This Row],[Permit Submitted Date]]</f>
        <v>20</v>
      </c>
    </row>
    <row r="1106" spans="1:14">
      <c r="A1106" t="str">
        <f t="shared" si="17"/>
        <v>Norman</v>
      </c>
      <c r="B1106">
        <v>0</v>
      </c>
      <c r="D1106">
        <v>1</v>
      </c>
      <c r="E1106">
        <v>19</v>
      </c>
      <c r="F1106" s="1">
        <v>42872</v>
      </c>
      <c r="G1106" s="1">
        <v>42872</v>
      </c>
      <c r="H1106">
        <v>4</v>
      </c>
      <c r="I1106">
        <v>32.159999999999997</v>
      </c>
      <c r="J1106">
        <v>0</v>
      </c>
      <c r="K1106">
        <v>35.262937899999997</v>
      </c>
      <c r="L1106">
        <v>-97.806161599999996</v>
      </c>
      <c r="M1106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106" s="12">
        <f>Table22[[#This Row],[Permit Approval Date]]-Table22[[#This Row],[Permit Submitted Date]]</f>
        <v>0</v>
      </c>
    </row>
    <row r="1107" spans="1:14">
      <c r="A1107" t="str">
        <f t="shared" si="17"/>
        <v>Norman</v>
      </c>
      <c r="B1107">
        <v>1</v>
      </c>
      <c r="C1107">
        <v>1</v>
      </c>
      <c r="D1107">
        <v>1</v>
      </c>
      <c r="E1107">
        <v>17</v>
      </c>
      <c r="F1107" s="1">
        <v>42873</v>
      </c>
      <c r="G1107" s="1">
        <v>42887</v>
      </c>
      <c r="H1107">
        <v>6</v>
      </c>
      <c r="I1107">
        <v>41.5</v>
      </c>
      <c r="J1107">
        <v>21.5</v>
      </c>
      <c r="K1107">
        <v>34.713205600000002</v>
      </c>
      <c r="L1107">
        <v>-96.768782399999992</v>
      </c>
      <c r="M1107" s="13">
        <f>ACOS(COS(RADIANS(90-$P$2)) *COS(RADIANS(90-Table22[[#This Row],[Latitude]])) +SIN(RADIANS(90-$P$2)) *SIN(RADIANS(90-Table22[[#This Row],[Latitude]])) *COS(RADIANS($Q$2-Table22[[#This Row],[Longitude]]))) *3958.756</f>
        <v>51.311574859351424</v>
      </c>
      <c r="N1107" s="12">
        <f>Table22[[#This Row],[Permit Approval Date]]-Table22[[#This Row],[Permit Submitted Date]]</f>
        <v>14</v>
      </c>
    </row>
    <row r="1108" spans="1:14">
      <c r="A1108" t="str">
        <f t="shared" si="17"/>
        <v>Norman</v>
      </c>
      <c r="B1108">
        <v>1</v>
      </c>
      <c r="D1108">
        <v>1</v>
      </c>
      <c r="E1108">
        <v>20</v>
      </c>
      <c r="F1108" s="1">
        <v>42873</v>
      </c>
      <c r="G1108" s="1">
        <v>42873</v>
      </c>
      <c r="H1108">
        <v>11</v>
      </c>
      <c r="I1108">
        <v>88.499999999999986</v>
      </c>
      <c r="J1108">
        <v>0</v>
      </c>
      <c r="K1108">
        <v>35.235301499999998</v>
      </c>
      <c r="L1108">
        <v>-97.406652800000003</v>
      </c>
      <c r="M1108" s="13">
        <f>ACOS(COS(RADIANS(90-$P$2)) *COS(RADIANS(90-Table22[[#This Row],[Latitude]])) +SIN(RADIANS(90-$P$2)) *SIN(RADIANS(90-Table22[[#This Row],[Latitude]])) *COS(RADIANS($Q$2-Table22[[#This Row],[Longitude]]))) *3958.756</f>
        <v>3.0279531723255011</v>
      </c>
      <c r="N1108" s="12">
        <f>Table22[[#This Row],[Permit Approval Date]]-Table22[[#This Row],[Permit Submitted Date]]</f>
        <v>0</v>
      </c>
    </row>
    <row r="1109" spans="1:14">
      <c r="A1109" t="str">
        <f t="shared" si="17"/>
        <v>Norman</v>
      </c>
      <c r="B1109">
        <v>0</v>
      </c>
      <c r="D1109">
        <v>1</v>
      </c>
      <c r="E1109">
        <v>15</v>
      </c>
      <c r="F1109" s="1">
        <v>42873</v>
      </c>
      <c r="G1109" s="1">
        <v>42873</v>
      </c>
      <c r="H1109">
        <v>6</v>
      </c>
      <c r="I1109">
        <v>40.51</v>
      </c>
      <c r="J1109">
        <v>0</v>
      </c>
      <c r="K1109">
        <v>34.902937899999998</v>
      </c>
      <c r="L1109">
        <v>-97.886161600000008</v>
      </c>
      <c r="M1109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09" s="12">
        <f>Table22[[#This Row],[Permit Approval Date]]-Table22[[#This Row],[Permit Submitted Date]]</f>
        <v>0</v>
      </c>
    </row>
    <row r="1110" spans="1:14">
      <c r="A1110" t="str">
        <f t="shared" si="17"/>
        <v>Norman</v>
      </c>
      <c r="B1110">
        <v>0</v>
      </c>
      <c r="D1110">
        <v>1</v>
      </c>
      <c r="E1110">
        <v>44</v>
      </c>
      <c r="F1110" s="1">
        <v>42874</v>
      </c>
      <c r="G1110" s="1">
        <v>42893</v>
      </c>
      <c r="H1110">
        <v>12</v>
      </c>
      <c r="I1110">
        <v>80.899999999999991</v>
      </c>
      <c r="J1110">
        <v>0</v>
      </c>
      <c r="K1110">
        <v>35.172937899999994</v>
      </c>
      <c r="L1110">
        <v>-97.336161599999997</v>
      </c>
      <c r="M1110" s="13">
        <f>ACOS(COS(RADIANS(90-$P$2)) *COS(RADIANS(90-Table22[[#This Row],[Latitude]])) +SIN(RADIANS(90-$P$2)) *SIN(RADIANS(90-Table22[[#This Row],[Latitude]])) *COS(RADIANS($Q$2-Table22[[#This Row],[Longitude]]))) *3958.756</f>
        <v>6.6439574838635096</v>
      </c>
      <c r="N1110" s="12">
        <f>Table22[[#This Row],[Permit Approval Date]]-Table22[[#This Row],[Permit Submitted Date]]</f>
        <v>19</v>
      </c>
    </row>
    <row r="1111" spans="1:14">
      <c r="A1111" t="str">
        <f t="shared" si="17"/>
        <v>Norman</v>
      </c>
      <c r="B1111">
        <v>0</v>
      </c>
      <c r="D1111">
        <v>1</v>
      </c>
      <c r="E1111">
        <v>12</v>
      </c>
      <c r="F1111" s="1">
        <v>42874</v>
      </c>
      <c r="G1111" s="1">
        <v>42874</v>
      </c>
      <c r="H1111">
        <v>6</v>
      </c>
      <c r="I1111">
        <v>38.18</v>
      </c>
      <c r="J1111">
        <v>0</v>
      </c>
      <c r="K1111">
        <v>34.902937899999998</v>
      </c>
      <c r="L1111">
        <v>-97.886161600000008</v>
      </c>
      <c r="M1111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11" s="12">
        <f>Table22[[#This Row],[Permit Approval Date]]-Table22[[#This Row],[Permit Submitted Date]]</f>
        <v>0</v>
      </c>
    </row>
    <row r="1112" spans="1:14">
      <c r="A1112" t="str">
        <f t="shared" si="17"/>
        <v>Norman</v>
      </c>
      <c r="B1112">
        <v>0</v>
      </c>
      <c r="D1112">
        <v>1</v>
      </c>
      <c r="E1112">
        <v>15</v>
      </c>
      <c r="F1112" s="1">
        <v>42874</v>
      </c>
      <c r="G1112" s="1">
        <v>42874</v>
      </c>
      <c r="H1112">
        <v>3</v>
      </c>
      <c r="I1112">
        <v>21.33</v>
      </c>
      <c r="J1112">
        <v>0</v>
      </c>
      <c r="K1112">
        <v>35.242937899999994</v>
      </c>
      <c r="L1112">
        <v>-97.636161600000008</v>
      </c>
      <c r="M1112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1112" s="12">
        <f>Table22[[#This Row],[Permit Approval Date]]-Table22[[#This Row],[Permit Submitted Date]]</f>
        <v>0</v>
      </c>
    </row>
    <row r="1113" spans="1:14">
      <c r="A1113" t="str">
        <f t="shared" si="17"/>
        <v>Norman</v>
      </c>
      <c r="B1113">
        <v>0</v>
      </c>
      <c r="D1113">
        <v>2</v>
      </c>
      <c r="E1113">
        <v>36</v>
      </c>
      <c r="F1113" s="1">
        <v>42877</v>
      </c>
      <c r="G1113" s="1">
        <v>42877</v>
      </c>
      <c r="H1113">
        <v>9</v>
      </c>
      <c r="I1113">
        <v>74.389999999999986</v>
      </c>
      <c r="J1113">
        <v>0</v>
      </c>
      <c r="K1113">
        <v>34.902937899999998</v>
      </c>
      <c r="L1113">
        <v>-97.886161600000008</v>
      </c>
      <c r="M111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13" s="12">
        <f>Table22[[#This Row],[Permit Approval Date]]-Table22[[#This Row],[Permit Submitted Date]]</f>
        <v>0</v>
      </c>
    </row>
    <row r="1114" spans="1:14">
      <c r="A1114" t="str">
        <f t="shared" si="17"/>
        <v>Norman</v>
      </c>
      <c r="B1114">
        <v>0</v>
      </c>
      <c r="D1114">
        <v>2</v>
      </c>
      <c r="E1114">
        <v>28</v>
      </c>
      <c r="F1114" s="1">
        <v>42878</v>
      </c>
      <c r="G1114" s="1">
        <v>42878</v>
      </c>
      <c r="H1114">
        <v>7</v>
      </c>
      <c r="I1114">
        <v>67.250000000000014</v>
      </c>
      <c r="J1114">
        <v>0</v>
      </c>
      <c r="K1114">
        <v>35.232937899999996</v>
      </c>
      <c r="L1114">
        <v>-97.006161599999999</v>
      </c>
      <c r="M111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14" s="12">
        <f>Table22[[#This Row],[Permit Approval Date]]-Table22[[#This Row],[Permit Submitted Date]]</f>
        <v>0</v>
      </c>
    </row>
    <row r="1115" spans="1:14">
      <c r="A1115" t="str">
        <f t="shared" si="17"/>
        <v>Norman</v>
      </c>
      <c r="B1115">
        <v>0</v>
      </c>
      <c r="D1115">
        <v>2</v>
      </c>
      <c r="E1115">
        <v>36</v>
      </c>
      <c r="F1115" s="1">
        <v>42878</v>
      </c>
      <c r="G1115" s="1">
        <v>42878</v>
      </c>
      <c r="H1115">
        <v>6</v>
      </c>
      <c r="I1115">
        <v>57.69</v>
      </c>
      <c r="J1115">
        <v>0</v>
      </c>
      <c r="K1115">
        <v>36.452937899999995</v>
      </c>
      <c r="L1115">
        <v>-97.7861616</v>
      </c>
      <c r="M1115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115" s="12">
        <f>Table22[[#This Row],[Permit Approval Date]]-Table22[[#This Row],[Permit Submitted Date]]</f>
        <v>0</v>
      </c>
    </row>
    <row r="1116" spans="1:14">
      <c r="A1116" t="str">
        <f t="shared" si="17"/>
        <v>Norman</v>
      </c>
      <c r="B1116">
        <v>1</v>
      </c>
      <c r="D1116">
        <v>1</v>
      </c>
      <c r="E1116">
        <v>29</v>
      </c>
      <c r="F1116" s="1">
        <v>42878</v>
      </c>
      <c r="G1116" s="1">
        <v>42887</v>
      </c>
      <c r="H1116">
        <v>6</v>
      </c>
      <c r="I1116">
        <v>56.4</v>
      </c>
      <c r="J1116">
        <v>0</v>
      </c>
      <c r="K1116">
        <v>35.028142000000003</v>
      </c>
      <c r="L1116">
        <v>-97.31561099999999</v>
      </c>
      <c r="M1116" s="13">
        <f>ACOS(COS(RADIANS(90-$P$2)) *COS(RADIANS(90-Table22[[#This Row],[Latitude]])) +SIN(RADIANS(90-$P$2)) *SIN(RADIANS(90-Table22[[#This Row],[Latitude]])) *COS(RADIANS($Q$2-Table22[[#This Row],[Longitude]]))) *3958.756</f>
        <v>14.351070610021909</v>
      </c>
      <c r="N1116" s="12">
        <f>Table22[[#This Row],[Permit Approval Date]]-Table22[[#This Row],[Permit Submitted Date]]</f>
        <v>9</v>
      </c>
    </row>
    <row r="1117" spans="1:14">
      <c r="A1117" t="str">
        <f t="shared" si="17"/>
        <v>Norman</v>
      </c>
      <c r="B1117">
        <v>1</v>
      </c>
      <c r="D1117">
        <v>1</v>
      </c>
      <c r="E1117">
        <v>26</v>
      </c>
      <c r="F1117" s="1">
        <v>42878</v>
      </c>
      <c r="G1117" s="1">
        <v>42886</v>
      </c>
      <c r="H1117">
        <v>4</v>
      </c>
      <c r="I1117">
        <v>24.19</v>
      </c>
      <c r="J1117">
        <v>0</v>
      </c>
      <c r="K1117">
        <v>34.662937899999996</v>
      </c>
      <c r="L1117">
        <v>-97.116161599999998</v>
      </c>
      <c r="M1117" s="13">
        <f>ACOS(COS(RADIANS(90-$P$2)) *COS(RADIANS(90-Table22[[#This Row],[Latitude]])) +SIN(RADIANS(90-$P$2)) *SIN(RADIANS(90-Table22[[#This Row],[Latitude]])) *COS(RADIANS($Q$2-Table22[[#This Row],[Longitude]]))) *3958.756</f>
        <v>41.935888738776761</v>
      </c>
      <c r="N1117" s="12">
        <f>Table22[[#This Row],[Permit Approval Date]]-Table22[[#This Row],[Permit Submitted Date]]</f>
        <v>8</v>
      </c>
    </row>
    <row r="1118" spans="1:14">
      <c r="A1118" t="str">
        <f t="shared" si="17"/>
        <v>Norman</v>
      </c>
      <c r="B1118">
        <v>0</v>
      </c>
      <c r="D1118">
        <v>1</v>
      </c>
      <c r="E1118">
        <v>17</v>
      </c>
      <c r="F1118" s="1">
        <v>42879</v>
      </c>
      <c r="G1118" s="1">
        <v>42879</v>
      </c>
      <c r="H1118">
        <v>9</v>
      </c>
      <c r="I1118">
        <v>65.069999999999993</v>
      </c>
      <c r="J1118">
        <v>0</v>
      </c>
      <c r="K1118">
        <v>35.102937899999993</v>
      </c>
      <c r="L1118">
        <v>-97.756161599999999</v>
      </c>
      <c r="M1118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1118" s="12">
        <f>Table22[[#This Row],[Permit Approval Date]]-Table22[[#This Row],[Permit Submitted Date]]</f>
        <v>0</v>
      </c>
    </row>
    <row r="1119" spans="1:14">
      <c r="A1119" t="str">
        <f t="shared" si="17"/>
        <v>Norman</v>
      </c>
      <c r="B1119">
        <v>1</v>
      </c>
      <c r="C1119">
        <v>1</v>
      </c>
      <c r="D1119">
        <v>1</v>
      </c>
      <c r="E1119">
        <v>14</v>
      </c>
      <c r="F1119" s="1">
        <v>42879</v>
      </c>
      <c r="G1119" s="1">
        <v>42879</v>
      </c>
      <c r="H1119">
        <v>7</v>
      </c>
      <c r="I1119">
        <v>43.06</v>
      </c>
      <c r="J1119">
        <v>8</v>
      </c>
      <c r="K1119">
        <v>35.210556999999994</v>
      </c>
      <c r="L1119">
        <v>-97.470181400000001</v>
      </c>
      <c r="M1119" s="13">
        <f>ACOS(COS(RADIANS(90-$P$2)) *COS(RADIANS(90-Table22[[#This Row],[Latitude]])) +SIN(RADIANS(90-$P$2)) *SIN(RADIANS(90-Table22[[#This Row],[Latitude]])) *COS(RADIANS($Q$2-Table22[[#This Row],[Longitude]]))) *3958.756</f>
        <v>1.3658454400042561</v>
      </c>
      <c r="N1119" s="12">
        <f>Table22[[#This Row],[Permit Approval Date]]-Table22[[#This Row],[Permit Submitted Date]]</f>
        <v>0</v>
      </c>
    </row>
    <row r="1120" spans="1:14">
      <c r="A1120" t="str">
        <f t="shared" si="17"/>
        <v>Norman</v>
      </c>
      <c r="B1120">
        <v>1</v>
      </c>
      <c r="D1120">
        <v>2</v>
      </c>
      <c r="E1120">
        <v>21</v>
      </c>
      <c r="F1120" s="1">
        <v>42880</v>
      </c>
      <c r="G1120" s="1">
        <v>42906</v>
      </c>
      <c r="H1120">
        <v>14</v>
      </c>
      <c r="I1120">
        <v>112.09</v>
      </c>
      <c r="J1120">
        <v>0</v>
      </c>
      <c r="K1120">
        <v>35.200296100000003</v>
      </c>
      <c r="L1120">
        <v>-97.456200200000012</v>
      </c>
      <c r="M1120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120" s="12">
        <f>Table22[[#This Row],[Permit Approval Date]]-Table22[[#This Row],[Permit Submitted Date]]</f>
        <v>26</v>
      </c>
    </row>
    <row r="1121" spans="1:14">
      <c r="A1121" t="str">
        <f t="shared" si="17"/>
        <v>Norman</v>
      </c>
      <c r="B1121">
        <v>0</v>
      </c>
      <c r="D1121">
        <v>2</v>
      </c>
      <c r="E1121">
        <v>55</v>
      </c>
      <c r="F1121" s="1">
        <v>42880</v>
      </c>
      <c r="G1121" s="1">
        <v>42887</v>
      </c>
      <c r="H1121">
        <v>12</v>
      </c>
      <c r="I1121">
        <v>101.43</v>
      </c>
      <c r="J1121">
        <v>0</v>
      </c>
      <c r="K1121">
        <v>35.232937899999996</v>
      </c>
      <c r="L1121">
        <v>-97.006161599999999</v>
      </c>
      <c r="M112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21" s="12">
        <f>Table22[[#This Row],[Permit Approval Date]]-Table22[[#This Row],[Permit Submitted Date]]</f>
        <v>7</v>
      </c>
    </row>
    <row r="1122" spans="1:14">
      <c r="A1122" t="str">
        <f t="shared" si="17"/>
        <v>Norman</v>
      </c>
      <c r="B1122">
        <v>1</v>
      </c>
      <c r="D1122">
        <v>2</v>
      </c>
      <c r="E1122">
        <v>23</v>
      </c>
      <c r="F1122" s="1">
        <v>42880</v>
      </c>
      <c r="G1122" s="1">
        <v>42906</v>
      </c>
      <c r="H1122">
        <v>10</v>
      </c>
      <c r="I1122">
        <v>79.02000000000001</v>
      </c>
      <c r="J1122">
        <v>0</v>
      </c>
      <c r="K1122">
        <v>35.060296100000002</v>
      </c>
      <c r="L1122">
        <v>-96.406200200000001</v>
      </c>
      <c r="M1122" s="13">
        <f>ACOS(COS(RADIANS(90-$P$2)) *COS(RADIANS(90-Table22[[#This Row],[Latitude]])) +SIN(RADIANS(90-$P$2)) *SIN(RADIANS(90-Table22[[#This Row],[Latitude]])) *COS(RADIANS($Q$2-Table22[[#This Row],[Longitude]]))) *3958.756</f>
        <v>59.645787478648849</v>
      </c>
      <c r="N1122" s="12">
        <f>Table22[[#This Row],[Permit Approval Date]]-Table22[[#This Row],[Permit Submitted Date]]</f>
        <v>26</v>
      </c>
    </row>
    <row r="1123" spans="1:14">
      <c r="A1123" t="str">
        <f t="shared" si="17"/>
        <v>Norman</v>
      </c>
      <c r="B1123">
        <v>0</v>
      </c>
      <c r="D1123">
        <v>1</v>
      </c>
      <c r="E1123">
        <v>25</v>
      </c>
      <c r="F1123" s="1">
        <v>42880</v>
      </c>
      <c r="G1123" s="1">
        <v>42880</v>
      </c>
      <c r="H1123">
        <v>6</v>
      </c>
      <c r="I1123">
        <v>51.879999999999995</v>
      </c>
      <c r="J1123">
        <v>0</v>
      </c>
      <c r="K1123">
        <v>36.052937899999996</v>
      </c>
      <c r="L1123">
        <v>-97.626161600000003</v>
      </c>
      <c r="M1123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1123" s="12">
        <f>Table22[[#This Row],[Permit Approval Date]]-Table22[[#This Row],[Permit Submitted Date]]</f>
        <v>0</v>
      </c>
    </row>
    <row r="1124" spans="1:14">
      <c r="A1124" t="str">
        <f t="shared" si="17"/>
        <v>Norman</v>
      </c>
      <c r="B1124">
        <v>0</v>
      </c>
      <c r="D1124">
        <v>1</v>
      </c>
      <c r="E1124">
        <v>28</v>
      </c>
      <c r="F1124" s="1">
        <v>42880</v>
      </c>
      <c r="G1124" s="1">
        <v>42880</v>
      </c>
      <c r="H1124">
        <v>4</v>
      </c>
      <c r="I1124">
        <v>32.550000000000004</v>
      </c>
      <c r="J1124">
        <v>0</v>
      </c>
      <c r="K1124">
        <v>35.282937899999993</v>
      </c>
      <c r="L1124">
        <v>-96.756161599999999</v>
      </c>
      <c r="M1124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1124" s="12">
        <f>Table22[[#This Row],[Permit Approval Date]]-Table22[[#This Row],[Permit Submitted Date]]</f>
        <v>0</v>
      </c>
    </row>
    <row r="1125" spans="1:14">
      <c r="A1125" t="str">
        <f t="shared" si="17"/>
        <v>Norman</v>
      </c>
      <c r="B1125">
        <v>1</v>
      </c>
      <c r="C1125">
        <v>1</v>
      </c>
      <c r="D1125">
        <v>1</v>
      </c>
      <c r="E1125">
        <v>17</v>
      </c>
      <c r="F1125" s="1">
        <v>42880</v>
      </c>
      <c r="G1125" s="1">
        <v>42906</v>
      </c>
      <c r="H1125">
        <v>13</v>
      </c>
      <c r="I1125">
        <v>84.16</v>
      </c>
      <c r="J1125">
        <v>8.5</v>
      </c>
      <c r="K1125">
        <v>35.6402961</v>
      </c>
      <c r="L1125">
        <v>-96.926200200000011</v>
      </c>
      <c r="M1125" s="13">
        <f>ACOS(COS(RADIANS(90-$P$2)) *COS(RADIANS(90-Table22[[#This Row],[Latitude]])) +SIN(RADIANS(90-$P$2)) *SIN(RADIANS(90-Table22[[#This Row],[Latitude]])) *COS(RADIANS($Q$2-Table22[[#This Row],[Longitude]]))) *3958.756</f>
        <v>41.936824540572388</v>
      </c>
      <c r="N1125" s="12">
        <f>Table22[[#This Row],[Permit Approval Date]]-Table22[[#This Row],[Permit Submitted Date]]</f>
        <v>26</v>
      </c>
    </row>
    <row r="1126" spans="1:14">
      <c r="A1126" t="str">
        <f t="shared" si="17"/>
        <v>Norman</v>
      </c>
      <c r="B1126">
        <v>0</v>
      </c>
      <c r="D1126">
        <v>1</v>
      </c>
      <c r="E1126">
        <v>10</v>
      </c>
      <c r="F1126" s="1">
        <v>42880</v>
      </c>
      <c r="G1126" s="1">
        <v>42880</v>
      </c>
      <c r="H1126">
        <v>1</v>
      </c>
      <c r="I1126">
        <v>8.4700000000000006</v>
      </c>
      <c r="J1126">
        <v>0</v>
      </c>
      <c r="K1126">
        <v>36.262937899999997</v>
      </c>
      <c r="L1126">
        <v>-97.766161600000004</v>
      </c>
      <c r="M1126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126" s="12">
        <f>Table22[[#This Row],[Permit Approval Date]]-Table22[[#This Row],[Permit Submitted Date]]</f>
        <v>0</v>
      </c>
    </row>
    <row r="1127" spans="1:14">
      <c r="A1127" t="str">
        <f t="shared" si="17"/>
        <v>Norman</v>
      </c>
      <c r="B1127">
        <v>1</v>
      </c>
      <c r="D1127">
        <v>1</v>
      </c>
      <c r="E1127">
        <v>15</v>
      </c>
      <c r="F1127" s="1">
        <v>42881</v>
      </c>
      <c r="G1127" s="1">
        <v>42887</v>
      </c>
      <c r="H1127">
        <v>4</v>
      </c>
      <c r="I1127">
        <v>34.200000000000003</v>
      </c>
      <c r="J1127">
        <v>0</v>
      </c>
      <c r="K1127">
        <v>35.325773099999999</v>
      </c>
      <c r="L1127">
        <v>-97.434911900000003</v>
      </c>
      <c r="M1127" s="13">
        <f>ACOS(COS(RADIANS(90-$P$2)) *COS(RADIANS(90-Table22[[#This Row],[Latitude]])) +SIN(RADIANS(90-$P$2)) *SIN(RADIANS(90-Table22[[#This Row],[Latitude]])) *COS(RADIANS($Q$2-Table22[[#This Row],[Longitude]]))) *3958.756</f>
        <v>8.2970811982340251</v>
      </c>
      <c r="N1127" s="12">
        <f>Table22[[#This Row],[Permit Approval Date]]-Table22[[#This Row],[Permit Submitted Date]]</f>
        <v>6</v>
      </c>
    </row>
    <row r="1128" spans="1:14">
      <c r="A1128" t="str">
        <f t="shared" si="17"/>
        <v>Norman</v>
      </c>
      <c r="B1128">
        <v>1</v>
      </c>
      <c r="D1128">
        <v>1</v>
      </c>
      <c r="E1128">
        <v>23</v>
      </c>
      <c r="F1128" s="1">
        <v>42885</v>
      </c>
      <c r="G1128" s="1">
        <v>42899</v>
      </c>
      <c r="H1128">
        <v>7</v>
      </c>
      <c r="I1128">
        <v>54.88</v>
      </c>
      <c r="J1128">
        <v>3.5</v>
      </c>
      <c r="K1128">
        <v>35.380055100000099</v>
      </c>
      <c r="L1128">
        <v>-97.3722104</v>
      </c>
      <c r="M1128" s="13">
        <f>ACOS(COS(RADIANS(90-$P$2)) *COS(RADIANS(90-Table22[[#This Row],[Latitude]])) +SIN(RADIANS(90-$P$2)) *SIN(RADIANS(90-Table22[[#This Row],[Latitude]])) *COS(RADIANS($Q$2-Table22[[#This Row],[Longitude]]))) *3958.756</f>
        <v>12.732615276214201</v>
      </c>
      <c r="N1128" s="12">
        <f>Table22[[#This Row],[Permit Approval Date]]-Table22[[#This Row],[Permit Submitted Date]]</f>
        <v>14</v>
      </c>
    </row>
    <row r="1129" spans="1:14">
      <c r="A1129" t="str">
        <f t="shared" si="17"/>
        <v>Norman</v>
      </c>
      <c r="B1129">
        <v>1</v>
      </c>
      <c r="D1129">
        <v>1</v>
      </c>
      <c r="E1129">
        <v>21</v>
      </c>
      <c r="F1129" s="1">
        <v>42885</v>
      </c>
      <c r="G1129" s="1">
        <v>42900</v>
      </c>
      <c r="H1129">
        <v>6</v>
      </c>
      <c r="I1129">
        <v>52.190000000000005</v>
      </c>
      <c r="J1129">
        <v>0</v>
      </c>
      <c r="K1129">
        <v>35.232937899999996</v>
      </c>
      <c r="L1129">
        <v>-97.006161599999999</v>
      </c>
      <c r="M112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29" s="12">
        <f>Table22[[#This Row],[Permit Approval Date]]-Table22[[#This Row],[Permit Submitted Date]]</f>
        <v>15</v>
      </c>
    </row>
    <row r="1130" spans="1:14">
      <c r="A1130" t="str">
        <f t="shared" si="17"/>
        <v>Norman</v>
      </c>
      <c r="B1130">
        <v>1</v>
      </c>
      <c r="D1130">
        <v>1</v>
      </c>
      <c r="E1130">
        <v>21</v>
      </c>
      <c r="F1130" s="1">
        <v>42885</v>
      </c>
      <c r="G1130" s="1">
        <v>42900</v>
      </c>
      <c r="H1130">
        <v>6</v>
      </c>
      <c r="I1130">
        <v>52.19</v>
      </c>
      <c r="J1130">
        <v>0</v>
      </c>
      <c r="K1130">
        <v>35.232937899999996</v>
      </c>
      <c r="L1130">
        <v>-97.006161599999999</v>
      </c>
      <c r="M113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30" s="12">
        <f>Table22[[#This Row],[Permit Approval Date]]-Table22[[#This Row],[Permit Submitted Date]]</f>
        <v>15</v>
      </c>
    </row>
    <row r="1131" spans="1:14">
      <c r="A1131" t="str">
        <f t="shared" si="17"/>
        <v>Norman</v>
      </c>
      <c r="B1131">
        <v>1</v>
      </c>
      <c r="C1131">
        <v>1</v>
      </c>
      <c r="D1131">
        <v>1</v>
      </c>
      <c r="E1131">
        <v>16</v>
      </c>
      <c r="F1131" s="1">
        <v>42885</v>
      </c>
      <c r="G1131" s="1">
        <v>42885</v>
      </c>
      <c r="H1131">
        <v>6</v>
      </c>
      <c r="I1131">
        <v>31.2</v>
      </c>
      <c r="J1131">
        <v>12</v>
      </c>
      <c r="K1131">
        <v>34.583205599999999</v>
      </c>
      <c r="L1131">
        <v>-97.178782400000003</v>
      </c>
      <c r="M1131" s="13">
        <f>ACOS(COS(RADIANS(90-$P$2)) *COS(RADIANS(90-Table22[[#This Row],[Latitude]])) +SIN(RADIANS(90-$P$2)) *SIN(RADIANS(90-Table22[[#This Row],[Latitude]])) *COS(RADIANS($Q$2-Table22[[#This Row],[Longitude]]))) *3958.756</f>
        <v>45.633899465568618</v>
      </c>
      <c r="N1131" s="12">
        <f>Table22[[#This Row],[Permit Approval Date]]-Table22[[#This Row],[Permit Submitted Date]]</f>
        <v>0</v>
      </c>
    </row>
    <row r="1132" spans="1:14">
      <c r="A1132" t="str">
        <f t="shared" si="17"/>
        <v>Norman</v>
      </c>
      <c r="B1132">
        <v>0</v>
      </c>
      <c r="D1132">
        <v>1</v>
      </c>
      <c r="E1132">
        <v>32</v>
      </c>
      <c r="F1132" s="1">
        <v>42885</v>
      </c>
      <c r="G1132" s="1">
        <v>42888</v>
      </c>
      <c r="H1132">
        <v>9</v>
      </c>
      <c r="I1132">
        <v>35.4</v>
      </c>
      <c r="J1132">
        <v>6.35</v>
      </c>
      <c r="K1132">
        <v>35.232937899999996</v>
      </c>
      <c r="L1132">
        <v>-97.1761616</v>
      </c>
      <c r="M1132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1132" s="12">
        <f>Table22[[#This Row],[Permit Approval Date]]-Table22[[#This Row],[Permit Submitted Date]]</f>
        <v>3</v>
      </c>
    </row>
    <row r="1133" spans="1:14">
      <c r="A1133" t="str">
        <f t="shared" si="17"/>
        <v>Norman</v>
      </c>
      <c r="B1133">
        <v>0</v>
      </c>
      <c r="D1133">
        <v>1</v>
      </c>
      <c r="E1133">
        <v>17</v>
      </c>
      <c r="F1133" s="1">
        <v>42885</v>
      </c>
      <c r="G1133" s="1">
        <v>42885</v>
      </c>
      <c r="H1133">
        <v>4</v>
      </c>
      <c r="I1133">
        <v>33.53</v>
      </c>
      <c r="J1133">
        <v>0</v>
      </c>
      <c r="K1133">
        <v>35.232937899999996</v>
      </c>
      <c r="L1133">
        <v>-97.006161599999999</v>
      </c>
      <c r="M113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33" s="12">
        <f>Table22[[#This Row],[Permit Approval Date]]-Table22[[#This Row],[Permit Submitted Date]]</f>
        <v>0</v>
      </c>
    </row>
    <row r="1134" spans="1:14">
      <c r="A1134" t="str">
        <f t="shared" si="17"/>
        <v>Norman</v>
      </c>
      <c r="B1134">
        <v>0</v>
      </c>
      <c r="D1134">
        <v>1</v>
      </c>
      <c r="E1134">
        <v>31</v>
      </c>
      <c r="F1134" s="1">
        <v>42885</v>
      </c>
      <c r="G1134" s="1">
        <v>42888</v>
      </c>
      <c r="H1134">
        <v>4</v>
      </c>
      <c r="I1134">
        <v>21.15</v>
      </c>
      <c r="J1134">
        <v>9.5</v>
      </c>
      <c r="K1134">
        <v>35.202937899999995</v>
      </c>
      <c r="L1134">
        <v>-97.206161600000001</v>
      </c>
      <c r="M1134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1134" s="12">
        <f>Table22[[#This Row],[Permit Approval Date]]-Table22[[#This Row],[Permit Submitted Date]]</f>
        <v>3</v>
      </c>
    </row>
    <row r="1135" spans="1:14">
      <c r="A1135" t="str">
        <f t="shared" si="17"/>
        <v>Norman</v>
      </c>
      <c r="B1135">
        <v>0</v>
      </c>
      <c r="D1135">
        <v>2</v>
      </c>
      <c r="E1135">
        <v>58</v>
      </c>
      <c r="F1135" s="1">
        <v>42886</v>
      </c>
      <c r="G1135" s="1">
        <v>42893</v>
      </c>
      <c r="H1135">
        <v>9</v>
      </c>
      <c r="I1135">
        <v>81.830000000000013</v>
      </c>
      <c r="J1135">
        <v>0</v>
      </c>
      <c r="K1135">
        <v>35.032937899999993</v>
      </c>
      <c r="L1135">
        <v>-97.356161600000007</v>
      </c>
      <c r="M1135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135" s="12">
        <f>Table22[[#This Row],[Permit Approval Date]]-Table22[[#This Row],[Permit Submitted Date]]</f>
        <v>7</v>
      </c>
    </row>
    <row r="1136" spans="1:14">
      <c r="A1136" t="str">
        <f t="shared" si="17"/>
        <v>Norman</v>
      </c>
      <c r="B1136">
        <v>0</v>
      </c>
      <c r="D1136">
        <v>1</v>
      </c>
      <c r="E1136">
        <v>25</v>
      </c>
      <c r="F1136" s="1">
        <v>42886</v>
      </c>
      <c r="G1136" s="1">
        <v>42894</v>
      </c>
      <c r="H1136">
        <v>5</v>
      </c>
      <c r="I1136">
        <v>35.69</v>
      </c>
      <c r="J1136">
        <v>0</v>
      </c>
      <c r="K1136">
        <v>35.482937899999996</v>
      </c>
      <c r="L1136">
        <v>-97.206161600000001</v>
      </c>
      <c r="M113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136" s="12">
        <f>Table22[[#This Row],[Permit Approval Date]]-Table22[[#This Row],[Permit Submitted Date]]</f>
        <v>8</v>
      </c>
    </row>
    <row r="1137" spans="1:14">
      <c r="A1137" t="str">
        <f t="shared" si="17"/>
        <v>Norman</v>
      </c>
      <c r="B1137">
        <v>0</v>
      </c>
      <c r="D1137">
        <v>1</v>
      </c>
      <c r="E1137">
        <v>15</v>
      </c>
      <c r="F1137" s="1">
        <v>42886</v>
      </c>
      <c r="G1137" s="1">
        <v>42901</v>
      </c>
      <c r="H1137">
        <v>5</v>
      </c>
      <c r="I1137">
        <v>27.8</v>
      </c>
      <c r="J1137">
        <v>0</v>
      </c>
      <c r="K1137">
        <v>35.482937899999996</v>
      </c>
      <c r="L1137">
        <v>-97.206161600000001</v>
      </c>
      <c r="M113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137" s="12">
        <f>Table22[[#This Row],[Permit Approval Date]]-Table22[[#This Row],[Permit Submitted Date]]</f>
        <v>15</v>
      </c>
    </row>
    <row r="1138" spans="1:14">
      <c r="A1138" t="str">
        <f t="shared" si="17"/>
        <v>Norman</v>
      </c>
      <c r="B1138">
        <v>1</v>
      </c>
      <c r="D1138">
        <v>2</v>
      </c>
      <c r="E1138">
        <v>23</v>
      </c>
      <c r="F1138" s="1">
        <v>42887</v>
      </c>
      <c r="G1138" s="1">
        <v>42906</v>
      </c>
      <c r="H1138">
        <v>17</v>
      </c>
      <c r="I1138">
        <v>119.5</v>
      </c>
      <c r="J1138">
        <v>0</v>
      </c>
      <c r="K1138">
        <v>35.1802961</v>
      </c>
      <c r="L1138">
        <v>-96.506200199999995</v>
      </c>
      <c r="M1138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1138" s="12">
        <f>Table22[[#This Row],[Permit Approval Date]]-Table22[[#This Row],[Permit Submitted Date]]</f>
        <v>19</v>
      </c>
    </row>
    <row r="1139" spans="1:14">
      <c r="A1139" t="str">
        <f t="shared" si="17"/>
        <v>Norman</v>
      </c>
      <c r="B1139">
        <v>1</v>
      </c>
      <c r="D1139">
        <v>2</v>
      </c>
      <c r="E1139">
        <v>20</v>
      </c>
      <c r="F1139" s="1">
        <v>42887</v>
      </c>
      <c r="G1139" s="1">
        <v>42906</v>
      </c>
      <c r="H1139">
        <v>8</v>
      </c>
      <c r="I1139">
        <v>68.84</v>
      </c>
      <c r="J1139">
        <v>0</v>
      </c>
      <c r="K1139">
        <v>35.200296100000003</v>
      </c>
      <c r="L1139">
        <v>-97.456200200000012</v>
      </c>
      <c r="M1139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139" s="12">
        <f>Table22[[#This Row],[Permit Approval Date]]-Table22[[#This Row],[Permit Submitted Date]]</f>
        <v>19</v>
      </c>
    </row>
    <row r="1140" spans="1:14">
      <c r="A1140" t="str">
        <f t="shared" si="17"/>
        <v>Norman</v>
      </c>
      <c r="B1140">
        <v>1</v>
      </c>
      <c r="D1140">
        <v>1</v>
      </c>
      <c r="E1140">
        <v>24</v>
      </c>
      <c r="F1140" s="1">
        <v>42887</v>
      </c>
      <c r="G1140" s="1">
        <v>42906</v>
      </c>
      <c r="H1140">
        <v>7</v>
      </c>
      <c r="I1140">
        <v>55.78</v>
      </c>
      <c r="J1140">
        <v>2.12</v>
      </c>
      <c r="K1140">
        <v>35.260296100000005</v>
      </c>
      <c r="L1140">
        <v>-96.546200200000015</v>
      </c>
      <c r="M1140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1140" s="12">
        <f>Table22[[#This Row],[Permit Approval Date]]-Table22[[#This Row],[Permit Submitted Date]]</f>
        <v>19</v>
      </c>
    </row>
    <row r="1141" spans="1:14">
      <c r="A1141" t="str">
        <f t="shared" si="17"/>
        <v>Norman</v>
      </c>
      <c r="B1141">
        <v>1</v>
      </c>
      <c r="D1141">
        <v>1</v>
      </c>
      <c r="E1141">
        <v>17</v>
      </c>
      <c r="F1141" s="1">
        <v>42887</v>
      </c>
      <c r="G1141" s="1">
        <v>42908</v>
      </c>
      <c r="H1141">
        <v>7</v>
      </c>
      <c r="I1141">
        <v>47.219999999999992</v>
      </c>
      <c r="J1141">
        <v>0</v>
      </c>
      <c r="K1141">
        <v>35.098142000000003</v>
      </c>
      <c r="L1141">
        <v>-97.275610999999998</v>
      </c>
      <c r="M1141" s="13">
        <f>ACOS(COS(RADIANS(90-$P$2)) *COS(RADIANS(90-Table22[[#This Row],[Latitude]])) +SIN(RADIANS(90-$P$2)) *SIN(RADIANS(90-Table22[[#This Row],[Latitude]])) *COS(RADIANS($Q$2-Table22[[#This Row],[Longitude]]))) *3958.756</f>
        <v>12.203930765052808</v>
      </c>
      <c r="N1141" s="12">
        <f>Table22[[#This Row],[Permit Approval Date]]-Table22[[#This Row],[Permit Submitted Date]]</f>
        <v>21</v>
      </c>
    </row>
    <row r="1142" spans="1:14">
      <c r="A1142" t="str">
        <f t="shared" si="17"/>
        <v>Norman</v>
      </c>
      <c r="B1142">
        <v>0</v>
      </c>
      <c r="D1142">
        <v>1</v>
      </c>
      <c r="E1142">
        <v>21</v>
      </c>
      <c r="F1142" s="1">
        <v>42887</v>
      </c>
      <c r="G1142" s="1">
        <v>42894</v>
      </c>
      <c r="H1142">
        <v>5</v>
      </c>
      <c r="I1142">
        <v>37.5</v>
      </c>
      <c r="J1142">
        <v>0</v>
      </c>
      <c r="K1142">
        <v>35.482937899999996</v>
      </c>
      <c r="L1142">
        <v>-97.206161600000001</v>
      </c>
      <c r="M114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142" s="12">
        <f>Table22[[#This Row],[Permit Approval Date]]-Table22[[#This Row],[Permit Submitted Date]]</f>
        <v>7</v>
      </c>
    </row>
    <row r="1143" spans="1:14">
      <c r="A1143" t="str">
        <f t="shared" si="17"/>
        <v>Norman</v>
      </c>
      <c r="B1143">
        <v>0</v>
      </c>
      <c r="D1143">
        <v>1</v>
      </c>
      <c r="E1143">
        <v>10</v>
      </c>
      <c r="F1143" s="1">
        <v>42887</v>
      </c>
      <c r="G1143" s="1">
        <v>42887</v>
      </c>
      <c r="H1143">
        <v>4</v>
      </c>
      <c r="I1143">
        <v>21.1</v>
      </c>
      <c r="J1143">
        <v>0</v>
      </c>
      <c r="K1143">
        <v>35.312937899999994</v>
      </c>
      <c r="L1143">
        <v>-97.116161599999998</v>
      </c>
      <c r="M1143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143" s="12">
        <f>Table22[[#This Row],[Permit Approval Date]]-Table22[[#This Row],[Permit Submitted Date]]</f>
        <v>0</v>
      </c>
    </row>
    <row r="1144" spans="1:14">
      <c r="A1144" t="str">
        <f t="shared" si="17"/>
        <v>Norman</v>
      </c>
      <c r="B1144">
        <v>0</v>
      </c>
      <c r="D1144">
        <v>1</v>
      </c>
      <c r="E1144">
        <v>12</v>
      </c>
      <c r="F1144" s="1">
        <v>42887</v>
      </c>
      <c r="G1144" s="1">
        <v>42887</v>
      </c>
      <c r="H1144">
        <v>3</v>
      </c>
      <c r="I1144">
        <v>20.25</v>
      </c>
      <c r="J1144">
        <v>0</v>
      </c>
      <c r="K1144">
        <v>35.272937899999995</v>
      </c>
      <c r="L1144">
        <v>-96.956161600000001</v>
      </c>
      <c r="M1144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144" s="12">
        <f>Table22[[#This Row],[Permit Approval Date]]-Table22[[#This Row],[Permit Submitted Date]]</f>
        <v>0</v>
      </c>
    </row>
    <row r="1145" spans="1:14">
      <c r="A1145" t="str">
        <f t="shared" si="17"/>
        <v>Norman</v>
      </c>
      <c r="B1145">
        <v>0</v>
      </c>
      <c r="D1145">
        <v>1</v>
      </c>
      <c r="E1145">
        <v>24</v>
      </c>
      <c r="F1145" s="1">
        <v>42887</v>
      </c>
      <c r="G1145" s="1">
        <v>42887</v>
      </c>
      <c r="H1145">
        <v>2</v>
      </c>
      <c r="I1145">
        <v>19</v>
      </c>
      <c r="J1145">
        <v>0</v>
      </c>
      <c r="K1145">
        <v>36.002937899999999</v>
      </c>
      <c r="L1145">
        <v>-97.346161600000002</v>
      </c>
      <c r="M1145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1145" s="12">
        <f>Table22[[#This Row],[Permit Approval Date]]-Table22[[#This Row],[Permit Submitted Date]]</f>
        <v>0</v>
      </c>
    </row>
    <row r="1146" spans="1:14">
      <c r="A1146" t="str">
        <f t="shared" si="17"/>
        <v>Norman</v>
      </c>
      <c r="B1146">
        <v>0</v>
      </c>
      <c r="D1146">
        <v>1</v>
      </c>
      <c r="E1146">
        <v>35</v>
      </c>
      <c r="F1146" s="1">
        <v>42891</v>
      </c>
      <c r="G1146" s="1">
        <v>42898</v>
      </c>
      <c r="H1146">
        <v>5</v>
      </c>
      <c r="I1146">
        <v>40.32</v>
      </c>
      <c r="J1146">
        <v>0</v>
      </c>
      <c r="K1146">
        <v>34.942937899999997</v>
      </c>
      <c r="L1146">
        <v>-97.766161600000004</v>
      </c>
      <c r="M1146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1146" s="12">
        <f>Table22[[#This Row],[Permit Approval Date]]-Table22[[#This Row],[Permit Submitted Date]]</f>
        <v>7</v>
      </c>
    </row>
    <row r="1147" spans="1:14">
      <c r="A1147" t="str">
        <f t="shared" si="17"/>
        <v>Norman</v>
      </c>
      <c r="B1147">
        <v>0</v>
      </c>
      <c r="D1147">
        <v>1</v>
      </c>
      <c r="E1147">
        <v>22</v>
      </c>
      <c r="F1147" s="1">
        <v>42891</v>
      </c>
      <c r="G1147" s="1">
        <v>42891</v>
      </c>
      <c r="H1147">
        <v>4</v>
      </c>
      <c r="I1147">
        <v>33.5</v>
      </c>
      <c r="J1147">
        <v>0</v>
      </c>
      <c r="K1147">
        <v>35.232937899999996</v>
      </c>
      <c r="L1147">
        <v>-97.006161599999999</v>
      </c>
      <c r="M114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47" s="12">
        <f>Table22[[#This Row],[Permit Approval Date]]-Table22[[#This Row],[Permit Submitted Date]]</f>
        <v>0</v>
      </c>
    </row>
    <row r="1148" spans="1:14">
      <c r="A1148" t="str">
        <f t="shared" si="17"/>
        <v>Norman</v>
      </c>
      <c r="B1148">
        <v>0</v>
      </c>
      <c r="D1148">
        <v>1</v>
      </c>
      <c r="E1148">
        <v>13</v>
      </c>
      <c r="F1148" s="1">
        <v>42891</v>
      </c>
      <c r="G1148" s="1">
        <v>42891</v>
      </c>
      <c r="H1148">
        <v>4</v>
      </c>
      <c r="I1148">
        <v>31.519999999999996</v>
      </c>
      <c r="J1148">
        <v>0</v>
      </c>
      <c r="K1148">
        <v>35.232937899999996</v>
      </c>
      <c r="L1148">
        <v>-97.006161599999999</v>
      </c>
      <c r="M114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48" s="12">
        <f>Table22[[#This Row],[Permit Approval Date]]-Table22[[#This Row],[Permit Submitted Date]]</f>
        <v>0</v>
      </c>
    </row>
    <row r="1149" spans="1:14">
      <c r="A1149" t="str">
        <f t="shared" si="17"/>
        <v>Norman</v>
      </c>
      <c r="B1149">
        <v>0</v>
      </c>
      <c r="D1149">
        <v>1</v>
      </c>
      <c r="E1149">
        <v>16</v>
      </c>
      <c r="F1149" s="1">
        <v>42891</v>
      </c>
      <c r="G1149" s="1">
        <v>42891</v>
      </c>
      <c r="H1149">
        <v>3</v>
      </c>
      <c r="I1149">
        <v>28.830000000000002</v>
      </c>
      <c r="J1149">
        <v>0</v>
      </c>
      <c r="K1149">
        <v>35.632937899999995</v>
      </c>
      <c r="L1149">
        <v>-97.506161599999999</v>
      </c>
      <c r="M1149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149" s="12">
        <f>Table22[[#This Row],[Permit Approval Date]]-Table22[[#This Row],[Permit Submitted Date]]</f>
        <v>0</v>
      </c>
    </row>
    <row r="1150" spans="1:14">
      <c r="A1150" t="str">
        <f t="shared" si="17"/>
        <v>Norman</v>
      </c>
      <c r="B1150">
        <v>0</v>
      </c>
      <c r="D1150">
        <v>1</v>
      </c>
      <c r="E1150">
        <v>25</v>
      </c>
      <c r="F1150" s="1">
        <v>42891</v>
      </c>
      <c r="G1150" s="1">
        <v>42898</v>
      </c>
      <c r="H1150">
        <v>3</v>
      </c>
      <c r="I1150">
        <v>25.68</v>
      </c>
      <c r="J1150">
        <v>0</v>
      </c>
      <c r="K1150">
        <v>35.222937899999998</v>
      </c>
      <c r="L1150">
        <v>-97.486161600000003</v>
      </c>
      <c r="M1150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150" s="12">
        <f>Table22[[#This Row],[Permit Approval Date]]-Table22[[#This Row],[Permit Submitted Date]]</f>
        <v>7</v>
      </c>
    </row>
    <row r="1151" spans="1:14">
      <c r="A1151" t="str">
        <f t="shared" si="17"/>
        <v>Norman</v>
      </c>
      <c r="B1151">
        <v>0</v>
      </c>
      <c r="D1151">
        <v>1</v>
      </c>
      <c r="E1151">
        <v>14</v>
      </c>
      <c r="F1151" s="1">
        <v>42891</v>
      </c>
      <c r="G1151" s="1">
        <v>42891</v>
      </c>
      <c r="H1151">
        <v>2</v>
      </c>
      <c r="I1151">
        <v>22.9</v>
      </c>
      <c r="J1151">
        <v>0</v>
      </c>
      <c r="K1151">
        <v>35.232937899999996</v>
      </c>
      <c r="L1151">
        <v>-97.006161599999999</v>
      </c>
      <c r="M115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51" s="12">
        <f>Table22[[#This Row],[Permit Approval Date]]-Table22[[#This Row],[Permit Submitted Date]]</f>
        <v>0</v>
      </c>
    </row>
    <row r="1152" spans="1:14">
      <c r="A1152" t="str">
        <f t="shared" si="17"/>
        <v>Norman</v>
      </c>
      <c r="B1152">
        <v>0</v>
      </c>
      <c r="D1152">
        <v>1</v>
      </c>
      <c r="E1152">
        <v>10</v>
      </c>
      <c r="F1152" s="1">
        <v>42891</v>
      </c>
      <c r="G1152" s="1">
        <v>42898</v>
      </c>
      <c r="H1152">
        <v>5</v>
      </c>
      <c r="I1152">
        <v>22.89</v>
      </c>
      <c r="J1152">
        <v>0</v>
      </c>
      <c r="K1152">
        <v>35.192937899999997</v>
      </c>
      <c r="L1152">
        <v>-97.496161600000008</v>
      </c>
      <c r="M1152" s="13">
        <f>ACOS(COS(RADIANS(90-$P$2)) *COS(RADIANS(90-Table22[[#This Row],[Latitude]])) +SIN(RADIANS(90-$P$2)) *SIN(RADIANS(90-Table22[[#This Row],[Latitude]])) *COS(RADIANS($Q$2-Table22[[#This Row],[Longitude]]))) *3958.756</f>
        <v>2.9406156746702079</v>
      </c>
      <c r="N1152" s="12">
        <f>Table22[[#This Row],[Permit Approval Date]]-Table22[[#This Row],[Permit Submitted Date]]</f>
        <v>7</v>
      </c>
    </row>
    <row r="1153" spans="1:14">
      <c r="A1153" t="str">
        <f t="shared" si="17"/>
        <v>Norman</v>
      </c>
      <c r="B1153">
        <v>1</v>
      </c>
      <c r="D1153">
        <v>2</v>
      </c>
      <c r="E1153">
        <v>43</v>
      </c>
      <c r="F1153" s="1">
        <v>42892</v>
      </c>
      <c r="G1153" s="1">
        <v>42892</v>
      </c>
      <c r="H1153">
        <v>12</v>
      </c>
      <c r="I1153">
        <v>128.94</v>
      </c>
      <c r="J1153">
        <v>0</v>
      </c>
      <c r="K1153">
        <v>35.1619283</v>
      </c>
      <c r="L1153">
        <v>-97.2165246</v>
      </c>
      <c r="M1153" s="13">
        <f>ACOS(COS(RADIANS(90-$P$2)) *COS(RADIANS(90-Table22[[#This Row],[Latitude]])) +SIN(RADIANS(90-$P$2)) *SIN(RADIANS(90-Table22[[#This Row],[Latitude]])) *COS(RADIANS($Q$2-Table22[[#This Row],[Longitude]]))) *3958.756</f>
        <v>13.346642592329129</v>
      </c>
      <c r="N1153" s="12">
        <f>Table22[[#This Row],[Permit Approval Date]]-Table22[[#This Row],[Permit Submitted Date]]</f>
        <v>0</v>
      </c>
    </row>
    <row r="1154" spans="1:14">
      <c r="A1154" t="str">
        <f t="shared" ref="A1154:A1217" si="18">"Norman"</f>
        <v>Norman</v>
      </c>
      <c r="B1154">
        <v>0</v>
      </c>
      <c r="D1154">
        <v>1</v>
      </c>
      <c r="E1154">
        <v>27</v>
      </c>
      <c r="F1154" s="1">
        <v>42892</v>
      </c>
      <c r="G1154" s="1">
        <v>42892</v>
      </c>
      <c r="H1154">
        <v>5</v>
      </c>
      <c r="I1154">
        <v>52.56</v>
      </c>
      <c r="J1154">
        <v>0</v>
      </c>
      <c r="K1154">
        <v>35.232937899999996</v>
      </c>
      <c r="L1154">
        <v>-97.006161599999999</v>
      </c>
      <c r="M115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54" s="12">
        <f>Table22[[#This Row],[Permit Approval Date]]-Table22[[#This Row],[Permit Submitted Date]]</f>
        <v>0</v>
      </c>
    </row>
    <row r="1155" spans="1:14">
      <c r="A1155" t="str">
        <f t="shared" si="18"/>
        <v>Norman</v>
      </c>
      <c r="B1155">
        <v>0</v>
      </c>
      <c r="D1155">
        <v>1</v>
      </c>
      <c r="E1155">
        <v>15</v>
      </c>
      <c r="F1155" s="1">
        <v>42892</v>
      </c>
      <c r="G1155" s="1">
        <v>42892</v>
      </c>
      <c r="H1155">
        <v>4</v>
      </c>
      <c r="I1155">
        <v>41.13</v>
      </c>
      <c r="J1155">
        <v>0</v>
      </c>
      <c r="K1155">
        <v>34.902937899999998</v>
      </c>
      <c r="L1155">
        <v>-97.886161600000008</v>
      </c>
      <c r="M1155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55" s="12">
        <f>Table22[[#This Row],[Permit Approval Date]]-Table22[[#This Row],[Permit Submitted Date]]</f>
        <v>0</v>
      </c>
    </row>
    <row r="1156" spans="1:14">
      <c r="A1156" t="str">
        <f t="shared" si="18"/>
        <v>Norman</v>
      </c>
      <c r="B1156">
        <v>0</v>
      </c>
      <c r="D1156">
        <v>1</v>
      </c>
      <c r="E1156">
        <v>25</v>
      </c>
      <c r="F1156" s="1">
        <v>42892</v>
      </c>
      <c r="G1156" s="1">
        <v>42892</v>
      </c>
      <c r="H1156">
        <v>3</v>
      </c>
      <c r="I1156">
        <v>31.659999999999997</v>
      </c>
      <c r="J1156">
        <v>0</v>
      </c>
      <c r="K1156">
        <v>35.232937899999996</v>
      </c>
      <c r="L1156">
        <v>-97.006161599999999</v>
      </c>
      <c r="M115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56" s="12">
        <f>Table22[[#This Row],[Permit Approval Date]]-Table22[[#This Row],[Permit Submitted Date]]</f>
        <v>0</v>
      </c>
    </row>
    <row r="1157" spans="1:14">
      <c r="A1157" t="str">
        <f t="shared" si="18"/>
        <v>Norman</v>
      </c>
      <c r="B1157">
        <v>0</v>
      </c>
      <c r="D1157">
        <v>1</v>
      </c>
      <c r="E1157">
        <v>12</v>
      </c>
      <c r="F1157" s="1">
        <v>42892</v>
      </c>
      <c r="G1157" s="1">
        <v>42899</v>
      </c>
      <c r="H1157">
        <v>3</v>
      </c>
      <c r="I1157">
        <v>16.47</v>
      </c>
      <c r="J1157">
        <v>7.67</v>
      </c>
      <c r="K1157">
        <v>35.262937899999997</v>
      </c>
      <c r="L1157">
        <v>-97.806161599999996</v>
      </c>
      <c r="M1157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157" s="12">
        <f>Table22[[#This Row],[Permit Approval Date]]-Table22[[#This Row],[Permit Submitted Date]]</f>
        <v>7</v>
      </c>
    </row>
    <row r="1158" spans="1:14">
      <c r="A1158" t="str">
        <f t="shared" si="18"/>
        <v>Norman</v>
      </c>
      <c r="B1158">
        <v>1</v>
      </c>
      <c r="D1158">
        <v>2</v>
      </c>
      <c r="E1158">
        <v>23</v>
      </c>
      <c r="F1158" s="1">
        <v>42893</v>
      </c>
      <c r="G1158" s="1">
        <v>42893</v>
      </c>
      <c r="H1158">
        <v>10</v>
      </c>
      <c r="I1158">
        <v>60.21</v>
      </c>
      <c r="J1158">
        <v>0.78</v>
      </c>
      <c r="K1158">
        <v>35.180556999999993</v>
      </c>
      <c r="L1158">
        <v>-97.540181399999994</v>
      </c>
      <c r="M115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158" s="12">
        <f>Table22[[#This Row],[Permit Approval Date]]-Table22[[#This Row],[Permit Submitted Date]]</f>
        <v>0</v>
      </c>
    </row>
    <row r="1159" spans="1:14">
      <c r="A1159" t="str">
        <f t="shared" si="18"/>
        <v>Norman</v>
      </c>
      <c r="B1159">
        <v>0</v>
      </c>
      <c r="D1159">
        <v>1</v>
      </c>
      <c r="E1159">
        <v>25</v>
      </c>
      <c r="F1159" s="1">
        <v>42893</v>
      </c>
      <c r="G1159" s="1">
        <v>42893</v>
      </c>
      <c r="H1159">
        <v>5</v>
      </c>
      <c r="I1159">
        <v>43.6</v>
      </c>
      <c r="J1159">
        <v>0</v>
      </c>
      <c r="K1159">
        <v>36.052937899999996</v>
      </c>
      <c r="L1159">
        <v>-97.626161600000003</v>
      </c>
      <c r="M1159" s="13">
        <f>ACOS(COS(RADIANS(90-$P$2)) *COS(RADIANS(90-Table22[[#This Row],[Latitude]])) +SIN(RADIANS(90-$P$2)) *SIN(RADIANS(90-Table22[[#This Row],[Latitude]])) *COS(RADIANS($Q$2-Table22[[#This Row],[Longitude]]))) *3958.756</f>
        <v>59.375341336611015</v>
      </c>
      <c r="N1159" s="12">
        <f>Table22[[#This Row],[Permit Approval Date]]-Table22[[#This Row],[Permit Submitted Date]]</f>
        <v>0</v>
      </c>
    </row>
    <row r="1160" spans="1:14">
      <c r="A1160" t="str">
        <f t="shared" si="18"/>
        <v>Norman</v>
      </c>
      <c r="B1160">
        <v>1</v>
      </c>
      <c r="D1160">
        <v>1</v>
      </c>
      <c r="E1160">
        <v>15</v>
      </c>
      <c r="F1160" s="1">
        <v>42893</v>
      </c>
      <c r="G1160" s="1">
        <v>42902</v>
      </c>
      <c r="H1160">
        <v>6</v>
      </c>
      <c r="I1160">
        <v>43.21</v>
      </c>
      <c r="J1160">
        <v>0</v>
      </c>
      <c r="K1160">
        <v>35.195301499999999</v>
      </c>
      <c r="L1160">
        <v>-96.536652799999999</v>
      </c>
      <c r="M1160" s="13">
        <f>ACOS(COS(RADIANS(90-$P$2)) *COS(RADIANS(90-Table22[[#This Row],[Latitude]])) +SIN(RADIANS(90-$P$2)) *SIN(RADIANS(90-Table22[[#This Row],[Latitude]])) *COS(RADIANS($Q$2-Table22[[#This Row],[Longitude]]))) *3958.756</f>
        <v>51.380790873555988</v>
      </c>
      <c r="N1160" s="12">
        <f>Table22[[#This Row],[Permit Approval Date]]-Table22[[#This Row],[Permit Submitted Date]]</f>
        <v>9</v>
      </c>
    </row>
    <row r="1161" spans="1:14">
      <c r="A1161" t="str">
        <f t="shared" si="18"/>
        <v>Norman</v>
      </c>
      <c r="B1161">
        <v>0</v>
      </c>
      <c r="D1161">
        <v>1</v>
      </c>
      <c r="E1161">
        <v>31</v>
      </c>
      <c r="F1161" s="1">
        <v>42893</v>
      </c>
      <c r="G1161" s="1">
        <v>42901</v>
      </c>
      <c r="H1161">
        <v>4</v>
      </c>
      <c r="I1161">
        <v>39.72</v>
      </c>
      <c r="J1161">
        <v>0</v>
      </c>
      <c r="K1161">
        <v>35.212937899999993</v>
      </c>
      <c r="L1161">
        <v>-97.576161600000006</v>
      </c>
      <c r="M1161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161" s="12">
        <f>Table22[[#This Row],[Permit Approval Date]]-Table22[[#This Row],[Permit Submitted Date]]</f>
        <v>8</v>
      </c>
    </row>
    <row r="1162" spans="1:14">
      <c r="A1162" t="str">
        <f t="shared" si="18"/>
        <v>Norman</v>
      </c>
      <c r="B1162">
        <v>0</v>
      </c>
      <c r="D1162">
        <v>1</v>
      </c>
      <c r="E1162">
        <v>19</v>
      </c>
      <c r="F1162" s="1">
        <v>42893</v>
      </c>
      <c r="G1162" s="1">
        <v>42908</v>
      </c>
      <c r="H1162">
        <v>4</v>
      </c>
      <c r="I1162">
        <v>31.660000000000004</v>
      </c>
      <c r="J1162">
        <v>0</v>
      </c>
      <c r="K1162">
        <v>35.152937899999998</v>
      </c>
      <c r="L1162">
        <v>-97.236161600000003</v>
      </c>
      <c r="M1162" s="13">
        <f>ACOS(COS(RADIANS(90-$P$2)) *COS(RADIANS(90-Table22[[#This Row],[Latitude]])) +SIN(RADIANS(90-$P$2)) *SIN(RADIANS(90-Table22[[#This Row],[Latitude]])) *COS(RADIANS($Q$2-Table22[[#This Row],[Longitude]]))) *3958.756</f>
        <v>12.439282911481813</v>
      </c>
      <c r="N1162" s="12">
        <f>Table22[[#This Row],[Permit Approval Date]]-Table22[[#This Row],[Permit Submitted Date]]</f>
        <v>15</v>
      </c>
    </row>
    <row r="1163" spans="1:14">
      <c r="A1163" t="str">
        <f t="shared" si="18"/>
        <v>Norman</v>
      </c>
      <c r="B1163">
        <v>0</v>
      </c>
      <c r="D1163">
        <v>1</v>
      </c>
      <c r="E1163">
        <v>18</v>
      </c>
      <c r="F1163" s="1">
        <v>42893</v>
      </c>
      <c r="G1163" s="1">
        <v>42893</v>
      </c>
      <c r="H1163">
        <v>3</v>
      </c>
      <c r="I1163">
        <v>9.2200000000000006</v>
      </c>
      <c r="J1163">
        <v>0</v>
      </c>
      <c r="K1163">
        <v>34.962937899999993</v>
      </c>
      <c r="L1163">
        <v>-97.966161600000007</v>
      </c>
      <c r="M1163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163" s="12">
        <f>Table22[[#This Row],[Permit Approval Date]]-Table22[[#This Row],[Permit Submitted Date]]</f>
        <v>0</v>
      </c>
    </row>
    <row r="1164" spans="1:14">
      <c r="A1164" t="str">
        <f t="shared" si="18"/>
        <v>Norman</v>
      </c>
      <c r="B1164">
        <v>1</v>
      </c>
      <c r="D1164">
        <v>1</v>
      </c>
      <c r="E1164">
        <v>24</v>
      </c>
      <c r="F1164" s="1">
        <v>42894</v>
      </c>
      <c r="G1164" s="1">
        <v>42900</v>
      </c>
      <c r="H1164">
        <v>14</v>
      </c>
      <c r="I1164">
        <v>75.110000000000014</v>
      </c>
      <c r="J1164">
        <v>6.93</v>
      </c>
      <c r="K1164">
        <v>35.385345200000003</v>
      </c>
      <c r="L1164">
        <v>-97.614357900000002</v>
      </c>
      <c r="M1164" s="13">
        <f>ACOS(COS(RADIANS(90-$P$2)) *COS(RADIANS(90-Table22[[#This Row],[Latitude]])) +SIN(RADIANS(90-$P$2)) *SIN(RADIANS(90-Table22[[#This Row],[Latitude]])) *COS(RADIANS($Q$2-Table22[[#This Row],[Longitude]]))) *3958.756</f>
        <v>15.585557003203469</v>
      </c>
      <c r="N1164" s="12">
        <f>Table22[[#This Row],[Permit Approval Date]]-Table22[[#This Row],[Permit Submitted Date]]</f>
        <v>6</v>
      </c>
    </row>
    <row r="1165" spans="1:14">
      <c r="A1165" t="str">
        <f t="shared" si="18"/>
        <v>Norman</v>
      </c>
      <c r="B1165">
        <v>1</v>
      </c>
      <c r="D1165">
        <v>1</v>
      </c>
      <c r="E1165">
        <v>26</v>
      </c>
      <c r="F1165" s="1">
        <v>42894</v>
      </c>
      <c r="G1165" s="1">
        <v>42913</v>
      </c>
      <c r="H1165">
        <v>5</v>
      </c>
      <c r="I1165">
        <v>68.25</v>
      </c>
      <c r="J1165">
        <v>0</v>
      </c>
      <c r="K1165">
        <v>35.235301499999998</v>
      </c>
      <c r="L1165">
        <v>-97.466652800000006</v>
      </c>
      <c r="M1165" s="13">
        <f>ACOS(COS(RADIANS(90-$P$2)) *COS(RADIANS(90-Table22[[#This Row],[Latitude]])) +SIN(RADIANS(90-$P$2)) *SIN(RADIANS(90-Table22[[#This Row],[Latitude]])) *COS(RADIANS($Q$2-Table22[[#This Row],[Longitude]]))) *3958.756</f>
        <v>2.3147773678752066</v>
      </c>
      <c r="N1165" s="12">
        <f>Table22[[#This Row],[Permit Approval Date]]-Table22[[#This Row],[Permit Submitted Date]]</f>
        <v>19</v>
      </c>
    </row>
    <row r="1166" spans="1:14">
      <c r="A1166" t="str">
        <f t="shared" si="18"/>
        <v>Norman</v>
      </c>
      <c r="B1166">
        <v>0</v>
      </c>
      <c r="D1166">
        <v>1</v>
      </c>
      <c r="E1166">
        <v>20</v>
      </c>
      <c r="F1166" s="1">
        <v>42894</v>
      </c>
      <c r="G1166" s="1">
        <v>42894</v>
      </c>
      <c r="H1166">
        <v>8</v>
      </c>
      <c r="I1166">
        <v>49.18</v>
      </c>
      <c r="J1166">
        <v>0</v>
      </c>
      <c r="K1166">
        <v>35.552937899999996</v>
      </c>
      <c r="L1166">
        <v>-97.046161600000005</v>
      </c>
      <c r="M1166" s="13">
        <f>ACOS(COS(RADIANS(90-$P$2)) *COS(RADIANS(90-Table22[[#This Row],[Latitude]])) +SIN(RADIANS(90-$P$2)) *SIN(RADIANS(90-Table22[[#This Row],[Latitude]])) *COS(RADIANS($Q$2-Table22[[#This Row],[Longitude]]))) *3958.756</f>
        <v>32.913658964668713</v>
      </c>
      <c r="N1166" s="12">
        <f>Table22[[#This Row],[Permit Approval Date]]-Table22[[#This Row],[Permit Submitted Date]]</f>
        <v>0</v>
      </c>
    </row>
    <row r="1167" spans="1:14">
      <c r="A1167" t="str">
        <f t="shared" si="18"/>
        <v>Norman</v>
      </c>
      <c r="B1167">
        <v>1</v>
      </c>
      <c r="C1167">
        <v>1</v>
      </c>
      <c r="D1167">
        <v>1</v>
      </c>
      <c r="E1167">
        <v>15</v>
      </c>
      <c r="F1167" s="1">
        <v>42894</v>
      </c>
      <c r="G1167" s="1">
        <v>42908</v>
      </c>
      <c r="H1167">
        <v>5</v>
      </c>
      <c r="I1167">
        <v>38.11</v>
      </c>
      <c r="J1167">
        <v>11.05</v>
      </c>
      <c r="K1167">
        <v>35.2319283</v>
      </c>
      <c r="L1167">
        <v>-97.396524599999992</v>
      </c>
      <c r="M1167" s="13">
        <f>ACOS(COS(RADIANS(90-$P$2)) *COS(RADIANS(90-Table22[[#This Row],[Latitude]])) +SIN(RADIANS(90-$P$2)) *SIN(RADIANS(90-Table22[[#This Row],[Latitude]])) *COS(RADIANS($Q$2-Table22[[#This Row],[Longitude]]))) *3958.756</f>
        <v>3.34481860375675</v>
      </c>
      <c r="N1167" s="12">
        <f>Table22[[#This Row],[Permit Approval Date]]-Table22[[#This Row],[Permit Submitted Date]]</f>
        <v>14</v>
      </c>
    </row>
    <row r="1168" spans="1:14">
      <c r="A1168" t="str">
        <f t="shared" si="18"/>
        <v>Norman</v>
      </c>
      <c r="B1168">
        <v>1</v>
      </c>
      <c r="D1168">
        <v>1</v>
      </c>
      <c r="E1168">
        <v>27</v>
      </c>
      <c r="F1168" s="1">
        <v>42895</v>
      </c>
      <c r="G1168" s="1">
        <v>42909</v>
      </c>
      <c r="H1168">
        <v>11</v>
      </c>
      <c r="I1168">
        <v>97.87</v>
      </c>
      <c r="J1168">
        <v>0</v>
      </c>
      <c r="K1168">
        <v>35.232937899999996</v>
      </c>
      <c r="L1168">
        <v>-97.006161599999999</v>
      </c>
      <c r="M116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68" s="12">
        <f>Table22[[#This Row],[Permit Approval Date]]-Table22[[#This Row],[Permit Submitted Date]]</f>
        <v>14</v>
      </c>
    </row>
    <row r="1169" spans="1:14">
      <c r="A1169" t="str">
        <f t="shared" si="18"/>
        <v>Norman</v>
      </c>
      <c r="B1169">
        <v>1</v>
      </c>
      <c r="D1169">
        <v>1</v>
      </c>
      <c r="E1169">
        <v>27</v>
      </c>
      <c r="F1169" s="1">
        <v>42895</v>
      </c>
      <c r="G1169" s="1">
        <v>42909</v>
      </c>
      <c r="H1169">
        <v>11</v>
      </c>
      <c r="I1169">
        <v>97.86999999999999</v>
      </c>
      <c r="J1169">
        <v>0</v>
      </c>
      <c r="K1169">
        <v>35.232937899999996</v>
      </c>
      <c r="L1169">
        <v>-97.006161599999999</v>
      </c>
      <c r="M116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69" s="12">
        <f>Table22[[#This Row],[Permit Approval Date]]-Table22[[#This Row],[Permit Submitted Date]]</f>
        <v>14</v>
      </c>
    </row>
    <row r="1170" spans="1:14">
      <c r="A1170" t="str">
        <f t="shared" si="18"/>
        <v>Norman</v>
      </c>
      <c r="B1170">
        <v>0</v>
      </c>
      <c r="D1170">
        <v>2</v>
      </c>
      <c r="E1170">
        <v>38</v>
      </c>
      <c r="F1170" s="1">
        <v>42895</v>
      </c>
      <c r="G1170" s="1">
        <v>42915</v>
      </c>
      <c r="H1170">
        <v>9</v>
      </c>
      <c r="I1170">
        <v>90.089999999999989</v>
      </c>
      <c r="J1170">
        <v>0</v>
      </c>
      <c r="K1170">
        <v>35.352937899999993</v>
      </c>
      <c r="L1170">
        <v>-97.196161599999996</v>
      </c>
      <c r="M1170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170" s="12">
        <f>Table22[[#This Row],[Permit Approval Date]]-Table22[[#This Row],[Permit Submitted Date]]</f>
        <v>20</v>
      </c>
    </row>
    <row r="1171" spans="1:14">
      <c r="A1171" t="str">
        <f t="shared" si="18"/>
        <v>Norman</v>
      </c>
      <c r="B1171">
        <v>0</v>
      </c>
      <c r="D1171">
        <v>1</v>
      </c>
      <c r="E1171">
        <v>31</v>
      </c>
      <c r="F1171" s="1">
        <v>42895</v>
      </c>
      <c r="G1171" s="1">
        <v>42909</v>
      </c>
      <c r="H1171">
        <v>8</v>
      </c>
      <c r="I1171">
        <v>64.94</v>
      </c>
      <c r="J1171">
        <v>0</v>
      </c>
      <c r="K1171">
        <v>35.232937899999996</v>
      </c>
      <c r="L1171">
        <v>-97.006161599999999</v>
      </c>
      <c r="M117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71" s="12">
        <f>Table22[[#This Row],[Permit Approval Date]]-Table22[[#This Row],[Permit Submitted Date]]</f>
        <v>14</v>
      </c>
    </row>
    <row r="1172" spans="1:14">
      <c r="A1172" t="str">
        <f t="shared" si="18"/>
        <v>Norman</v>
      </c>
      <c r="B1172">
        <v>0</v>
      </c>
      <c r="C1172">
        <v>1</v>
      </c>
      <c r="D1172">
        <v>1</v>
      </c>
      <c r="E1172">
        <v>18</v>
      </c>
      <c r="F1172" s="1">
        <v>42895</v>
      </c>
      <c r="G1172" s="1">
        <v>42895</v>
      </c>
      <c r="H1172">
        <v>3</v>
      </c>
      <c r="I1172">
        <v>18.05</v>
      </c>
      <c r="J1172">
        <v>11.83</v>
      </c>
      <c r="K1172">
        <v>35.232937899999996</v>
      </c>
      <c r="L1172">
        <v>-97.006161599999999</v>
      </c>
      <c r="M117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72" s="12">
        <f>Table22[[#This Row],[Permit Approval Date]]-Table22[[#This Row],[Permit Submitted Date]]</f>
        <v>0</v>
      </c>
    </row>
    <row r="1173" spans="1:14">
      <c r="A1173" t="str">
        <f t="shared" si="18"/>
        <v>Norman</v>
      </c>
      <c r="B1173">
        <v>0</v>
      </c>
      <c r="D1173">
        <v>1</v>
      </c>
      <c r="E1173">
        <v>29</v>
      </c>
      <c r="F1173" s="1">
        <v>42895</v>
      </c>
      <c r="G1173" s="1">
        <v>42895</v>
      </c>
      <c r="H1173">
        <v>6</v>
      </c>
      <c r="I1173">
        <v>46.21</v>
      </c>
      <c r="J1173">
        <v>0</v>
      </c>
      <c r="K1173">
        <v>34.902937899999998</v>
      </c>
      <c r="L1173">
        <v>-97.886161600000008</v>
      </c>
      <c r="M117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73" s="12">
        <f>Table22[[#This Row],[Permit Approval Date]]-Table22[[#This Row],[Permit Submitted Date]]</f>
        <v>0</v>
      </c>
    </row>
    <row r="1174" spans="1:14">
      <c r="A1174" t="str">
        <f t="shared" si="18"/>
        <v>Norman</v>
      </c>
      <c r="B1174">
        <v>0</v>
      </c>
      <c r="D1174">
        <v>1</v>
      </c>
      <c r="E1174">
        <v>22</v>
      </c>
      <c r="F1174" s="1">
        <v>42895</v>
      </c>
      <c r="G1174" s="1">
        <v>42895</v>
      </c>
      <c r="H1174">
        <v>4</v>
      </c>
      <c r="I1174">
        <v>36.660000000000004</v>
      </c>
      <c r="J1174">
        <v>0</v>
      </c>
      <c r="K1174">
        <v>34.902937899999998</v>
      </c>
      <c r="L1174">
        <v>-97.886161600000008</v>
      </c>
      <c r="M117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74" s="12">
        <f>Table22[[#This Row],[Permit Approval Date]]-Table22[[#This Row],[Permit Submitted Date]]</f>
        <v>0</v>
      </c>
    </row>
    <row r="1175" spans="1:14">
      <c r="A1175" t="str">
        <f t="shared" si="18"/>
        <v>Norman</v>
      </c>
      <c r="B1175">
        <v>0</v>
      </c>
      <c r="D1175">
        <v>1</v>
      </c>
      <c r="E1175">
        <v>14</v>
      </c>
      <c r="F1175" s="1">
        <v>42895</v>
      </c>
      <c r="G1175" s="1">
        <v>42895</v>
      </c>
      <c r="H1175">
        <v>4</v>
      </c>
      <c r="I1175">
        <v>30.700000000000003</v>
      </c>
      <c r="J1175">
        <v>0</v>
      </c>
      <c r="K1175">
        <v>34.962937899999993</v>
      </c>
      <c r="L1175">
        <v>-97.966161600000007</v>
      </c>
      <c r="M117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175" s="12">
        <f>Table22[[#This Row],[Permit Approval Date]]-Table22[[#This Row],[Permit Submitted Date]]</f>
        <v>0</v>
      </c>
    </row>
    <row r="1176" spans="1:14">
      <c r="A1176" t="str">
        <f t="shared" si="18"/>
        <v>Norman</v>
      </c>
      <c r="B1176">
        <v>1</v>
      </c>
      <c r="D1176">
        <v>1</v>
      </c>
      <c r="E1176">
        <v>16</v>
      </c>
      <c r="F1176" s="1">
        <v>42895</v>
      </c>
      <c r="G1176" s="1">
        <v>42912</v>
      </c>
      <c r="H1176">
        <v>4</v>
      </c>
      <c r="I1176">
        <v>22.56</v>
      </c>
      <c r="J1176">
        <v>7</v>
      </c>
      <c r="K1176">
        <v>35.473925000000001</v>
      </c>
      <c r="L1176">
        <v>-97.859213999999994</v>
      </c>
      <c r="M1176" s="13">
        <f>ACOS(COS(RADIANS(90-$P$2)) *COS(RADIANS(90-Table22[[#This Row],[Latitude]])) +SIN(RADIANS(90-$P$2)) *SIN(RADIANS(90-Table22[[#This Row],[Latitude]])) *COS(RADIANS($Q$2-Table22[[#This Row],[Longitude]]))) *3958.756</f>
        <v>29.72009256002281</v>
      </c>
      <c r="N1176" s="12">
        <f>Table22[[#This Row],[Permit Approval Date]]-Table22[[#This Row],[Permit Submitted Date]]</f>
        <v>17</v>
      </c>
    </row>
    <row r="1177" spans="1:14">
      <c r="A1177" t="str">
        <f t="shared" si="18"/>
        <v>Norman</v>
      </c>
      <c r="B1177">
        <v>1</v>
      </c>
      <c r="C1177">
        <v>1</v>
      </c>
      <c r="D1177">
        <v>1</v>
      </c>
      <c r="E1177">
        <v>20</v>
      </c>
      <c r="F1177" s="1">
        <v>42898</v>
      </c>
      <c r="G1177" s="1">
        <v>42905</v>
      </c>
      <c r="H1177">
        <v>9</v>
      </c>
      <c r="I1177">
        <v>74.760000000000005</v>
      </c>
      <c r="J1177">
        <v>28.5</v>
      </c>
      <c r="K1177">
        <v>34.764735700000003</v>
      </c>
      <c r="L1177">
        <v>-96.681802700000006</v>
      </c>
      <c r="M1177" s="13">
        <f>ACOS(COS(RADIANS(90-$P$2)) *COS(RADIANS(90-Table22[[#This Row],[Latitude]])) +SIN(RADIANS(90-$P$2)) *SIN(RADIANS(90-Table22[[#This Row],[Latitude]])) *COS(RADIANS($Q$2-Table22[[#This Row],[Longitude]]))) *3958.756</f>
        <v>52.955051861160086</v>
      </c>
      <c r="N1177" s="12">
        <f>Table22[[#This Row],[Permit Approval Date]]-Table22[[#This Row],[Permit Submitted Date]]</f>
        <v>7</v>
      </c>
    </row>
    <row r="1178" spans="1:14">
      <c r="A1178" t="str">
        <f t="shared" si="18"/>
        <v>Norman</v>
      </c>
      <c r="B1178">
        <v>0</v>
      </c>
      <c r="D1178">
        <v>1</v>
      </c>
      <c r="E1178">
        <v>21</v>
      </c>
      <c r="F1178" s="1">
        <v>42898</v>
      </c>
      <c r="G1178" s="1">
        <v>42899</v>
      </c>
      <c r="H1178">
        <v>6</v>
      </c>
      <c r="I1178">
        <v>55.49</v>
      </c>
      <c r="J1178">
        <v>0</v>
      </c>
      <c r="K1178">
        <v>35.632937899999995</v>
      </c>
      <c r="L1178">
        <v>-97.506161599999999</v>
      </c>
      <c r="M1178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178" s="12">
        <f>Table22[[#This Row],[Permit Approval Date]]-Table22[[#This Row],[Permit Submitted Date]]</f>
        <v>1</v>
      </c>
    </row>
    <row r="1179" spans="1:14">
      <c r="A1179" t="str">
        <f t="shared" si="18"/>
        <v>Norman</v>
      </c>
      <c r="B1179">
        <v>0</v>
      </c>
      <c r="D1179">
        <v>1</v>
      </c>
      <c r="E1179">
        <v>10</v>
      </c>
      <c r="F1179" s="1">
        <v>42898</v>
      </c>
      <c r="G1179" s="1">
        <v>42901</v>
      </c>
      <c r="H1179">
        <v>5</v>
      </c>
      <c r="I1179">
        <v>30.02</v>
      </c>
      <c r="J1179">
        <v>0</v>
      </c>
      <c r="K1179">
        <v>35.212937899999993</v>
      </c>
      <c r="L1179">
        <v>-97.576161600000006</v>
      </c>
      <c r="M1179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179" s="12">
        <f>Table22[[#This Row],[Permit Approval Date]]-Table22[[#This Row],[Permit Submitted Date]]</f>
        <v>3</v>
      </c>
    </row>
    <row r="1180" spans="1:14">
      <c r="A1180" t="str">
        <f t="shared" si="18"/>
        <v>Norman</v>
      </c>
      <c r="B1180">
        <v>0</v>
      </c>
      <c r="D1180">
        <v>1</v>
      </c>
      <c r="E1180">
        <v>9</v>
      </c>
      <c r="F1180" s="1">
        <v>42898</v>
      </c>
      <c r="G1180" s="1">
        <v>42901</v>
      </c>
      <c r="H1180">
        <v>2</v>
      </c>
      <c r="I1180">
        <v>18.02</v>
      </c>
      <c r="J1180">
        <v>0</v>
      </c>
      <c r="K1180">
        <v>35.212937899999993</v>
      </c>
      <c r="L1180">
        <v>-97.576161600000006</v>
      </c>
      <c r="M1180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180" s="12">
        <f>Table22[[#This Row],[Permit Approval Date]]-Table22[[#This Row],[Permit Submitted Date]]</f>
        <v>3</v>
      </c>
    </row>
    <row r="1181" spans="1:14">
      <c r="A1181" t="str">
        <f t="shared" si="18"/>
        <v>Norman</v>
      </c>
      <c r="B1181">
        <v>0</v>
      </c>
      <c r="D1181">
        <v>1</v>
      </c>
      <c r="E1181">
        <v>17</v>
      </c>
      <c r="F1181" s="1">
        <v>42899</v>
      </c>
      <c r="G1181" s="1">
        <v>42899</v>
      </c>
      <c r="H1181">
        <v>8</v>
      </c>
      <c r="I1181">
        <v>61.140000000000008</v>
      </c>
      <c r="J1181">
        <v>0</v>
      </c>
      <c r="K1181">
        <v>34.902937899999998</v>
      </c>
      <c r="L1181">
        <v>-97.886161600000008</v>
      </c>
      <c r="M1181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81" s="12">
        <f>Table22[[#This Row],[Permit Approval Date]]-Table22[[#This Row],[Permit Submitted Date]]</f>
        <v>0</v>
      </c>
    </row>
    <row r="1182" spans="1:14">
      <c r="A1182" t="str">
        <f t="shared" si="18"/>
        <v>Norman</v>
      </c>
      <c r="B1182">
        <v>0</v>
      </c>
      <c r="D1182">
        <v>1</v>
      </c>
      <c r="E1182">
        <v>28</v>
      </c>
      <c r="F1182" s="1">
        <v>42899</v>
      </c>
      <c r="G1182" s="1">
        <v>42899</v>
      </c>
      <c r="H1182">
        <v>6</v>
      </c>
      <c r="I1182">
        <v>52.489999999999995</v>
      </c>
      <c r="J1182">
        <v>0</v>
      </c>
      <c r="K1182">
        <v>34.902937899999998</v>
      </c>
      <c r="L1182">
        <v>-97.886161600000008</v>
      </c>
      <c r="M1182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82" s="12">
        <f>Table22[[#This Row],[Permit Approval Date]]-Table22[[#This Row],[Permit Submitted Date]]</f>
        <v>0</v>
      </c>
    </row>
    <row r="1183" spans="1:14">
      <c r="A1183" t="str">
        <f t="shared" si="18"/>
        <v>Norman</v>
      </c>
      <c r="B1183">
        <v>0</v>
      </c>
      <c r="D1183">
        <v>1</v>
      </c>
      <c r="E1183">
        <v>21</v>
      </c>
      <c r="F1183" s="1">
        <v>42899</v>
      </c>
      <c r="G1183" s="1">
        <v>42899</v>
      </c>
      <c r="H1183">
        <v>5</v>
      </c>
      <c r="I1183">
        <v>42.370000000000005</v>
      </c>
      <c r="J1183">
        <v>0</v>
      </c>
      <c r="K1183">
        <v>34.902937899999998</v>
      </c>
      <c r="L1183">
        <v>-97.886161600000008</v>
      </c>
      <c r="M118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83" s="12">
        <f>Table22[[#This Row],[Permit Approval Date]]-Table22[[#This Row],[Permit Submitted Date]]</f>
        <v>0</v>
      </c>
    </row>
    <row r="1184" spans="1:14">
      <c r="A1184" t="str">
        <f t="shared" si="18"/>
        <v>Norman</v>
      </c>
      <c r="B1184">
        <v>1</v>
      </c>
      <c r="C1184">
        <v>1</v>
      </c>
      <c r="D1184">
        <v>1</v>
      </c>
      <c r="E1184">
        <v>29</v>
      </c>
      <c r="F1184" s="1">
        <v>42899</v>
      </c>
      <c r="G1184" s="1">
        <v>42899</v>
      </c>
      <c r="H1184">
        <v>12</v>
      </c>
      <c r="I1184">
        <v>103.45</v>
      </c>
      <c r="J1184">
        <v>10.199999999999999</v>
      </c>
      <c r="K1184">
        <v>35.133621399999996</v>
      </c>
      <c r="L1184">
        <v>-97.339232199999998</v>
      </c>
      <c r="M1184" s="13">
        <f>ACOS(COS(RADIANS(90-$P$2)) *COS(RADIANS(90-Table22[[#This Row],[Latitude]])) +SIN(RADIANS(90-$P$2)) *SIN(RADIANS(90-Table22[[#This Row],[Latitude]])) *COS(RADIANS($Q$2-Table22[[#This Row],[Longitude]]))) *3958.756</f>
        <v>7.8640625286040198</v>
      </c>
      <c r="N1184" s="12">
        <f>Table22[[#This Row],[Permit Approval Date]]-Table22[[#This Row],[Permit Submitted Date]]</f>
        <v>0</v>
      </c>
    </row>
    <row r="1185" spans="1:14">
      <c r="A1185" t="str">
        <f t="shared" si="18"/>
        <v>Norman</v>
      </c>
      <c r="B1185">
        <v>0</v>
      </c>
      <c r="D1185">
        <v>1</v>
      </c>
      <c r="E1185">
        <v>22</v>
      </c>
      <c r="F1185" s="1">
        <v>42899</v>
      </c>
      <c r="G1185" s="1">
        <v>42915</v>
      </c>
      <c r="H1185">
        <v>4</v>
      </c>
      <c r="I1185">
        <v>31.869999999999997</v>
      </c>
      <c r="J1185">
        <v>0</v>
      </c>
      <c r="K1185">
        <v>35.352937899999993</v>
      </c>
      <c r="L1185">
        <v>-97.196161599999996</v>
      </c>
      <c r="M1185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185" s="12">
        <f>Table22[[#This Row],[Permit Approval Date]]-Table22[[#This Row],[Permit Submitted Date]]</f>
        <v>16</v>
      </c>
    </row>
    <row r="1186" spans="1:14">
      <c r="A1186" t="str">
        <f t="shared" si="18"/>
        <v>Norman</v>
      </c>
      <c r="B1186">
        <v>0</v>
      </c>
      <c r="D1186">
        <v>1</v>
      </c>
      <c r="E1186">
        <v>17</v>
      </c>
      <c r="F1186" s="1">
        <v>42899</v>
      </c>
      <c r="G1186" s="1">
        <v>42905</v>
      </c>
      <c r="H1186">
        <v>3</v>
      </c>
      <c r="I1186">
        <v>19.32</v>
      </c>
      <c r="J1186">
        <v>0</v>
      </c>
      <c r="K1186">
        <v>35.482937899999996</v>
      </c>
      <c r="L1186">
        <v>-97.206161600000001</v>
      </c>
      <c r="M118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186" s="12">
        <f>Table22[[#This Row],[Permit Approval Date]]-Table22[[#This Row],[Permit Submitted Date]]</f>
        <v>6</v>
      </c>
    </row>
    <row r="1187" spans="1:14">
      <c r="A1187" t="str">
        <f t="shared" si="18"/>
        <v>Norman</v>
      </c>
      <c r="B1187">
        <v>1</v>
      </c>
      <c r="D1187">
        <v>2</v>
      </c>
      <c r="E1187">
        <v>40</v>
      </c>
      <c r="F1187" s="1">
        <v>42900</v>
      </c>
      <c r="G1187" s="1">
        <v>42900</v>
      </c>
      <c r="H1187">
        <v>9</v>
      </c>
      <c r="I1187">
        <v>75.8</v>
      </c>
      <c r="J1187">
        <v>4.5</v>
      </c>
      <c r="K1187">
        <v>34.512937899999997</v>
      </c>
      <c r="L1187">
        <v>-97.716161600000007</v>
      </c>
      <c r="M1187" s="13">
        <f>ACOS(COS(RADIANS(90-$P$2)) *COS(RADIANS(90-Table22[[#This Row],[Latitude]])) +SIN(RADIANS(90-$P$2)) *SIN(RADIANS(90-Table22[[#This Row],[Latitude]])) *COS(RADIANS($Q$2-Table22[[#This Row],[Longitude]]))) *3958.756</f>
        <v>50.269729233068404</v>
      </c>
      <c r="N1187" s="12">
        <f>Table22[[#This Row],[Permit Approval Date]]-Table22[[#This Row],[Permit Submitted Date]]</f>
        <v>0</v>
      </c>
    </row>
    <row r="1188" spans="1:14">
      <c r="A1188" t="str">
        <f t="shared" si="18"/>
        <v>Norman</v>
      </c>
      <c r="B1188">
        <v>0</v>
      </c>
      <c r="D1188">
        <v>1</v>
      </c>
      <c r="E1188">
        <v>14</v>
      </c>
      <c r="F1188" s="1">
        <v>42900</v>
      </c>
      <c r="G1188" s="1">
        <v>42900</v>
      </c>
      <c r="H1188">
        <v>3</v>
      </c>
      <c r="I1188">
        <v>25.64</v>
      </c>
      <c r="J1188">
        <v>0</v>
      </c>
      <c r="K1188">
        <v>34.902937899999998</v>
      </c>
      <c r="L1188">
        <v>-97.886161600000008</v>
      </c>
      <c r="M1188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188" s="12">
        <f>Table22[[#This Row],[Permit Approval Date]]-Table22[[#This Row],[Permit Submitted Date]]</f>
        <v>0</v>
      </c>
    </row>
    <row r="1189" spans="1:14">
      <c r="A1189" t="str">
        <f t="shared" si="18"/>
        <v>Norman</v>
      </c>
      <c r="B1189">
        <v>1</v>
      </c>
      <c r="D1189">
        <v>1</v>
      </c>
      <c r="E1189">
        <v>28</v>
      </c>
      <c r="F1189" s="1">
        <v>42901</v>
      </c>
      <c r="G1189" s="1">
        <v>42912</v>
      </c>
      <c r="H1189">
        <v>14</v>
      </c>
      <c r="I1189">
        <v>106.88</v>
      </c>
      <c r="J1189">
        <v>0</v>
      </c>
      <c r="K1189">
        <v>35.412431400000003</v>
      </c>
      <c r="L1189">
        <v>-97.513839599999997</v>
      </c>
      <c r="M1189" s="13">
        <f>ACOS(COS(RADIANS(90-$P$2)) *COS(RADIANS(90-Table22[[#This Row],[Latitude]])) +SIN(RADIANS(90-$P$2)) *SIN(RADIANS(90-Table22[[#This Row],[Latitude]])) *COS(RADIANS($Q$2-Table22[[#This Row],[Longitude]]))) *3958.756</f>
        <v>14.75340748628585</v>
      </c>
      <c r="N1189" s="12">
        <f>Table22[[#This Row],[Permit Approval Date]]-Table22[[#This Row],[Permit Submitted Date]]</f>
        <v>11</v>
      </c>
    </row>
    <row r="1190" spans="1:14">
      <c r="A1190" t="str">
        <f t="shared" si="18"/>
        <v>Norman</v>
      </c>
      <c r="B1190">
        <v>1</v>
      </c>
      <c r="D1190">
        <v>1</v>
      </c>
      <c r="E1190">
        <v>29</v>
      </c>
      <c r="F1190" s="1">
        <v>42901</v>
      </c>
      <c r="G1190" s="1">
        <v>42901</v>
      </c>
      <c r="H1190">
        <v>10</v>
      </c>
      <c r="I1190">
        <v>97.169999999999987</v>
      </c>
      <c r="J1190">
        <v>0</v>
      </c>
      <c r="K1190">
        <v>35.035301499999996</v>
      </c>
      <c r="L1190">
        <v>-97.676652799999999</v>
      </c>
      <c r="M1190" s="13">
        <f>ACOS(COS(RADIANS(90-$P$2)) *COS(RADIANS(90-Table22[[#This Row],[Latitude]])) +SIN(RADIANS(90-$P$2)) *SIN(RADIANS(90-Table22[[#This Row],[Latitude]])) *COS(RADIANS($Q$2-Table22[[#This Row],[Longitude]]))) *3958.756</f>
        <v>17.556165258161009</v>
      </c>
      <c r="N1190" s="12">
        <f>Table22[[#This Row],[Permit Approval Date]]-Table22[[#This Row],[Permit Submitted Date]]</f>
        <v>0</v>
      </c>
    </row>
    <row r="1191" spans="1:14">
      <c r="A1191" t="str">
        <f t="shared" si="18"/>
        <v>Norman</v>
      </c>
      <c r="B1191">
        <v>0</v>
      </c>
      <c r="D1191">
        <v>1</v>
      </c>
      <c r="E1191">
        <v>18</v>
      </c>
      <c r="F1191" s="1">
        <v>42901</v>
      </c>
      <c r="G1191" s="1">
        <v>42901</v>
      </c>
      <c r="H1191">
        <v>3</v>
      </c>
      <c r="I1191">
        <v>32.020000000000003</v>
      </c>
      <c r="J1191">
        <v>0</v>
      </c>
      <c r="K1191">
        <v>35.232937899999996</v>
      </c>
      <c r="L1191">
        <v>-97.006161599999999</v>
      </c>
      <c r="M119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191" s="12">
        <f>Table22[[#This Row],[Permit Approval Date]]-Table22[[#This Row],[Permit Submitted Date]]</f>
        <v>0</v>
      </c>
    </row>
    <row r="1192" spans="1:14">
      <c r="A1192" t="str">
        <f t="shared" si="18"/>
        <v>Norman</v>
      </c>
      <c r="B1192">
        <v>1</v>
      </c>
      <c r="D1192">
        <v>1</v>
      </c>
      <c r="E1192">
        <v>17</v>
      </c>
      <c r="F1192" s="1">
        <v>42902</v>
      </c>
      <c r="G1192" s="1">
        <v>42908</v>
      </c>
      <c r="H1192">
        <v>10</v>
      </c>
      <c r="I1192">
        <v>55.610000000000007</v>
      </c>
      <c r="J1192">
        <v>3.75</v>
      </c>
      <c r="K1192">
        <v>35.280557000000002</v>
      </c>
      <c r="L1192">
        <v>-97.320181399999996</v>
      </c>
      <c r="M1192" s="13">
        <f>ACOS(COS(RADIANS(90-$P$2)) *COS(RADIANS(90-Table22[[#This Row],[Latitude]])) +SIN(RADIANS(90-$P$2)) *SIN(RADIANS(90-Table22[[#This Row],[Latitude]])) *COS(RADIANS($Q$2-Table22[[#This Row],[Longitude]]))) *3958.756</f>
        <v>8.7973049412467539</v>
      </c>
      <c r="N1192" s="12">
        <f>Table22[[#This Row],[Permit Approval Date]]-Table22[[#This Row],[Permit Submitted Date]]</f>
        <v>6</v>
      </c>
    </row>
    <row r="1193" spans="1:14">
      <c r="A1193" t="str">
        <f t="shared" si="18"/>
        <v>Norman</v>
      </c>
      <c r="B1193">
        <v>0</v>
      </c>
      <c r="D1193">
        <v>1</v>
      </c>
      <c r="E1193">
        <v>12</v>
      </c>
      <c r="F1193" s="1">
        <v>42902</v>
      </c>
      <c r="G1193" s="1">
        <v>42902</v>
      </c>
      <c r="H1193">
        <v>4</v>
      </c>
      <c r="I1193">
        <v>37.770000000000003</v>
      </c>
      <c r="J1193">
        <v>0</v>
      </c>
      <c r="K1193">
        <v>36.292937899999998</v>
      </c>
      <c r="L1193">
        <v>-97.7861616</v>
      </c>
      <c r="M1193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1193" s="12">
        <f>Table22[[#This Row],[Permit Approval Date]]-Table22[[#This Row],[Permit Submitted Date]]</f>
        <v>0</v>
      </c>
    </row>
    <row r="1194" spans="1:14">
      <c r="A1194" t="str">
        <f t="shared" si="18"/>
        <v>Norman</v>
      </c>
      <c r="B1194">
        <v>1</v>
      </c>
      <c r="D1194">
        <v>1</v>
      </c>
      <c r="E1194">
        <v>22</v>
      </c>
      <c r="F1194" s="1">
        <v>42902</v>
      </c>
      <c r="G1194" s="1">
        <v>42902</v>
      </c>
      <c r="H1194">
        <v>5</v>
      </c>
      <c r="I1194">
        <v>36.410000000000004</v>
      </c>
      <c r="J1194">
        <v>0</v>
      </c>
      <c r="K1194">
        <v>35.065301499999997</v>
      </c>
      <c r="L1194">
        <v>-97.206652800000001</v>
      </c>
      <c r="M1194" s="13">
        <f>ACOS(COS(RADIANS(90-$P$2)) *COS(RADIANS(90-Table22[[#This Row],[Latitude]])) +SIN(RADIANS(90-$P$2)) *SIN(RADIANS(90-Table22[[#This Row],[Latitude]])) *COS(RADIANS($Q$2-Table22[[#This Row],[Longitude]]))) *3958.756</f>
        <v>16.686641062063039</v>
      </c>
      <c r="N1194" s="12">
        <f>Table22[[#This Row],[Permit Approval Date]]-Table22[[#This Row],[Permit Submitted Date]]</f>
        <v>0</v>
      </c>
    </row>
    <row r="1195" spans="1:14">
      <c r="A1195" t="str">
        <f t="shared" si="18"/>
        <v>Norman</v>
      </c>
      <c r="B1195">
        <v>1</v>
      </c>
      <c r="D1195">
        <v>1</v>
      </c>
      <c r="E1195">
        <v>24</v>
      </c>
      <c r="F1195" s="1">
        <v>42905</v>
      </c>
      <c r="G1195" s="1">
        <v>42914</v>
      </c>
      <c r="H1195">
        <v>8</v>
      </c>
      <c r="I1195">
        <v>60.059999999999988</v>
      </c>
      <c r="J1195">
        <v>4.1500000000000004</v>
      </c>
      <c r="K1195">
        <v>34.422937899999994</v>
      </c>
      <c r="L1195">
        <v>-97.556161599999996</v>
      </c>
      <c r="M1195" s="13">
        <f>ACOS(COS(RADIANS(90-$P$2)) *COS(RADIANS(90-Table22[[#This Row],[Latitude]])) +SIN(RADIANS(90-$P$2)) *SIN(RADIANS(90-Table22[[#This Row],[Latitude]])) *COS(RADIANS($Q$2-Table22[[#This Row],[Longitude]]))) *3958.756</f>
        <v>54.464753935639081</v>
      </c>
      <c r="N1195" s="12">
        <f>Table22[[#This Row],[Permit Approval Date]]-Table22[[#This Row],[Permit Submitted Date]]</f>
        <v>9</v>
      </c>
    </row>
    <row r="1196" spans="1:14">
      <c r="A1196" t="str">
        <f t="shared" si="18"/>
        <v>Norman</v>
      </c>
      <c r="B1196">
        <v>0</v>
      </c>
      <c r="D1196">
        <v>1</v>
      </c>
      <c r="E1196">
        <v>17</v>
      </c>
      <c r="F1196" s="1">
        <v>42905</v>
      </c>
      <c r="G1196" s="1">
        <v>42905</v>
      </c>
      <c r="H1196">
        <v>3</v>
      </c>
      <c r="I1196">
        <v>24.330000000000002</v>
      </c>
      <c r="J1196">
        <v>0</v>
      </c>
      <c r="K1196">
        <v>35.082937899999997</v>
      </c>
      <c r="L1196">
        <v>-97.616161599999998</v>
      </c>
      <c r="M1196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196" s="12">
        <f>Table22[[#This Row],[Permit Approval Date]]-Table22[[#This Row],[Permit Submitted Date]]</f>
        <v>0</v>
      </c>
    </row>
    <row r="1197" spans="1:14">
      <c r="A1197" t="str">
        <f t="shared" si="18"/>
        <v>Norman</v>
      </c>
      <c r="B1197">
        <v>0</v>
      </c>
      <c r="D1197">
        <v>1</v>
      </c>
      <c r="E1197">
        <v>17</v>
      </c>
      <c r="F1197" s="1">
        <v>42905</v>
      </c>
      <c r="G1197" s="1">
        <v>42909</v>
      </c>
      <c r="H1197">
        <v>3</v>
      </c>
      <c r="I1197">
        <v>21.19</v>
      </c>
      <c r="J1197">
        <v>0</v>
      </c>
      <c r="K1197">
        <v>35.482937899999996</v>
      </c>
      <c r="L1197">
        <v>-97.206161600000001</v>
      </c>
      <c r="M119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197" s="12">
        <f>Table22[[#This Row],[Permit Approval Date]]-Table22[[#This Row],[Permit Submitted Date]]</f>
        <v>4</v>
      </c>
    </row>
    <row r="1198" spans="1:14">
      <c r="A1198" t="str">
        <f t="shared" si="18"/>
        <v>Norman</v>
      </c>
      <c r="B1198">
        <v>0</v>
      </c>
      <c r="D1198">
        <v>1</v>
      </c>
      <c r="E1198">
        <v>30</v>
      </c>
      <c r="F1198" s="1">
        <v>42906</v>
      </c>
      <c r="G1198" s="1">
        <v>42909</v>
      </c>
      <c r="H1198">
        <v>11</v>
      </c>
      <c r="I1198">
        <v>76.680000000000007</v>
      </c>
      <c r="J1198">
        <v>0</v>
      </c>
      <c r="K1198">
        <v>35.362937899999999</v>
      </c>
      <c r="L1198">
        <v>-97.236161600000003</v>
      </c>
      <c r="M1198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198" s="12">
        <f>Table22[[#This Row],[Permit Approval Date]]-Table22[[#This Row],[Permit Submitted Date]]</f>
        <v>3</v>
      </c>
    </row>
    <row r="1199" spans="1:14">
      <c r="A1199" t="str">
        <f t="shared" si="18"/>
        <v>Norman</v>
      </c>
      <c r="B1199">
        <v>0</v>
      </c>
      <c r="D1199">
        <v>1</v>
      </c>
      <c r="E1199">
        <v>17</v>
      </c>
      <c r="F1199" s="1">
        <v>42906</v>
      </c>
      <c r="G1199" s="1">
        <v>42919</v>
      </c>
      <c r="H1199">
        <v>4</v>
      </c>
      <c r="I1199">
        <v>41.44</v>
      </c>
      <c r="J1199">
        <v>0</v>
      </c>
      <c r="K1199">
        <v>35.332937899999997</v>
      </c>
      <c r="L1199">
        <v>-97.326161600000006</v>
      </c>
      <c r="M1199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199" s="12">
        <f>Table22[[#This Row],[Permit Approval Date]]-Table22[[#This Row],[Permit Submitted Date]]</f>
        <v>13</v>
      </c>
    </row>
    <row r="1200" spans="1:14">
      <c r="A1200" t="str">
        <f t="shared" si="18"/>
        <v>Norman</v>
      </c>
      <c r="B1200">
        <v>0</v>
      </c>
      <c r="D1200">
        <v>1</v>
      </c>
      <c r="E1200">
        <v>29</v>
      </c>
      <c r="F1200" s="1">
        <v>42906</v>
      </c>
      <c r="G1200" s="1">
        <v>42913</v>
      </c>
      <c r="H1200">
        <v>3</v>
      </c>
      <c r="I1200">
        <v>27.630000000000003</v>
      </c>
      <c r="J1200">
        <v>0</v>
      </c>
      <c r="K1200">
        <v>35.362937899999999</v>
      </c>
      <c r="L1200">
        <v>-97.236161600000003</v>
      </c>
      <c r="M1200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200" s="12">
        <f>Table22[[#This Row],[Permit Approval Date]]-Table22[[#This Row],[Permit Submitted Date]]</f>
        <v>7</v>
      </c>
    </row>
    <row r="1201" spans="1:14">
      <c r="A1201" t="str">
        <f t="shared" si="18"/>
        <v>Norman</v>
      </c>
      <c r="B1201">
        <v>0</v>
      </c>
      <c r="D1201">
        <v>1</v>
      </c>
      <c r="E1201">
        <v>17</v>
      </c>
      <c r="F1201" s="1">
        <v>42907</v>
      </c>
      <c r="G1201" s="1">
        <v>42907</v>
      </c>
      <c r="H1201">
        <v>4</v>
      </c>
      <c r="I1201">
        <v>26.88</v>
      </c>
      <c r="J1201">
        <v>0</v>
      </c>
      <c r="K1201">
        <v>35.082937899999997</v>
      </c>
      <c r="L1201">
        <v>-97.616161599999998</v>
      </c>
      <c r="M1201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201" s="12">
        <f>Table22[[#This Row],[Permit Approval Date]]-Table22[[#This Row],[Permit Submitted Date]]</f>
        <v>0</v>
      </c>
    </row>
    <row r="1202" spans="1:14">
      <c r="A1202" t="str">
        <f t="shared" si="18"/>
        <v>Norman</v>
      </c>
      <c r="B1202">
        <v>0</v>
      </c>
      <c r="D1202">
        <v>2</v>
      </c>
      <c r="E1202">
        <v>40</v>
      </c>
      <c r="F1202" s="1">
        <v>42908</v>
      </c>
      <c r="G1202" s="1">
        <v>42913</v>
      </c>
      <c r="H1202">
        <v>11</v>
      </c>
      <c r="I1202">
        <v>89.850000000000009</v>
      </c>
      <c r="J1202">
        <v>0</v>
      </c>
      <c r="K1202">
        <v>35.202937899999995</v>
      </c>
      <c r="L1202">
        <v>-97.206161600000001</v>
      </c>
      <c r="M1202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1202" s="12">
        <f>Table22[[#This Row],[Permit Approval Date]]-Table22[[#This Row],[Permit Submitted Date]]</f>
        <v>5</v>
      </c>
    </row>
    <row r="1203" spans="1:14">
      <c r="A1203" t="str">
        <f t="shared" si="18"/>
        <v>Norman</v>
      </c>
      <c r="B1203">
        <v>0</v>
      </c>
      <c r="D1203">
        <v>1</v>
      </c>
      <c r="E1203">
        <v>24</v>
      </c>
      <c r="F1203" s="1">
        <v>42908</v>
      </c>
      <c r="G1203" s="1">
        <v>42912</v>
      </c>
      <c r="H1203">
        <v>6</v>
      </c>
      <c r="I1203">
        <v>42.56</v>
      </c>
      <c r="J1203">
        <v>0</v>
      </c>
      <c r="K1203">
        <v>34.992937899999994</v>
      </c>
      <c r="L1203">
        <v>-97.256161599999999</v>
      </c>
      <c r="M1203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203" s="12">
        <f>Table22[[#This Row],[Permit Approval Date]]-Table22[[#This Row],[Permit Submitted Date]]</f>
        <v>4</v>
      </c>
    </row>
    <row r="1204" spans="1:14">
      <c r="A1204" t="str">
        <f t="shared" si="18"/>
        <v>Norman</v>
      </c>
      <c r="B1204">
        <v>0</v>
      </c>
      <c r="D1204">
        <v>1</v>
      </c>
      <c r="E1204">
        <v>17</v>
      </c>
      <c r="F1204" s="1">
        <v>42908</v>
      </c>
      <c r="G1204" s="1">
        <v>42912</v>
      </c>
      <c r="H1204">
        <v>5</v>
      </c>
      <c r="I1204">
        <v>37.659999999999997</v>
      </c>
      <c r="J1204">
        <v>0</v>
      </c>
      <c r="K1204">
        <v>35.092937899999995</v>
      </c>
      <c r="L1204">
        <v>-97.236161600000003</v>
      </c>
      <c r="M1204" s="13">
        <f>ACOS(COS(RADIANS(90-$P$2)) *COS(RADIANS(90-Table22[[#This Row],[Latitude]])) +SIN(RADIANS(90-$P$2)) *SIN(RADIANS(90-Table22[[#This Row],[Latitude]])) *COS(RADIANS($Q$2-Table22[[#This Row],[Longitude]]))) *3958.756</f>
        <v>14.228947513888629</v>
      </c>
      <c r="N1204" s="12">
        <f>Table22[[#This Row],[Permit Approval Date]]-Table22[[#This Row],[Permit Submitted Date]]</f>
        <v>4</v>
      </c>
    </row>
    <row r="1205" spans="1:14">
      <c r="A1205" t="str">
        <f t="shared" si="18"/>
        <v>Norman</v>
      </c>
      <c r="B1205">
        <v>0</v>
      </c>
      <c r="D1205">
        <v>1</v>
      </c>
      <c r="E1205">
        <v>23</v>
      </c>
      <c r="F1205" s="1">
        <v>42908</v>
      </c>
      <c r="G1205" s="1">
        <v>42912</v>
      </c>
      <c r="H1205">
        <v>4</v>
      </c>
      <c r="I1205">
        <v>37.379999999999995</v>
      </c>
      <c r="J1205">
        <v>0</v>
      </c>
      <c r="K1205">
        <v>34.992937899999994</v>
      </c>
      <c r="L1205">
        <v>-97.256161599999999</v>
      </c>
      <c r="M1205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205" s="12">
        <f>Table22[[#This Row],[Permit Approval Date]]-Table22[[#This Row],[Permit Submitted Date]]</f>
        <v>4</v>
      </c>
    </row>
    <row r="1206" spans="1:14">
      <c r="A1206" t="str">
        <f t="shared" si="18"/>
        <v>Norman</v>
      </c>
      <c r="B1206">
        <v>0</v>
      </c>
      <c r="D1206">
        <v>1</v>
      </c>
      <c r="E1206">
        <v>11</v>
      </c>
      <c r="F1206" s="1">
        <v>42908</v>
      </c>
      <c r="G1206" s="1">
        <v>42914</v>
      </c>
      <c r="H1206">
        <v>3</v>
      </c>
      <c r="I1206">
        <v>31.14</v>
      </c>
      <c r="J1206">
        <v>0</v>
      </c>
      <c r="K1206">
        <v>35.062937899999994</v>
      </c>
      <c r="L1206">
        <v>-97.446161599999996</v>
      </c>
      <c r="M1206" s="13">
        <f>ACOS(COS(RADIANS(90-$P$2)) *COS(RADIANS(90-Table22[[#This Row],[Latitude]])) +SIN(RADIANS(90-$P$2)) *SIN(RADIANS(90-Table22[[#This Row],[Latitude]])) *COS(RADIANS($Q$2-Table22[[#This Row],[Longitude]]))) *3958.756</f>
        <v>9.8894375944299533</v>
      </c>
      <c r="N1206" s="12">
        <f>Table22[[#This Row],[Permit Approval Date]]-Table22[[#This Row],[Permit Submitted Date]]</f>
        <v>6</v>
      </c>
    </row>
    <row r="1207" spans="1:14">
      <c r="A1207" t="str">
        <f t="shared" si="18"/>
        <v>Norman</v>
      </c>
      <c r="B1207">
        <v>0</v>
      </c>
      <c r="D1207">
        <v>1</v>
      </c>
      <c r="E1207">
        <v>16</v>
      </c>
      <c r="F1207" s="1">
        <v>42908</v>
      </c>
      <c r="G1207" s="1">
        <v>42914</v>
      </c>
      <c r="H1207">
        <v>3</v>
      </c>
      <c r="I1207">
        <v>27.36</v>
      </c>
      <c r="J1207">
        <v>0</v>
      </c>
      <c r="K1207">
        <v>35.112937899999999</v>
      </c>
      <c r="L1207">
        <v>-97.386161600000008</v>
      </c>
      <c r="M1207" s="13">
        <f>ACOS(COS(RADIANS(90-$P$2)) *COS(RADIANS(90-Table22[[#This Row],[Latitude]])) +SIN(RADIANS(90-$P$2)) *SIN(RADIANS(90-Table22[[#This Row],[Latitude]])) *COS(RADIANS($Q$2-Table22[[#This Row],[Longitude]]))) *3958.756</f>
        <v>7.2848211017391202</v>
      </c>
      <c r="N1207" s="12">
        <f>Table22[[#This Row],[Permit Approval Date]]-Table22[[#This Row],[Permit Submitted Date]]</f>
        <v>6</v>
      </c>
    </row>
    <row r="1208" spans="1:14">
      <c r="A1208" t="str">
        <f t="shared" si="18"/>
        <v>Norman</v>
      </c>
      <c r="B1208">
        <v>0</v>
      </c>
      <c r="D1208">
        <v>1</v>
      </c>
      <c r="E1208">
        <v>19</v>
      </c>
      <c r="F1208" s="1">
        <v>42908</v>
      </c>
      <c r="G1208" s="1">
        <v>42916</v>
      </c>
      <c r="H1208">
        <v>4</v>
      </c>
      <c r="I1208">
        <v>27.11</v>
      </c>
      <c r="J1208">
        <v>0</v>
      </c>
      <c r="K1208">
        <v>35.092937899999995</v>
      </c>
      <c r="L1208">
        <v>-97.336161599999997</v>
      </c>
      <c r="M1208" s="13">
        <f>ACOS(COS(RADIANS(90-$P$2)) *COS(RADIANS(90-Table22[[#This Row],[Latitude]])) +SIN(RADIANS(90-$P$2)) *SIN(RADIANS(90-Table22[[#This Row],[Latitude]])) *COS(RADIANS($Q$2-Table22[[#This Row],[Longitude]]))) *3958.756</f>
        <v>10.001978842276545</v>
      </c>
      <c r="N1208" s="12">
        <f>Table22[[#This Row],[Permit Approval Date]]-Table22[[#This Row],[Permit Submitted Date]]</f>
        <v>8</v>
      </c>
    </row>
    <row r="1209" spans="1:14">
      <c r="A1209" t="str">
        <f t="shared" si="18"/>
        <v>Norman</v>
      </c>
      <c r="B1209">
        <v>0</v>
      </c>
      <c r="D1209">
        <v>1</v>
      </c>
      <c r="E1209">
        <v>15</v>
      </c>
      <c r="F1209" s="1">
        <v>42908</v>
      </c>
      <c r="G1209" s="1">
        <v>42912</v>
      </c>
      <c r="H1209">
        <v>3</v>
      </c>
      <c r="I1209">
        <v>23.98</v>
      </c>
      <c r="J1209">
        <v>0</v>
      </c>
      <c r="K1209">
        <v>35.1429379</v>
      </c>
      <c r="L1209">
        <v>-97.366161599999998</v>
      </c>
      <c r="M1209" s="13">
        <f>ACOS(COS(RADIANS(90-$P$2)) *COS(RADIANS(90-Table22[[#This Row],[Latitude]])) +SIN(RADIANS(90-$P$2)) *SIN(RADIANS(90-Table22[[#This Row],[Latitude]])) *COS(RADIANS($Q$2-Table22[[#This Row],[Longitude]]))) *3958.756</f>
        <v>6.2987574863903912</v>
      </c>
      <c r="N1209" s="12">
        <f>Table22[[#This Row],[Permit Approval Date]]-Table22[[#This Row],[Permit Submitted Date]]</f>
        <v>4</v>
      </c>
    </row>
    <row r="1210" spans="1:14">
      <c r="A1210" t="str">
        <f t="shared" si="18"/>
        <v>Norman</v>
      </c>
      <c r="B1210">
        <v>0</v>
      </c>
      <c r="D1210">
        <v>1</v>
      </c>
      <c r="E1210">
        <v>22</v>
      </c>
      <c r="F1210" s="1">
        <v>42909</v>
      </c>
      <c r="G1210" s="1">
        <v>42909</v>
      </c>
      <c r="H1210">
        <v>9</v>
      </c>
      <c r="I1210">
        <v>62.99</v>
      </c>
      <c r="J1210">
        <v>0</v>
      </c>
      <c r="K1210">
        <v>35.102937899999993</v>
      </c>
      <c r="L1210">
        <v>-97.756161599999999</v>
      </c>
      <c r="M1210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1210" s="12">
        <f>Table22[[#This Row],[Permit Approval Date]]-Table22[[#This Row],[Permit Submitted Date]]</f>
        <v>0</v>
      </c>
    </row>
    <row r="1211" spans="1:14">
      <c r="A1211" t="str">
        <f t="shared" si="18"/>
        <v>Norman</v>
      </c>
      <c r="B1211">
        <v>0</v>
      </c>
      <c r="D1211">
        <v>1</v>
      </c>
      <c r="E1211">
        <v>42</v>
      </c>
      <c r="F1211" s="1">
        <v>42913</v>
      </c>
      <c r="G1211" s="1">
        <v>42927</v>
      </c>
      <c r="H1211">
        <v>12</v>
      </c>
      <c r="I1211">
        <v>101.78</v>
      </c>
      <c r="J1211">
        <v>0</v>
      </c>
      <c r="K1211">
        <v>35.232937899999996</v>
      </c>
      <c r="L1211">
        <v>-97.006161599999999</v>
      </c>
      <c r="M121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11" s="12">
        <f>Table22[[#This Row],[Permit Approval Date]]-Table22[[#This Row],[Permit Submitted Date]]</f>
        <v>14</v>
      </c>
    </row>
    <row r="1212" spans="1:14">
      <c r="A1212" t="str">
        <f t="shared" si="18"/>
        <v>Norman</v>
      </c>
      <c r="B1212">
        <v>1</v>
      </c>
      <c r="D1212">
        <v>1</v>
      </c>
      <c r="E1212">
        <v>18</v>
      </c>
      <c r="F1212" s="1">
        <v>42913</v>
      </c>
      <c r="G1212" s="1">
        <v>42934</v>
      </c>
      <c r="H1212">
        <v>6</v>
      </c>
      <c r="I1212">
        <v>58.52000000000001</v>
      </c>
      <c r="J1212">
        <v>0</v>
      </c>
      <c r="K1212">
        <v>35.208142000000002</v>
      </c>
      <c r="L1212">
        <v>-97.335610999999986</v>
      </c>
      <c r="M1212" s="13">
        <f>ACOS(COS(RADIANS(90-$P$2)) *COS(RADIANS(90-Table22[[#This Row],[Latitude]])) +SIN(RADIANS(90-$P$2)) *SIN(RADIANS(90-Table22[[#This Row],[Latitude]])) *COS(RADIANS($Q$2-Table22[[#This Row],[Longitude]]))) *3958.756</f>
        <v>6.2685173478590626</v>
      </c>
      <c r="N1212" s="12">
        <f>Table22[[#This Row],[Permit Approval Date]]-Table22[[#This Row],[Permit Submitted Date]]</f>
        <v>21</v>
      </c>
    </row>
    <row r="1213" spans="1:14">
      <c r="A1213" t="str">
        <f t="shared" si="18"/>
        <v>Norman</v>
      </c>
      <c r="B1213">
        <v>0</v>
      </c>
      <c r="D1213">
        <v>2</v>
      </c>
      <c r="E1213">
        <v>41</v>
      </c>
      <c r="F1213" s="1">
        <v>42913</v>
      </c>
      <c r="G1213" s="1">
        <v>42921</v>
      </c>
      <c r="H1213">
        <v>8</v>
      </c>
      <c r="I1213">
        <v>58.000000000000007</v>
      </c>
      <c r="J1213">
        <v>5</v>
      </c>
      <c r="K1213">
        <v>35.352937899999993</v>
      </c>
      <c r="L1213">
        <v>-97.196161599999996</v>
      </c>
      <c r="M1213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213" s="12">
        <f>Table22[[#This Row],[Permit Approval Date]]-Table22[[#This Row],[Permit Submitted Date]]</f>
        <v>8</v>
      </c>
    </row>
    <row r="1214" spans="1:14">
      <c r="A1214" t="str">
        <f t="shared" si="18"/>
        <v>Norman</v>
      </c>
      <c r="B1214">
        <v>0</v>
      </c>
      <c r="C1214">
        <v>1</v>
      </c>
      <c r="D1214">
        <v>1</v>
      </c>
      <c r="E1214">
        <v>29</v>
      </c>
      <c r="F1214" s="1">
        <v>42913</v>
      </c>
      <c r="G1214" s="1">
        <v>42913</v>
      </c>
      <c r="H1214">
        <v>8</v>
      </c>
      <c r="I1214">
        <v>58.269999999999996</v>
      </c>
      <c r="J1214">
        <v>11.78</v>
      </c>
      <c r="K1214">
        <v>35.162937899999996</v>
      </c>
      <c r="L1214">
        <v>-96.9261616</v>
      </c>
      <c r="M1214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214" s="12">
        <f>Table22[[#This Row],[Permit Approval Date]]-Table22[[#This Row],[Permit Submitted Date]]</f>
        <v>0</v>
      </c>
    </row>
    <row r="1215" spans="1:14">
      <c r="A1215" t="str">
        <f t="shared" si="18"/>
        <v>Norman</v>
      </c>
      <c r="B1215">
        <v>0</v>
      </c>
      <c r="D1215">
        <v>1</v>
      </c>
      <c r="E1215">
        <v>11</v>
      </c>
      <c r="F1215" s="1">
        <v>42913</v>
      </c>
      <c r="G1215" s="1">
        <v>42914</v>
      </c>
      <c r="H1215">
        <v>6</v>
      </c>
      <c r="I1215">
        <v>45.709999999999994</v>
      </c>
      <c r="J1215">
        <v>0</v>
      </c>
      <c r="K1215">
        <v>34.662937899999996</v>
      </c>
      <c r="L1215">
        <v>-97.116161599999998</v>
      </c>
      <c r="M1215" s="13">
        <f>ACOS(COS(RADIANS(90-$P$2)) *COS(RADIANS(90-Table22[[#This Row],[Latitude]])) +SIN(RADIANS(90-$P$2)) *SIN(RADIANS(90-Table22[[#This Row],[Latitude]])) *COS(RADIANS($Q$2-Table22[[#This Row],[Longitude]]))) *3958.756</f>
        <v>41.935888738776761</v>
      </c>
      <c r="N1215" s="12">
        <f>Table22[[#This Row],[Permit Approval Date]]-Table22[[#This Row],[Permit Submitted Date]]</f>
        <v>1</v>
      </c>
    </row>
    <row r="1216" spans="1:14">
      <c r="A1216" t="str">
        <f t="shared" si="18"/>
        <v>Norman</v>
      </c>
      <c r="B1216">
        <v>0</v>
      </c>
      <c r="D1216">
        <v>1</v>
      </c>
      <c r="E1216">
        <v>22</v>
      </c>
      <c r="F1216" s="1">
        <v>42913</v>
      </c>
      <c r="G1216" s="1">
        <v>42913</v>
      </c>
      <c r="H1216">
        <v>3</v>
      </c>
      <c r="I1216">
        <v>31.909999999999997</v>
      </c>
      <c r="J1216">
        <v>0</v>
      </c>
      <c r="K1216">
        <v>35.162937899999996</v>
      </c>
      <c r="L1216">
        <v>-96.9261616</v>
      </c>
      <c r="M1216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216" s="12">
        <f>Table22[[#This Row],[Permit Approval Date]]-Table22[[#This Row],[Permit Submitted Date]]</f>
        <v>0</v>
      </c>
    </row>
    <row r="1217" spans="1:14">
      <c r="A1217" t="str">
        <f t="shared" si="18"/>
        <v>Norman</v>
      </c>
      <c r="B1217">
        <v>0</v>
      </c>
      <c r="D1217">
        <v>1</v>
      </c>
      <c r="E1217">
        <v>22</v>
      </c>
      <c r="F1217" s="1">
        <v>42913</v>
      </c>
      <c r="G1217" s="1">
        <v>42921</v>
      </c>
      <c r="H1217">
        <v>4</v>
      </c>
      <c r="I1217">
        <v>28.770000000000003</v>
      </c>
      <c r="J1217">
        <v>0</v>
      </c>
      <c r="K1217">
        <v>35.482937899999996</v>
      </c>
      <c r="L1217">
        <v>-97.206161600000001</v>
      </c>
      <c r="M121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217" s="12">
        <f>Table22[[#This Row],[Permit Approval Date]]-Table22[[#This Row],[Permit Submitted Date]]</f>
        <v>8</v>
      </c>
    </row>
    <row r="1218" spans="1:14">
      <c r="A1218" t="str">
        <f t="shared" ref="A1218:A1281" si="19">"Norman"</f>
        <v>Norman</v>
      </c>
      <c r="B1218">
        <v>0</v>
      </c>
      <c r="D1218">
        <v>1</v>
      </c>
      <c r="E1218">
        <v>16</v>
      </c>
      <c r="F1218" s="1">
        <v>42914</v>
      </c>
      <c r="G1218" s="1">
        <v>42933</v>
      </c>
      <c r="H1218">
        <v>3</v>
      </c>
      <c r="I1218">
        <v>29.18</v>
      </c>
      <c r="J1218">
        <v>0</v>
      </c>
      <c r="K1218">
        <v>35.212937899999993</v>
      </c>
      <c r="L1218">
        <v>-97.576161600000006</v>
      </c>
      <c r="M1218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218" s="12">
        <f>Table22[[#This Row],[Permit Approval Date]]-Table22[[#This Row],[Permit Submitted Date]]</f>
        <v>19</v>
      </c>
    </row>
    <row r="1219" spans="1:14">
      <c r="A1219" t="str">
        <f t="shared" si="19"/>
        <v>Norman</v>
      </c>
      <c r="B1219">
        <v>0</v>
      </c>
      <c r="D1219">
        <v>1</v>
      </c>
      <c r="E1219">
        <v>19</v>
      </c>
      <c r="F1219" s="1">
        <v>42914</v>
      </c>
      <c r="G1219" s="1">
        <v>42914</v>
      </c>
      <c r="H1219">
        <v>3</v>
      </c>
      <c r="I1219">
        <v>27.019999999999996</v>
      </c>
      <c r="J1219">
        <v>0</v>
      </c>
      <c r="K1219">
        <v>36.452937899999995</v>
      </c>
      <c r="L1219">
        <v>-97.7861616</v>
      </c>
      <c r="M1219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219" s="12">
        <f>Table22[[#This Row],[Permit Approval Date]]-Table22[[#This Row],[Permit Submitted Date]]</f>
        <v>0</v>
      </c>
    </row>
    <row r="1220" spans="1:14">
      <c r="A1220" t="str">
        <f t="shared" si="19"/>
        <v>Norman</v>
      </c>
      <c r="B1220">
        <v>1</v>
      </c>
      <c r="D1220">
        <v>2</v>
      </c>
      <c r="E1220">
        <v>40</v>
      </c>
      <c r="F1220" s="1">
        <v>42915</v>
      </c>
      <c r="G1220" s="1">
        <v>42915</v>
      </c>
      <c r="H1220">
        <v>15</v>
      </c>
      <c r="I1220">
        <v>126.11000000000001</v>
      </c>
      <c r="J1220">
        <v>0</v>
      </c>
      <c r="K1220">
        <v>34.985301499999998</v>
      </c>
      <c r="L1220">
        <v>-97.396652799999998</v>
      </c>
      <c r="M1220" s="13">
        <f>ACOS(COS(RADIANS(90-$P$2)) *COS(RADIANS(90-Table22[[#This Row],[Latitude]])) +SIN(RADIANS(90-$P$2)) *SIN(RADIANS(90-Table22[[#This Row],[Latitude]])) *COS(RADIANS($Q$2-Table22[[#This Row],[Longitude]]))) *3958.756</f>
        <v>15.512893837042686</v>
      </c>
      <c r="N1220" s="12">
        <f>Table22[[#This Row],[Permit Approval Date]]-Table22[[#This Row],[Permit Submitted Date]]</f>
        <v>0</v>
      </c>
    </row>
    <row r="1221" spans="1:14">
      <c r="A1221" t="str">
        <f t="shared" si="19"/>
        <v>Norman</v>
      </c>
      <c r="B1221">
        <v>0</v>
      </c>
      <c r="D1221">
        <v>1</v>
      </c>
      <c r="E1221">
        <v>37</v>
      </c>
      <c r="F1221" s="1">
        <v>42915</v>
      </c>
      <c r="G1221" s="1">
        <v>42927</v>
      </c>
      <c r="H1221">
        <v>6</v>
      </c>
      <c r="I1221">
        <v>53.13</v>
      </c>
      <c r="J1221">
        <v>0</v>
      </c>
      <c r="K1221">
        <v>35.162937899999996</v>
      </c>
      <c r="L1221">
        <v>-96.9261616</v>
      </c>
      <c r="M1221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221" s="12">
        <f>Table22[[#This Row],[Permit Approval Date]]-Table22[[#This Row],[Permit Submitted Date]]</f>
        <v>12</v>
      </c>
    </row>
    <row r="1222" spans="1:14">
      <c r="A1222" t="str">
        <f t="shared" si="19"/>
        <v>Norman</v>
      </c>
      <c r="B1222">
        <v>0</v>
      </c>
      <c r="D1222">
        <v>1</v>
      </c>
      <c r="E1222">
        <v>39</v>
      </c>
      <c r="F1222" s="1">
        <v>42916</v>
      </c>
      <c r="G1222" s="1">
        <v>42927</v>
      </c>
      <c r="H1222">
        <v>8</v>
      </c>
      <c r="I1222">
        <v>64.62</v>
      </c>
      <c r="J1222">
        <v>0</v>
      </c>
      <c r="K1222">
        <v>35.272937899999995</v>
      </c>
      <c r="L1222">
        <v>-96.956161600000001</v>
      </c>
      <c r="M1222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222" s="12">
        <f>Table22[[#This Row],[Permit Approval Date]]-Table22[[#This Row],[Permit Submitted Date]]</f>
        <v>11</v>
      </c>
    </row>
    <row r="1223" spans="1:14">
      <c r="A1223" t="str">
        <f t="shared" si="19"/>
        <v>Norman</v>
      </c>
      <c r="B1223">
        <v>0</v>
      </c>
      <c r="D1223">
        <v>2</v>
      </c>
      <c r="E1223">
        <v>24</v>
      </c>
      <c r="F1223" s="1">
        <v>42919</v>
      </c>
      <c r="G1223" s="1">
        <v>42929</v>
      </c>
      <c r="H1223">
        <v>6</v>
      </c>
      <c r="I1223">
        <v>49.57</v>
      </c>
      <c r="J1223">
        <v>0</v>
      </c>
      <c r="K1223">
        <v>34.992937899999994</v>
      </c>
      <c r="L1223">
        <v>-97.256161599999999</v>
      </c>
      <c r="M1223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223" s="12">
        <f>Table22[[#This Row],[Permit Approval Date]]-Table22[[#This Row],[Permit Submitted Date]]</f>
        <v>10</v>
      </c>
    </row>
    <row r="1224" spans="1:14">
      <c r="A1224" t="str">
        <f t="shared" si="19"/>
        <v>Norman</v>
      </c>
      <c r="B1224">
        <v>0</v>
      </c>
      <c r="D1224">
        <v>1</v>
      </c>
      <c r="E1224">
        <v>21</v>
      </c>
      <c r="F1224" s="1">
        <v>42919</v>
      </c>
      <c r="G1224" s="1">
        <v>42926</v>
      </c>
      <c r="H1224">
        <v>4</v>
      </c>
      <c r="I1224">
        <v>31.12</v>
      </c>
      <c r="J1224">
        <v>0</v>
      </c>
      <c r="K1224">
        <v>35.112937899999999</v>
      </c>
      <c r="L1224">
        <v>-97.386161600000008</v>
      </c>
      <c r="M1224" s="13">
        <f>ACOS(COS(RADIANS(90-$P$2)) *COS(RADIANS(90-Table22[[#This Row],[Latitude]])) +SIN(RADIANS(90-$P$2)) *SIN(RADIANS(90-Table22[[#This Row],[Latitude]])) *COS(RADIANS($Q$2-Table22[[#This Row],[Longitude]]))) *3958.756</f>
        <v>7.2848211017391202</v>
      </c>
      <c r="N1224" s="12">
        <f>Table22[[#This Row],[Permit Approval Date]]-Table22[[#This Row],[Permit Submitted Date]]</f>
        <v>7</v>
      </c>
    </row>
    <row r="1225" spans="1:14">
      <c r="A1225" t="str">
        <f t="shared" si="19"/>
        <v>Norman</v>
      </c>
      <c r="B1225">
        <v>0</v>
      </c>
      <c r="D1225">
        <v>1</v>
      </c>
      <c r="E1225">
        <v>25</v>
      </c>
      <c r="F1225" s="1">
        <v>42919</v>
      </c>
      <c r="G1225" s="1">
        <v>42921</v>
      </c>
      <c r="H1225">
        <v>4</v>
      </c>
      <c r="I1225">
        <v>29.8</v>
      </c>
      <c r="J1225">
        <v>0</v>
      </c>
      <c r="K1225">
        <v>36.292937899999998</v>
      </c>
      <c r="L1225">
        <v>-97.566161600000001</v>
      </c>
      <c r="M1225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1225" s="12">
        <f>Table22[[#This Row],[Permit Approval Date]]-Table22[[#This Row],[Permit Submitted Date]]</f>
        <v>2</v>
      </c>
    </row>
    <row r="1226" spans="1:14">
      <c r="A1226" t="str">
        <f t="shared" si="19"/>
        <v>Norman</v>
      </c>
      <c r="B1226">
        <v>1</v>
      </c>
      <c r="D1226">
        <v>1</v>
      </c>
      <c r="E1226">
        <v>11</v>
      </c>
      <c r="F1226" s="1">
        <v>42921</v>
      </c>
      <c r="G1226" s="1">
        <v>42921</v>
      </c>
      <c r="H1226">
        <v>12</v>
      </c>
      <c r="I1226">
        <v>78.349999999999994</v>
      </c>
      <c r="J1226">
        <v>6.25</v>
      </c>
      <c r="K1226">
        <v>35.210556999999994</v>
      </c>
      <c r="L1226">
        <v>-97.610181400000016</v>
      </c>
      <c r="M1226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226" s="12">
        <f>Table22[[#This Row],[Permit Approval Date]]-Table22[[#This Row],[Permit Submitted Date]]</f>
        <v>0</v>
      </c>
    </row>
    <row r="1227" spans="1:14">
      <c r="A1227" t="str">
        <f t="shared" si="19"/>
        <v>Norman</v>
      </c>
      <c r="B1227">
        <v>1</v>
      </c>
      <c r="D1227">
        <v>1</v>
      </c>
      <c r="E1227">
        <v>13</v>
      </c>
      <c r="F1227" s="1">
        <v>42921</v>
      </c>
      <c r="G1227" s="1">
        <v>42921</v>
      </c>
      <c r="H1227">
        <v>13</v>
      </c>
      <c r="I1227">
        <v>61.96</v>
      </c>
      <c r="J1227">
        <v>6.17</v>
      </c>
      <c r="K1227">
        <v>35.180556999999993</v>
      </c>
      <c r="L1227">
        <v>-97.540181399999994</v>
      </c>
      <c r="M1227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227" s="12">
        <f>Table22[[#This Row],[Permit Approval Date]]-Table22[[#This Row],[Permit Submitted Date]]</f>
        <v>0</v>
      </c>
    </row>
    <row r="1228" spans="1:14">
      <c r="A1228" t="str">
        <f t="shared" si="19"/>
        <v>Norman</v>
      </c>
      <c r="B1228">
        <v>0</v>
      </c>
      <c r="D1228">
        <v>2</v>
      </c>
      <c r="E1228">
        <v>50</v>
      </c>
      <c r="F1228" s="1">
        <v>42922</v>
      </c>
      <c r="G1228" s="1">
        <v>42943</v>
      </c>
      <c r="H1228">
        <v>8</v>
      </c>
      <c r="I1228">
        <v>76.87</v>
      </c>
      <c r="J1228">
        <v>0</v>
      </c>
      <c r="K1228">
        <v>35.272937899999995</v>
      </c>
      <c r="L1228">
        <v>-96.956161600000001</v>
      </c>
      <c r="M1228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228" s="12">
        <f>Table22[[#This Row],[Permit Approval Date]]-Table22[[#This Row],[Permit Submitted Date]]</f>
        <v>21</v>
      </c>
    </row>
    <row r="1229" spans="1:14">
      <c r="A1229" t="str">
        <f t="shared" si="19"/>
        <v>Norman</v>
      </c>
      <c r="B1229">
        <v>0</v>
      </c>
      <c r="D1229">
        <v>1</v>
      </c>
      <c r="E1229">
        <v>35</v>
      </c>
      <c r="F1229" s="1">
        <v>42922</v>
      </c>
      <c r="G1229" s="1">
        <v>42927</v>
      </c>
      <c r="H1229">
        <v>8</v>
      </c>
      <c r="I1229">
        <v>68.009999999999991</v>
      </c>
      <c r="J1229">
        <v>0</v>
      </c>
      <c r="K1229">
        <v>35.162937899999996</v>
      </c>
      <c r="L1229">
        <v>-96.9261616</v>
      </c>
      <c r="M1229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229" s="12">
        <f>Table22[[#This Row],[Permit Approval Date]]-Table22[[#This Row],[Permit Submitted Date]]</f>
        <v>5</v>
      </c>
    </row>
    <row r="1230" spans="1:14">
      <c r="A1230" t="str">
        <f t="shared" si="19"/>
        <v>Norman</v>
      </c>
      <c r="B1230">
        <v>0</v>
      </c>
      <c r="D1230">
        <v>1</v>
      </c>
      <c r="E1230">
        <v>20</v>
      </c>
      <c r="F1230" s="1">
        <v>42922</v>
      </c>
      <c r="G1230" s="1">
        <v>42922</v>
      </c>
      <c r="H1230">
        <v>4</v>
      </c>
      <c r="I1230">
        <v>45.43</v>
      </c>
      <c r="J1230">
        <v>0</v>
      </c>
      <c r="K1230">
        <v>35.232937899999996</v>
      </c>
      <c r="L1230">
        <v>-97.006161599999999</v>
      </c>
      <c r="M123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30" s="12">
        <f>Table22[[#This Row],[Permit Approval Date]]-Table22[[#This Row],[Permit Submitted Date]]</f>
        <v>0</v>
      </c>
    </row>
    <row r="1231" spans="1:14">
      <c r="A1231" t="str">
        <f t="shared" si="19"/>
        <v>Norman</v>
      </c>
      <c r="B1231">
        <v>0</v>
      </c>
      <c r="D1231">
        <v>1</v>
      </c>
      <c r="E1231">
        <v>9</v>
      </c>
      <c r="F1231" s="1">
        <v>42922</v>
      </c>
      <c r="G1231" s="1">
        <v>42922</v>
      </c>
      <c r="H1231">
        <v>3</v>
      </c>
      <c r="I1231">
        <v>27.12</v>
      </c>
      <c r="J1231">
        <v>0</v>
      </c>
      <c r="K1231">
        <v>35.102937899999993</v>
      </c>
      <c r="L1231">
        <v>-97.756161599999999</v>
      </c>
      <c r="M1231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1231" s="12">
        <f>Table22[[#This Row],[Permit Approval Date]]-Table22[[#This Row],[Permit Submitted Date]]</f>
        <v>0</v>
      </c>
    </row>
    <row r="1232" spans="1:14">
      <c r="A1232" t="str">
        <f t="shared" si="19"/>
        <v>Norman</v>
      </c>
      <c r="B1232">
        <v>0</v>
      </c>
      <c r="D1232">
        <v>1</v>
      </c>
      <c r="E1232">
        <v>18</v>
      </c>
      <c r="F1232" s="1">
        <v>42922</v>
      </c>
      <c r="G1232" s="1">
        <v>42934</v>
      </c>
      <c r="H1232">
        <v>3</v>
      </c>
      <c r="I1232">
        <v>23.919999999999998</v>
      </c>
      <c r="J1232">
        <v>0</v>
      </c>
      <c r="K1232">
        <v>35.362937899999999</v>
      </c>
      <c r="L1232">
        <v>-97.116161599999998</v>
      </c>
      <c r="M1232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232" s="12">
        <f>Table22[[#This Row],[Permit Approval Date]]-Table22[[#This Row],[Permit Submitted Date]]</f>
        <v>12</v>
      </c>
    </row>
    <row r="1233" spans="1:14">
      <c r="A1233" t="str">
        <f t="shared" si="19"/>
        <v>Norman</v>
      </c>
      <c r="B1233">
        <v>0</v>
      </c>
      <c r="D1233">
        <v>1</v>
      </c>
      <c r="E1233">
        <v>10</v>
      </c>
      <c r="F1233" s="1">
        <v>42922</v>
      </c>
      <c r="G1233" s="1">
        <v>42922</v>
      </c>
      <c r="H1233">
        <v>3</v>
      </c>
      <c r="I1233">
        <v>23.17</v>
      </c>
      <c r="J1233">
        <v>0</v>
      </c>
      <c r="K1233">
        <v>34.902937899999998</v>
      </c>
      <c r="L1233">
        <v>-97.886161600000008</v>
      </c>
      <c r="M1233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233" s="12">
        <f>Table22[[#This Row],[Permit Approval Date]]-Table22[[#This Row],[Permit Submitted Date]]</f>
        <v>0</v>
      </c>
    </row>
    <row r="1234" spans="1:14">
      <c r="A1234" t="str">
        <f t="shared" si="19"/>
        <v>Norman</v>
      </c>
      <c r="B1234">
        <v>1</v>
      </c>
      <c r="D1234">
        <v>2</v>
      </c>
      <c r="E1234">
        <v>39</v>
      </c>
      <c r="F1234" s="1">
        <v>42923</v>
      </c>
      <c r="G1234" s="1">
        <v>42923</v>
      </c>
      <c r="H1234">
        <v>16</v>
      </c>
      <c r="I1234">
        <v>116.37</v>
      </c>
      <c r="J1234">
        <v>8</v>
      </c>
      <c r="K1234">
        <v>35.063205600000003</v>
      </c>
      <c r="L1234">
        <v>-97.258782400000001</v>
      </c>
      <c r="M1234" s="13">
        <f>ACOS(COS(RADIANS(90-$P$2)) *COS(RADIANS(90-Table22[[#This Row],[Latitude]])) +SIN(RADIANS(90-$P$2)) *SIN(RADIANS(90-Table22[[#This Row],[Latitude]])) *COS(RADIANS($Q$2-Table22[[#This Row],[Longitude]]))) *3958.756</f>
        <v>14.494276458441801</v>
      </c>
      <c r="N1234" s="12">
        <f>Table22[[#This Row],[Permit Approval Date]]-Table22[[#This Row],[Permit Submitted Date]]</f>
        <v>0</v>
      </c>
    </row>
    <row r="1235" spans="1:14">
      <c r="A1235" t="str">
        <f t="shared" si="19"/>
        <v>Norman</v>
      </c>
      <c r="B1235">
        <v>0</v>
      </c>
      <c r="D1235">
        <v>1</v>
      </c>
      <c r="E1235">
        <v>22</v>
      </c>
      <c r="F1235" s="1">
        <v>42923</v>
      </c>
      <c r="G1235" s="1">
        <v>42923</v>
      </c>
      <c r="H1235">
        <v>6</v>
      </c>
      <c r="I1235">
        <v>40.76</v>
      </c>
      <c r="J1235">
        <v>0</v>
      </c>
      <c r="K1235">
        <v>35.362937899999999</v>
      </c>
      <c r="L1235">
        <v>-97.116161599999998</v>
      </c>
      <c r="M1235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235" s="12">
        <f>Table22[[#This Row],[Permit Approval Date]]-Table22[[#This Row],[Permit Submitted Date]]</f>
        <v>0</v>
      </c>
    </row>
    <row r="1236" spans="1:14">
      <c r="A1236" t="str">
        <f t="shared" si="19"/>
        <v>Norman</v>
      </c>
      <c r="B1236">
        <v>1</v>
      </c>
      <c r="D1236">
        <v>1</v>
      </c>
      <c r="E1236">
        <v>20</v>
      </c>
      <c r="F1236" s="1">
        <v>42923</v>
      </c>
      <c r="G1236" s="1">
        <v>42923</v>
      </c>
      <c r="H1236">
        <v>4</v>
      </c>
      <c r="I1236">
        <v>38.5</v>
      </c>
      <c r="J1236">
        <v>0</v>
      </c>
      <c r="K1236">
        <v>35.133205600000004</v>
      </c>
      <c r="L1236">
        <v>-97.488782399999991</v>
      </c>
      <c r="M1236" s="13">
        <f>ACOS(COS(RADIANS(90-$P$2)) *COS(RADIANS(90-Table22[[#This Row],[Latitude]])) +SIN(RADIANS(90-$P$2)) *SIN(RADIANS(90-Table22[[#This Row],[Latitude]])) *COS(RADIANS($Q$2-Table22[[#This Row],[Longitude]]))) *3958.756</f>
        <v>5.5692020044612507</v>
      </c>
      <c r="N1236" s="12">
        <f>Table22[[#This Row],[Permit Approval Date]]-Table22[[#This Row],[Permit Submitted Date]]</f>
        <v>0</v>
      </c>
    </row>
    <row r="1237" spans="1:14">
      <c r="A1237" t="str">
        <f t="shared" si="19"/>
        <v>Norman</v>
      </c>
      <c r="B1237">
        <v>0</v>
      </c>
      <c r="D1237">
        <v>1</v>
      </c>
      <c r="E1237">
        <v>30</v>
      </c>
      <c r="F1237" s="1">
        <v>42926</v>
      </c>
      <c r="G1237" s="1">
        <v>42933</v>
      </c>
      <c r="H1237">
        <v>4</v>
      </c>
      <c r="I1237">
        <v>29.83</v>
      </c>
      <c r="J1237">
        <v>0</v>
      </c>
      <c r="K1237">
        <v>34.992937899999994</v>
      </c>
      <c r="L1237">
        <v>-97.256161599999999</v>
      </c>
      <c r="M123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237" s="12">
        <f>Table22[[#This Row],[Permit Approval Date]]-Table22[[#This Row],[Permit Submitted Date]]</f>
        <v>7</v>
      </c>
    </row>
    <row r="1238" spans="1:14">
      <c r="A1238" t="str">
        <f t="shared" si="19"/>
        <v>Norman</v>
      </c>
      <c r="B1238">
        <v>0</v>
      </c>
      <c r="D1238">
        <v>1</v>
      </c>
      <c r="E1238">
        <v>10</v>
      </c>
      <c r="F1238" s="1">
        <v>42926</v>
      </c>
      <c r="G1238" s="1">
        <v>42933</v>
      </c>
      <c r="H1238">
        <v>3</v>
      </c>
      <c r="I1238">
        <v>23.04</v>
      </c>
      <c r="J1238">
        <v>0</v>
      </c>
      <c r="K1238">
        <v>35.152937899999998</v>
      </c>
      <c r="L1238">
        <v>-97.416161599999995</v>
      </c>
      <c r="M1238" s="13">
        <f>ACOS(COS(RADIANS(90-$P$2)) *COS(RADIANS(90-Table22[[#This Row],[Latitude]])) +SIN(RADIANS(90-$P$2)) *SIN(RADIANS(90-Table22[[#This Row],[Latitude]])) *COS(RADIANS($Q$2-Table22[[#This Row],[Longitude]]))) *3958.756</f>
        <v>4.0539853415848448</v>
      </c>
      <c r="N1238" s="12">
        <f>Table22[[#This Row],[Permit Approval Date]]-Table22[[#This Row],[Permit Submitted Date]]</f>
        <v>7</v>
      </c>
    </row>
    <row r="1239" spans="1:14">
      <c r="A1239" t="str">
        <f t="shared" si="19"/>
        <v>Norman</v>
      </c>
      <c r="B1239">
        <v>0</v>
      </c>
      <c r="D1239">
        <v>1</v>
      </c>
      <c r="E1239">
        <v>26</v>
      </c>
      <c r="F1239" s="1">
        <v>42926</v>
      </c>
      <c r="G1239" s="1">
        <v>42926</v>
      </c>
      <c r="H1239">
        <v>3</v>
      </c>
      <c r="I1239">
        <v>18.45</v>
      </c>
      <c r="J1239">
        <v>0</v>
      </c>
      <c r="K1239">
        <v>36.262937899999997</v>
      </c>
      <c r="L1239">
        <v>-97.766161600000004</v>
      </c>
      <c r="M1239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239" s="12">
        <f>Table22[[#This Row],[Permit Approval Date]]-Table22[[#This Row],[Permit Submitted Date]]</f>
        <v>0</v>
      </c>
    </row>
    <row r="1240" spans="1:14">
      <c r="A1240" t="str">
        <f t="shared" si="19"/>
        <v>Norman</v>
      </c>
      <c r="B1240">
        <v>1</v>
      </c>
      <c r="D1240">
        <v>1</v>
      </c>
      <c r="E1240">
        <v>19</v>
      </c>
      <c r="F1240" s="1">
        <v>42927</v>
      </c>
      <c r="G1240" s="1">
        <v>42937</v>
      </c>
      <c r="H1240">
        <v>14</v>
      </c>
      <c r="I1240">
        <v>146.40000000000003</v>
      </c>
      <c r="J1240">
        <v>0</v>
      </c>
      <c r="K1240">
        <v>34.945301499999999</v>
      </c>
      <c r="L1240">
        <v>-96.516652800000003</v>
      </c>
      <c r="M1240" s="13">
        <f>ACOS(COS(RADIANS(90-$P$2)) *COS(RADIANS(90-Table22[[#This Row],[Latitude]])) +SIN(RADIANS(90-$P$2)) *SIN(RADIANS(90-Table22[[#This Row],[Latitude]])) *COS(RADIANS($Q$2-Table22[[#This Row],[Longitude]]))) *3958.756</f>
        <v>55.586146094484121</v>
      </c>
      <c r="N1240" s="12">
        <f>Table22[[#This Row],[Permit Approval Date]]-Table22[[#This Row],[Permit Submitted Date]]</f>
        <v>10</v>
      </c>
    </row>
    <row r="1241" spans="1:14">
      <c r="A1241" t="str">
        <f t="shared" si="19"/>
        <v>Norman</v>
      </c>
      <c r="B1241">
        <v>0</v>
      </c>
      <c r="D1241">
        <v>1</v>
      </c>
      <c r="E1241">
        <v>10</v>
      </c>
      <c r="F1241" s="1">
        <v>42927</v>
      </c>
      <c r="G1241" s="1">
        <v>42928</v>
      </c>
      <c r="H1241">
        <v>3</v>
      </c>
      <c r="I1241">
        <v>27.049999999999997</v>
      </c>
      <c r="J1241">
        <v>0</v>
      </c>
      <c r="K1241">
        <v>35.472937899999998</v>
      </c>
      <c r="L1241">
        <v>-97.026161599999995</v>
      </c>
      <c r="M1241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241" s="12">
        <f>Table22[[#This Row],[Permit Approval Date]]-Table22[[#This Row],[Permit Submitted Date]]</f>
        <v>1</v>
      </c>
    </row>
    <row r="1242" spans="1:14">
      <c r="A1242" t="str">
        <f t="shared" si="19"/>
        <v>Norman</v>
      </c>
      <c r="B1242">
        <v>0</v>
      </c>
      <c r="D1242">
        <v>1</v>
      </c>
      <c r="E1242">
        <v>41</v>
      </c>
      <c r="F1242" s="1">
        <v>42928</v>
      </c>
      <c r="G1242" s="1">
        <v>42951</v>
      </c>
      <c r="H1242">
        <v>9</v>
      </c>
      <c r="I1242">
        <v>67.36</v>
      </c>
      <c r="J1242">
        <v>0</v>
      </c>
      <c r="K1242">
        <v>35.232937899999996</v>
      </c>
      <c r="L1242">
        <v>-97.1761616</v>
      </c>
      <c r="M1242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1242" s="12">
        <f>Table22[[#This Row],[Permit Approval Date]]-Table22[[#This Row],[Permit Submitted Date]]</f>
        <v>23</v>
      </c>
    </row>
    <row r="1243" spans="1:14">
      <c r="A1243" t="str">
        <f t="shared" si="19"/>
        <v>Norman</v>
      </c>
      <c r="B1243">
        <v>0</v>
      </c>
      <c r="D1243">
        <v>1</v>
      </c>
      <c r="E1243">
        <v>31</v>
      </c>
      <c r="F1243" s="1">
        <v>42928</v>
      </c>
      <c r="G1243" s="1">
        <v>42928</v>
      </c>
      <c r="H1243">
        <v>6</v>
      </c>
      <c r="I1243">
        <v>54.75</v>
      </c>
      <c r="J1243">
        <v>0</v>
      </c>
      <c r="K1243">
        <v>35.632937899999995</v>
      </c>
      <c r="L1243">
        <v>-97.506161599999999</v>
      </c>
      <c r="M1243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243" s="12">
        <f>Table22[[#This Row],[Permit Approval Date]]-Table22[[#This Row],[Permit Submitted Date]]</f>
        <v>0</v>
      </c>
    </row>
    <row r="1244" spans="1:14">
      <c r="A1244" t="str">
        <f t="shared" si="19"/>
        <v>Norman</v>
      </c>
      <c r="B1244">
        <v>0</v>
      </c>
      <c r="D1244">
        <v>1</v>
      </c>
      <c r="E1244">
        <v>37</v>
      </c>
      <c r="F1244" s="1">
        <v>42928</v>
      </c>
      <c r="G1244" s="1">
        <v>42941</v>
      </c>
      <c r="H1244">
        <v>6</v>
      </c>
      <c r="I1244">
        <v>54.42</v>
      </c>
      <c r="J1244">
        <v>0</v>
      </c>
      <c r="K1244">
        <v>35.232937899999996</v>
      </c>
      <c r="L1244">
        <v>-97.006161599999999</v>
      </c>
      <c r="M124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44" s="12">
        <f>Table22[[#This Row],[Permit Approval Date]]-Table22[[#This Row],[Permit Submitted Date]]</f>
        <v>13</v>
      </c>
    </row>
    <row r="1245" spans="1:14">
      <c r="A1245" t="str">
        <f t="shared" si="19"/>
        <v>Norman</v>
      </c>
      <c r="B1245">
        <v>0</v>
      </c>
      <c r="D1245">
        <v>1</v>
      </c>
      <c r="E1245">
        <v>36</v>
      </c>
      <c r="F1245" s="1">
        <v>42928</v>
      </c>
      <c r="G1245" s="1">
        <v>42928</v>
      </c>
      <c r="H1245">
        <v>6</v>
      </c>
      <c r="I1245">
        <v>46.61</v>
      </c>
      <c r="J1245">
        <v>0</v>
      </c>
      <c r="K1245">
        <v>35.232937899999996</v>
      </c>
      <c r="L1245">
        <v>-97.006161599999999</v>
      </c>
      <c r="M124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45" s="12">
        <f>Table22[[#This Row],[Permit Approval Date]]-Table22[[#This Row],[Permit Submitted Date]]</f>
        <v>0</v>
      </c>
    </row>
    <row r="1246" spans="1:14">
      <c r="A1246" t="str">
        <f t="shared" si="19"/>
        <v>Norman</v>
      </c>
      <c r="B1246">
        <v>0</v>
      </c>
      <c r="D1246">
        <v>1</v>
      </c>
      <c r="E1246">
        <v>29</v>
      </c>
      <c r="F1246" s="1">
        <v>42928</v>
      </c>
      <c r="G1246" s="1">
        <v>42928</v>
      </c>
      <c r="H1246">
        <v>6</v>
      </c>
      <c r="I1246">
        <v>32</v>
      </c>
      <c r="J1246">
        <v>0</v>
      </c>
      <c r="K1246">
        <v>36.002937899999999</v>
      </c>
      <c r="L1246">
        <v>-97.346161600000002</v>
      </c>
      <c r="M1246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1246" s="12">
        <f>Table22[[#This Row],[Permit Approval Date]]-Table22[[#This Row],[Permit Submitted Date]]</f>
        <v>0</v>
      </c>
    </row>
    <row r="1247" spans="1:14">
      <c r="A1247" t="str">
        <f t="shared" si="19"/>
        <v>Norman</v>
      </c>
      <c r="B1247">
        <v>0</v>
      </c>
      <c r="D1247">
        <v>1</v>
      </c>
      <c r="E1247">
        <v>10</v>
      </c>
      <c r="F1247" s="1">
        <v>42928</v>
      </c>
      <c r="G1247" s="1">
        <v>42935</v>
      </c>
      <c r="H1247">
        <v>3</v>
      </c>
      <c r="I1247">
        <v>22.52</v>
      </c>
      <c r="J1247">
        <v>0</v>
      </c>
      <c r="K1247">
        <v>35.032937899999993</v>
      </c>
      <c r="L1247">
        <v>-97.296161600000005</v>
      </c>
      <c r="M1247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247" s="12">
        <f>Table22[[#This Row],[Permit Approval Date]]-Table22[[#This Row],[Permit Submitted Date]]</f>
        <v>7</v>
      </c>
    </row>
    <row r="1248" spans="1:14">
      <c r="A1248" t="str">
        <f t="shared" si="19"/>
        <v>Norman</v>
      </c>
      <c r="B1248">
        <v>0</v>
      </c>
      <c r="D1248">
        <v>2</v>
      </c>
      <c r="E1248">
        <v>24</v>
      </c>
      <c r="F1248" s="1">
        <v>42929</v>
      </c>
      <c r="G1248" s="1">
        <v>42944</v>
      </c>
      <c r="H1248">
        <v>7</v>
      </c>
      <c r="I1248">
        <v>55.08</v>
      </c>
      <c r="J1248">
        <v>3.5</v>
      </c>
      <c r="K1248">
        <v>34.942937899999997</v>
      </c>
      <c r="L1248">
        <v>-97.766161600000004</v>
      </c>
      <c r="M1248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1248" s="12">
        <f>Table22[[#This Row],[Permit Approval Date]]-Table22[[#This Row],[Permit Submitted Date]]</f>
        <v>15</v>
      </c>
    </row>
    <row r="1249" spans="1:14">
      <c r="A1249" t="str">
        <f t="shared" si="19"/>
        <v>Norman</v>
      </c>
      <c r="B1249">
        <v>1</v>
      </c>
      <c r="D1249">
        <v>1</v>
      </c>
      <c r="E1249">
        <v>20</v>
      </c>
      <c r="F1249" s="1">
        <v>42929</v>
      </c>
      <c r="G1249" s="1">
        <v>42936</v>
      </c>
      <c r="H1249">
        <v>5</v>
      </c>
      <c r="I1249">
        <v>53.75</v>
      </c>
      <c r="J1249">
        <v>0</v>
      </c>
      <c r="K1249">
        <v>35.008141999999999</v>
      </c>
      <c r="L1249">
        <v>-97.375610999999992</v>
      </c>
      <c r="M1249" s="13">
        <f>ACOS(COS(RADIANS(90-$P$2)) *COS(RADIANS(90-Table22[[#This Row],[Latitude]])) +SIN(RADIANS(90-$P$2)) *SIN(RADIANS(90-Table22[[#This Row],[Latitude]])) *COS(RADIANS($Q$2-Table22[[#This Row],[Longitude]]))) *3958.756</f>
        <v>14.252255103051054</v>
      </c>
      <c r="N1249" s="12">
        <f>Table22[[#This Row],[Permit Approval Date]]-Table22[[#This Row],[Permit Submitted Date]]</f>
        <v>7</v>
      </c>
    </row>
    <row r="1250" spans="1:14">
      <c r="A1250" t="str">
        <f t="shared" si="19"/>
        <v>Norman</v>
      </c>
      <c r="B1250">
        <v>1</v>
      </c>
      <c r="D1250">
        <v>1</v>
      </c>
      <c r="E1250">
        <v>19</v>
      </c>
      <c r="F1250" s="1">
        <v>42929</v>
      </c>
      <c r="G1250" s="1">
        <v>42934</v>
      </c>
      <c r="H1250">
        <v>5</v>
      </c>
      <c r="I1250">
        <v>52.620000000000005</v>
      </c>
      <c r="J1250">
        <v>0</v>
      </c>
      <c r="K1250">
        <v>35.118141999999999</v>
      </c>
      <c r="L1250">
        <v>-97.425610999999989</v>
      </c>
      <c r="M1250" s="13">
        <f>ACOS(COS(RADIANS(90-$P$2)) *COS(RADIANS(90-Table22[[#This Row],[Latitude]])) +SIN(RADIANS(90-$P$2)) *SIN(RADIANS(90-Table22[[#This Row],[Latitude]])) *COS(RADIANS($Q$2-Table22[[#This Row],[Longitude]]))) *3958.756</f>
        <v>6.189976825355739</v>
      </c>
      <c r="N1250" s="12">
        <f>Table22[[#This Row],[Permit Approval Date]]-Table22[[#This Row],[Permit Submitted Date]]</f>
        <v>5</v>
      </c>
    </row>
    <row r="1251" spans="1:14">
      <c r="A1251" t="str">
        <f t="shared" si="19"/>
        <v>Norman</v>
      </c>
      <c r="B1251">
        <v>0</v>
      </c>
      <c r="D1251">
        <v>1</v>
      </c>
      <c r="E1251">
        <v>18</v>
      </c>
      <c r="F1251" s="1">
        <v>42929</v>
      </c>
      <c r="G1251" s="1">
        <v>42934</v>
      </c>
      <c r="H1251">
        <v>6</v>
      </c>
      <c r="I1251">
        <v>52.269999999999996</v>
      </c>
      <c r="J1251">
        <v>0</v>
      </c>
      <c r="K1251">
        <v>35.332937899999997</v>
      </c>
      <c r="L1251">
        <v>-97.326161600000006</v>
      </c>
      <c r="M1251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251" s="12">
        <f>Table22[[#This Row],[Permit Approval Date]]-Table22[[#This Row],[Permit Submitted Date]]</f>
        <v>5</v>
      </c>
    </row>
    <row r="1252" spans="1:14">
      <c r="A1252" t="str">
        <f t="shared" si="19"/>
        <v>Norman</v>
      </c>
      <c r="B1252">
        <v>0</v>
      </c>
      <c r="D1252">
        <v>1</v>
      </c>
      <c r="E1252">
        <v>17</v>
      </c>
      <c r="F1252" s="1">
        <v>42930</v>
      </c>
      <c r="G1252" s="1">
        <v>42947</v>
      </c>
      <c r="H1252">
        <v>9</v>
      </c>
      <c r="I1252">
        <v>63.33</v>
      </c>
      <c r="J1252">
        <v>0</v>
      </c>
      <c r="K1252">
        <v>35.352937899999993</v>
      </c>
      <c r="L1252">
        <v>-97.196161599999996</v>
      </c>
      <c r="M1252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252" s="12">
        <f>Table22[[#This Row],[Permit Approval Date]]-Table22[[#This Row],[Permit Submitted Date]]</f>
        <v>17</v>
      </c>
    </row>
    <row r="1253" spans="1:14">
      <c r="A1253" t="str">
        <f t="shared" si="19"/>
        <v>Norman</v>
      </c>
      <c r="B1253">
        <v>1</v>
      </c>
      <c r="D1253">
        <v>1</v>
      </c>
      <c r="E1253">
        <v>22</v>
      </c>
      <c r="F1253" s="1">
        <v>42930</v>
      </c>
      <c r="G1253" s="1">
        <v>42930</v>
      </c>
      <c r="H1253">
        <v>8</v>
      </c>
      <c r="I1253">
        <v>63.21</v>
      </c>
      <c r="J1253">
        <v>0</v>
      </c>
      <c r="K1253">
        <v>35.170954999999999</v>
      </c>
      <c r="L1253">
        <v>-97.531639999999996</v>
      </c>
      <c r="M1253" s="13">
        <f>ACOS(COS(RADIANS(90-$P$2)) *COS(RADIANS(90-Table22[[#This Row],[Latitude]])) +SIN(RADIANS(90-$P$2)) *SIN(RADIANS(90-Table22[[#This Row],[Latitude]])) *COS(RADIANS($Q$2-Table22[[#This Row],[Longitude]]))) *3958.756</f>
        <v>5.3791098180254622</v>
      </c>
      <c r="N1253" s="12">
        <f>Table22[[#This Row],[Permit Approval Date]]-Table22[[#This Row],[Permit Submitted Date]]</f>
        <v>0</v>
      </c>
    </row>
    <row r="1254" spans="1:14">
      <c r="A1254" t="str">
        <f t="shared" si="19"/>
        <v>Norman</v>
      </c>
      <c r="B1254">
        <v>1</v>
      </c>
      <c r="D1254">
        <v>1</v>
      </c>
      <c r="E1254">
        <v>21</v>
      </c>
      <c r="F1254" s="1">
        <v>42932</v>
      </c>
      <c r="G1254" s="1">
        <v>42934</v>
      </c>
      <c r="H1254">
        <v>5</v>
      </c>
      <c r="I1254">
        <v>51.1</v>
      </c>
      <c r="J1254">
        <v>0</v>
      </c>
      <c r="K1254">
        <v>35.028142000000003</v>
      </c>
      <c r="L1254">
        <v>-97.255610999999988</v>
      </c>
      <c r="M1254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254" s="12">
        <f>Table22[[#This Row],[Permit Approval Date]]-Table22[[#This Row],[Permit Submitted Date]]</f>
        <v>2</v>
      </c>
    </row>
    <row r="1255" spans="1:14">
      <c r="A1255" t="str">
        <f t="shared" si="19"/>
        <v>Norman</v>
      </c>
      <c r="B1255">
        <v>1</v>
      </c>
      <c r="D1255">
        <v>1</v>
      </c>
      <c r="E1255">
        <v>18</v>
      </c>
      <c r="F1255" s="1">
        <v>42933</v>
      </c>
      <c r="G1255" s="1">
        <v>42957</v>
      </c>
      <c r="H1255">
        <v>8</v>
      </c>
      <c r="I1255">
        <v>70.180000000000007</v>
      </c>
      <c r="J1255">
        <v>0</v>
      </c>
      <c r="K1255">
        <v>35.1802961</v>
      </c>
      <c r="L1255">
        <v>-96.506200199999995</v>
      </c>
      <c r="M1255" s="13">
        <f>ACOS(COS(RADIANS(90-$P$2)) *COS(RADIANS(90-Table22[[#This Row],[Latitude]])) +SIN(RADIANS(90-$P$2)) *SIN(RADIANS(90-Table22[[#This Row],[Latitude]])) *COS(RADIANS($Q$2-Table22[[#This Row],[Longitude]]))) *3958.756</f>
        <v>53.129456726400853</v>
      </c>
      <c r="N1255" s="12">
        <f>Table22[[#This Row],[Permit Approval Date]]-Table22[[#This Row],[Permit Submitted Date]]</f>
        <v>24</v>
      </c>
    </row>
    <row r="1256" spans="1:14">
      <c r="A1256" t="str">
        <f t="shared" si="19"/>
        <v>Norman</v>
      </c>
      <c r="B1256">
        <v>0</v>
      </c>
      <c r="D1256">
        <v>2</v>
      </c>
      <c r="E1256">
        <v>39</v>
      </c>
      <c r="F1256" s="1">
        <v>42933</v>
      </c>
      <c r="G1256" s="1">
        <v>42934</v>
      </c>
      <c r="H1256">
        <v>9</v>
      </c>
      <c r="I1256">
        <v>65.259999999999991</v>
      </c>
      <c r="J1256">
        <v>0</v>
      </c>
      <c r="K1256">
        <v>35.362937899999999</v>
      </c>
      <c r="L1256">
        <v>-97.116161599999998</v>
      </c>
      <c r="M1256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256" s="12">
        <f>Table22[[#This Row],[Permit Approval Date]]-Table22[[#This Row],[Permit Submitted Date]]</f>
        <v>1</v>
      </c>
    </row>
    <row r="1257" spans="1:14">
      <c r="A1257" t="str">
        <f t="shared" si="19"/>
        <v>Norman</v>
      </c>
      <c r="B1257">
        <v>0</v>
      </c>
      <c r="D1257">
        <v>2</v>
      </c>
      <c r="E1257">
        <v>40</v>
      </c>
      <c r="F1257" s="1">
        <v>42933</v>
      </c>
      <c r="G1257" s="1">
        <v>42954</v>
      </c>
      <c r="H1257">
        <v>8</v>
      </c>
      <c r="I1257">
        <v>56.66</v>
      </c>
      <c r="J1257">
        <v>0</v>
      </c>
      <c r="K1257">
        <v>34.992937899999994</v>
      </c>
      <c r="L1257">
        <v>-97.256161599999999</v>
      </c>
      <c r="M125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257" s="12">
        <f>Table22[[#This Row],[Permit Approval Date]]-Table22[[#This Row],[Permit Submitted Date]]</f>
        <v>21</v>
      </c>
    </row>
    <row r="1258" spans="1:14">
      <c r="A1258" t="str">
        <f t="shared" si="19"/>
        <v>Norman</v>
      </c>
      <c r="B1258">
        <v>1</v>
      </c>
      <c r="D1258">
        <v>1</v>
      </c>
      <c r="E1258">
        <v>9</v>
      </c>
      <c r="F1258" s="1">
        <v>42933</v>
      </c>
      <c r="G1258" s="1">
        <v>42933</v>
      </c>
      <c r="H1258">
        <v>3</v>
      </c>
      <c r="I1258">
        <v>25.41</v>
      </c>
      <c r="J1258">
        <v>0</v>
      </c>
      <c r="K1258">
        <v>35.260556999999999</v>
      </c>
      <c r="L1258">
        <v>-97.540181399999994</v>
      </c>
      <c r="M1258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258" s="12">
        <f>Table22[[#This Row],[Permit Approval Date]]-Table22[[#This Row],[Permit Submitted Date]]</f>
        <v>0</v>
      </c>
    </row>
    <row r="1259" spans="1:14">
      <c r="A1259" t="str">
        <f t="shared" si="19"/>
        <v>Norman</v>
      </c>
      <c r="B1259">
        <v>0</v>
      </c>
      <c r="D1259">
        <v>1</v>
      </c>
      <c r="E1259">
        <v>30</v>
      </c>
      <c r="F1259" s="1">
        <v>42933</v>
      </c>
      <c r="G1259" s="1">
        <v>42942</v>
      </c>
      <c r="H1259">
        <v>3</v>
      </c>
      <c r="I1259">
        <v>25.23</v>
      </c>
      <c r="J1259">
        <v>0</v>
      </c>
      <c r="K1259">
        <v>35.1429379</v>
      </c>
      <c r="L1259">
        <v>-97.496161600000008</v>
      </c>
      <c r="M1259" s="13">
        <f>ACOS(COS(RADIANS(90-$P$2)) *COS(RADIANS(90-Table22[[#This Row],[Latitude]])) +SIN(RADIANS(90-$P$2)) *SIN(RADIANS(90-Table22[[#This Row],[Latitude]])) *COS(RADIANS($Q$2-Table22[[#This Row],[Longitude]]))) *3958.756</f>
        <v>5.1822189717645397</v>
      </c>
      <c r="N1259" s="12">
        <f>Table22[[#This Row],[Permit Approval Date]]-Table22[[#This Row],[Permit Submitted Date]]</f>
        <v>9</v>
      </c>
    </row>
    <row r="1260" spans="1:14">
      <c r="A1260" t="str">
        <f t="shared" si="19"/>
        <v>Norman</v>
      </c>
      <c r="B1260">
        <v>0</v>
      </c>
      <c r="D1260">
        <v>1</v>
      </c>
      <c r="E1260">
        <v>38</v>
      </c>
      <c r="F1260" s="1">
        <v>42934</v>
      </c>
      <c r="G1260" s="1">
        <v>42955</v>
      </c>
      <c r="H1260">
        <v>8</v>
      </c>
      <c r="I1260">
        <v>65.67</v>
      </c>
      <c r="J1260">
        <v>0</v>
      </c>
      <c r="K1260">
        <v>35.352937899999993</v>
      </c>
      <c r="L1260">
        <v>-97.196161599999996</v>
      </c>
      <c r="M1260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260" s="12">
        <f>Table22[[#This Row],[Permit Approval Date]]-Table22[[#This Row],[Permit Submitted Date]]</f>
        <v>21</v>
      </c>
    </row>
    <row r="1261" spans="1:14">
      <c r="A1261" t="str">
        <f t="shared" si="19"/>
        <v>Norman</v>
      </c>
      <c r="B1261">
        <v>0</v>
      </c>
      <c r="D1261">
        <v>1</v>
      </c>
      <c r="E1261">
        <v>37</v>
      </c>
      <c r="F1261" s="1">
        <v>42934</v>
      </c>
      <c r="G1261" s="1">
        <v>42934</v>
      </c>
      <c r="H1261">
        <v>10</v>
      </c>
      <c r="I1261">
        <v>59.41</v>
      </c>
      <c r="J1261">
        <v>6.58</v>
      </c>
      <c r="K1261">
        <v>34.902937899999998</v>
      </c>
      <c r="L1261">
        <v>-97.886161600000008</v>
      </c>
      <c r="M1261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261" s="12">
        <f>Table22[[#This Row],[Permit Approval Date]]-Table22[[#This Row],[Permit Submitted Date]]</f>
        <v>0</v>
      </c>
    </row>
    <row r="1262" spans="1:14">
      <c r="A1262" t="str">
        <f t="shared" si="19"/>
        <v>Norman</v>
      </c>
      <c r="B1262">
        <v>0</v>
      </c>
      <c r="D1262">
        <v>2</v>
      </c>
      <c r="E1262">
        <v>39</v>
      </c>
      <c r="F1262" s="1">
        <v>42934</v>
      </c>
      <c r="G1262" s="1">
        <v>42941</v>
      </c>
      <c r="H1262">
        <v>7</v>
      </c>
      <c r="I1262">
        <v>53.4</v>
      </c>
      <c r="J1262">
        <v>0</v>
      </c>
      <c r="K1262">
        <v>35.352937899999993</v>
      </c>
      <c r="L1262">
        <v>-97.196161599999996</v>
      </c>
      <c r="M1262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262" s="12">
        <f>Table22[[#This Row],[Permit Approval Date]]-Table22[[#This Row],[Permit Submitted Date]]</f>
        <v>7</v>
      </c>
    </row>
    <row r="1263" spans="1:14">
      <c r="A1263" t="str">
        <f t="shared" si="19"/>
        <v>Norman</v>
      </c>
      <c r="B1263">
        <v>1</v>
      </c>
      <c r="D1263">
        <v>1</v>
      </c>
      <c r="E1263">
        <v>25</v>
      </c>
      <c r="F1263" s="1">
        <v>42934</v>
      </c>
      <c r="G1263" s="1">
        <v>42936</v>
      </c>
      <c r="H1263">
        <v>4</v>
      </c>
      <c r="I1263">
        <v>42.15</v>
      </c>
      <c r="J1263">
        <v>0</v>
      </c>
      <c r="K1263">
        <v>35.218142</v>
      </c>
      <c r="L1263">
        <v>-97.155610999999993</v>
      </c>
      <c r="M1263" s="13">
        <f>ACOS(COS(RADIANS(90-$P$2)) *COS(RADIANS(90-Table22[[#This Row],[Latitude]])) +SIN(RADIANS(90-$P$2)) *SIN(RADIANS(90-Table22[[#This Row],[Latitude]])) *COS(RADIANS($Q$2-Table22[[#This Row],[Longitude]]))) *3958.756</f>
        <v>16.448805996412069</v>
      </c>
      <c r="N1263" s="12">
        <f>Table22[[#This Row],[Permit Approval Date]]-Table22[[#This Row],[Permit Submitted Date]]</f>
        <v>2</v>
      </c>
    </row>
    <row r="1264" spans="1:14">
      <c r="A1264" t="str">
        <f t="shared" si="19"/>
        <v>Norman</v>
      </c>
      <c r="B1264">
        <v>0</v>
      </c>
      <c r="D1264">
        <v>1</v>
      </c>
      <c r="E1264">
        <v>35</v>
      </c>
      <c r="F1264" s="1">
        <v>42934</v>
      </c>
      <c r="G1264" s="1">
        <v>42934</v>
      </c>
      <c r="H1264">
        <v>6</v>
      </c>
      <c r="I1264">
        <v>35.28</v>
      </c>
      <c r="J1264">
        <v>0</v>
      </c>
      <c r="K1264">
        <v>36.002937899999999</v>
      </c>
      <c r="L1264">
        <v>-97.346161600000002</v>
      </c>
      <c r="M1264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1264" s="12">
        <f>Table22[[#This Row],[Permit Approval Date]]-Table22[[#This Row],[Permit Submitted Date]]</f>
        <v>0</v>
      </c>
    </row>
    <row r="1265" spans="1:14">
      <c r="A1265" t="str">
        <f t="shared" si="19"/>
        <v>Norman</v>
      </c>
      <c r="B1265">
        <v>0</v>
      </c>
      <c r="D1265">
        <v>1</v>
      </c>
      <c r="E1265">
        <v>18</v>
      </c>
      <c r="F1265" s="1">
        <v>42934</v>
      </c>
      <c r="G1265" s="1">
        <v>42936</v>
      </c>
      <c r="H1265">
        <v>4</v>
      </c>
      <c r="I1265">
        <v>32.14</v>
      </c>
      <c r="J1265">
        <v>0</v>
      </c>
      <c r="K1265">
        <v>35.022937899999995</v>
      </c>
      <c r="L1265">
        <v>-97.396161599999999</v>
      </c>
      <c r="M1265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265" s="12">
        <f>Table22[[#This Row],[Permit Approval Date]]-Table22[[#This Row],[Permit Submitted Date]]</f>
        <v>2</v>
      </c>
    </row>
    <row r="1266" spans="1:14">
      <c r="A1266" t="str">
        <f t="shared" si="19"/>
        <v>Norman</v>
      </c>
      <c r="B1266">
        <v>0</v>
      </c>
      <c r="D1266">
        <v>1</v>
      </c>
      <c r="E1266">
        <v>22</v>
      </c>
      <c r="F1266" s="1">
        <v>42934</v>
      </c>
      <c r="G1266" s="1">
        <v>42941</v>
      </c>
      <c r="H1266">
        <v>3</v>
      </c>
      <c r="I1266">
        <v>29.099999999999998</v>
      </c>
      <c r="J1266">
        <v>0</v>
      </c>
      <c r="K1266">
        <v>34.902937899999998</v>
      </c>
      <c r="L1266">
        <v>-97.376161600000003</v>
      </c>
      <c r="M1266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266" s="12">
        <f>Table22[[#This Row],[Permit Approval Date]]-Table22[[#This Row],[Permit Submitted Date]]</f>
        <v>7</v>
      </c>
    </row>
    <row r="1267" spans="1:14">
      <c r="A1267" t="str">
        <f t="shared" si="19"/>
        <v>Norman</v>
      </c>
      <c r="B1267">
        <v>1</v>
      </c>
      <c r="D1267">
        <v>1</v>
      </c>
      <c r="E1267">
        <v>14</v>
      </c>
      <c r="F1267" s="1">
        <v>42934</v>
      </c>
      <c r="G1267" s="1">
        <v>42934</v>
      </c>
      <c r="H1267">
        <v>3</v>
      </c>
      <c r="I1267">
        <v>14.36</v>
      </c>
      <c r="J1267">
        <v>5.67</v>
      </c>
      <c r="K1267">
        <v>35.550556999999998</v>
      </c>
      <c r="L1267">
        <v>-97.470181400000001</v>
      </c>
      <c r="M1267" s="13">
        <f>ACOS(COS(RADIANS(90-$P$2)) *COS(RADIANS(90-Table22[[#This Row],[Latitude]])) +SIN(RADIANS(90-$P$2)) *SIN(RADIANS(90-Table22[[#This Row],[Latitude]])) *COS(RADIANS($Q$2-Table22[[#This Row],[Longitude]]))) *3958.756</f>
        <v>23.838805986574858</v>
      </c>
      <c r="N1267" s="12">
        <f>Table22[[#This Row],[Permit Approval Date]]-Table22[[#This Row],[Permit Submitted Date]]</f>
        <v>0</v>
      </c>
    </row>
    <row r="1268" spans="1:14">
      <c r="A1268" t="str">
        <f t="shared" si="19"/>
        <v>Norman</v>
      </c>
      <c r="B1268">
        <v>1</v>
      </c>
      <c r="C1268">
        <v>1</v>
      </c>
      <c r="D1268">
        <v>2</v>
      </c>
      <c r="E1268">
        <v>30</v>
      </c>
      <c r="F1268" s="1">
        <v>42935</v>
      </c>
      <c r="G1268" s="1">
        <v>42956</v>
      </c>
      <c r="H1268">
        <v>13</v>
      </c>
      <c r="I1268">
        <v>89.71</v>
      </c>
      <c r="J1268">
        <v>23</v>
      </c>
      <c r="K1268">
        <v>35.364834499999994</v>
      </c>
      <c r="L1268">
        <v>-97.030178399999997</v>
      </c>
      <c r="M1268" s="13">
        <f>ACOS(COS(RADIANS(90-$P$2)) *COS(RADIANS(90-Table22[[#This Row],[Latitude]])) +SIN(RADIANS(90-$P$2)) *SIN(RADIANS(90-Table22[[#This Row],[Latitude]])) *COS(RADIANS($Q$2-Table22[[#This Row],[Longitude]]))) *3958.756</f>
        <v>25.922541647156311</v>
      </c>
      <c r="N1268" s="12">
        <f>Table22[[#This Row],[Permit Approval Date]]-Table22[[#This Row],[Permit Submitted Date]]</f>
        <v>21</v>
      </c>
    </row>
    <row r="1269" spans="1:14">
      <c r="A1269" t="str">
        <f t="shared" si="19"/>
        <v>Norman</v>
      </c>
      <c r="B1269">
        <v>1</v>
      </c>
      <c r="C1269">
        <v>1</v>
      </c>
      <c r="D1269">
        <v>1</v>
      </c>
      <c r="E1269">
        <v>19</v>
      </c>
      <c r="F1269" s="1">
        <v>42935</v>
      </c>
      <c r="G1269" s="1">
        <v>42941</v>
      </c>
      <c r="H1269">
        <v>5</v>
      </c>
      <c r="I1269">
        <v>28.37</v>
      </c>
      <c r="J1269">
        <v>19.3</v>
      </c>
      <c r="K1269">
        <v>35.213925000000003</v>
      </c>
      <c r="L1269">
        <v>-97.339213999999998</v>
      </c>
      <c r="M1269" s="13">
        <f>ACOS(COS(RADIANS(90-$P$2)) *COS(RADIANS(90-Table22[[#This Row],[Latitude]])) +SIN(RADIANS(90-$P$2)) *SIN(RADIANS(90-Table22[[#This Row],[Latitude]])) *COS(RADIANS($Q$2-Table22[[#This Row],[Longitude]]))) *3958.756</f>
        <v>6.0875077162164093</v>
      </c>
      <c r="N1269" s="12">
        <f>Table22[[#This Row],[Permit Approval Date]]-Table22[[#This Row],[Permit Submitted Date]]</f>
        <v>6</v>
      </c>
    </row>
    <row r="1270" spans="1:14">
      <c r="A1270" t="str">
        <f t="shared" si="19"/>
        <v>Norman</v>
      </c>
      <c r="B1270">
        <v>1</v>
      </c>
      <c r="C1270">
        <v>1</v>
      </c>
      <c r="D1270">
        <v>2</v>
      </c>
      <c r="E1270">
        <v>35</v>
      </c>
      <c r="F1270" s="1">
        <v>42935</v>
      </c>
      <c r="G1270" s="1">
        <v>42955</v>
      </c>
      <c r="H1270">
        <v>9</v>
      </c>
      <c r="I1270">
        <v>57.92</v>
      </c>
      <c r="J1270">
        <v>13.85</v>
      </c>
      <c r="K1270">
        <v>34.693925</v>
      </c>
      <c r="L1270">
        <v>-97.409213999999992</v>
      </c>
      <c r="M1270" s="13">
        <f>ACOS(COS(RADIANS(90-$P$2)) *COS(RADIANS(90-Table22[[#This Row],[Latitude]])) +SIN(RADIANS(90-$P$2)) *SIN(RADIANS(90-Table22[[#This Row],[Latitude]])) *COS(RADIANS($Q$2-Table22[[#This Row],[Longitude]]))) *3958.756</f>
        <v>35.449081189038786</v>
      </c>
      <c r="N1270" s="12">
        <f>Table22[[#This Row],[Permit Approval Date]]-Table22[[#This Row],[Permit Submitted Date]]</f>
        <v>20</v>
      </c>
    </row>
    <row r="1271" spans="1:14">
      <c r="A1271" t="str">
        <f t="shared" si="19"/>
        <v>Norman</v>
      </c>
      <c r="B1271">
        <v>1</v>
      </c>
      <c r="D1271">
        <v>1</v>
      </c>
      <c r="E1271">
        <v>26</v>
      </c>
      <c r="F1271" s="1">
        <v>42935</v>
      </c>
      <c r="G1271" s="1">
        <v>42951</v>
      </c>
      <c r="H1271">
        <v>7</v>
      </c>
      <c r="I1271">
        <v>58.42</v>
      </c>
      <c r="J1271">
        <v>0</v>
      </c>
      <c r="K1271">
        <v>35.040954999999997</v>
      </c>
      <c r="L1271">
        <v>-97.311639999999997</v>
      </c>
      <c r="M1271" s="13">
        <f>ACOS(COS(RADIANS(90-$P$2)) *COS(RADIANS(90-Table22[[#This Row],[Latitude]])) +SIN(RADIANS(90-$P$2)) *SIN(RADIANS(90-Table22[[#This Row],[Latitude]])) *COS(RADIANS($Q$2-Table22[[#This Row],[Longitude]]))) *3958.756</f>
        <v>13.723512092077399</v>
      </c>
      <c r="N1271" s="12">
        <f>Table22[[#This Row],[Permit Approval Date]]-Table22[[#This Row],[Permit Submitted Date]]</f>
        <v>16</v>
      </c>
    </row>
    <row r="1272" spans="1:14">
      <c r="A1272" t="str">
        <f t="shared" si="19"/>
        <v>Norman</v>
      </c>
      <c r="B1272">
        <v>0</v>
      </c>
      <c r="D1272">
        <v>1</v>
      </c>
      <c r="E1272">
        <v>15</v>
      </c>
      <c r="F1272" s="1">
        <v>42935</v>
      </c>
      <c r="G1272" s="1">
        <v>42935</v>
      </c>
      <c r="H1272">
        <v>4</v>
      </c>
      <c r="I1272">
        <v>52.02</v>
      </c>
      <c r="J1272">
        <v>0</v>
      </c>
      <c r="K1272">
        <v>36.262937899999997</v>
      </c>
      <c r="L1272">
        <v>-97.766161600000004</v>
      </c>
      <c r="M1272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272" s="12">
        <f>Table22[[#This Row],[Permit Approval Date]]-Table22[[#This Row],[Permit Submitted Date]]</f>
        <v>0</v>
      </c>
    </row>
    <row r="1273" spans="1:14">
      <c r="A1273" t="str">
        <f t="shared" si="19"/>
        <v>Norman</v>
      </c>
      <c r="B1273">
        <v>0</v>
      </c>
      <c r="D1273">
        <v>1</v>
      </c>
      <c r="E1273">
        <v>9</v>
      </c>
      <c r="F1273" s="1">
        <v>42935</v>
      </c>
      <c r="G1273" s="1">
        <v>42935</v>
      </c>
      <c r="H1273">
        <v>1</v>
      </c>
      <c r="I1273">
        <v>11.870000000000001</v>
      </c>
      <c r="J1273">
        <v>0</v>
      </c>
      <c r="K1273">
        <v>35.232937899999996</v>
      </c>
      <c r="L1273">
        <v>-97.006161599999999</v>
      </c>
      <c r="M127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73" s="12">
        <f>Table22[[#This Row],[Permit Approval Date]]-Table22[[#This Row],[Permit Submitted Date]]</f>
        <v>0</v>
      </c>
    </row>
    <row r="1274" spans="1:14">
      <c r="A1274" t="str">
        <f t="shared" si="19"/>
        <v>Norman</v>
      </c>
      <c r="B1274">
        <v>1</v>
      </c>
      <c r="D1274">
        <v>2</v>
      </c>
      <c r="E1274">
        <v>21</v>
      </c>
      <c r="F1274" s="1">
        <v>42936</v>
      </c>
      <c r="G1274" s="1">
        <v>42936</v>
      </c>
      <c r="H1274">
        <v>16</v>
      </c>
      <c r="I1274">
        <v>140.88999999999999</v>
      </c>
      <c r="J1274">
        <v>0</v>
      </c>
      <c r="K1274">
        <v>35.160556999999997</v>
      </c>
      <c r="L1274">
        <v>-97.320181399999996</v>
      </c>
      <c r="M1274" s="13">
        <f>ACOS(COS(RADIANS(90-$P$2)) *COS(RADIANS(90-Table22[[#This Row],[Latitude]])) +SIN(RADIANS(90-$P$2)) *SIN(RADIANS(90-Table22[[#This Row],[Latitude]])) *COS(RADIANS($Q$2-Table22[[#This Row],[Longitude]]))) *3958.756</f>
        <v>7.8018271027525037</v>
      </c>
      <c r="N1274" s="12">
        <f>Table22[[#This Row],[Permit Approval Date]]-Table22[[#This Row],[Permit Submitted Date]]</f>
        <v>0</v>
      </c>
    </row>
    <row r="1275" spans="1:14">
      <c r="A1275" t="str">
        <f t="shared" si="19"/>
        <v>Norman</v>
      </c>
      <c r="B1275">
        <v>1</v>
      </c>
      <c r="D1275">
        <v>1</v>
      </c>
      <c r="E1275">
        <v>17</v>
      </c>
      <c r="F1275" s="1">
        <v>42936</v>
      </c>
      <c r="G1275" s="1">
        <v>42951</v>
      </c>
      <c r="H1275">
        <v>7</v>
      </c>
      <c r="I1275">
        <v>42.9</v>
      </c>
      <c r="J1275">
        <v>8.07</v>
      </c>
      <c r="K1275">
        <v>35.045773100000005</v>
      </c>
      <c r="L1275">
        <v>-97.464911900000004</v>
      </c>
      <c r="M1275" s="13">
        <f>ACOS(COS(RADIANS(90-$P$2)) *COS(RADIANS(90-Table22[[#This Row],[Latitude]])) +SIN(RADIANS(90-$P$2)) *SIN(RADIANS(90-Table22[[#This Row],[Latitude]])) *COS(RADIANS($Q$2-Table22[[#This Row],[Longitude]]))) *3958.756</f>
        <v>11.123515676451499</v>
      </c>
      <c r="N1275" s="12">
        <f>Table22[[#This Row],[Permit Approval Date]]-Table22[[#This Row],[Permit Submitted Date]]</f>
        <v>15</v>
      </c>
    </row>
    <row r="1276" spans="1:14">
      <c r="A1276" t="str">
        <f t="shared" si="19"/>
        <v>Norman</v>
      </c>
      <c r="B1276">
        <v>0</v>
      </c>
      <c r="D1276">
        <v>1</v>
      </c>
      <c r="E1276">
        <v>19</v>
      </c>
      <c r="F1276" s="1">
        <v>42936</v>
      </c>
      <c r="G1276" s="1">
        <v>42942</v>
      </c>
      <c r="H1276">
        <v>3</v>
      </c>
      <c r="I1276">
        <v>29.55</v>
      </c>
      <c r="J1276">
        <v>0</v>
      </c>
      <c r="K1276">
        <v>35.212937899999993</v>
      </c>
      <c r="L1276">
        <v>-97.576161600000006</v>
      </c>
      <c r="M127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276" s="12">
        <f>Table22[[#This Row],[Permit Approval Date]]-Table22[[#This Row],[Permit Submitted Date]]</f>
        <v>6</v>
      </c>
    </row>
    <row r="1277" spans="1:14">
      <c r="A1277" t="str">
        <f t="shared" si="19"/>
        <v>Norman</v>
      </c>
      <c r="B1277">
        <v>0</v>
      </c>
      <c r="D1277">
        <v>1</v>
      </c>
      <c r="E1277">
        <v>19</v>
      </c>
      <c r="F1277" s="1">
        <v>42936</v>
      </c>
      <c r="G1277" s="1">
        <v>42942</v>
      </c>
      <c r="H1277">
        <v>3</v>
      </c>
      <c r="I1277">
        <v>26.66</v>
      </c>
      <c r="J1277">
        <v>0</v>
      </c>
      <c r="K1277">
        <v>35.212937899999993</v>
      </c>
      <c r="L1277">
        <v>-97.576161600000006</v>
      </c>
      <c r="M1277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277" s="12">
        <f>Table22[[#This Row],[Permit Approval Date]]-Table22[[#This Row],[Permit Submitted Date]]</f>
        <v>6</v>
      </c>
    </row>
    <row r="1278" spans="1:14">
      <c r="A1278" t="str">
        <f t="shared" si="19"/>
        <v>Norman</v>
      </c>
      <c r="B1278">
        <v>1</v>
      </c>
      <c r="D1278">
        <v>2</v>
      </c>
      <c r="E1278">
        <v>44</v>
      </c>
      <c r="F1278" s="1">
        <v>42937</v>
      </c>
      <c r="G1278" s="1">
        <v>42937</v>
      </c>
      <c r="H1278">
        <v>17</v>
      </c>
      <c r="I1278">
        <v>119.50000000000001</v>
      </c>
      <c r="J1278">
        <v>6.25</v>
      </c>
      <c r="K1278">
        <v>35.440556999999998</v>
      </c>
      <c r="L1278">
        <v>-97.650181400000008</v>
      </c>
      <c r="M1278" s="13">
        <f>ACOS(COS(RADIANS(90-$P$2)) *COS(RADIANS(90-Table22[[#This Row],[Latitude]])) +SIN(RADIANS(90-$P$2)) *SIN(RADIANS(90-Table22[[#This Row],[Latitude]])) *COS(RADIANS($Q$2-Table22[[#This Row],[Longitude]]))) *3958.756</f>
        <v>19.853895442695702</v>
      </c>
      <c r="N1278" s="12">
        <f>Table22[[#This Row],[Permit Approval Date]]-Table22[[#This Row],[Permit Submitted Date]]</f>
        <v>0</v>
      </c>
    </row>
    <row r="1279" spans="1:14">
      <c r="A1279" t="str">
        <f t="shared" si="19"/>
        <v>Norman</v>
      </c>
      <c r="B1279">
        <v>1</v>
      </c>
      <c r="D1279">
        <v>2</v>
      </c>
      <c r="E1279">
        <v>40</v>
      </c>
      <c r="F1279" s="1">
        <v>42937</v>
      </c>
      <c r="G1279" s="1">
        <v>42937</v>
      </c>
      <c r="H1279">
        <v>16</v>
      </c>
      <c r="I1279">
        <v>119.5</v>
      </c>
      <c r="J1279">
        <v>0</v>
      </c>
      <c r="K1279">
        <v>35.065345200000003</v>
      </c>
      <c r="L1279">
        <v>-97.484357899999992</v>
      </c>
      <c r="M1279" s="13">
        <f>ACOS(COS(RADIANS(90-$P$2)) *COS(RADIANS(90-Table22[[#This Row],[Latitude]])) +SIN(RADIANS(90-$P$2)) *SIN(RADIANS(90-Table22[[#This Row],[Latitude]])) *COS(RADIANS($Q$2-Table22[[#This Row],[Longitude]]))) *3958.756</f>
        <v>9.9541600162234207</v>
      </c>
      <c r="N1279" s="12">
        <f>Table22[[#This Row],[Permit Approval Date]]-Table22[[#This Row],[Permit Submitted Date]]</f>
        <v>0</v>
      </c>
    </row>
    <row r="1280" spans="1:14">
      <c r="A1280" t="str">
        <f t="shared" si="19"/>
        <v>Norman</v>
      </c>
      <c r="B1280">
        <v>1</v>
      </c>
      <c r="D1280">
        <v>2</v>
      </c>
      <c r="E1280">
        <v>17</v>
      </c>
      <c r="F1280" s="1">
        <v>42937</v>
      </c>
      <c r="G1280" s="1">
        <v>42937</v>
      </c>
      <c r="H1280">
        <v>18</v>
      </c>
      <c r="I1280">
        <v>102.41999999999999</v>
      </c>
      <c r="J1280">
        <v>8.41</v>
      </c>
      <c r="K1280">
        <v>35.260556999999999</v>
      </c>
      <c r="L1280">
        <v>-97.540181399999994</v>
      </c>
      <c r="M1280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280" s="12">
        <f>Table22[[#This Row],[Permit Approval Date]]-Table22[[#This Row],[Permit Submitted Date]]</f>
        <v>0</v>
      </c>
    </row>
    <row r="1281" spans="1:14">
      <c r="A1281" t="str">
        <f t="shared" si="19"/>
        <v>Norman</v>
      </c>
      <c r="B1281">
        <v>1</v>
      </c>
      <c r="C1281">
        <v>1</v>
      </c>
      <c r="D1281">
        <v>2</v>
      </c>
      <c r="E1281">
        <v>34</v>
      </c>
      <c r="F1281" s="1">
        <v>42937</v>
      </c>
      <c r="G1281" s="1">
        <v>42937</v>
      </c>
      <c r="H1281">
        <v>11</v>
      </c>
      <c r="I1281">
        <v>95.17</v>
      </c>
      <c r="J1281">
        <v>15.5</v>
      </c>
      <c r="K1281">
        <v>35.180556999999993</v>
      </c>
      <c r="L1281">
        <v>-97.540181399999994</v>
      </c>
      <c r="M1281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281" s="12">
        <f>Table22[[#This Row],[Permit Approval Date]]-Table22[[#This Row],[Permit Submitted Date]]</f>
        <v>0</v>
      </c>
    </row>
    <row r="1282" spans="1:14">
      <c r="A1282" t="str">
        <f t="shared" ref="A1282:A1345" si="20">"Norman"</f>
        <v>Norman</v>
      </c>
      <c r="B1282">
        <v>1</v>
      </c>
      <c r="D1282">
        <v>1</v>
      </c>
      <c r="E1282">
        <v>19</v>
      </c>
      <c r="F1282" s="1">
        <v>42937</v>
      </c>
      <c r="G1282" s="1">
        <v>42940</v>
      </c>
      <c r="H1282">
        <v>6</v>
      </c>
      <c r="I1282">
        <v>48.25</v>
      </c>
      <c r="J1282">
        <v>0</v>
      </c>
      <c r="K1282">
        <v>35.140954999999998</v>
      </c>
      <c r="L1282">
        <v>-97.121639999999999</v>
      </c>
      <c r="M1282" s="13">
        <f>ACOS(COS(RADIANS(90-$P$2)) *COS(RADIANS(90-Table22[[#This Row],[Latitude]])) +SIN(RADIANS(90-$P$2)) *SIN(RADIANS(90-Table22[[#This Row],[Latitude]])) *COS(RADIANS($Q$2-Table22[[#This Row],[Longitude]]))) *3958.756</f>
        <v>18.897392488293068</v>
      </c>
      <c r="N1282" s="12">
        <f>Table22[[#This Row],[Permit Approval Date]]-Table22[[#This Row],[Permit Submitted Date]]</f>
        <v>3</v>
      </c>
    </row>
    <row r="1283" spans="1:14">
      <c r="A1283" t="str">
        <f t="shared" si="20"/>
        <v>Norman</v>
      </c>
      <c r="B1283">
        <v>1</v>
      </c>
      <c r="C1283">
        <v>1</v>
      </c>
      <c r="D1283">
        <v>2</v>
      </c>
      <c r="E1283">
        <v>34</v>
      </c>
      <c r="F1283" s="1">
        <v>42937</v>
      </c>
      <c r="G1283" s="1">
        <v>42937</v>
      </c>
      <c r="H1283">
        <v>14</v>
      </c>
      <c r="I1283">
        <v>93.77000000000001</v>
      </c>
      <c r="J1283">
        <v>10.35</v>
      </c>
      <c r="K1283">
        <v>35.320556999999994</v>
      </c>
      <c r="L1283">
        <v>-97.540181399999994</v>
      </c>
      <c r="M1283" s="13">
        <f>ACOS(COS(RADIANS(90-$P$2)) *COS(RADIANS(90-Table22[[#This Row],[Latitude]])) +SIN(RADIANS(90-$P$2)) *SIN(RADIANS(90-Table22[[#This Row],[Latitude]])) *COS(RADIANS($Q$2-Table22[[#This Row],[Longitude]]))) *3958.756</f>
        <v>9.5097119946493365</v>
      </c>
      <c r="N1283" s="12">
        <f>Table22[[#This Row],[Permit Approval Date]]-Table22[[#This Row],[Permit Submitted Date]]</f>
        <v>0</v>
      </c>
    </row>
    <row r="1284" spans="1:14">
      <c r="A1284" t="str">
        <f t="shared" si="20"/>
        <v>Norman</v>
      </c>
      <c r="B1284">
        <v>1</v>
      </c>
      <c r="C1284">
        <v>1</v>
      </c>
      <c r="D1284">
        <v>1</v>
      </c>
      <c r="E1284">
        <v>18</v>
      </c>
      <c r="F1284" s="1">
        <v>42937</v>
      </c>
      <c r="G1284" s="1">
        <v>42937</v>
      </c>
      <c r="H1284">
        <v>8</v>
      </c>
      <c r="I1284">
        <v>60.000000000000007</v>
      </c>
      <c r="J1284">
        <v>7.77</v>
      </c>
      <c r="K1284">
        <v>35.260556999999999</v>
      </c>
      <c r="L1284">
        <v>-97.540181399999994</v>
      </c>
      <c r="M1284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284" s="12">
        <f>Table22[[#This Row],[Permit Approval Date]]-Table22[[#This Row],[Permit Submitted Date]]</f>
        <v>0</v>
      </c>
    </row>
    <row r="1285" spans="1:14">
      <c r="A1285" t="str">
        <f t="shared" si="20"/>
        <v>Norman</v>
      </c>
      <c r="B1285">
        <v>1</v>
      </c>
      <c r="D1285">
        <v>1</v>
      </c>
      <c r="E1285">
        <v>22</v>
      </c>
      <c r="F1285" s="1">
        <v>42940</v>
      </c>
      <c r="G1285" s="1">
        <v>42957</v>
      </c>
      <c r="H1285">
        <v>9</v>
      </c>
      <c r="I1285">
        <v>68.359999999999985</v>
      </c>
      <c r="J1285">
        <v>0</v>
      </c>
      <c r="K1285">
        <v>35.572431399999999</v>
      </c>
      <c r="L1285">
        <v>-97.563839600000009</v>
      </c>
      <c r="M1285" s="13">
        <f>ACOS(COS(RADIANS(90-$P$2)) *COS(RADIANS(90-Table22[[#This Row],[Latitude]])) +SIN(RADIANS(90-$P$2)) *SIN(RADIANS(90-Table22[[#This Row],[Latitude]])) *COS(RADIANS($Q$2-Table22[[#This Row],[Longitude]]))) *3958.756</f>
        <v>26.160153350215055</v>
      </c>
      <c r="N1285" s="12">
        <f>Table22[[#This Row],[Permit Approval Date]]-Table22[[#This Row],[Permit Submitted Date]]</f>
        <v>17</v>
      </c>
    </row>
    <row r="1286" spans="1:14">
      <c r="A1286" t="str">
        <f t="shared" si="20"/>
        <v>Norman</v>
      </c>
      <c r="B1286">
        <v>1</v>
      </c>
      <c r="D1286">
        <v>1</v>
      </c>
      <c r="E1286">
        <v>26</v>
      </c>
      <c r="F1286" s="1">
        <v>42940</v>
      </c>
      <c r="G1286" s="1">
        <v>42954</v>
      </c>
      <c r="H1286">
        <v>7</v>
      </c>
      <c r="I1286">
        <v>60.45</v>
      </c>
      <c r="J1286">
        <v>0</v>
      </c>
      <c r="K1286">
        <v>35.212937899999993</v>
      </c>
      <c r="L1286">
        <v>-97.576161600000006</v>
      </c>
      <c r="M128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286" s="12">
        <f>Table22[[#This Row],[Permit Approval Date]]-Table22[[#This Row],[Permit Submitted Date]]</f>
        <v>14</v>
      </c>
    </row>
    <row r="1287" spans="1:14">
      <c r="A1287" t="str">
        <f t="shared" si="20"/>
        <v>Norman</v>
      </c>
      <c r="B1287">
        <v>1</v>
      </c>
      <c r="D1287">
        <v>1</v>
      </c>
      <c r="E1287">
        <v>26</v>
      </c>
      <c r="F1287" s="1">
        <v>42940</v>
      </c>
      <c r="G1287" s="1">
        <v>42954</v>
      </c>
      <c r="H1287">
        <v>7</v>
      </c>
      <c r="I1287">
        <v>60.449999999999996</v>
      </c>
      <c r="J1287">
        <v>0</v>
      </c>
      <c r="K1287">
        <v>35.212937899999993</v>
      </c>
      <c r="L1287">
        <v>-97.576161600000006</v>
      </c>
      <c r="M1287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287" s="12">
        <f>Table22[[#This Row],[Permit Approval Date]]-Table22[[#This Row],[Permit Submitted Date]]</f>
        <v>14</v>
      </c>
    </row>
    <row r="1288" spans="1:14">
      <c r="A1288" t="str">
        <f t="shared" si="20"/>
        <v>Norman</v>
      </c>
      <c r="B1288">
        <v>1</v>
      </c>
      <c r="D1288">
        <v>1</v>
      </c>
      <c r="E1288">
        <v>29</v>
      </c>
      <c r="F1288" s="1">
        <v>42941</v>
      </c>
      <c r="G1288" s="1">
        <v>42941</v>
      </c>
      <c r="H1288">
        <v>12</v>
      </c>
      <c r="I1288">
        <v>98.550000000000011</v>
      </c>
      <c r="J1288">
        <v>6.32</v>
      </c>
      <c r="K1288">
        <v>35.180556999999993</v>
      </c>
      <c r="L1288">
        <v>-97.540181399999994</v>
      </c>
      <c r="M128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288" s="12">
        <f>Table22[[#This Row],[Permit Approval Date]]-Table22[[#This Row],[Permit Submitted Date]]</f>
        <v>0</v>
      </c>
    </row>
    <row r="1289" spans="1:14">
      <c r="A1289" t="str">
        <f t="shared" si="20"/>
        <v>Norman</v>
      </c>
      <c r="B1289">
        <v>1</v>
      </c>
      <c r="D1289">
        <v>2</v>
      </c>
      <c r="E1289">
        <v>29</v>
      </c>
      <c r="F1289" s="1">
        <v>42941</v>
      </c>
      <c r="G1289" s="1">
        <v>42941</v>
      </c>
      <c r="H1289">
        <v>15</v>
      </c>
      <c r="I1289">
        <v>94.33</v>
      </c>
      <c r="J1289">
        <v>8.33</v>
      </c>
      <c r="K1289">
        <v>35.210556999999994</v>
      </c>
      <c r="L1289">
        <v>-97.610181400000016</v>
      </c>
      <c r="M1289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289" s="12">
        <f>Table22[[#This Row],[Permit Approval Date]]-Table22[[#This Row],[Permit Submitted Date]]</f>
        <v>0</v>
      </c>
    </row>
    <row r="1290" spans="1:14">
      <c r="A1290" t="str">
        <f t="shared" si="20"/>
        <v>Norman</v>
      </c>
      <c r="B1290">
        <v>1</v>
      </c>
      <c r="C1290">
        <v>1</v>
      </c>
      <c r="D1290">
        <v>2</v>
      </c>
      <c r="E1290">
        <v>43</v>
      </c>
      <c r="F1290" s="1">
        <v>42941</v>
      </c>
      <c r="G1290" s="1">
        <v>42941</v>
      </c>
      <c r="H1290">
        <v>18</v>
      </c>
      <c r="I1290">
        <v>118.95</v>
      </c>
      <c r="J1290">
        <v>19.55</v>
      </c>
      <c r="K1290">
        <v>35.270556999999997</v>
      </c>
      <c r="L1290">
        <v>-97.260181399999993</v>
      </c>
      <c r="M1290" s="13">
        <f>ACOS(COS(RADIANS(90-$P$2)) *COS(RADIANS(90-Table22[[#This Row],[Latitude]])) +SIN(RADIANS(90-$P$2)) *SIN(RADIANS(90-Table22[[#This Row],[Latitude]])) *COS(RADIANS($Q$2-Table22[[#This Row],[Longitude]]))) *3958.756</f>
        <v>11.425758104207031</v>
      </c>
      <c r="N1290" s="12">
        <f>Table22[[#This Row],[Permit Approval Date]]-Table22[[#This Row],[Permit Submitted Date]]</f>
        <v>0</v>
      </c>
    </row>
    <row r="1291" spans="1:14">
      <c r="A1291" t="str">
        <f t="shared" si="20"/>
        <v>Norman</v>
      </c>
      <c r="B1291">
        <v>0</v>
      </c>
      <c r="D1291">
        <v>1</v>
      </c>
      <c r="E1291">
        <v>18</v>
      </c>
      <c r="F1291" s="1">
        <v>42941</v>
      </c>
      <c r="G1291" s="1">
        <v>42941</v>
      </c>
      <c r="H1291">
        <v>10</v>
      </c>
      <c r="I1291">
        <v>88.08</v>
      </c>
      <c r="J1291">
        <v>0</v>
      </c>
      <c r="K1291">
        <v>35.232937899999996</v>
      </c>
      <c r="L1291">
        <v>-97.006161599999999</v>
      </c>
      <c r="M129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91" s="12">
        <f>Table22[[#This Row],[Permit Approval Date]]-Table22[[#This Row],[Permit Submitted Date]]</f>
        <v>0</v>
      </c>
    </row>
    <row r="1292" spans="1:14">
      <c r="A1292" t="str">
        <f t="shared" si="20"/>
        <v>Norman</v>
      </c>
      <c r="B1292">
        <v>1</v>
      </c>
      <c r="D1292">
        <v>1</v>
      </c>
      <c r="E1292">
        <v>10</v>
      </c>
      <c r="F1292" s="1">
        <v>42941</v>
      </c>
      <c r="G1292" s="1">
        <v>42941</v>
      </c>
      <c r="H1292">
        <v>8</v>
      </c>
      <c r="I1292">
        <v>63.78</v>
      </c>
      <c r="J1292">
        <v>0.57999999999999996</v>
      </c>
      <c r="K1292">
        <v>35.310557000000003</v>
      </c>
      <c r="L1292">
        <v>-97.71018140000001</v>
      </c>
      <c r="M1292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292" s="12">
        <f>Table22[[#This Row],[Permit Approval Date]]-Table22[[#This Row],[Permit Submitted Date]]</f>
        <v>0</v>
      </c>
    </row>
    <row r="1293" spans="1:14">
      <c r="A1293" t="str">
        <f t="shared" si="20"/>
        <v>Norman</v>
      </c>
      <c r="B1293">
        <v>1</v>
      </c>
      <c r="D1293">
        <v>1</v>
      </c>
      <c r="E1293">
        <v>14</v>
      </c>
      <c r="F1293" s="1">
        <v>42941</v>
      </c>
      <c r="G1293" s="1">
        <v>42941</v>
      </c>
      <c r="H1293">
        <v>4</v>
      </c>
      <c r="I1293">
        <v>38.270000000000003</v>
      </c>
      <c r="J1293">
        <v>0</v>
      </c>
      <c r="K1293">
        <v>35.220954999999996</v>
      </c>
      <c r="L1293">
        <v>-97.571640000000002</v>
      </c>
      <c r="M1293" s="13">
        <f>ACOS(COS(RADIANS(90-$P$2)) *COS(RADIANS(90-Table22[[#This Row],[Latitude]])) +SIN(RADIANS(90-$P$2)) *SIN(RADIANS(90-Table22[[#This Row],[Latitude]])) *COS(RADIANS($Q$2-Table22[[#This Row],[Longitude]]))) *3958.756</f>
        <v>7.1319709776348947</v>
      </c>
      <c r="N1293" s="12">
        <f>Table22[[#This Row],[Permit Approval Date]]-Table22[[#This Row],[Permit Submitted Date]]</f>
        <v>0</v>
      </c>
    </row>
    <row r="1294" spans="1:14">
      <c r="A1294" t="str">
        <f t="shared" si="20"/>
        <v>Norman</v>
      </c>
      <c r="B1294">
        <v>0</v>
      </c>
      <c r="D1294">
        <v>1</v>
      </c>
      <c r="E1294">
        <v>26</v>
      </c>
      <c r="F1294" s="1">
        <v>42941</v>
      </c>
      <c r="G1294" s="1">
        <v>42941</v>
      </c>
      <c r="H1294">
        <v>4</v>
      </c>
      <c r="I1294">
        <v>32.86</v>
      </c>
      <c r="J1294">
        <v>0</v>
      </c>
      <c r="K1294">
        <v>34.902937899999998</v>
      </c>
      <c r="L1294">
        <v>-97.886161600000008</v>
      </c>
      <c r="M129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294" s="12">
        <f>Table22[[#This Row],[Permit Approval Date]]-Table22[[#This Row],[Permit Submitted Date]]</f>
        <v>0</v>
      </c>
    </row>
    <row r="1295" spans="1:14">
      <c r="A1295" t="str">
        <f t="shared" si="20"/>
        <v>Norman</v>
      </c>
      <c r="B1295">
        <v>0</v>
      </c>
      <c r="D1295">
        <v>1</v>
      </c>
      <c r="E1295">
        <v>19</v>
      </c>
      <c r="F1295" s="1">
        <v>42941</v>
      </c>
      <c r="G1295" s="1">
        <v>42954</v>
      </c>
      <c r="H1295">
        <v>4</v>
      </c>
      <c r="I1295">
        <v>30.060000000000002</v>
      </c>
      <c r="J1295">
        <v>0</v>
      </c>
      <c r="K1295">
        <v>35.362937899999999</v>
      </c>
      <c r="L1295">
        <v>-97.236161600000003</v>
      </c>
      <c r="M1295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295" s="12">
        <f>Table22[[#This Row],[Permit Approval Date]]-Table22[[#This Row],[Permit Submitted Date]]</f>
        <v>13</v>
      </c>
    </row>
    <row r="1296" spans="1:14">
      <c r="A1296" t="str">
        <f t="shared" si="20"/>
        <v>Norman</v>
      </c>
      <c r="B1296">
        <v>1</v>
      </c>
      <c r="D1296">
        <v>2</v>
      </c>
      <c r="E1296">
        <v>28</v>
      </c>
      <c r="F1296" s="1">
        <v>42942</v>
      </c>
      <c r="G1296" s="1">
        <v>42942</v>
      </c>
      <c r="H1296">
        <v>21</v>
      </c>
      <c r="I1296">
        <v>156.85</v>
      </c>
      <c r="J1296">
        <v>1.03</v>
      </c>
      <c r="K1296">
        <v>35.210556999999994</v>
      </c>
      <c r="L1296">
        <v>-97.470181400000001</v>
      </c>
      <c r="M1296" s="13">
        <f>ACOS(COS(RADIANS(90-$P$2)) *COS(RADIANS(90-Table22[[#This Row],[Latitude]])) +SIN(RADIANS(90-$P$2)) *SIN(RADIANS(90-Table22[[#This Row],[Latitude]])) *COS(RADIANS($Q$2-Table22[[#This Row],[Longitude]]))) *3958.756</f>
        <v>1.3658454400042561</v>
      </c>
      <c r="N1296" s="12">
        <f>Table22[[#This Row],[Permit Approval Date]]-Table22[[#This Row],[Permit Submitted Date]]</f>
        <v>0</v>
      </c>
    </row>
    <row r="1297" spans="1:14">
      <c r="A1297" t="str">
        <f t="shared" si="20"/>
        <v>Norman</v>
      </c>
      <c r="B1297">
        <v>0</v>
      </c>
      <c r="D1297">
        <v>1</v>
      </c>
      <c r="E1297">
        <v>38</v>
      </c>
      <c r="F1297" s="1">
        <v>42942</v>
      </c>
      <c r="G1297" s="1">
        <v>42962</v>
      </c>
      <c r="H1297">
        <v>14</v>
      </c>
      <c r="I1297">
        <v>108.04000000000002</v>
      </c>
      <c r="J1297">
        <v>0</v>
      </c>
      <c r="K1297">
        <v>35.232937899999996</v>
      </c>
      <c r="L1297">
        <v>-97.006161599999999</v>
      </c>
      <c r="M129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297" s="12">
        <f>Table22[[#This Row],[Permit Approval Date]]-Table22[[#This Row],[Permit Submitted Date]]</f>
        <v>20</v>
      </c>
    </row>
    <row r="1298" spans="1:14">
      <c r="A1298" t="str">
        <f t="shared" si="20"/>
        <v>Norman</v>
      </c>
      <c r="B1298">
        <v>1</v>
      </c>
      <c r="D1298">
        <v>2</v>
      </c>
      <c r="E1298">
        <v>25</v>
      </c>
      <c r="F1298" s="1">
        <v>42942</v>
      </c>
      <c r="G1298" s="1">
        <v>42942</v>
      </c>
      <c r="H1298">
        <v>15</v>
      </c>
      <c r="I1298">
        <v>91.460000000000008</v>
      </c>
      <c r="J1298">
        <v>0.93</v>
      </c>
      <c r="K1298">
        <v>35.270556999999997</v>
      </c>
      <c r="L1298">
        <v>-97.260181399999993</v>
      </c>
      <c r="M1298" s="13">
        <f>ACOS(COS(RADIANS(90-$P$2)) *COS(RADIANS(90-Table22[[#This Row],[Latitude]])) +SIN(RADIANS(90-$P$2)) *SIN(RADIANS(90-Table22[[#This Row],[Latitude]])) *COS(RADIANS($Q$2-Table22[[#This Row],[Longitude]]))) *3958.756</f>
        <v>11.425758104207031</v>
      </c>
      <c r="N1298" s="12">
        <f>Table22[[#This Row],[Permit Approval Date]]-Table22[[#This Row],[Permit Submitted Date]]</f>
        <v>0</v>
      </c>
    </row>
    <row r="1299" spans="1:14">
      <c r="A1299" t="str">
        <f t="shared" si="20"/>
        <v>Norman</v>
      </c>
      <c r="B1299">
        <v>1</v>
      </c>
      <c r="D1299">
        <v>1</v>
      </c>
      <c r="E1299">
        <v>26</v>
      </c>
      <c r="F1299" s="1">
        <v>42942</v>
      </c>
      <c r="G1299" s="1">
        <v>42961</v>
      </c>
      <c r="H1299">
        <v>6</v>
      </c>
      <c r="I1299">
        <v>74</v>
      </c>
      <c r="J1299">
        <v>0</v>
      </c>
      <c r="K1299">
        <v>34.423205600000003</v>
      </c>
      <c r="L1299">
        <v>-97.408782399999993</v>
      </c>
      <c r="M1299" s="13">
        <f>ACOS(COS(RADIANS(90-$P$2)) *COS(RADIANS(90-Table22[[#This Row],[Latitude]])) +SIN(RADIANS(90-$P$2)) *SIN(RADIANS(90-Table22[[#This Row],[Latitude]])) *COS(RADIANS($Q$2-Table22[[#This Row],[Longitude]]))) *3958.756</f>
        <v>54.133200916842902</v>
      </c>
      <c r="N1299" s="12">
        <f>Table22[[#This Row],[Permit Approval Date]]-Table22[[#This Row],[Permit Submitted Date]]</f>
        <v>19</v>
      </c>
    </row>
    <row r="1300" spans="1:14">
      <c r="A1300" t="str">
        <f t="shared" si="20"/>
        <v>Norman</v>
      </c>
      <c r="B1300">
        <v>1</v>
      </c>
      <c r="D1300">
        <v>1</v>
      </c>
      <c r="E1300">
        <v>30</v>
      </c>
      <c r="F1300" s="1">
        <v>42942</v>
      </c>
      <c r="G1300" s="1">
        <v>42951</v>
      </c>
      <c r="H1300">
        <v>7</v>
      </c>
      <c r="I1300">
        <v>57.08</v>
      </c>
      <c r="J1300">
        <v>0</v>
      </c>
      <c r="K1300">
        <v>35.028142000000003</v>
      </c>
      <c r="L1300">
        <v>-97.31561099999999</v>
      </c>
      <c r="M1300" s="13">
        <f>ACOS(COS(RADIANS(90-$P$2)) *COS(RADIANS(90-Table22[[#This Row],[Latitude]])) +SIN(RADIANS(90-$P$2)) *SIN(RADIANS(90-Table22[[#This Row],[Latitude]])) *COS(RADIANS($Q$2-Table22[[#This Row],[Longitude]]))) *3958.756</f>
        <v>14.351070610021909</v>
      </c>
      <c r="N1300" s="12">
        <f>Table22[[#This Row],[Permit Approval Date]]-Table22[[#This Row],[Permit Submitted Date]]</f>
        <v>9</v>
      </c>
    </row>
    <row r="1301" spans="1:14">
      <c r="A1301" t="str">
        <f t="shared" si="20"/>
        <v>Norman</v>
      </c>
      <c r="B1301">
        <v>0</v>
      </c>
      <c r="D1301">
        <v>1</v>
      </c>
      <c r="E1301">
        <v>16</v>
      </c>
      <c r="F1301" s="1">
        <v>42942</v>
      </c>
      <c r="G1301" s="1">
        <v>42943</v>
      </c>
      <c r="H1301">
        <v>4</v>
      </c>
      <c r="I1301">
        <v>33.769999999999996</v>
      </c>
      <c r="J1301">
        <v>0</v>
      </c>
      <c r="K1301">
        <v>36.262937899999997</v>
      </c>
      <c r="L1301">
        <v>-97.766161600000004</v>
      </c>
      <c r="M1301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301" s="12">
        <f>Table22[[#This Row],[Permit Approval Date]]-Table22[[#This Row],[Permit Submitted Date]]</f>
        <v>1</v>
      </c>
    </row>
    <row r="1302" spans="1:14">
      <c r="A1302" t="str">
        <f t="shared" si="20"/>
        <v>Norman</v>
      </c>
      <c r="B1302">
        <v>1</v>
      </c>
      <c r="D1302">
        <v>1</v>
      </c>
      <c r="E1302">
        <v>26</v>
      </c>
      <c r="F1302" s="1">
        <v>42942</v>
      </c>
      <c r="G1302" s="1">
        <v>42950</v>
      </c>
      <c r="H1302">
        <v>2</v>
      </c>
      <c r="I1302">
        <v>12.58</v>
      </c>
      <c r="J1302">
        <v>2.9</v>
      </c>
      <c r="K1302">
        <v>35.213925000000003</v>
      </c>
      <c r="L1302">
        <v>-97.339213999999998</v>
      </c>
      <c r="M1302" s="13">
        <f>ACOS(COS(RADIANS(90-$P$2)) *COS(RADIANS(90-Table22[[#This Row],[Latitude]])) +SIN(RADIANS(90-$P$2)) *SIN(RADIANS(90-Table22[[#This Row],[Latitude]])) *COS(RADIANS($Q$2-Table22[[#This Row],[Longitude]]))) *3958.756</f>
        <v>6.0875077162164093</v>
      </c>
      <c r="N1302" s="12">
        <f>Table22[[#This Row],[Permit Approval Date]]-Table22[[#This Row],[Permit Submitted Date]]</f>
        <v>8</v>
      </c>
    </row>
    <row r="1303" spans="1:14">
      <c r="A1303" t="str">
        <f t="shared" si="20"/>
        <v>Norman</v>
      </c>
      <c r="B1303">
        <v>1</v>
      </c>
      <c r="D1303">
        <v>2</v>
      </c>
      <c r="E1303">
        <v>42</v>
      </c>
      <c r="F1303" s="1">
        <v>42943</v>
      </c>
      <c r="G1303" s="1">
        <v>42943</v>
      </c>
      <c r="H1303">
        <v>14</v>
      </c>
      <c r="I1303">
        <v>109.39999999999999</v>
      </c>
      <c r="J1303">
        <v>5.12</v>
      </c>
      <c r="K1303">
        <v>35.310557000000003</v>
      </c>
      <c r="L1303">
        <v>-97.71018140000001</v>
      </c>
      <c r="M1303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303" s="12">
        <f>Table22[[#This Row],[Permit Approval Date]]-Table22[[#This Row],[Permit Submitted Date]]</f>
        <v>0</v>
      </c>
    </row>
    <row r="1304" spans="1:14">
      <c r="A1304" t="str">
        <f t="shared" si="20"/>
        <v>Norman</v>
      </c>
      <c r="B1304">
        <v>1</v>
      </c>
      <c r="C1304">
        <v>1</v>
      </c>
      <c r="D1304">
        <v>1</v>
      </c>
      <c r="E1304">
        <v>18</v>
      </c>
      <c r="F1304" s="1">
        <v>42943</v>
      </c>
      <c r="G1304" s="1">
        <v>42961</v>
      </c>
      <c r="H1304">
        <v>7</v>
      </c>
      <c r="I1304">
        <v>50.9</v>
      </c>
      <c r="J1304">
        <v>21.99</v>
      </c>
      <c r="K1304">
        <v>35.434735699999997</v>
      </c>
      <c r="L1304">
        <v>-97.451802700000002</v>
      </c>
      <c r="M1304" s="13">
        <f>ACOS(COS(RADIANS(90-$P$2)) *COS(RADIANS(90-Table22[[#This Row],[Latitude]])) +SIN(RADIANS(90-$P$2)) *SIN(RADIANS(90-Table22[[#This Row],[Latitude]])) *COS(RADIANS($Q$2-Table22[[#This Row],[Longitude]]))) *3958.756</f>
        <v>15.802045373626452</v>
      </c>
      <c r="N1304" s="12">
        <f>Table22[[#This Row],[Permit Approval Date]]-Table22[[#This Row],[Permit Submitted Date]]</f>
        <v>18</v>
      </c>
    </row>
    <row r="1305" spans="1:14">
      <c r="A1305" t="str">
        <f t="shared" si="20"/>
        <v>Norman</v>
      </c>
      <c r="B1305">
        <v>1</v>
      </c>
      <c r="D1305">
        <v>2</v>
      </c>
      <c r="E1305">
        <v>39</v>
      </c>
      <c r="F1305" s="1">
        <v>42943</v>
      </c>
      <c r="G1305" s="1">
        <v>42943</v>
      </c>
      <c r="H1305">
        <v>13</v>
      </c>
      <c r="I1305">
        <v>85.79</v>
      </c>
      <c r="J1305">
        <v>2.5</v>
      </c>
      <c r="K1305">
        <v>35.550556999999998</v>
      </c>
      <c r="L1305">
        <v>-97.470181400000001</v>
      </c>
      <c r="M1305" s="13">
        <f>ACOS(COS(RADIANS(90-$P$2)) *COS(RADIANS(90-Table22[[#This Row],[Latitude]])) +SIN(RADIANS(90-$P$2)) *SIN(RADIANS(90-Table22[[#This Row],[Latitude]])) *COS(RADIANS($Q$2-Table22[[#This Row],[Longitude]]))) *3958.756</f>
        <v>23.838805986574858</v>
      </c>
      <c r="N1305" s="12">
        <f>Table22[[#This Row],[Permit Approval Date]]-Table22[[#This Row],[Permit Submitted Date]]</f>
        <v>0</v>
      </c>
    </row>
    <row r="1306" spans="1:14">
      <c r="A1306" t="str">
        <f t="shared" si="20"/>
        <v>Norman</v>
      </c>
      <c r="B1306">
        <v>1</v>
      </c>
      <c r="D1306">
        <v>2</v>
      </c>
      <c r="E1306">
        <v>23</v>
      </c>
      <c r="F1306" s="1">
        <v>42943</v>
      </c>
      <c r="G1306" s="1">
        <v>42943</v>
      </c>
      <c r="H1306">
        <v>11</v>
      </c>
      <c r="I1306">
        <v>74.89</v>
      </c>
      <c r="J1306">
        <v>1</v>
      </c>
      <c r="K1306">
        <v>35.310557000000003</v>
      </c>
      <c r="L1306">
        <v>-97.71018140000001</v>
      </c>
      <c r="M1306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306" s="12">
        <f>Table22[[#This Row],[Permit Approval Date]]-Table22[[#This Row],[Permit Submitted Date]]</f>
        <v>0</v>
      </c>
    </row>
    <row r="1307" spans="1:14">
      <c r="A1307" t="str">
        <f t="shared" si="20"/>
        <v>Norman</v>
      </c>
      <c r="B1307">
        <v>1</v>
      </c>
      <c r="C1307">
        <v>1</v>
      </c>
      <c r="D1307">
        <v>2</v>
      </c>
      <c r="E1307">
        <v>22</v>
      </c>
      <c r="F1307" s="1">
        <v>42943</v>
      </c>
      <c r="G1307" s="1">
        <v>42943</v>
      </c>
      <c r="H1307">
        <v>14</v>
      </c>
      <c r="I1307">
        <v>92.740000000000009</v>
      </c>
      <c r="J1307">
        <v>12.219999999999999</v>
      </c>
      <c r="K1307">
        <v>35.310557000000003</v>
      </c>
      <c r="L1307">
        <v>-97.71018140000001</v>
      </c>
      <c r="M1307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307" s="12">
        <f>Table22[[#This Row],[Permit Approval Date]]-Table22[[#This Row],[Permit Submitted Date]]</f>
        <v>0</v>
      </c>
    </row>
    <row r="1308" spans="1:14">
      <c r="A1308" t="str">
        <f t="shared" si="20"/>
        <v>Norman</v>
      </c>
      <c r="B1308">
        <v>1</v>
      </c>
      <c r="D1308">
        <v>1</v>
      </c>
      <c r="E1308">
        <v>29</v>
      </c>
      <c r="F1308" s="1">
        <v>42943</v>
      </c>
      <c r="G1308" s="1">
        <v>42943</v>
      </c>
      <c r="H1308">
        <v>8</v>
      </c>
      <c r="I1308">
        <v>46.410000000000004</v>
      </c>
      <c r="J1308">
        <v>8.4699999999999989</v>
      </c>
      <c r="K1308">
        <v>35.260556999999999</v>
      </c>
      <c r="L1308">
        <v>-97.540181399999994</v>
      </c>
      <c r="M1308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308" s="12">
        <f>Table22[[#This Row],[Permit Approval Date]]-Table22[[#This Row],[Permit Submitted Date]]</f>
        <v>0</v>
      </c>
    </row>
    <row r="1309" spans="1:14">
      <c r="A1309" t="str">
        <f t="shared" si="20"/>
        <v>Norman</v>
      </c>
      <c r="B1309">
        <v>1</v>
      </c>
      <c r="C1309">
        <v>1</v>
      </c>
      <c r="D1309">
        <v>1</v>
      </c>
      <c r="E1309">
        <v>16</v>
      </c>
      <c r="F1309" s="1">
        <v>42943</v>
      </c>
      <c r="G1309" s="1">
        <v>42943</v>
      </c>
      <c r="H1309">
        <v>7</v>
      </c>
      <c r="I1309">
        <v>38</v>
      </c>
      <c r="J1309">
        <v>10</v>
      </c>
      <c r="K1309">
        <v>35.300055100000094</v>
      </c>
      <c r="L1309">
        <v>-97.74221039999999</v>
      </c>
      <c r="M1309" s="13">
        <f>ACOS(COS(RADIANS(90-$P$2)) *COS(RADIANS(90-Table22[[#This Row],[Latitude]])) +SIN(RADIANS(90-$P$2)) *SIN(RADIANS(90-Table22[[#This Row],[Latitude]])) *COS(RADIANS($Q$2-Table22[[#This Row],[Longitude]]))) *3958.756</f>
        <v>17.897587485155416</v>
      </c>
      <c r="N1309" s="12">
        <f>Table22[[#This Row],[Permit Approval Date]]-Table22[[#This Row],[Permit Submitted Date]]</f>
        <v>0</v>
      </c>
    </row>
    <row r="1310" spans="1:14">
      <c r="A1310" t="str">
        <f t="shared" si="20"/>
        <v>Norman</v>
      </c>
      <c r="B1310">
        <v>0</v>
      </c>
      <c r="D1310">
        <v>1</v>
      </c>
      <c r="E1310">
        <v>21</v>
      </c>
      <c r="F1310" s="1">
        <v>42943</v>
      </c>
      <c r="G1310" s="1">
        <v>42950</v>
      </c>
      <c r="H1310">
        <v>4</v>
      </c>
      <c r="I1310">
        <v>25.23</v>
      </c>
      <c r="J1310">
        <v>0</v>
      </c>
      <c r="K1310">
        <v>36.002937899999999</v>
      </c>
      <c r="L1310">
        <v>-97.346161600000002</v>
      </c>
      <c r="M1310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1310" s="12">
        <f>Table22[[#This Row],[Permit Approval Date]]-Table22[[#This Row],[Permit Submitted Date]]</f>
        <v>7</v>
      </c>
    </row>
    <row r="1311" spans="1:14">
      <c r="A1311" t="str">
        <f t="shared" si="20"/>
        <v>Norman</v>
      </c>
      <c r="B1311">
        <v>1</v>
      </c>
      <c r="D1311">
        <v>2</v>
      </c>
      <c r="E1311">
        <v>33</v>
      </c>
      <c r="F1311" s="1">
        <v>42944</v>
      </c>
      <c r="G1311" s="1">
        <v>42944</v>
      </c>
      <c r="H1311">
        <v>12</v>
      </c>
      <c r="I1311">
        <v>97.53</v>
      </c>
      <c r="J1311">
        <v>1</v>
      </c>
      <c r="K1311">
        <v>35.310557000000003</v>
      </c>
      <c r="L1311">
        <v>-97.71018140000001</v>
      </c>
      <c r="M1311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311" s="12">
        <f>Table22[[#This Row],[Permit Approval Date]]-Table22[[#This Row],[Permit Submitted Date]]</f>
        <v>0</v>
      </c>
    </row>
    <row r="1312" spans="1:14">
      <c r="A1312" t="str">
        <f t="shared" si="20"/>
        <v>Norman</v>
      </c>
      <c r="B1312">
        <v>1</v>
      </c>
      <c r="D1312">
        <v>1</v>
      </c>
      <c r="E1312">
        <v>27</v>
      </c>
      <c r="F1312" s="1">
        <v>42947</v>
      </c>
      <c r="G1312" s="1">
        <v>42954</v>
      </c>
      <c r="H1312">
        <v>10</v>
      </c>
      <c r="I1312">
        <v>53.65</v>
      </c>
      <c r="J1312">
        <v>0</v>
      </c>
      <c r="K1312">
        <v>34.673925000000004</v>
      </c>
      <c r="L1312">
        <v>-97.219213999999994</v>
      </c>
      <c r="M1312" s="13">
        <f>ACOS(COS(RADIANS(90-$P$2)) *COS(RADIANS(90-Table22[[#This Row],[Latitude]])) +SIN(RADIANS(90-$P$2)) *SIN(RADIANS(90-Table22[[#This Row],[Latitude]])) *COS(RADIANS($Q$2-Table22[[#This Row],[Longitude]]))) *3958.756</f>
        <v>38.958310206561471</v>
      </c>
      <c r="N1312" s="12">
        <f>Table22[[#This Row],[Permit Approval Date]]-Table22[[#This Row],[Permit Submitted Date]]</f>
        <v>7</v>
      </c>
    </row>
    <row r="1313" spans="1:14">
      <c r="A1313" t="str">
        <f t="shared" si="20"/>
        <v>Norman</v>
      </c>
      <c r="B1313">
        <v>1</v>
      </c>
      <c r="D1313">
        <v>1</v>
      </c>
      <c r="E1313">
        <v>18</v>
      </c>
      <c r="F1313" s="1">
        <v>42947</v>
      </c>
      <c r="G1313" s="1">
        <v>42948</v>
      </c>
      <c r="H1313">
        <v>4</v>
      </c>
      <c r="I1313">
        <v>43.77</v>
      </c>
      <c r="J1313">
        <v>0</v>
      </c>
      <c r="K1313">
        <v>35.271928299999999</v>
      </c>
      <c r="L1313">
        <v>-97.1065246</v>
      </c>
      <c r="M1313" s="13">
        <f>ACOS(COS(RADIANS(90-$P$2)) *COS(RADIANS(90-Table22[[#This Row],[Latitude]])) +SIN(RADIANS(90-$P$2)) *SIN(RADIANS(90-Table22[[#This Row],[Latitude]])) *COS(RADIANS($Q$2-Table22[[#This Row],[Longitude]]))) *3958.756</f>
        <v>19.724315820274992</v>
      </c>
      <c r="N1313" s="12">
        <f>Table22[[#This Row],[Permit Approval Date]]-Table22[[#This Row],[Permit Submitted Date]]</f>
        <v>1</v>
      </c>
    </row>
    <row r="1314" spans="1:14">
      <c r="A1314" t="str">
        <f t="shared" si="20"/>
        <v>Norman</v>
      </c>
      <c r="B1314">
        <v>1</v>
      </c>
      <c r="C1314">
        <v>1</v>
      </c>
      <c r="D1314">
        <v>1</v>
      </c>
      <c r="E1314">
        <v>27</v>
      </c>
      <c r="F1314" s="1">
        <v>42947</v>
      </c>
      <c r="G1314" s="1">
        <v>42947</v>
      </c>
      <c r="H1314">
        <v>7</v>
      </c>
      <c r="I1314">
        <v>38.909999999999997</v>
      </c>
      <c r="J1314">
        <v>10.74</v>
      </c>
      <c r="K1314">
        <v>35.153925000000001</v>
      </c>
      <c r="L1314">
        <v>-97.259214</v>
      </c>
      <c r="M1314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314" s="12">
        <f>Table22[[#This Row],[Permit Approval Date]]-Table22[[#This Row],[Permit Submitted Date]]</f>
        <v>0</v>
      </c>
    </row>
    <row r="1315" spans="1:14">
      <c r="A1315" t="str">
        <f t="shared" si="20"/>
        <v>Norman</v>
      </c>
      <c r="B1315">
        <v>0</v>
      </c>
      <c r="D1315">
        <v>1</v>
      </c>
      <c r="E1315">
        <v>24</v>
      </c>
      <c r="F1315" s="1">
        <v>42947</v>
      </c>
      <c r="G1315" s="1">
        <v>42951</v>
      </c>
      <c r="H1315">
        <v>2</v>
      </c>
      <c r="I1315">
        <v>19</v>
      </c>
      <c r="J1315">
        <v>0</v>
      </c>
      <c r="K1315">
        <v>34.982937899999996</v>
      </c>
      <c r="L1315">
        <v>-97.396161599999999</v>
      </c>
      <c r="M1315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1315" s="12">
        <f>Table22[[#This Row],[Permit Approval Date]]-Table22[[#This Row],[Permit Submitted Date]]</f>
        <v>4</v>
      </c>
    </row>
    <row r="1316" spans="1:14">
      <c r="A1316" t="str">
        <f t="shared" si="20"/>
        <v>Norman</v>
      </c>
      <c r="B1316">
        <v>1</v>
      </c>
      <c r="D1316">
        <v>2</v>
      </c>
      <c r="E1316">
        <v>27</v>
      </c>
      <c r="F1316" s="1">
        <v>42948</v>
      </c>
      <c r="G1316" s="1">
        <v>42949</v>
      </c>
      <c r="H1316">
        <v>14</v>
      </c>
      <c r="I1316">
        <v>109.27</v>
      </c>
      <c r="J1316">
        <v>2.1800000000000002</v>
      </c>
      <c r="K1316">
        <v>35.310557000000003</v>
      </c>
      <c r="L1316">
        <v>-97.71018140000001</v>
      </c>
      <c r="M1316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316" s="12">
        <f>Table22[[#This Row],[Permit Approval Date]]-Table22[[#This Row],[Permit Submitted Date]]</f>
        <v>1</v>
      </c>
    </row>
    <row r="1317" spans="1:14">
      <c r="A1317" t="str">
        <f t="shared" si="20"/>
        <v>Norman</v>
      </c>
      <c r="B1317">
        <v>0</v>
      </c>
      <c r="D1317">
        <v>1</v>
      </c>
      <c r="E1317">
        <v>34</v>
      </c>
      <c r="F1317" s="1">
        <v>42948</v>
      </c>
      <c r="G1317" s="1">
        <v>42957</v>
      </c>
      <c r="H1317">
        <v>12</v>
      </c>
      <c r="I1317">
        <v>95.91</v>
      </c>
      <c r="J1317">
        <v>0</v>
      </c>
      <c r="K1317">
        <v>35.282937899999993</v>
      </c>
      <c r="L1317">
        <v>-96.756161599999999</v>
      </c>
      <c r="M1317" s="13">
        <f>ACOS(COS(RADIANS(90-$P$2)) *COS(RADIANS(90-Table22[[#This Row],[Latitude]])) +SIN(RADIANS(90-$P$2)) *SIN(RADIANS(90-Table22[[#This Row],[Latitude]])) *COS(RADIANS($Q$2-Table22[[#This Row],[Longitude]]))) *3958.756</f>
        <v>39.321591610794655</v>
      </c>
      <c r="N1317" s="12">
        <f>Table22[[#This Row],[Permit Approval Date]]-Table22[[#This Row],[Permit Submitted Date]]</f>
        <v>9</v>
      </c>
    </row>
    <row r="1318" spans="1:14">
      <c r="A1318" t="str">
        <f t="shared" si="20"/>
        <v>Norman</v>
      </c>
      <c r="B1318">
        <v>1</v>
      </c>
      <c r="D1318">
        <v>1</v>
      </c>
      <c r="E1318">
        <v>25</v>
      </c>
      <c r="F1318" s="1">
        <v>42948</v>
      </c>
      <c r="G1318" s="1">
        <v>42948</v>
      </c>
      <c r="H1318">
        <v>11</v>
      </c>
      <c r="I1318">
        <v>80.939999999999984</v>
      </c>
      <c r="J1318">
        <v>0</v>
      </c>
      <c r="K1318">
        <v>35.065345200000003</v>
      </c>
      <c r="L1318">
        <v>-97.484357899999992</v>
      </c>
      <c r="M1318" s="13">
        <f>ACOS(COS(RADIANS(90-$P$2)) *COS(RADIANS(90-Table22[[#This Row],[Latitude]])) +SIN(RADIANS(90-$P$2)) *SIN(RADIANS(90-Table22[[#This Row],[Latitude]])) *COS(RADIANS($Q$2-Table22[[#This Row],[Longitude]]))) *3958.756</f>
        <v>9.9541600162234207</v>
      </c>
      <c r="N1318" s="12">
        <f>Table22[[#This Row],[Permit Approval Date]]-Table22[[#This Row],[Permit Submitted Date]]</f>
        <v>0</v>
      </c>
    </row>
    <row r="1319" spans="1:14">
      <c r="A1319" t="str">
        <f t="shared" si="20"/>
        <v>Norman</v>
      </c>
      <c r="B1319">
        <v>1</v>
      </c>
      <c r="D1319">
        <v>1</v>
      </c>
      <c r="E1319">
        <v>24</v>
      </c>
      <c r="F1319" s="1">
        <v>42948</v>
      </c>
      <c r="G1319" s="1">
        <v>42969</v>
      </c>
      <c r="H1319">
        <v>8</v>
      </c>
      <c r="I1319">
        <v>61.160000000000004</v>
      </c>
      <c r="J1319">
        <v>0</v>
      </c>
      <c r="K1319">
        <v>34.928142000000001</v>
      </c>
      <c r="L1319">
        <v>-97.295610999999994</v>
      </c>
      <c r="M1319" s="13">
        <f>ACOS(COS(RADIANS(90-$P$2)) *COS(RADIANS(90-Table22[[#This Row],[Latitude]])) +SIN(RADIANS(90-$P$2)) *SIN(RADIANS(90-Table22[[#This Row],[Latitude]])) *COS(RADIANS($Q$2-Table22[[#This Row],[Longitude]]))) *3958.756</f>
        <v>21.016135911583238</v>
      </c>
      <c r="N1319" s="12">
        <f>Table22[[#This Row],[Permit Approval Date]]-Table22[[#This Row],[Permit Submitted Date]]</f>
        <v>21</v>
      </c>
    </row>
    <row r="1320" spans="1:14">
      <c r="A1320" t="str">
        <f t="shared" si="20"/>
        <v>Norman</v>
      </c>
      <c r="B1320">
        <v>1</v>
      </c>
      <c r="D1320">
        <v>1</v>
      </c>
      <c r="E1320">
        <v>22</v>
      </c>
      <c r="F1320" s="1">
        <v>42948</v>
      </c>
      <c r="G1320" s="1">
        <v>42964</v>
      </c>
      <c r="H1320">
        <v>10</v>
      </c>
      <c r="I1320">
        <v>59.519999999999996</v>
      </c>
      <c r="J1320">
        <v>6.63</v>
      </c>
      <c r="K1320">
        <v>35.112937899999999</v>
      </c>
      <c r="L1320">
        <v>-97.946161599999996</v>
      </c>
      <c r="M1320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1320" s="12">
        <f>Table22[[#This Row],[Permit Approval Date]]-Table22[[#This Row],[Permit Submitted Date]]</f>
        <v>16</v>
      </c>
    </row>
    <row r="1321" spans="1:14">
      <c r="A1321" t="str">
        <f t="shared" si="20"/>
        <v>Norman</v>
      </c>
      <c r="B1321">
        <v>1</v>
      </c>
      <c r="D1321">
        <v>1</v>
      </c>
      <c r="E1321">
        <v>22</v>
      </c>
      <c r="F1321" s="1">
        <v>42948</v>
      </c>
      <c r="G1321" s="1">
        <v>42964</v>
      </c>
      <c r="H1321">
        <v>10</v>
      </c>
      <c r="I1321">
        <v>59.519999999999996</v>
      </c>
      <c r="J1321">
        <v>6.63</v>
      </c>
      <c r="K1321">
        <v>35.112937899999999</v>
      </c>
      <c r="L1321">
        <v>-97.946161599999996</v>
      </c>
      <c r="M1321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1321" s="12">
        <f>Table22[[#This Row],[Permit Approval Date]]-Table22[[#This Row],[Permit Submitted Date]]</f>
        <v>16</v>
      </c>
    </row>
    <row r="1322" spans="1:14">
      <c r="A1322" t="str">
        <f t="shared" si="20"/>
        <v>Norman</v>
      </c>
      <c r="B1322">
        <v>1</v>
      </c>
      <c r="D1322">
        <v>1</v>
      </c>
      <c r="E1322">
        <v>32</v>
      </c>
      <c r="F1322" s="1">
        <v>42948</v>
      </c>
      <c r="G1322" s="1">
        <v>42948</v>
      </c>
      <c r="H1322">
        <v>7</v>
      </c>
      <c r="I1322">
        <v>55.760000000000005</v>
      </c>
      <c r="J1322">
        <v>0</v>
      </c>
      <c r="K1322">
        <v>35.280557000000002</v>
      </c>
      <c r="L1322">
        <v>-97.320181399999996</v>
      </c>
      <c r="M1322" s="13">
        <f>ACOS(COS(RADIANS(90-$P$2)) *COS(RADIANS(90-Table22[[#This Row],[Latitude]])) +SIN(RADIANS(90-$P$2)) *SIN(RADIANS(90-Table22[[#This Row],[Latitude]])) *COS(RADIANS($Q$2-Table22[[#This Row],[Longitude]]))) *3958.756</f>
        <v>8.7973049412467539</v>
      </c>
      <c r="N1322" s="12">
        <f>Table22[[#This Row],[Permit Approval Date]]-Table22[[#This Row],[Permit Submitted Date]]</f>
        <v>0</v>
      </c>
    </row>
    <row r="1323" spans="1:14">
      <c r="A1323" t="str">
        <f t="shared" si="20"/>
        <v>Norman</v>
      </c>
      <c r="B1323">
        <v>0</v>
      </c>
      <c r="D1323">
        <v>1</v>
      </c>
      <c r="E1323">
        <v>24</v>
      </c>
      <c r="F1323" s="1">
        <v>42948</v>
      </c>
      <c r="G1323" s="1">
        <v>42963</v>
      </c>
      <c r="H1323">
        <v>6</v>
      </c>
      <c r="I1323">
        <v>46.71</v>
      </c>
      <c r="J1323">
        <v>0</v>
      </c>
      <c r="K1323">
        <v>35.362937899999999</v>
      </c>
      <c r="L1323">
        <v>-97.236161600000003</v>
      </c>
      <c r="M1323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323" s="12">
        <f>Table22[[#This Row],[Permit Approval Date]]-Table22[[#This Row],[Permit Submitted Date]]</f>
        <v>15</v>
      </c>
    </row>
    <row r="1324" spans="1:14">
      <c r="A1324" t="str">
        <f t="shared" si="20"/>
        <v>Norman</v>
      </c>
      <c r="B1324">
        <v>1</v>
      </c>
      <c r="D1324">
        <v>1</v>
      </c>
      <c r="E1324">
        <v>32</v>
      </c>
      <c r="F1324" s="1">
        <v>42948</v>
      </c>
      <c r="G1324" s="1">
        <v>42961</v>
      </c>
      <c r="H1324">
        <v>5</v>
      </c>
      <c r="I1324">
        <v>44.730000000000004</v>
      </c>
      <c r="J1324">
        <v>0</v>
      </c>
      <c r="K1324">
        <v>35.313924999999998</v>
      </c>
      <c r="L1324">
        <v>-97.169213999999997</v>
      </c>
      <c r="M1324" s="13">
        <f>ACOS(COS(RADIANS(90-$P$2)) *COS(RADIANS(90-Table22[[#This Row],[Latitude]])) +SIN(RADIANS(90-$P$2)) *SIN(RADIANS(90-Table22[[#This Row],[Latitude]])) *COS(RADIANS($Q$2-Table22[[#This Row],[Longitude]]))) *3958.756</f>
        <v>17.334132273994324</v>
      </c>
      <c r="N1324" s="12">
        <f>Table22[[#This Row],[Permit Approval Date]]-Table22[[#This Row],[Permit Submitted Date]]</f>
        <v>13</v>
      </c>
    </row>
    <row r="1325" spans="1:14">
      <c r="A1325" t="str">
        <f t="shared" si="20"/>
        <v>Norman</v>
      </c>
      <c r="B1325">
        <v>1</v>
      </c>
      <c r="C1325">
        <v>1</v>
      </c>
      <c r="D1325">
        <v>1</v>
      </c>
      <c r="E1325">
        <v>16</v>
      </c>
      <c r="F1325" s="1">
        <v>42948</v>
      </c>
      <c r="G1325" s="1">
        <v>42948</v>
      </c>
      <c r="H1325">
        <v>9</v>
      </c>
      <c r="I1325">
        <v>50.91</v>
      </c>
      <c r="J1325">
        <v>11</v>
      </c>
      <c r="K1325">
        <v>35.480055100000094</v>
      </c>
      <c r="L1325">
        <v>-97.682210400000002</v>
      </c>
      <c r="M1325" s="13">
        <f>ACOS(COS(RADIANS(90-$P$2)) *COS(RADIANS(90-Table22[[#This Row],[Latitude]])) +SIN(RADIANS(90-$P$2)) *SIN(RADIANS(90-Table22[[#This Row],[Latitude]])) *COS(RADIANS($Q$2-Table22[[#This Row],[Longitude]]))) *3958.756</f>
        <v>23.122895612843692</v>
      </c>
      <c r="N1325" s="12">
        <f>Table22[[#This Row],[Permit Approval Date]]-Table22[[#This Row],[Permit Submitted Date]]</f>
        <v>0</v>
      </c>
    </row>
    <row r="1326" spans="1:14">
      <c r="A1326" t="str">
        <f t="shared" si="20"/>
        <v>Norman</v>
      </c>
      <c r="B1326">
        <v>0</v>
      </c>
      <c r="D1326">
        <v>1</v>
      </c>
      <c r="E1326">
        <v>28</v>
      </c>
      <c r="F1326" s="1">
        <v>42948</v>
      </c>
      <c r="G1326" s="1">
        <v>42948</v>
      </c>
      <c r="H1326">
        <v>5</v>
      </c>
      <c r="I1326">
        <v>39.85</v>
      </c>
      <c r="J1326">
        <v>0</v>
      </c>
      <c r="K1326">
        <v>35.232937899999996</v>
      </c>
      <c r="L1326">
        <v>-97.006161599999999</v>
      </c>
      <c r="M132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326" s="12">
        <f>Table22[[#This Row],[Permit Approval Date]]-Table22[[#This Row],[Permit Submitted Date]]</f>
        <v>0</v>
      </c>
    </row>
    <row r="1327" spans="1:14">
      <c r="A1327" t="str">
        <f t="shared" si="20"/>
        <v>Norman</v>
      </c>
      <c r="B1327">
        <v>1</v>
      </c>
      <c r="D1327">
        <v>1</v>
      </c>
      <c r="E1327">
        <v>11</v>
      </c>
      <c r="F1327" s="1">
        <v>42948</v>
      </c>
      <c r="G1327" s="1">
        <v>42948</v>
      </c>
      <c r="H1327">
        <v>6</v>
      </c>
      <c r="I1327">
        <v>30.54</v>
      </c>
      <c r="J1327">
        <v>0.91999999999999993</v>
      </c>
      <c r="K1327">
        <v>35.260556999999999</v>
      </c>
      <c r="L1327">
        <v>-97.540181399999994</v>
      </c>
      <c r="M1327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327" s="12">
        <f>Table22[[#This Row],[Permit Approval Date]]-Table22[[#This Row],[Permit Submitted Date]]</f>
        <v>0</v>
      </c>
    </row>
    <row r="1328" spans="1:14">
      <c r="A1328" t="str">
        <f t="shared" si="20"/>
        <v>Norman</v>
      </c>
      <c r="B1328">
        <v>0</v>
      </c>
      <c r="D1328">
        <v>1</v>
      </c>
      <c r="E1328">
        <v>30</v>
      </c>
      <c r="F1328" s="1">
        <v>42948</v>
      </c>
      <c r="G1328" s="1">
        <v>42954</v>
      </c>
      <c r="H1328">
        <v>4</v>
      </c>
      <c r="I1328">
        <v>30.130000000000003</v>
      </c>
      <c r="J1328">
        <v>0</v>
      </c>
      <c r="K1328">
        <v>35.282937899999993</v>
      </c>
      <c r="L1328">
        <v>-97.416161599999995</v>
      </c>
      <c r="M1328" s="13">
        <f>ACOS(COS(RADIANS(90-$P$2)) *COS(RADIANS(90-Table22[[#This Row],[Latitude]])) +SIN(RADIANS(90-$P$2)) *SIN(RADIANS(90-Table22[[#This Row],[Latitude]])) *COS(RADIANS($Q$2-Table22[[#This Row],[Longitude]]))) *3958.756</f>
        <v>5.5822817973621444</v>
      </c>
      <c r="N1328" s="12">
        <f>Table22[[#This Row],[Permit Approval Date]]-Table22[[#This Row],[Permit Submitted Date]]</f>
        <v>6</v>
      </c>
    </row>
    <row r="1329" spans="1:14">
      <c r="A1329" t="str">
        <f t="shared" si="20"/>
        <v>Norman</v>
      </c>
      <c r="B1329">
        <v>1</v>
      </c>
      <c r="D1329">
        <v>1</v>
      </c>
      <c r="E1329">
        <v>20</v>
      </c>
      <c r="F1329" s="1">
        <v>42948</v>
      </c>
      <c r="G1329" s="1">
        <v>42954</v>
      </c>
      <c r="H1329">
        <v>4</v>
      </c>
      <c r="I1329">
        <v>24.37</v>
      </c>
      <c r="J1329">
        <v>0</v>
      </c>
      <c r="K1329">
        <v>35.1553015</v>
      </c>
      <c r="L1329">
        <v>-97.126652800000002</v>
      </c>
      <c r="M1329" s="13">
        <f>ACOS(COS(RADIANS(90-$P$2)) *COS(RADIANS(90-Table22[[#This Row],[Latitude]])) +SIN(RADIANS(90-$P$2)) *SIN(RADIANS(90-Table22[[#This Row],[Latitude]])) *COS(RADIANS($Q$2-Table22[[#This Row],[Longitude]]))) *3958.756</f>
        <v>18.406655982790181</v>
      </c>
      <c r="N1329" s="12">
        <f>Table22[[#This Row],[Permit Approval Date]]-Table22[[#This Row],[Permit Submitted Date]]</f>
        <v>6</v>
      </c>
    </row>
    <row r="1330" spans="1:14">
      <c r="A1330" t="str">
        <f t="shared" si="20"/>
        <v>Norman</v>
      </c>
      <c r="B1330">
        <v>1</v>
      </c>
      <c r="D1330">
        <v>2</v>
      </c>
      <c r="E1330">
        <v>38</v>
      </c>
      <c r="F1330" s="1">
        <v>42949</v>
      </c>
      <c r="G1330" s="1">
        <v>42954</v>
      </c>
      <c r="H1330">
        <v>10</v>
      </c>
      <c r="I1330">
        <v>73.5</v>
      </c>
      <c r="J1330">
        <v>0</v>
      </c>
      <c r="K1330">
        <v>35.2953452</v>
      </c>
      <c r="L1330">
        <v>-97.524357899999998</v>
      </c>
      <c r="M1330" s="13">
        <f>ACOS(COS(RADIANS(90-$P$2)) *COS(RADIANS(90-Table22[[#This Row],[Latitude]])) +SIN(RADIANS(90-$P$2)) *SIN(RADIANS(90-Table22[[#This Row],[Latitude]])) *COS(RADIANS($Q$2-Table22[[#This Row],[Longitude]]))) *3958.756</f>
        <v>7.5689489813242199</v>
      </c>
      <c r="N1330" s="12">
        <f>Table22[[#This Row],[Permit Approval Date]]-Table22[[#This Row],[Permit Submitted Date]]</f>
        <v>5</v>
      </c>
    </row>
    <row r="1331" spans="1:14">
      <c r="A1331" t="str">
        <f t="shared" si="20"/>
        <v>Norman</v>
      </c>
      <c r="B1331">
        <v>1</v>
      </c>
      <c r="D1331">
        <v>1</v>
      </c>
      <c r="E1331">
        <v>23</v>
      </c>
      <c r="F1331" s="1">
        <v>42949</v>
      </c>
      <c r="G1331" s="1">
        <v>42954</v>
      </c>
      <c r="H1331">
        <v>8</v>
      </c>
      <c r="I1331">
        <v>71.08</v>
      </c>
      <c r="J1331">
        <v>0</v>
      </c>
      <c r="K1331">
        <v>34.542937899999998</v>
      </c>
      <c r="L1331">
        <v>-97.636161600000008</v>
      </c>
      <c r="M1331" s="13">
        <f>ACOS(COS(RADIANS(90-$P$2)) *COS(RADIANS(90-Table22[[#This Row],[Latitude]])) +SIN(RADIANS(90-$P$2)) *SIN(RADIANS(90-Table22[[#This Row],[Latitude]])) *COS(RADIANS($Q$2-Table22[[#This Row],[Longitude]]))) *3958.756</f>
        <v>47.060775072230186</v>
      </c>
      <c r="N1331" s="12">
        <f>Table22[[#This Row],[Permit Approval Date]]-Table22[[#This Row],[Permit Submitted Date]]</f>
        <v>5</v>
      </c>
    </row>
    <row r="1332" spans="1:14">
      <c r="A1332" t="str">
        <f t="shared" si="20"/>
        <v>Norman</v>
      </c>
      <c r="B1332">
        <v>0</v>
      </c>
      <c r="C1332">
        <v>1</v>
      </c>
      <c r="D1332">
        <v>2</v>
      </c>
      <c r="E1332">
        <v>47</v>
      </c>
      <c r="F1332" s="1">
        <v>42950</v>
      </c>
      <c r="G1332" s="1">
        <v>42956</v>
      </c>
      <c r="H1332">
        <v>10</v>
      </c>
      <c r="I1332">
        <v>45.62</v>
      </c>
      <c r="J1332">
        <v>20.45</v>
      </c>
      <c r="K1332">
        <v>35.352937899999993</v>
      </c>
      <c r="L1332">
        <v>-97.196161599999996</v>
      </c>
      <c r="M1332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332" s="12">
        <f>Table22[[#This Row],[Permit Approval Date]]-Table22[[#This Row],[Permit Submitted Date]]</f>
        <v>6</v>
      </c>
    </row>
    <row r="1333" spans="1:14">
      <c r="A1333" t="str">
        <f t="shared" si="20"/>
        <v>Norman</v>
      </c>
      <c r="B1333">
        <v>1</v>
      </c>
      <c r="D1333">
        <v>1</v>
      </c>
      <c r="E1333">
        <v>29</v>
      </c>
      <c r="F1333" s="1">
        <v>42950</v>
      </c>
      <c r="G1333" s="1">
        <v>42955</v>
      </c>
      <c r="H1333">
        <v>6</v>
      </c>
      <c r="I1333">
        <v>57.269999999999996</v>
      </c>
      <c r="J1333">
        <v>6.18</v>
      </c>
      <c r="K1333">
        <v>35.440556999999998</v>
      </c>
      <c r="L1333">
        <v>-97.650181400000008</v>
      </c>
      <c r="M1333" s="13">
        <f>ACOS(COS(RADIANS(90-$P$2)) *COS(RADIANS(90-Table22[[#This Row],[Latitude]])) +SIN(RADIANS(90-$P$2)) *SIN(RADIANS(90-Table22[[#This Row],[Latitude]])) *COS(RADIANS($Q$2-Table22[[#This Row],[Longitude]]))) *3958.756</f>
        <v>19.853895442695702</v>
      </c>
      <c r="N1333" s="12">
        <f>Table22[[#This Row],[Permit Approval Date]]-Table22[[#This Row],[Permit Submitted Date]]</f>
        <v>5</v>
      </c>
    </row>
    <row r="1334" spans="1:14">
      <c r="A1334" t="str">
        <f t="shared" si="20"/>
        <v>Norman</v>
      </c>
      <c r="B1334">
        <v>0</v>
      </c>
      <c r="D1334">
        <v>2</v>
      </c>
      <c r="E1334">
        <v>27</v>
      </c>
      <c r="F1334" s="1">
        <v>42950</v>
      </c>
      <c r="G1334" s="1">
        <v>42950</v>
      </c>
      <c r="H1334">
        <v>4</v>
      </c>
      <c r="I1334">
        <v>35.099999999999994</v>
      </c>
      <c r="J1334">
        <v>0</v>
      </c>
      <c r="K1334">
        <v>36.262937899999997</v>
      </c>
      <c r="L1334">
        <v>-97.766161600000004</v>
      </c>
      <c r="M1334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334" s="12">
        <f>Table22[[#This Row],[Permit Approval Date]]-Table22[[#This Row],[Permit Submitted Date]]</f>
        <v>0</v>
      </c>
    </row>
    <row r="1335" spans="1:14">
      <c r="A1335" t="str">
        <f t="shared" si="20"/>
        <v>Norman</v>
      </c>
      <c r="B1335">
        <v>0</v>
      </c>
      <c r="D1335">
        <v>1</v>
      </c>
      <c r="E1335">
        <v>16</v>
      </c>
      <c r="F1335" s="1">
        <v>42950</v>
      </c>
      <c r="G1335" s="1">
        <v>42956</v>
      </c>
      <c r="H1335">
        <v>2</v>
      </c>
      <c r="I1335">
        <v>18.86</v>
      </c>
      <c r="J1335">
        <v>0</v>
      </c>
      <c r="K1335">
        <v>35.042937899999998</v>
      </c>
      <c r="L1335">
        <v>-97.486161600000003</v>
      </c>
      <c r="M1335" s="13">
        <f>ACOS(COS(RADIANS(90-$P$2)) *COS(RADIANS(90-Table22[[#This Row],[Latitude]])) +SIN(RADIANS(90-$P$2)) *SIN(RADIANS(90-Table22[[#This Row],[Latitude]])) *COS(RADIANS($Q$2-Table22[[#This Row],[Longitude]]))) *3958.756</f>
        <v>11.490650529451814</v>
      </c>
      <c r="N1335" s="12">
        <f>Table22[[#This Row],[Permit Approval Date]]-Table22[[#This Row],[Permit Submitted Date]]</f>
        <v>6</v>
      </c>
    </row>
    <row r="1336" spans="1:14">
      <c r="A1336" t="str">
        <f t="shared" si="20"/>
        <v>Norman</v>
      </c>
      <c r="B1336">
        <v>0</v>
      </c>
      <c r="D1336">
        <v>1</v>
      </c>
      <c r="E1336">
        <v>17</v>
      </c>
      <c r="F1336" s="1">
        <v>42950</v>
      </c>
      <c r="G1336" s="1">
        <v>42958</v>
      </c>
      <c r="H1336">
        <v>2</v>
      </c>
      <c r="I1336">
        <v>17.5</v>
      </c>
      <c r="J1336">
        <v>0</v>
      </c>
      <c r="K1336">
        <v>35.232937899999996</v>
      </c>
      <c r="L1336">
        <v>-97.406161600000004</v>
      </c>
      <c r="M1336" s="13">
        <f>ACOS(COS(RADIANS(90-$P$2)) *COS(RADIANS(90-Table22[[#This Row],[Latitude]])) +SIN(RADIANS(90-$P$2)) *SIN(RADIANS(90-Table22[[#This Row],[Latitude]])) *COS(RADIANS($Q$2-Table22[[#This Row],[Longitude]]))) *3958.756</f>
        <v>2.9430408882432082</v>
      </c>
      <c r="N1336" s="12">
        <f>Table22[[#This Row],[Permit Approval Date]]-Table22[[#This Row],[Permit Submitted Date]]</f>
        <v>8</v>
      </c>
    </row>
    <row r="1337" spans="1:14">
      <c r="A1337" t="str">
        <f t="shared" si="20"/>
        <v>Norman</v>
      </c>
      <c r="B1337">
        <v>0</v>
      </c>
      <c r="D1337">
        <v>2</v>
      </c>
      <c r="E1337">
        <v>33</v>
      </c>
      <c r="F1337" s="1">
        <v>42951</v>
      </c>
      <c r="G1337" s="1">
        <v>42957</v>
      </c>
      <c r="H1337">
        <v>8</v>
      </c>
      <c r="I1337">
        <v>60.48</v>
      </c>
      <c r="J1337">
        <v>0</v>
      </c>
      <c r="K1337">
        <v>34.992937899999994</v>
      </c>
      <c r="L1337">
        <v>-97.256161599999999</v>
      </c>
      <c r="M133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337" s="12">
        <f>Table22[[#This Row],[Permit Approval Date]]-Table22[[#This Row],[Permit Submitted Date]]</f>
        <v>6</v>
      </c>
    </row>
    <row r="1338" spans="1:14">
      <c r="A1338" t="str">
        <f t="shared" si="20"/>
        <v>Norman</v>
      </c>
      <c r="B1338">
        <v>0</v>
      </c>
      <c r="D1338">
        <v>2</v>
      </c>
      <c r="E1338">
        <v>41</v>
      </c>
      <c r="F1338" s="1">
        <v>42951</v>
      </c>
      <c r="G1338" s="1">
        <v>42957</v>
      </c>
      <c r="H1338">
        <v>7</v>
      </c>
      <c r="I1338">
        <v>54.91</v>
      </c>
      <c r="J1338">
        <v>0</v>
      </c>
      <c r="K1338">
        <v>34.982937899999996</v>
      </c>
      <c r="L1338">
        <v>-97.396161599999999</v>
      </c>
      <c r="M1338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1338" s="12">
        <f>Table22[[#This Row],[Permit Approval Date]]-Table22[[#This Row],[Permit Submitted Date]]</f>
        <v>6</v>
      </c>
    </row>
    <row r="1339" spans="1:14">
      <c r="A1339" t="str">
        <f t="shared" si="20"/>
        <v>Norman</v>
      </c>
      <c r="B1339">
        <v>1</v>
      </c>
      <c r="D1339">
        <v>1</v>
      </c>
      <c r="E1339">
        <v>16</v>
      </c>
      <c r="F1339" s="1">
        <v>42951</v>
      </c>
      <c r="G1339" s="1">
        <v>42970</v>
      </c>
      <c r="H1339">
        <v>6</v>
      </c>
      <c r="I1339">
        <v>51.77</v>
      </c>
      <c r="J1339">
        <v>0</v>
      </c>
      <c r="K1339">
        <v>35.245345200000003</v>
      </c>
      <c r="L1339">
        <v>-97.414357899999999</v>
      </c>
      <c r="M1339" s="13">
        <f>ACOS(COS(RADIANS(90-$P$2)) *COS(RADIANS(90-Table22[[#This Row],[Latitude]])) +SIN(RADIANS(90-$P$2)) *SIN(RADIANS(90-Table22[[#This Row],[Latitude]])) *COS(RADIANS($Q$2-Table22[[#This Row],[Longitude]]))) *3958.756</f>
        <v>3.2680007818485133</v>
      </c>
      <c r="N1339" s="12">
        <f>Table22[[#This Row],[Permit Approval Date]]-Table22[[#This Row],[Permit Submitted Date]]</f>
        <v>19</v>
      </c>
    </row>
    <row r="1340" spans="1:14">
      <c r="A1340" t="str">
        <f t="shared" si="20"/>
        <v>Norman</v>
      </c>
      <c r="B1340">
        <v>1</v>
      </c>
      <c r="D1340">
        <v>1</v>
      </c>
      <c r="E1340">
        <v>21</v>
      </c>
      <c r="F1340" s="1">
        <v>42951</v>
      </c>
      <c r="G1340" s="1">
        <v>42954</v>
      </c>
      <c r="H1340">
        <v>5</v>
      </c>
      <c r="I1340">
        <v>45.42</v>
      </c>
      <c r="J1340">
        <v>0</v>
      </c>
      <c r="K1340">
        <v>35.261928299999994</v>
      </c>
      <c r="L1340">
        <v>-96.956524599999995</v>
      </c>
      <c r="M1340" s="13">
        <f>ACOS(COS(RADIANS(90-$P$2)) *COS(RADIANS(90-Table22[[#This Row],[Latitude]])) +SIN(RADIANS(90-$P$2)) *SIN(RADIANS(90-Table22[[#This Row],[Latitude]])) *COS(RADIANS($Q$2-Table22[[#This Row],[Longitude]]))) *3958.756</f>
        <v>27.926728258825992</v>
      </c>
      <c r="N1340" s="12">
        <f>Table22[[#This Row],[Permit Approval Date]]-Table22[[#This Row],[Permit Submitted Date]]</f>
        <v>3</v>
      </c>
    </row>
    <row r="1341" spans="1:14">
      <c r="A1341" t="str">
        <f t="shared" si="20"/>
        <v>Norman</v>
      </c>
      <c r="B1341">
        <v>0</v>
      </c>
      <c r="D1341">
        <v>1</v>
      </c>
      <c r="E1341">
        <v>20</v>
      </c>
      <c r="F1341" s="1">
        <v>42951</v>
      </c>
      <c r="G1341" s="1">
        <v>42958</v>
      </c>
      <c r="H1341">
        <v>3</v>
      </c>
      <c r="I1341">
        <v>33.15</v>
      </c>
      <c r="J1341">
        <v>0</v>
      </c>
      <c r="K1341">
        <v>35.362937899999999</v>
      </c>
      <c r="L1341">
        <v>-97.236161600000003</v>
      </c>
      <c r="M1341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341" s="12">
        <f>Table22[[#This Row],[Permit Approval Date]]-Table22[[#This Row],[Permit Submitted Date]]</f>
        <v>7</v>
      </c>
    </row>
    <row r="1342" spans="1:14">
      <c r="A1342" t="str">
        <f t="shared" si="20"/>
        <v>Norman</v>
      </c>
      <c r="B1342">
        <v>0</v>
      </c>
      <c r="D1342">
        <v>1</v>
      </c>
      <c r="E1342">
        <v>10</v>
      </c>
      <c r="F1342" s="1">
        <v>42951</v>
      </c>
      <c r="G1342" s="1">
        <v>42957</v>
      </c>
      <c r="H1342">
        <v>3</v>
      </c>
      <c r="I1342">
        <v>21.35</v>
      </c>
      <c r="J1342">
        <v>0</v>
      </c>
      <c r="K1342">
        <v>34.992937899999994</v>
      </c>
      <c r="L1342">
        <v>-97.256161599999999</v>
      </c>
      <c r="M1342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342" s="12">
        <f>Table22[[#This Row],[Permit Approval Date]]-Table22[[#This Row],[Permit Submitted Date]]</f>
        <v>6</v>
      </c>
    </row>
    <row r="1343" spans="1:14">
      <c r="A1343" t="str">
        <f t="shared" si="20"/>
        <v>Norman</v>
      </c>
      <c r="B1343">
        <v>0</v>
      </c>
      <c r="D1343">
        <v>1</v>
      </c>
      <c r="E1343">
        <v>13</v>
      </c>
      <c r="F1343" s="1">
        <v>42951</v>
      </c>
      <c r="G1343" s="1">
        <v>42957</v>
      </c>
      <c r="H1343">
        <v>4</v>
      </c>
      <c r="I1343">
        <v>21.23</v>
      </c>
      <c r="J1343">
        <v>0</v>
      </c>
      <c r="K1343">
        <v>35.352937899999993</v>
      </c>
      <c r="L1343">
        <v>-97.196161599999996</v>
      </c>
      <c r="M1343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343" s="12">
        <f>Table22[[#This Row],[Permit Approval Date]]-Table22[[#This Row],[Permit Submitted Date]]</f>
        <v>6</v>
      </c>
    </row>
    <row r="1344" spans="1:14">
      <c r="A1344" t="str">
        <f t="shared" si="20"/>
        <v>Norman</v>
      </c>
      <c r="B1344">
        <v>0</v>
      </c>
      <c r="D1344">
        <v>1</v>
      </c>
      <c r="E1344">
        <v>37</v>
      </c>
      <c r="F1344" s="1">
        <v>42954</v>
      </c>
      <c r="G1344" s="1">
        <v>42957</v>
      </c>
      <c r="H1344">
        <v>6</v>
      </c>
      <c r="I1344">
        <v>49.98</v>
      </c>
      <c r="J1344">
        <v>0</v>
      </c>
      <c r="K1344">
        <v>34.982937899999996</v>
      </c>
      <c r="L1344">
        <v>-97.396161599999999</v>
      </c>
      <c r="M1344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1344" s="12">
        <f>Table22[[#This Row],[Permit Approval Date]]-Table22[[#This Row],[Permit Submitted Date]]</f>
        <v>3</v>
      </c>
    </row>
    <row r="1345" spans="1:14">
      <c r="A1345" t="str">
        <f t="shared" si="20"/>
        <v>Norman</v>
      </c>
      <c r="B1345">
        <v>1</v>
      </c>
      <c r="D1345">
        <v>1</v>
      </c>
      <c r="E1345">
        <v>17</v>
      </c>
      <c r="F1345" s="1">
        <v>42954</v>
      </c>
      <c r="G1345" s="1">
        <v>42961</v>
      </c>
      <c r="H1345">
        <v>8</v>
      </c>
      <c r="I1345">
        <v>48.41</v>
      </c>
      <c r="J1345">
        <v>0</v>
      </c>
      <c r="K1345">
        <v>35.308142000000004</v>
      </c>
      <c r="L1345">
        <v>-97.335610999999986</v>
      </c>
      <c r="M1345" s="13">
        <f>ACOS(COS(RADIANS(90-$P$2)) *COS(RADIANS(90-Table22[[#This Row],[Latitude]])) +SIN(RADIANS(90-$P$2)) *SIN(RADIANS(90-Table22[[#This Row],[Latitude]])) *COS(RADIANS($Q$2-Table22[[#This Row],[Longitude]]))) *3958.756</f>
        <v>9.4320747411368799</v>
      </c>
      <c r="N1345" s="12">
        <f>Table22[[#This Row],[Permit Approval Date]]-Table22[[#This Row],[Permit Submitted Date]]</f>
        <v>7</v>
      </c>
    </row>
    <row r="1346" spans="1:14">
      <c r="A1346" t="str">
        <f t="shared" ref="A1346:A1409" si="21">"Norman"</f>
        <v>Norman</v>
      </c>
      <c r="B1346">
        <v>0</v>
      </c>
      <c r="D1346">
        <v>1</v>
      </c>
      <c r="E1346">
        <v>21</v>
      </c>
      <c r="F1346" s="1">
        <v>42954</v>
      </c>
      <c r="G1346" s="1">
        <v>42970</v>
      </c>
      <c r="H1346">
        <v>5</v>
      </c>
      <c r="I1346">
        <v>39</v>
      </c>
      <c r="J1346">
        <v>0</v>
      </c>
      <c r="K1346">
        <v>35.592937899999995</v>
      </c>
      <c r="L1346">
        <v>-97.346161600000002</v>
      </c>
      <c r="M1346" s="13">
        <f>ACOS(COS(RADIANS(90-$P$2)) *COS(RADIANS(90-Table22[[#This Row],[Latitude]])) +SIN(RADIANS(90-$P$2)) *SIN(RADIANS(90-Table22[[#This Row],[Latitude]])) *COS(RADIANS($Q$2-Table22[[#This Row],[Longitude]]))) *3958.756</f>
        <v>27.322267185397649</v>
      </c>
      <c r="N1346" s="12">
        <f>Table22[[#This Row],[Permit Approval Date]]-Table22[[#This Row],[Permit Submitted Date]]</f>
        <v>16</v>
      </c>
    </row>
    <row r="1347" spans="1:14">
      <c r="A1347" t="str">
        <f t="shared" si="21"/>
        <v>Norman</v>
      </c>
      <c r="B1347">
        <v>0</v>
      </c>
      <c r="D1347">
        <v>1</v>
      </c>
      <c r="E1347">
        <v>17</v>
      </c>
      <c r="F1347" s="1">
        <v>42954</v>
      </c>
      <c r="G1347" s="1">
        <v>42957</v>
      </c>
      <c r="H1347">
        <v>3</v>
      </c>
      <c r="I1347">
        <v>24.660000000000004</v>
      </c>
      <c r="J1347">
        <v>0</v>
      </c>
      <c r="K1347">
        <v>34.992937899999994</v>
      </c>
      <c r="L1347">
        <v>-97.256161599999999</v>
      </c>
      <c r="M1347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347" s="12">
        <f>Table22[[#This Row],[Permit Approval Date]]-Table22[[#This Row],[Permit Submitted Date]]</f>
        <v>3</v>
      </c>
    </row>
    <row r="1348" spans="1:14">
      <c r="A1348" t="str">
        <f t="shared" si="21"/>
        <v>Norman</v>
      </c>
      <c r="B1348">
        <v>1</v>
      </c>
      <c r="D1348">
        <v>1</v>
      </c>
      <c r="E1348">
        <v>19</v>
      </c>
      <c r="F1348" s="1">
        <v>42955</v>
      </c>
      <c r="G1348" s="1">
        <v>42963</v>
      </c>
      <c r="H1348">
        <v>10</v>
      </c>
      <c r="I1348">
        <v>74.570000000000007</v>
      </c>
      <c r="J1348">
        <v>0</v>
      </c>
      <c r="K1348">
        <v>35.268142000000005</v>
      </c>
      <c r="L1348">
        <v>-97.45561099999999</v>
      </c>
      <c r="M1348" s="13">
        <f>ACOS(COS(RADIANS(90-$P$2)) *COS(RADIANS(90-Table22[[#This Row],[Latitude]])) +SIN(RADIANS(90-$P$2)) *SIN(RADIANS(90-Table22[[#This Row],[Latitude]])) *COS(RADIANS($Q$2-Table22[[#This Row],[Longitude]]))) *3958.756</f>
        <v>4.3187461484637382</v>
      </c>
      <c r="N1348" s="12">
        <f>Table22[[#This Row],[Permit Approval Date]]-Table22[[#This Row],[Permit Submitted Date]]</f>
        <v>8</v>
      </c>
    </row>
    <row r="1349" spans="1:14">
      <c r="A1349" t="str">
        <f t="shared" si="21"/>
        <v>Norman</v>
      </c>
      <c r="B1349">
        <v>1</v>
      </c>
      <c r="D1349">
        <v>1</v>
      </c>
      <c r="E1349">
        <v>27</v>
      </c>
      <c r="F1349" s="1">
        <v>42955</v>
      </c>
      <c r="G1349" s="1">
        <v>42969</v>
      </c>
      <c r="H1349">
        <v>5</v>
      </c>
      <c r="I1349">
        <v>52.25</v>
      </c>
      <c r="J1349">
        <v>0</v>
      </c>
      <c r="K1349">
        <v>34.958142000000002</v>
      </c>
      <c r="L1349">
        <v>-97.245610999999997</v>
      </c>
      <c r="M1349" s="13">
        <f>ACOS(COS(RADIANS(90-$P$2)) *COS(RADIANS(90-Table22[[#This Row],[Latitude]])) +SIN(RADIANS(90-$P$2)) *SIN(RADIANS(90-Table22[[#This Row],[Latitude]])) *COS(RADIANS($Q$2-Table22[[#This Row],[Longitude]]))) *3958.756</f>
        <v>20.557428257570493</v>
      </c>
      <c r="N1349" s="12">
        <f>Table22[[#This Row],[Permit Approval Date]]-Table22[[#This Row],[Permit Submitted Date]]</f>
        <v>14</v>
      </c>
    </row>
    <row r="1350" spans="1:14">
      <c r="A1350" t="str">
        <f t="shared" si="21"/>
        <v>Norman</v>
      </c>
      <c r="B1350">
        <v>0</v>
      </c>
      <c r="D1350">
        <v>1</v>
      </c>
      <c r="E1350">
        <v>17</v>
      </c>
      <c r="F1350" s="1">
        <v>42955</v>
      </c>
      <c r="G1350" s="1">
        <v>42957</v>
      </c>
      <c r="H1350">
        <v>6</v>
      </c>
      <c r="I1350">
        <v>49.83</v>
      </c>
      <c r="J1350">
        <v>0</v>
      </c>
      <c r="K1350">
        <v>34.922937899999994</v>
      </c>
      <c r="L1350">
        <v>-97.5361616</v>
      </c>
      <c r="M1350" s="13">
        <f>ACOS(COS(RADIANS(90-$P$2)) *COS(RADIANS(90-Table22[[#This Row],[Latitude]])) +SIN(RADIANS(90-$P$2)) *SIN(RADIANS(90-Table22[[#This Row],[Latitude]])) *COS(RADIANS($Q$2-Table22[[#This Row],[Longitude]]))) *3958.756</f>
        <v>20.207262418647197</v>
      </c>
      <c r="N1350" s="12">
        <f>Table22[[#This Row],[Permit Approval Date]]-Table22[[#This Row],[Permit Submitted Date]]</f>
        <v>2</v>
      </c>
    </row>
    <row r="1351" spans="1:14">
      <c r="A1351" t="str">
        <f t="shared" si="21"/>
        <v>Norman</v>
      </c>
      <c r="B1351">
        <v>0</v>
      </c>
      <c r="D1351">
        <v>2</v>
      </c>
      <c r="E1351">
        <v>31</v>
      </c>
      <c r="F1351" s="1">
        <v>42955</v>
      </c>
      <c r="G1351" s="1">
        <v>42955</v>
      </c>
      <c r="H1351">
        <v>3</v>
      </c>
      <c r="I1351">
        <v>32.25</v>
      </c>
      <c r="J1351">
        <v>0</v>
      </c>
      <c r="K1351">
        <v>34.902937899999998</v>
      </c>
      <c r="L1351">
        <v>-97.886161600000008</v>
      </c>
      <c r="M1351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351" s="12">
        <f>Table22[[#This Row],[Permit Approval Date]]-Table22[[#This Row],[Permit Submitted Date]]</f>
        <v>0</v>
      </c>
    </row>
    <row r="1352" spans="1:14">
      <c r="A1352" t="str">
        <f t="shared" si="21"/>
        <v>Norman</v>
      </c>
      <c r="B1352">
        <v>0</v>
      </c>
      <c r="D1352">
        <v>1</v>
      </c>
      <c r="E1352">
        <v>41</v>
      </c>
      <c r="F1352" s="1">
        <v>42956</v>
      </c>
      <c r="G1352" s="1">
        <v>42961</v>
      </c>
      <c r="H1352">
        <v>10</v>
      </c>
      <c r="I1352">
        <v>80.95</v>
      </c>
      <c r="J1352">
        <v>0</v>
      </c>
      <c r="K1352">
        <v>35.352937899999993</v>
      </c>
      <c r="L1352">
        <v>-97.196161599999996</v>
      </c>
      <c r="M1352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352" s="12">
        <f>Table22[[#This Row],[Permit Approval Date]]-Table22[[#This Row],[Permit Submitted Date]]</f>
        <v>5</v>
      </c>
    </row>
    <row r="1353" spans="1:14">
      <c r="A1353" t="str">
        <f t="shared" si="21"/>
        <v>Norman</v>
      </c>
      <c r="B1353">
        <v>0</v>
      </c>
      <c r="D1353">
        <v>1</v>
      </c>
      <c r="E1353">
        <v>30</v>
      </c>
      <c r="F1353" s="1">
        <v>42956</v>
      </c>
      <c r="G1353" s="1">
        <v>42957</v>
      </c>
      <c r="H1353">
        <v>9</v>
      </c>
      <c r="I1353">
        <v>62.61</v>
      </c>
      <c r="J1353">
        <v>0</v>
      </c>
      <c r="K1353">
        <v>34.992937899999994</v>
      </c>
      <c r="L1353">
        <v>-97.256161599999999</v>
      </c>
      <c r="M1353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353" s="12">
        <f>Table22[[#This Row],[Permit Approval Date]]-Table22[[#This Row],[Permit Submitted Date]]</f>
        <v>1</v>
      </c>
    </row>
    <row r="1354" spans="1:14">
      <c r="A1354" t="str">
        <f t="shared" si="21"/>
        <v>Norman</v>
      </c>
      <c r="B1354">
        <v>1</v>
      </c>
      <c r="D1354">
        <v>1</v>
      </c>
      <c r="E1354">
        <v>15</v>
      </c>
      <c r="F1354" s="1">
        <v>42956</v>
      </c>
      <c r="G1354" s="1">
        <v>42963</v>
      </c>
      <c r="H1354">
        <v>6</v>
      </c>
      <c r="I1354">
        <v>60.220000000000006</v>
      </c>
      <c r="J1354">
        <v>0</v>
      </c>
      <c r="K1354">
        <v>35.268142000000005</v>
      </c>
      <c r="L1354">
        <v>-97.45561099999999</v>
      </c>
      <c r="M1354" s="13">
        <f>ACOS(COS(RADIANS(90-$P$2)) *COS(RADIANS(90-Table22[[#This Row],[Latitude]])) +SIN(RADIANS(90-$P$2)) *SIN(RADIANS(90-Table22[[#This Row],[Latitude]])) *COS(RADIANS($Q$2-Table22[[#This Row],[Longitude]]))) *3958.756</f>
        <v>4.3187461484637382</v>
      </c>
      <c r="N1354" s="12">
        <f>Table22[[#This Row],[Permit Approval Date]]-Table22[[#This Row],[Permit Submitted Date]]</f>
        <v>7</v>
      </c>
    </row>
    <row r="1355" spans="1:14">
      <c r="A1355" t="str">
        <f t="shared" si="21"/>
        <v>Norman</v>
      </c>
      <c r="B1355">
        <v>0</v>
      </c>
      <c r="D1355">
        <v>1</v>
      </c>
      <c r="E1355">
        <v>27</v>
      </c>
      <c r="F1355" s="1">
        <v>42956</v>
      </c>
      <c r="G1355" s="1">
        <v>42956</v>
      </c>
      <c r="H1355">
        <v>8</v>
      </c>
      <c r="I1355">
        <v>53.78</v>
      </c>
      <c r="J1355">
        <v>0</v>
      </c>
      <c r="K1355">
        <v>35.472937899999998</v>
      </c>
      <c r="L1355">
        <v>-97.026161599999995</v>
      </c>
      <c r="M1355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355" s="12">
        <f>Table22[[#This Row],[Permit Approval Date]]-Table22[[#This Row],[Permit Submitted Date]]</f>
        <v>0</v>
      </c>
    </row>
    <row r="1356" spans="1:14">
      <c r="A1356" t="str">
        <f t="shared" si="21"/>
        <v>Norman</v>
      </c>
      <c r="B1356">
        <v>0</v>
      </c>
      <c r="D1356">
        <v>1</v>
      </c>
      <c r="E1356">
        <v>32</v>
      </c>
      <c r="F1356" s="1">
        <v>42956</v>
      </c>
      <c r="G1356" s="1">
        <v>42964</v>
      </c>
      <c r="H1356">
        <v>6</v>
      </c>
      <c r="I1356">
        <v>47.21</v>
      </c>
      <c r="J1356">
        <v>0</v>
      </c>
      <c r="K1356">
        <v>35.212937899999993</v>
      </c>
      <c r="L1356">
        <v>-97.576161600000006</v>
      </c>
      <c r="M1356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356" s="12">
        <f>Table22[[#This Row],[Permit Approval Date]]-Table22[[#This Row],[Permit Submitted Date]]</f>
        <v>8</v>
      </c>
    </row>
    <row r="1357" spans="1:14">
      <c r="A1357" t="str">
        <f t="shared" si="21"/>
        <v>Norman</v>
      </c>
      <c r="B1357">
        <v>0</v>
      </c>
      <c r="D1357">
        <v>1</v>
      </c>
      <c r="E1357">
        <v>10</v>
      </c>
      <c r="F1357" s="1">
        <v>42956</v>
      </c>
      <c r="G1357" s="1">
        <v>42972</v>
      </c>
      <c r="H1357">
        <v>3</v>
      </c>
      <c r="I1357">
        <v>28.21</v>
      </c>
      <c r="J1357">
        <v>0</v>
      </c>
      <c r="K1357">
        <v>35.362937899999999</v>
      </c>
      <c r="L1357">
        <v>-97.116161599999998</v>
      </c>
      <c r="M1357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357" s="12">
        <f>Table22[[#This Row],[Permit Approval Date]]-Table22[[#This Row],[Permit Submitted Date]]</f>
        <v>16</v>
      </c>
    </row>
    <row r="1358" spans="1:14">
      <c r="A1358" t="str">
        <f t="shared" si="21"/>
        <v>Norman</v>
      </c>
      <c r="B1358">
        <v>0</v>
      </c>
      <c r="D1358">
        <v>1</v>
      </c>
      <c r="E1358">
        <v>15</v>
      </c>
      <c r="F1358" s="1">
        <v>42956</v>
      </c>
      <c r="G1358" s="1">
        <v>42963</v>
      </c>
      <c r="H1358">
        <v>3</v>
      </c>
      <c r="I1358">
        <v>23.98</v>
      </c>
      <c r="J1358">
        <v>0</v>
      </c>
      <c r="K1358">
        <v>35.022937899999995</v>
      </c>
      <c r="L1358">
        <v>-97.396161599999999</v>
      </c>
      <c r="M1358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358" s="12">
        <f>Table22[[#This Row],[Permit Approval Date]]-Table22[[#This Row],[Permit Submitted Date]]</f>
        <v>7</v>
      </c>
    </row>
    <row r="1359" spans="1:14">
      <c r="A1359" t="str">
        <f t="shared" si="21"/>
        <v>Norman</v>
      </c>
      <c r="B1359">
        <v>0</v>
      </c>
      <c r="D1359">
        <v>1</v>
      </c>
      <c r="E1359">
        <v>8</v>
      </c>
      <c r="F1359" s="1">
        <v>42956</v>
      </c>
      <c r="G1359" s="1">
        <v>42963</v>
      </c>
      <c r="H1359">
        <v>3</v>
      </c>
      <c r="I1359">
        <v>14.95</v>
      </c>
      <c r="J1359">
        <v>0</v>
      </c>
      <c r="K1359">
        <v>35.222937899999998</v>
      </c>
      <c r="L1359">
        <v>-97.486161600000003</v>
      </c>
      <c r="M1359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359" s="12">
        <f>Table22[[#This Row],[Permit Approval Date]]-Table22[[#This Row],[Permit Submitted Date]]</f>
        <v>7</v>
      </c>
    </row>
    <row r="1360" spans="1:14">
      <c r="A1360" t="str">
        <f t="shared" si="21"/>
        <v>Norman</v>
      </c>
      <c r="B1360">
        <v>1</v>
      </c>
      <c r="D1360">
        <v>2</v>
      </c>
      <c r="E1360">
        <v>41</v>
      </c>
      <c r="F1360" s="1">
        <v>42957</v>
      </c>
      <c r="G1360" s="1">
        <v>42957</v>
      </c>
      <c r="H1360">
        <v>10</v>
      </c>
      <c r="I1360">
        <v>79.52</v>
      </c>
      <c r="J1360">
        <v>0</v>
      </c>
      <c r="K1360">
        <v>35.150954999999996</v>
      </c>
      <c r="L1360">
        <v>-97.421639999999996</v>
      </c>
      <c r="M1360" s="13">
        <f>ACOS(COS(RADIANS(90-$P$2)) *COS(RADIANS(90-Table22[[#This Row],[Latitude]])) +SIN(RADIANS(90-$P$2)) *SIN(RADIANS(90-Table22[[#This Row],[Latitude]])) *COS(RADIANS($Q$2-Table22[[#This Row],[Longitude]]))) *3958.756</f>
        <v>4.0609017812829054</v>
      </c>
      <c r="N1360" s="12">
        <f>Table22[[#This Row],[Permit Approval Date]]-Table22[[#This Row],[Permit Submitted Date]]</f>
        <v>0</v>
      </c>
    </row>
    <row r="1361" spans="1:14">
      <c r="A1361" t="str">
        <f t="shared" si="21"/>
        <v>Norman</v>
      </c>
      <c r="B1361">
        <v>1</v>
      </c>
      <c r="D1361">
        <v>1</v>
      </c>
      <c r="E1361">
        <v>20</v>
      </c>
      <c r="F1361" s="1">
        <v>42957</v>
      </c>
      <c r="G1361" s="1">
        <v>42965</v>
      </c>
      <c r="H1361">
        <v>6</v>
      </c>
      <c r="I1361">
        <v>54.3</v>
      </c>
      <c r="J1361">
        <v>0</v>
      </c>
      <c r="K1361">
        <v>35.138142000000002</v>
      </c>
      <c r="L1361">
        <v>-97.465610999999996</v>
      </c>
      <c r="M1361" s="13">
        <f>ACOS(COS(RADIANS(90-$P$2)) *COS(RADIANS(90-Table22[[#This Row],[Latitude]])) +SIN(RADIANS(90-$P$2)) *SIN(RADIANS(90-Table22[[#This Row],[Latitude]])) *COS(RADIANS($Q$2-Table22[[#This Row],[Longitude]]))) *3958.756</f>
        <v>4.8143170488676619</v>
      </c>
      <c r="N1361" s="12">
        <f>Table22[[#This Row],[Permit Approval Date]]-Table22[[#This Row],[Permit Submitted Date]]</f>
        <v>8</v>
      </c>
    </row>
    <row r="1362" spans="1:14">
      <c r="A1362" t="str">
        <f t="shared" si="21"/>
        <v>Norman</v>
      </c>
      <c r="B1362">
        <v>1</v>
      </c>
      <c r="D1362">
        <v>1</v>
      </c>
      <c r="E1362">
        <v>22</v>
      </c>
      <c r="F1362" s="1">
        <v>42957</v>
      </c>
      <c r="G1362" s="1">
        <v>42958</v>
      </c>
      <c r="H1362">
        <v>6</v>
      </c>
      <c r="I1362">
        <v>51.08</v>
      </c>
      <c r="J1362">
        <v>0</v>
      </c>
      <c r="K1362">
        <v>35.320954999999998</v>
      </c>
      <c r="L1362">
        <v>-97.271640000000005</v>
      </c>
      <c r="M1362" s="13">
        <f>ACOS(COS(RADIANS(90-$P$2)) *COS(RADIANS(90-Table22[[#This Row],[Latitude]])) +SIN(RADIANS(90-$P$2)) *SIN(RADIANS(90-Table22[[#This Row],[Latitude]])) *COS(RADIANS($Q$2-Table22[[#This Row],[Longitude]]))) *3958.756</f>
        <v>12.667085104072182</v>
      </c>
      <c r="N1362" s="12">
        <f>Table22[[#This Row],[Permit Approval Date]]-Table22[[#This Row],[Permit Submitted Date]]</f>
        <v>1</v>
      </c>
    </row>
    <row r="1363" spans="1:14">
      <c r="A1363" t="str">
        <f t="shared" si="21"/>
        <v>Norman</v>
      </c>
      <c r="B1363">
        <v>0</v>
      </c>
      <c r="D1363">
        <v>1</v>
      </c>
      <c r="E1363">
        <v>25</v>
      </c>
      <c r="F1363" s="1">
        <v>42957</v>
      </c>
      <c r="G1363" s="1">
        <v>42957</v>
      </c>
      <c r="H1363">
        <v>5</v>
      </c>
      <c r="I1363">
        <v>41.63</v>
      </c>
      <c r="J1363">
        <v>0</v>
      </c>
      <c r="K1363">
        <v>35.232937899999996</v>
      </c>
      <c r="L1363">
        <v>-97.006161599999999</v>
      </c>
      <c r="M136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363" s="12">
        <f>Table22[[#This Row],[Permit Approval Date]]-Table22[[#This Row],[Permit Submitted Date]]</f>
        <v>0</v>
      </c>
    </row>
    <row r="1364" spans="1:14">
      <c r="A1364" t="str">
        <f t="shared" si="21"/>
        <v>Norman</v>
      </c>
      <c r="B1364">
        <v>0</v>
      </c>
      <c r="D1364">
        <v>1</v>
      </c>
      <c r="E1364">
        <v>26</v>
      </c>
      <c r="F1364" s="1">
        <v>42957</v>
      </c>
      <c r="G1364" s="1">
        <v>42957</v>
      </c>
      <c r="H1364">
        <v>3</v>
      </c>
      <c r="I1364">
        <v>26.619999999999997</v>
      </c>
      <c r="J1364">
        <v>0</v>
      </c>
      <c r="K1364">
        <v>35.162937899999996</v>
      </c>
      <c r="L1364">
        <v>-96.9261616</v>
      </c>
      <c r="M1364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364" s="12">
        <f>Table22[[#This Row],[Permit Approval Date]]-Table22[[#This Row],[Permit Submitted Date]]</f>
        <v>0</v>
      </c>
    </row>
    <row r="1365" spans="1:14">
      <c r="A1365" t="str">
        <f t="shared" si="21"/>
        <v>Norman</v>
      </c>
      <c r="B1365">
        <v>0</v>
      </c>
      <c r="D1365">
        <v>1</v>
      </c>
      <c r="E1365">
        <v>18</v>
      </c>
      <c r="F1365" s="1">
        <v>42957</v>
      </c>
      <c r="G1365" s="1">
        <v>42957</v>
      </c>
      <c r="H1365">
        <v>3</v>
      </c>
      <c r="I1365">
        <v>19.260000000000002</v>
      </c>
      <c r="J1365">
        <v>0</v>
      </c>
      <c r="K1365">
        <v>35.102937899999993</v>
      </c>
      <c r="L1365">
        <v>-97.756161599999999</v>
      </c>
      <c r="M1365" s="13">
        <f>ACOS(COS(RADIANS(90-$P$2)) *COS(RADIANS(90-Table22[[#This Row],[Latitude]])) +SIN(RADIANS(90-$P$2)) *SIN(RADIANS(90-Table22[[#This Row],[Latitude]])) *COS(RADIANS($Q$2-Table22[[#This Row],[Longitude]]))) *3958.756</f>
        <v>18.882438005172606</v>
      </c>
      <c r="N1365" s="12">
        <f>Table22[[#This Row],[Permit Approval Date]]-Table22[[#This Row],[Permit Submitted Date]]</f>
        <v>0</v>
      </c>
    </row>
    <row r="1366" spans="1:14">
      <c r="A1366" t="str">
        <f t="shared" si="21"/>
        <v>Norman</v>
      </c>
      <c r="B1366">
        <v>0</v>
      </c>
      <c r="D1366">
        <v>2</v>
      </c>
      <c r="E1366">
        <v>31</v>
      </c>
      <c r="F1366" s="1">
        <v>42958</v>
      </c>
      <c r="G1366" s="1">
        <v>42969</v>
      </c>
      <c r="H1366">
        <v>6</v>
      </c>
      <c r="I1366">
        <v>53.819999999999993</v>
      </c>
      <c r="J1366">
        <v>0</v>
      </c>
      <c r="K1366">
        <v>35.222937899999998</v>
      </c>
      <c r="L1366">
        <v>-97.096161600000002</v>
      </c>
      <c r="M1366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1366" s="12">
        <f>Table22[[#This Row],[Permit Approval Date]]-Table22[[#This Row],[Permit Submitted Date]]</f>
        <v>11</v>
      </c>
    </row>
    <row r="1367" spans="1:14">
      <c r="A1367" t="str">
        <f t="shared" si="21"/>
        <v>Norman</v>
      </c>
      <c r="B1367">
        <v>0</v>
      </c>
      <c r="D1367">
        <v>1</v>
      </c>
      <c r="E1367">
        <v>11</v>
      </c>
      <c r="F1367" s="1">
        <v>42958</v>
      </c>
      <c r="G1367" s="1">
        <v>42963</v>
      </c>
      <c r="H1367">
        <v>3</v>
      </c>
      <c r="I1367">
        <v>16.579999999999998</v>
      </c>
      <c r="J1367">
        <v>0</v>
      </c>
      <c r="K1367">
        <v>35.022937899999995</v>
      </c>
      <c r="L1367">
        <v>-97.396161599999999</v>
      </c>
      <c r="M1367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367" s="12">
        <f>Table22[[#This Row],[Permit Approval Date]]-Table22[[#This Row],[Permit Submitted Date]]</f>
        <v>5</v>
      </c>
    </row>
    <row r="1368" spans="1:14">
      <c r="A1368" t="str">
        <f t="shared" si="21"/>
        <v>Norman</v>
      </c>
      <c r="B1368">
        <v>0</v>
      </c>
      <c r="D1368">
        <v>1</v>
      </c>
      <c r="E1368">
        <v>30</v>
      </c>
      <c r="F1368" s="1">
        <v>42961</v>
      </c>
      <c r="G1368" s="1">
        <v>42969</v>
      </c>
      <c r="H1368">
        <v>15</v>
      </c>
      <c r="I1368">
        <v>104.49000000000001</v>
      </c>
      <c r="J1368">
        <v>0</v>
      </c>
      <c r="K1368">
        <v>35.362937899999999</v>
      </c>
      <c r="L1368">
        <v>-97.116161599999998</v>
      </c>
      <c r="M1368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368" s="12">
        <f>Table22[[#This Row],[Permit Approval Date]]-Table22[[#This Row],[Permit Submitted Date]]</f>
        <v>8</v>
      </c>
    </row>
    <row r="1369" spans="1:14">
      <c r="A1369" t="str">
        <f t="shared" si="21"/>
        <v>Norman</v>
      </c>
      <c r="B1369">
        <v>0</v>
      </c>
      <c r="D1369">
        <v>2</v>
      </c>
      <c r="E1369">
        <v>45</v>
      </c>
      <c r="F1369" s="1">
        <v>42961</v>
      </c>
      <c r="G1369" s="1">
        <v>42971</v>
      </c>
      <c r="H1369">
        <v>8</v>
      </c>
      <c r="I1369">
        <v>72.319999999999993</v>
      </c>
      <c r="J1369">
        <v>0</v>
      </c>
      <c r="K1369">
        <v>35.162937899999996</v>
      </c>
      <c r="L1369">
        <v>-96.9261616</v>
      </c>
      <c r="M1369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369" s="12">
        <f>Table22[[#This Row],[Permit Approval Date]]-Table22[[#This Row],[Permit Submitted Date]]</f>
        <v>10</v>
      </c>
    </row>
    <row r="1370" spans="1:14">
      <c r="A1370" t="str">
        <f t="shared" si="21"/>
        <v>Norman</v>
      </c>
      <c r="B1370">
        <v>1</v>
      </c>
      <c r="D1370">
        <v>1</v>
      </c>
      <c r="E1370">
        <v>27</v>
      </c>
      <c r="F1370" s="1">
        <v>42961</v>
      </c>
      <c r="G1370" s="1">
        <v>42968</v>
      </c>
      <c r="H1370">
        <v>9</v>
      </c>
      <c r="I1370">
        <v>68.52000000000001</v>
      </c>
      <c r="J1370">
        <v>0</v>
      </c>
      <c r="K1370">
        <v>35.162937899999996</v>
      </c>
      <c r="L1370">
        <v>-96.9261616</v>
      </c>
      <c r="M1370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370" s="12">
        <f>Table22[[#This Row],[Permit Approval Date]]-Table22[[#This Row],[Permit Submitted Date]]</f>
        <v>7</v>
      </c>
    </row>
    <row r="1371" spans="1:14">
      <c r="A1371" t="str">
        <f t="shared" si="21"/>
        <v>Norman</v>
      </c>
      <c r="B1371">
        <v>1</v>
      </c>
      <c r="D1371">
        <v>1</v>
      </c>
      <c r="E1371">
        <v>27</v>
      </c>
      <c r="F1371" s="1">
        <v>42961</v>
      </c>
      <c r="G1371" s="1">
        <v>42968</v>
      </c>
      <c r="H1371">
        <v>9</v>
      </c>
      <c r="I1371">
        <v>68.52000000000001</v>
      </c>
      <c r="J1371">
        <v>0</v>
      </c>
      <c r="K1371">
        <v>35.162937899999996</v>
      </c>
      <c r="L1371">
        <v>-96.9261616</v>
      </c>
      <c r="M1371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371" s="12">
        <f>Table22[[#This Row],[Permit Approval Date]]-Table22[[#This Row],[Permit Submitted Date]]</f>
        <v>7</v>
      </c>
    </row>
    <row r="1372" spans="1:14">
      <c r="A1372" t="str">
        <f t="shared" si="21"/>
        <v>Norman</v>
      </c>
      <c r="B1372">
        <v>1</v>
      </c>
      <c r="D1372">
        <v>1</v>
      </c>
      <c r="E1372">
        <v>18</v>
      </c>
      <c r="F1372" s="1">
        <v>42961</v>
      </c>
      <c r="G1372" s="1">
        <v>42961</v>
      </c>
      <c r="H1372">
        <v>5</v>
      </c>
      <c r="I1372">
        <v>57.43</v>
      </c>
      <c r="J1372">
        <v>0</v>
      </c>
      <c r="K1372">
        <v>34.4732056</v>
      </c>
      <c r="L1372">
        <v>-97.128782399999992</v>
      </c>
      <c r="M1372" s="13">
        <f>ACOS(COS(RADIANS(90-$P$2)) *COS(RADIANS(90-Table22[[#This Row],[Latitude]])) +SIN(RADIANS(90-$P$2)) *SIN(RADIANS(90-Table22[[#This Row],[Latitude]])) *COS(RADIANS($Q$2-Table22[[#This Row],[Longitude]]))) *3958.756</f>
        <v>53.748095903156283</v>
      </c>
      <c r="N1372" s="12">
        <f>Table22[[#This Row],[Permit Approval Date]]-Table22[[#This Row],[Permit Submitted Date]]</f>
        <v>0</v>
      </c>
    </row>
    <row r="1373" spans="1:14">
      <c r="A1373" t="str">
        <f t="shared" si="21"/>
        <v>Norman</v>
      </c>
      <c r="B1373">
        <v>0</v>
      </c>
      <c r="D1373">
        <v>1</v>
      </c>
      <c r="E1373">
        <v>28</v>
      </c>
      <c r="F1373" s="1">
        <v>42961</v>
      </c>
      <c r="G1373" s="1">
        <v>42961</v>
      </c>
      <c r="H1373">
        <v>4</v>
      </c>
      <c r="I1373">
        <v>33.699999999999996</v>
      </c>
      <c r="J1373">
        <v>0</v>
      </c>
      <c r="K1373">
        <v>35.272937899999995</v>
      </c>
      <c r="L1373">
        <v>-96.956161600000001</v>
      </c>
      <c r="M1373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373" s="12">
        <f>Table22[[#This Row],[Permit Approval Date]]-Table22[[#This Row],[Permit Submitted Date]]</f>
        <v>0</v>
      </c>
    </row>
    <row r="1374" spans="1:14">
      <c r="A1374" t="str">
        <f t="shared" si="21"/>
        <v>Norman</v>
      </c>
      <c r="B1374">
        <v>0</v>
      </c>
      <c r="D1374">
        <v>1</v>
      </c>
      <c r="E1374">
        <v>19</v>
      </c>
      <c r="F1374" s="1">
        <v>42961</v>
      </c>
      <c r="G1374" s="1">
        <v>42961</v>
      </c>
      <c r="H1374">
        <v>2</v>
      </c>
      <c r="I1374">
        <v>22.66</v>
      </c>
      <c r="J1374">
        <v>0</v>
      </c>
      <c r="K1374">
        <v>34.902937899999998</v>
      </c>
      <c r="L1374">
        <v>-97.376161600000003</v>
      </c>
      <c r="M1374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374" s="12">
        <f>Table22[[#This Row],[Permit Approval Date]]-Table22[[#This Row],[Permit Submitted Date]]</f>
        <v>0</v>
      </c>
    </row>
    <row r="1375" spans="1:14">
      <c r="A1375" t="str">
        <f t="shared" si="21"/>
        <v>Norman</v>
      </c>
      <c r="B1375">
        <v>1</v>
      </c>
      <c r="D1375">
        <v>1</v>
      </c>
      <c r="E1375">
        <v>11</v>
      </c>
      <c r="F1375" s="1">
        <v>42961</v>
      </c>
      <c r="G1375" s="1">
        <v>42983</v>
      </c>
      <c r="H1375">
        <v>5</v>
      </c>
      <c r="I1375">
        <v>19.25</v>
      </c>
      <c r="J1375">
        <v>0</v>
      </c>
      <c r="K1375">
        <v>35.060296100000002</v>
      </c>
      <c r="L1375">
        <v>-96.406200200000001</v>
      </c>
      <c r="M1375" s="13">
        <f>ACOS(COS(RADIANS(90-$P$2)) *COS(RADIANS(90-Table22[[#This Row],[Latitude]])) +SIN(RADIANS(90-$P$2)) *SIN(RADIANS(90-Table22[[#This Row],[Latitude]])) *COS(RADIANS($Q$2-Table22[[#This Row],[Longitude]]))) *3958.756</f>
        <v>59.645787478648849</v>
      </c>
      <c r="N1375" s="12">
        <f>Table22[[#This Row],[Permit Approval Date]]-Table22[[#This Row],[Permit Submitted Date]]</f>
        <v>22</v>
      </c>
    </row>
    <row r="1376" spans="1:14">
      <c r="A1376" t="str">
        <f t="shared" si="21"/>
        <v>Norman</v>
      </c>
      <c r="B1376">
        <v>0</v>
      </c>
      <c r="D1376">
        <v>1</v>
      </c>
      <c r="E1376">
        <v>8</v>
      </c>
      <c r="F1376" s="1">
        <v>42961</v>
      </c>
      <c r="G1376" s="1">
        <v>42969</v>
      </c>
      <c r="H1376">
        <v>3</v>
      </c>
      <c r="I1376">
        <v>16.48</v>
      </c>
      <c r="J1376">
        <v>0</v>
      </c>
      <c r="K1376">
        <v>35.1429379</v>
      </c>
      <c r="L1376">
        <v>-97.496161600000008</v>
      </c>
      <c r="M1376" s="13">
        <f>ACOS(COS(RADIANS(90-$P$2)) *COS(RADIANS(90-Table22[[#This Row],[Latitude]])) +SIN(RADIANS(90-$P$2)) *SIN(RADIANS(90-Table22[[#This Row],[Latitude]])) *COS(RADIANS($Q$2-Table22[[#This Row],[Longitude]]))) *3958.756</f>
        <v>5.1822189717645397</v>
      </c>
      <c r="N1376" s="12">
        <f>Table22[[#This Row],[Permit Approval Date]]-Table22[[#This Row],[Permit Submitted Date]]</f>
        <v>8</v>
      </c>
    </row>
    <row r="1377" spans="1:14">
      <c r="A1377" t="str">
        <f t="shared" si="21"/>
        <v>Norman</v>
      </c>
      <c r="B1377">
        <v>0</v>
      </c>
      <c r="D1377">
        <v>1</v>
      </c>
      <c r="E1377">
        <v>18</v>
      </c>
      <c r="F1377" s="1">
        <v>42961</v>
      </c>
      <c r="G1377" s="1">
        <v>42961</v>
      </c>
      <c r="H1377">
        <v>3</v>
      </c>
      <c r="I1377">
        <v>9.5</v>
      </c>
      <c r="J1377">
        <v>5.32</v>
      </c>
      <c r="K1377">
        <v>36.452937899999995</v>
      </c>
      <c r="L1377">
        <v>-97.7861616</v>
      </c>
      <c r="M1377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377" s="12">
        <f>Table22[[#This Row],[Permit Approval Date]]-Table22[[#This Row],[Permit Submitted Date]]</f>
        <v>0</v>
      </c>
    </row>
    <row r="1378" spans="1:14">
      <c r="A1378" t="str">
        <f t="shared" si="21"/>
        <v>Norman</v>
      </c>
      <c r="B1378">
        <v>1</v>
      </c>
      <c r="D1378">
        <v>1</v>
      </c>
      <c r="E1378">
        <v>23</v>
      </c>
      <c r="F1378" s="1">
        <v>42962</v>
      </c>
      <c r="G1378" s="1">
        <v>42964</v>
      </c>
      <c r="H1378">
        <v>5</v>
      </c>
      <c r="I1378">
        <v>58.2</v>
      </c>
      <c r="J1378">
        <v>0</v>
      </c>
      <c r="K1378">
        <v>35.158142000000005</v>
      </c>
      <c r="L1378">
        <v>-97.145610999999988</v>
      </c>
      <c r="M1378" s="13">
        <f>ACOS(COS(RADIANS(90-$P$2)) *COS(RADIANS(90-Table22[[#This Row],[Latitude]])) +SIN(RADIANS(90-$P$2)) *SIN(RADIANS(90-Table22[[#This Row],[Latitude]])) *COS(RADIANS($Q$2-Table22[[#This Row],[Longitude]]))) *3958.756</f>
        <v>17.317968646855981</v>
      </c>
      <c r="N1378" s="12">
        <f>Table22[[#This Row],[Permit Approval Date]]-Table22[[#This Row],[Permit Submitted Date]]</f>
        <v>2</v>
      </c>
    </row>
    <row r="1379" spans="1:14">
      <c r="A1379" t="str">
        <f t="shared" si="21"/>
        <v>Norman</v>
      </c>
      <c r="B1379">
        <v>1</v>
      </c>
      <c r="D1379">
        <v>1</v>
      </c>
      <c r="E1379">
        <v>18</v>
      </c>
      <c r="F1379" s="1">
        <v>42962</v>
      </c>
      <c r="G1379" s="1">
        <v>42962</v>
      </c>
      <c r="H1379">
        <v>7</v>
      </c>
      <c r="I1379">
        <v>56.89</v>
      </c>
      <c r="J1379">
        <v>3.5</v>
      </c>
      <c r="K1379">
        <v>35.803925</v>
      </c>
      <c r="L1379">
        <v>-97.199213999999998</v>
      </c>
      <c r="M1379" s="13">
        <f>ACOS(COS(RADIANS(90-$P$2)) *COS(RADIANS(90-Table22[[#This Row],[Latitude]])) +SIN(RADIANS(90-$P$2)) *SIN(RADIANS(90-Table22[[#This Row],[Latitude]])) *COS(RADIANS($Q$2-Table22[[#This Row],[Longitude]]))) *3958.756</f>
        <v>43.588761577956291</v>
      </c>
      <c r="N1379" s="12">
        <f>Table22[[#This Row],[Permit Approval Date]]-Table22[[#This Row],[Permit Submitted Date]]</f>
        <v>0</v>
      </c>
    </row>
    <row r="1380" spans="1:14">
      <c r="A1380" t="str">
        <f t="shared" si="21"/>
        <v>Norman</v>
      </c>
      <c r="B1380">
        <v>1</v>
      </c>
      <c r="D1380">
        <v>1</v>
      </c>
      <c r="E1380">
        <v>26</v>
      </c>
      <c r="F1380" s="1">
        <v>42962</v>
      </c>
      <c r="G1380" s="1">
        <v>42970</v>
      </c>
      <c r="H1380">
        <v>7</v>
      </c>
      <c r="I1380">
        <v>46.239999999999995</v>
      </c>
      <c r="J1380">
        <v>0</v>
      </c>
      <c r="K1380">
        <v>34.693925</v>
      </c>
      <c r="L1380">
        <v>-97.409213999999992</v>
      </c>
      <c r="M1380" s="13">
        <f>ACOS(COS(RADIANS(90-$P$2)) *COS(RADIANS(90-Table22[[#This Row],[Latitude]])) +SIN(RADIANS(90-$P$2)) *SIN(RADIANS(90-Table22[[#This Row],[Latitude]])) *COS(RADIANS($Q$2-Table22[[#This Row],[Longitude]]))) *3958.756</f>
        <v>35.449081189038786</v>
      </c>
      <c r="N1380" s="12">
        <f>Table22[[#This Row],[Permit Approval Date]]-Table22[[#This Row],[Permit Submitted Date]]</f>
        <v>8</v>
      </c>
    </row>
    <row r="1381" spans="1:14">
      <c r="A1381" t="str">
        <f t="shared" si="21"/>
        <v>Norman</v>
      </c>
      <c r="B1381">
        <v>0</v>
      </c>
      <c r="D1381">
        <v>1</v>
      </c>
      <c r="E1381">
        <v>37</v>
      </c>
      <c r="F1381" s="1">
        <v>42963</v>
      </c>
      <c r="G1381" s="1">
        <v>42979</v>
      </c>
      <c r="H1381">
        <v>8</v>
      </c>
      <c r="I1381">
        <v>70.73</v>
      </c>
      <c r="J1381">
        <v>0</v>
      </c>
      <c r="K1381">
        <v>35.482937899999996</v>
      </c>
      <c r="L1381">
        <v>-97.206161600000001</v>
      </c>
      <c r="M138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381" s="12">
        <f>Table22[[#This Row],[Permit Approval Date]]-Table22[[#This Row],[Permit Submitted Date]]</f>
        <v>16</v>
      </c>
    </row>
    <row r="1382" spans="1:14">
      <c r="A1382" t="str">
        <f t="shared" si="21"/>
        <v>Norman</v>
      </c>
      <c r="B1382">
        <v>1</v>
      </c>
      <c r="D1382">
        <v>1</v>
      </c>
      <c r="E1382">
        <v>16</v>
      </c>
      <c r="F1382" s="1">
        <v>42963</v>
      </c>
      <c r="G1382" s="1">
        <v>42964</v>
      </c>
      <c r="H1382">
        <v>6</v>
      </c>
      <c r="I1382">
        <v>59.48</v>
      </c>
      <c r="J1382">
        <v>0</v>
      </c>
      <c r="K1382">
        <v>35.218142</v>
      </c>
      <c r="L1382">
        <v>-97.155610999999993</v>
      </c>
      <c r="M1382" s="13">
        <f>ACOS(COS(RADIANS(90-$P$2)) *COS(RADIANS(90-Table22[[#This Row],[Latitude]])) +SIN(RADIANS(90-$P$2)) *SIN(RADIANS(90-Table22[[#This Row],[Latitude]])) *COS(RADIANS($Q$2-Table22[[#This Row],[Longitude]]))) *3958.756</f>
        <v>16.448805996412069</v>
      </c>
      <c r="N1382" s="12">
        <f>Table22[[#This Row],[Permit Approval Date]]-Table22[[#This Row],[Permit Submitted Date]]</f>
        <v>1</v>
      </c>
    </row>
    <row r="1383" spans="1:14">
      <c r="A1383" t="str">
        <f t="shared" si="21"/>
        <v>Norman</v>
      </c>
      <c r="B1383">
        <v>0</v>
      </c>
      <c r="D1383">
        <v>1</v>
      </c>
      <c r="E1383">
        <v>20</v>
      </c>
      <c r="F1383" s="1">
        <v>42963</v>
      </c>
      <c r="G1383" s="1">
        <v>42969</v>
      </c>
      <c r="H1383">
        <v>11</v>
      </c>
      <c r="I1383">
        <v>56.769999999999996</v>
      </c>
      <c r="J1383">
        <v>7.01</v>
      </c>
      <c r="K1383">
        <v>35.222937899999998</v>
      </c>
      <c r="L1383">
        <v>-97.486161600000003</v>
      </c>
      <c r="M1383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383" s="12">
        <f>Table22[[#This Row],[Permit Approval Date]]-Table22[[#This Row],[Permit Submitted Date]]</f>
        <v>6</v>
      </c>
    </row>
    <row r="1384" spans="1:14">
      <c r="A1384" t="str">
        <f t="shared" si="21"/>
        <v>Norman</v>
      </c>
      <c r="B1384">
        <v>0</v>
      </c>
      <c r="D1384">
        <v>1</v>
      </c>
      <c r="E1384">
        <v>26</v>
      </c>
      <c r="F1384" s="1">
        <v>42963</v>
      </c>
      <c r="G1384" s="1">
        <v>42969</v>
      </c>
      <c r="H1384">
        <v>4</v>
      </c>
      <c r="I1384">
        <v>37.200000000000003</v>
      </c>
      <c r="J1384">
        <v>0</v>
      </c>
      <c r="K1384">
        <v>35.352937899999993</v>
      </c>
      <c r="L1384">
        <v>-97.196161599999996</v>
      </c>
      <c r="M1384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384" s="12">
        <f>Table22[[#This Row],[Permit Approval Date]]-Table22[[#This Row],[Permit Submitted Date]]</f>
        <v>6</v>
      </c>
    </row>
    <row r="1385" spans="1:14">
      <c r="A1385" t="str">
        <f t="shared" si="21"/>
        <v>Norman</v>
      </c>
      <c r="B1385">
        <v>0</v>
      </c>
      <c r="D1385">
        <v>1</v>
      </c>
      <c r="E1385">
        <v>26</v>
      </c>
      <c r="F1385" s="1">
        <v>42963</v>
      </c>
      <c r="G1385" s="1">
        <v>42969</v>
      </c>
      <c r="H1385">
        <v>4</v>
      </c>
      <c r="I1385">
        <v>30.75</v>
      </c>
      <c r="J1385">
        <v>0</v>
      </c>
      <c r="K1385">
        <v>35.042937899999998</v>
      </c>
      <c r="L1385">
        <v>-97.486161600000003</v>
      </c>
      <c r="M1385" s="13">
        <f>ACOS(COS(RADIANS(90-$P$2)) *COS(RADIANS(90-Table22[[#This Row],[Latitude]])) +SIN(RADIANS(90-$P$2)) *SIN(RADIANS(90-Table22[[#This Row],[Latitude]])) *COS(RADIANS($Q$2-Table22[[#This Row],[Longitude]]))) *3958.756</f>
        <v>11.490650529451814</v>
      </c>
      <c r="N1385" s="12">
        <f>Table22[[#This Row],[Permit Approval Date]]-Table22[[#This Row],[Permit Submitted Date]]</f>
        <v>6</v>
      </c>
    </row>
    <row r="1386" spans="1:14">
      <c r="A1386" t="str">
        <f t="shared" si="21"/>
        <v>Norman</v>
      </c>
      <c r="B1386">
        <v>1</v>
      </c>
      <c r="D1386">
        <v>1</v>
      </c>
      <c r="E1386">
        <v>13</v>
      </c>
      <c r="F1386" s="1">
        <v>42963</v>
      </c>
      <c r="G1386" s="1">
        <v>42963</v>
      </c>
      <c r="H1386">
        <v>6</v>
      </c>
      <c r="I1386">
        <v>29.9</v>
      </c>
      <c r="J1386">
        <v>7.63</v>
      </c>
      <c r="K1386">
        <v>35.260556999999999</v>
      </c>
      <c r="L1386">
        <v>-97.540181399999994</v>
      </c>
      <c r="M1386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386" s="12">
        <f>Table22[[#This Row],[Permit Approval Date]]-Table22[[#This Row],[Permit Submitted Date]]</f>
        <v>0</v>
      </c>
    </row>
    <row r="1387" spans="1:14">
      <c r="A1387" t="str">
        <f t="shared" si="21"/>
        <v>Norman</v>
      </c>
      <c r="B1387">
        <v>0</v>
      </c>
      <c r="D1387">
        <v>1</v>
      </c>
      <c r="E1387">
        <v>16</v>
      </c>
      <c r="F1387" s="1">
        <v>42963</v>
      </c>
      <c r="G1387" s="1">
        <v>42970</v>
      </c>
      <c r="H1387">
        <v>3</v>
      </c>
      <c r="I1387">
        <v>24.18</v>
      </c>
      <c r="J1387">
        <v>0</v>
      </c>
      <c r="K1387">
        <v>35.242937899999994</v>
      </c>
      <c r="L1387">
        <v>-97.636161600000008</v>
      </c>
      <c r="M1387" s="13">
        <f>ACOS(COS(RADIANS(90-$P$2)) *COS(RADIANS(90-Table22[[#This Row],[Latitude]])) +SIN(RADIANS(90-$P$2)) *SIN(RADIANS(90-Table22[[#This Row],[Latitude]])) *COS(RADIANS($Q$2-Table22[[#This Row],[Longitude]]))) *3958.756</f>
        <v>10.997307585302561</v>
      </c>
      <c r="N1387" s="12">
        <f>Table22[[#This Row],[Permit Approval Date]]-Table22[[#This Row],[Permit Submitted Date]]</f>
        <v>7</v>
      </c>
    </row>
    <row r="1388" spans="1:14">
      <c r="A1388" t="str">
        <f t="shared" si="21"/>
        <v>Norman</v>
      </c>
      <c r="B1388">
        <v>1</v>
      </c>
      <c r="D1388">
        <v>1</v>
      </c>
      <c r="E1388">
        <v>16</v>
      </c>
      <c r="F1388" s="1">
        <v>42964</v>
      </c>
      <c r="G1388" s="1">
        <v>42971</v>
      </c>
      <c r="H1388">
        <v>5</v>
      </c>
      <c r="I1388">
        <v>52.120000000000005</v>
      </c>
      <c r="J1388">
        <v>0</v>
      </c>
      <c r="K1388">
        <v>35.338142000000005</v>
      </c>
      <c r="L1388">
        <v>-97.385610999999997</v>
      </c>
      <c r="M1388" s="13">
        <f>ACOS(COS(RADIANS(90-$P$2)) *COS(RADIANS(90-Table22[[#This Row],[Latitude]])) +SIN(RADIANS(90-$P$2)) *SIN(RADIANS(90-Table22[[#This Row],[Latitude]])) *COS(RADIANS($Q$2-Table22[[#This Row],[Longitude]]))) *3958.756</f>
        <v>9.7527180483824942</v>
      </c>
      <c r="N1388" s="12">
        <f>Table22[[#This Row],[Permit Approval Date]]-Table22[[#This Row],[Permit Submitted Date]]</f>
        <v>7</v>
      </c>
    </row>
    <row r="1389" spans="1:14">
      <c r="A1389" t="str">
        <f t="shared" si="21"/>
        <v>Norman</v>
      </c>
      <c r="B1389">
        <v>1</v>
      </c>
      <c r="D1389">
        <v>1</v>
      </c>
      <c r="E1389">
        <v>24</v>
      </c>
      <c r="F1389" s="1">
        <v>42964</v>
      </c>
      <c r="G1389" s="1">
        <v>42976</v>
      </c>
      <c r="H1389">
        <v>6</v>
      </c>
      <c r="I1389">
        <v>44.410000000000004</v>
      </c>
      <c r="J1389">
        <v>8.1300000000000008</v>
      </c>
      <c r="K1389">
        <v>35.045301500000001</v>
      </c>
      <c r="L1389">
        <v>-96.476652799999997</v>
      </c>
      <c r="M1389" s="13">
        <f>ACOS(COS(RADIANS(90-$P$2)) *COS(RADIANS(90-Table22[[#This Row],[Latitude]])) +SIN(RADIANS(90-$P$2)) *SIN(RADIANS(90-Table22[[#This Row],[Latitude]])) *COS(RADIANS($Q$2-Table22[[#This Row],[Longitude]]))) *3958.756</f>
        <v>55.927565371644249</v>
      </c>
      <c r="N1389" s="12">
        <f>Table22[[#This Row],[Permit Approval Date]]-Table22[[#This Row],[Permit Submitted Date]]</f>
        <v>12</v>
      </c>
    </row>
    <row r="1390" spans="1:14">
      <c r="A1390" t="str">
        <f t="shared" si="21"/>
        <v>Norman</v>
      </c>
      <c r="B1390">
        <v>0</v>
      </c>
      <c r="D1390">
        <v>1</v>
      </c>
      <c r="E1390">
        <v>29</v>
      </c>
      <c r="F1390" s="1">
        <v>42964</v>
      </c>
      <c r="G1390" s="1">
        <v>42964</v>
      </c>
      <c r="H1390">
        <v>3</v>
      </c>
      <c r="I1390">
        <v>32.65</v>
      </c>
      <c r="J1390">
        <v>0</v>
      </c>
      <c r="K1390">
        <v>34.992937899999994</v>
      </c>
      <c r="L1390">
        <v>-97.256161599999999</v>
      </c>
      <c r="M1390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390" s="12">
        <f>Table22[[#This Row],[Permit Approval Date]]-Table22[[#This Row],[Permit Submitted Date]]</f>
        <v>0</v>
      </c>
    </row>
    <row r="1391" spans="1:14">
      <c r="A1391" t="str">
        <f t="shared" si="21"/>
        <v>Norman</v>
      </c>
      <c r="B1391">
        <v>0</v>
      </c>
      <c r="D1391">
        <v>1</v>
      </c>
      <c r="E1391">
        <v>12</v>
      </c>
      <c r="F1391" s="1">
        <v>42964</v>
      </c>
      <c r="G1391" s="1">
        <v>42969</v>
      </c>
      <c r="H1391">
        <v>2</v>
      </c>
      <c r="I1391">
        <v>10.25</v>
      </c>
      <c r="J1391">
        <v>0</v>
      </c>
      <c r="K1391">
        <v>35.072937899999999</v>
      </c>
      <c r="L1391">
        <v>-97.396161599999999</v>
      </c>
      <c r="M1391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1391" s="12">
        <f>Table22[[#This Row],[Permit Approval Date]]-Table22[[#This Row],[Permit Submitted Date]]</f>
        <v>5</v>
      </c>
    </row>
    <row r="1392" spans="1:14">
      <c r="A1392" t="str">
        <f t="shared" si="21"/>
        <v>Norman</v>
      </c>
      <c r="B1392">
        <v>1</v>
      </c>
      <c r="D1392">
        <v>1</v>
      </c>
      <c r="E1392">
        <v>30</v>
      </c>
      <c r="F1392" s="1">
        <v>42965</v>
      </c>
      <c r="G1392" s="1">
        <v>42972</v>
      </c>
      <c r="H1392">
        <v>14</v>
      </c>
      <c r="I1392">
        <v>123.83</v>
      </c>
      <c r="J1392">
        <v>0</v>
      </c>
      <c r="K1392">
        <v>35.095301499999998</v>
      </c>
      <c r="L1392">
        <v>-97.636652800000007</v>
      </c>
      <c r="M1392" s="13">
        <f>ACOS(COS(RADIANS(90-$P$2)) *COS(RADIANS(90-Table22[[#This Row],[Latitude]])) +SIN(RADIANS(90-$P$2)) *SIN(RADIANS(90-Table22[[#This Row],[Latitude]])) *COS(RADIANS($Q$2-Table22[[#This Row],[Longitude]]))) *3958.756</f>
        <v>13.184368824600924</v>
      </c>
      <c r="N1392" s="12">
        <f>Table22[[#This Row],[Permit Approval Date]]-Table22[[#This Row],[Permit Submitted Date]]</f>
        <v>7</v>
      </c>
    </row>
    <row r="1393" spans="1:14">
      <c r="A1393" t="str">
        <f t="shared" si="21"/>
        <v>Norman</v>
      </c>
      <c r="B1393">
        <v>0</v>
      </c>
      <c r="D1393">
        <v>1</v>
      </c>
      <c r="E1393">
        <v>35</v>
      </c>
      <c r="F1393" s="1">
        <v>42965</v>
      </c>
      <c r="G1393" s="1">
        <v>42972</v>
      </c>
      <c r="H1393">
        <v>8</v>
      </c>
      <c r="I1393">
        <v>59.610000000000014</v>
      </c>
      <c r="J1393">
        <v>0</v>
      </c>
      <c r="K1393">
        <v>35.482937899999996</v>
      </c>
      <c r="L1393">
        <v>-97.206161600000001</v>
      </c>
      <c r="M1393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393" s="12">
        <f>Table22[[#This Row],[Permit Approval Date]]-Table22[[#This Row],[Permit Submitted Date]]</f>
        <v>7</v>
      </c>
    </row>
    <row r="1394" spans="1:14">
      <c r="A1394" t="str">
        <f t="shared" si="21"/>
        <v>Norman</v>
      </c>
      <c r="B1394">
        <v>1</v>
      </c>
      <c r="D1394">
        <v>1</v>
      </c>
      <c r="E1394">
        <v>16</v>
      </c>
      <c r="F1394" s="1">
        <v>42965</v>
      </c>
      <c r="G1394" s="1">
        <v>42977</v>
      </c>
      <c r="H1394">
        <v>5</v>
      </c>
      <c r="I1394">
        <v>49.330000000000005</v>
      </c>
      <c r="J1394">
        <v>0</v>
      </c>
      <c r="K1394">
        <v>35.038142000000001</v>
      </c>
      <c r="L1394">
        <v>-97.355610999999996</v>
      </c>
      <c r="M1394" s="13">
        <f>ACOS(COS(RADIANS(90-$P$2)) *COS(RADIANS(90-Table22[[#This Row],[Latitude]])) +SIN(RADIANS(90-$P$2)) *SIN(RADIANS(90-Table22[[#This Row],[Latitude]])) *COS(RADIANS($Q$2-Table22[[#This Row],[Longitude]]))) *3958.756</f>
        <v>12.69146407480104</v>
      </c>
      <c r="N1394" s="12">
        <f>Table22[[#This Row],[Permit Approval Date]]-Table22[[#This Row],[Permit Submitted Date]]</f>
        <v>12</v>
      </c>
    </row>
    <row r="1395" spans="1:14">
      <c r="A1395" t="str">
        <f t="shared" si="21"/>
        <v>Norman</v>
      </c>
      <c r="B1395">
        <v>1</v>
      </c>
      <c r="D1395">
        <v>1</v>
      </c>
      <c r="E1395">
        <v>29</v>
      </c>
      <c r="F1395" s="1">
        <v>42965</v>
      </c>
      <c r="G1395" s="1">
        <v>42971</v>
      </c>
      <c r="H1395">
        <v>6</v>
      </c>
      <c r="I1395">
        <v>45.18</v>
      </c>
      <c r="J1395">
        <v>0</v>
      </c>
      <c r="K1395">
        <v>34.933925000000002</v>
      </c>
      <c r="L1395">
        <v>-97.229213999999999</v>
      </c>
      <c r="M1395" s="13">
        <f>ACOS(COS(RADIANS(90-$P$2)) *COS(RADIANS(90-Table22[[#This Row],[Latitude]])) +SIN(RADIANS(90-$P$2)) *SIN(RADIANS(90-Table22[[#This Row],[Latitude]])) *COS(RADIANS($Q$2-Table22[[#This Row],[Longitude]]))) *3958.756</f>
        <v>22.46576274585075</v>
      </c>
      <c r="N1395" s="12">
        <f>Table22[[#This Row],[Permit Approval Date]]-Table22[[#This Row],[Permit Submitted Date]]</f>
        <v>6</v>
      </c>
    </row>
    <row r="1396" spans="1:14">
      <c r="A1396" t="str">
        <f t="shared" si="21"/>
        <v>Norman</v>
      </c>
      <c r="B1396">
        <v>1</v>
      </c>
      <c r="D1396">
        <v>1</v>
      </c>
      <c r="E1396">
        <v>30</v>
      </c>
      <c r="F1396" s="1">
        <v>42966</v>
      </c>
      <c r="G1396" s="1">
        <v>42968</v>
      </c>
      <c r="H1396">
        <v>4</v>
      </c>
      <c r="I1396">
        <v>36.9</v>
      </c>
      <c r="J1396">
        <v>0</v>
      </c>
      <c r="K1396">
        <v>35.158142000000005</v>
      </c>
      <c r="L1396">
        <v>-97.145610999999988</v>
      </c>
      <c r="M1396" s="13">
        <f>ACOS(COS(RADIANS(90-$P$2)) *COS(RADIANS(90-Table22[[#This Row],[Latitude]])) +SIN(RADIANS(90-$P$2)) *SIN(RADIANS(90-Table22[[#This Row],[Latitude]])) *COS(RADIANS($Q$2-Table22[[#This Row],[Longitude]]))) *3958.756</f>
        <v>17.317968646855981</v>
      </c>
      <c r="N1396" s="12">
        <f>Table22[[#This Row],[Permit Approval Date]]-Table22[[#This Row],[Permit Submitted Date]]</f>
        <v>2</v>
      </c>
    </row>
    <row r="1397" spans="1:14">
      <c r="A1397" t="str">
        <f t="shared" si="21"/>
        <v>Norman</v>
      </c>
      <c r="B1397">
        <v>1</v>
      </c>
      <c r="D1397">
        <v>1</v>
      </c>
      <c r="E1397">
        <v>18</v>
      </c>
      <c r="F1397" s="1">
        <v>42968</v>
      </c>
      <c r="G1397" s="1">
        <v>42970</v>
      </c>
      <c r="H1397">
        <v>5</v>
      </c>
      <c r="I1397">
        <v>42.010000000000005</v>
      </c>
      <c r="J1397">
        <v>0</v>
      </c>
      <c r="K1397">
        <v>35.252431399999999</v>
      </c>
      <c r="L1397">
        <v>-97.613839600000006</v>
      </c>
      <c r="M1397" s="13">
        <f>ACOS(COS(RADIANS(90-$P$2)) *COS(RADIANS(90-Table22[[#This Row],[Latitude]])) +SIN(RADIANS(90-$P$2)) *SIN(RADIANS(90-Table22[[#This Row],[Latitude]])) *COS(RADIANS($Q$2-Table22[[#This Row],[Longitude]]))) *3958.756</f>
        <v>9.9665656043395057</v>
      </c>
      <c r="N1397" s="12">
        <f>Table22[[#This Row],[Permit Approval Date]]-Table22[[#This Row],[Permit Submitted Date]]</f>
        <v>2</v>
      </c>
    </row>
    <row r="1398" spans="1:14">
      <c r="A1398" t="str">
        <f t="shared" si="21"/>
        <v>Norman</v>
      </c>
      <c r="B1398">
        <v>0</v>
      </c>
      <c r="D1398">
        <v>1</v>
      </c>
      <c r="E1398">
        <v>26</v>
      </c>
      <c r="F1398" s="1">
        <v>42968</v>
      </c>
      <c r="G1398" s="1">
        <v>42968</v>
      </c>
      <c r="H1398">
        <v>3</v>
      </c>
      <c r="I1398">
        <v>25.5</v>
      </c>
      <c r="J1398">
        <v>0</v>
      </c>
      <c r="K1398">
        <v>35.232937899999996</v>
      </c>
      <c r="L1398">
        <v>-97.006161599999999</v>
      </c>
      <c r="M1398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398" s="12">
        <f>Table22[[#This Row],[Permit Approval Date]]-Table22[[#This Row],[Permit Submitted Date]]</f>
        <v>0</v>
      </c>
    </row>
    <row r="1399" spans="1:14">
      <c r="A1399" t="str">
        <f t="shared" si="21"/>
        <v>Norman</v>
      </c>
      <c r="B1399">
        <v>0</v>
      </c>
      <c r="D1399">
        <v>2</v>
      </c>
      <c r="E1399">
        <v>30</v>
      </c>
      <c r="F1399" s="1">
        <v>42969</v>
      </c>
      <c r="G1399" s="1">
        <v>42970</v>
      </c>
      <c r="H1399">
        <v>6</v>
      </c>
      <c r="I1399">
        <v>59.02</v>
      </c>
      <c r="J1399">
        <v>0</v>
      </c>
      <c r="K1399">
        <v>35.632937899999995</v>
      </c>
      <c r="L1399">
        <v>-97.506161599999999</v>
      </c>
      <c r="M1399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399" s="12">
        <f>Table22[[#This Row],[Permit Approval Date]]-Table22[[#This Row],[Permit Submitted Date]]</f>
        <v>1</v>
      </c>
    </row>
    <row r="1400" spans="1:14">
      <c r="A1400" t="str">
        <f t="shared" si="21"/>
        <v>Norman</v>
      </c>
      <c r="B1400">
        <v>1</v>
      </c>
      <c r="D1400">
        <v>1</v>
      </c>
      <c r="E1400">
        <v>14</v>
      </c>
      <c r="F1400" s="1">
        <v>42969</v>
      </c>
      <c r="G1400" s="1">
        <v>42970</v>
      </c>
      <c r="H1400">
        <v>6</v>
      </c>
      <c r="I1400">
        <v>52.75</v>
      </c>
      <c r="J1400">
        <v>0</v>
      </c>
      <c r="K1400">
        <v>35.383621399999996</v>
      </c>
      <c r="L1400">
        <v>-97.559232199999997</v>
      </c>
      <c r="M1400" s="13">
        <f>ACOS(COS(RADIANS(90-$P$2)) *COS(RADIANS(90-Table22[[#This Row],[Latitude]])) +SIN(RADIANS(90-$P$2)) *SIN(RADIANS(90-Table22[[#This Row],[Latitude]])) *COS(RADIANS($Q$2-Table22[[#This Row],[Longitude]]))) *3958.756</f>
        <v>13.8139953225201</v>
      </c>
      <c r="N1400" s="12">
        <f>Table22[[#This Row],[Permit Approval Date]]-Table22[[#This Row],[Permit Submitted Date]]</f>
        <v>1</v>
      </c>
    </row>
    <row r="1401" spans="1:14">
      <c r="A1401" t="str">
        <f t="shared" si="21"/>
        <v>Norman</v>
      </c>
      <c r="B1401">
        <v>1</v>
      </c>
      <c r="D1401">
        <v>1</v>
      </c>
      <c r="E1401">
        <v>25</v>
      </c>
      <c r="F1401" s="1">
        <v>42969</v>
      </c>
      <c r="G1401" s="1">
        <v>42972</v>
      </c>
      <c r="H1401">
        <v>6</v>
      </c>
      <c r="I1401">
        <v>49.569999999999993</v>
      </c>
      <c r="J1401">
        <v>0</v>
      </c>
      <c r="K1401">
        <v>35.385345200000003</v>
      </c>
      <c r="L1401">
        <v>-97.614357900000002</v>
      </c>
      <c r="M1401" s="13">
        <f>ACOS(COS(RADIANS(90-$P$2)) *COS(RADIANS(90-Table22[[#This Row],[Latitude]])) +SIN(RADIANS(90-$P$2)) *SIN(RADIANS(90-Table22[[#This Row],[Latitude]])) *COS(RADIANS($Q$2-Table22[[#This Row],[Longitude]]))) *3958.756</f>
        <v>15.585557003203469</v>
      </c>
      <c r="N1401" s="12">
        <f>Table22[[#This Row],[Permit Approval Date]]-Table22[[#This Row],[Permit Submitted Date]]</f>
        <v>3</v>
      </c>
    </row>
    <row r="1402" spans="1:14">
      <c r="A1402" t="str">
        <f t="shared" si="21"/>
        <v>Norman</v>
      </c>
      <c r="B1402">
        <v>1</v>
      </c>
      <c r="D1402">
        <v>1</v>
      </c>
      <c r="E1402">
        <v>16</v>
      </c>
      <c r="F1402" s="1">
        <v>42969</v>
      </c>
      <c r="G1402" s="1">
        <v>42971</v>
      </c>
      <c r="H1402">
        <v>4</v>
      </c>
      <c r="I1402">
        <v>37.6</v>
      </c>
      <c r="J1402">
        <v>0</v>
      </c>
      <c r="K1402">
        <v>35.028142000000003</v>
      </c>
      <c r="L1402">
        <v>-97.255610999999988</v>
      </c>
      <c r="M1402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402" s="12">
        <f>Table22[[#This Row],[Permit Approval Date]]-Table22[[#This Row],[Permit Submitted Date]]</f>
        <v>2</v>
      </c>
    </row>
    <row r="1403" spans="1:14">
      <c r="A1403" t="str">
        <f t="shared" si="21"/>
        <v>Norman</v>
      </c>
      <c r="B1403">
        <v>0</v>
      </c>
      <c r="D1403">
        <v>2</v>
      </c>
      <c r="E1403">
        <v>44</v>
      </c>
      <c r="F1403" s="1">
        <v>42970</v>
      </c>
      <c r="G1403" s="1">
        <v>42976</v>
      </c>
      <c r="H1403">
        <v>14</v>
      </c>
      <c r="I1403">
        <v>130.11000000000001</v>
      </c>
      <c r="J1403">
        <v>0</v>
      </c>
      <c r="K1403">
        <v>34.902937899999998</v>
      </c>
      <c r="L1403">
        <v>-97.376161600000003</v>
      </c>
      <c r="M1403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403" s="12">
        <f>Table22[[#This Row],[Permit Approval Date]]-Table22[[#This Row],[Permit Submitted Date]]</f>
        <v>6</v>
      </c>
    </row>
    <row r="1404" spans="1:14">
      <c r="A1404" t="str">
        <f t="shared" si="21"/>
        <v>Norman</v>
      </c>
      <c r="B1404">
        <v>0</v>
      </c>
      <c r="D1404">
        <v>2</v>
      </c>
      <c r="E1404">
        <v>43</v>
      </c>
      <c r="F1404" s="1">
        <v>42970</v>
      </c>
      <c r="G1404" s="1">
        <v>42976</v>
      </c>
      <c r="H1404">
        <v>7</v>
      </c>
      <c r="I1404">
        <v>61.899999999999991</v>
      </c>
      <c r="J1404">
        <v>0</v>
      </c>
      <c r="K1404">
        <v>34.992937899999994</v>
      </c>
      <c r="L1404">
        <v>-97.256161599999999</v>
      </c>
      <c r="M1404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404" s="12">
        <f>Table22[[#This Row],[Permit Approval Date]]-Table22[[#This Row],[Permit Submitted Date]]</f>
        <v>6</v>
      </c>
    </row>
    <row r="1405" spans="1:14">
      <c r="A1405" t="str">
        <f t="shared" si="21"/>
        <v>Norman</v>
      </c>
      <c r="B1405">
        <v>1</v>
      </c>
      <c r="D1405">
        <v>1</v>
      </c>
      <c r="E1405">
        <v>17</v>
      </c>
      <c r="F1405" s="1">
        <v>42970</v>
      </c>
      <c r="G1405" s="1">
        <v>42977</v>
      </c>
      <c r="H1405">
        <v>6</v>
      </c>
      <c r="I1405">
        <v>59.98</v>
      </c>
      <c r="J1405">
        <v>0</v>
      </c>
      <c r="K1405">
        <v>35.028142000000003</v>
      </c>
      <c r="L1405">
        <v>-97.31561099999999</v>
      </c>
      <c r="M1405" s="13">
        <f>ACOS(COS(RADIANS(90-$P$2)) *COS(RADIANS(90-Table22[[#This Row],[Latitude]])) +SIN(RADIANS(90-$P$2)) *SIN(RADIANS(90-Table22[[#This Row],[Latitude]])) *COS(RADIANS($Q$2-Table22[[#This Row],[Longitude]]))) *3958.756</f>
        <v>14.351070610021909</v>
      </c>
      <c r="N1405" s="12">
        <f>Table22[[#This Row],[Permit Approval Date]]-Table22[[#This Row],[Permit Submitted Date]]</f>
        <v>7</v>
      </c>
    </row>
    <row r="1406" spans="1:14">
      <c r="A1406" t="str">
        <f t="shared" si="21"/>
        <v>Norman</v>
      </c>
      <c r="B1406">
        <v>1</v>
      </c>
      <c r="D1406">
        <v>1</v>
      </c>
      <c r="E1406">
        <v>19</v>
      </c>
      <c r="F1406" s="1">
        <v>42970</v>
      </c>
      <c r="G1406" s="1">
        <v>42977</v>
      </c>
      <c r="H1406">
        <v>7</v>
      </c>
      <c r="I1406">
        <v>43.57</v>
      </c>
      <c r="J1406">
        <v>0</v>
      </c>
      <c r="K1406">
        <v>35.203924999999998</v>
      </c>
      <c r="L1406">
        <v>-97.459214000000003</v>
      </c>
      <c r="M1406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406" s="12">
        <f>Table22[[#This Row],[Permit Approval Date]]-Table22[[#This Row],[Permit Submitted Date]]</f>
        <v>7</v>
      </c>
    </row>
    <row r="1407" spans="1:14">
      <c r="A1407" t="str">
        <f t="shared" si="21"/>
        <v>Norman</v>
      </c>
      <c r="B1407">
        <v>0</v>
      </c>
      <c r="D1407">
        <v>1</v>
      </c>
      <c r="E1407">
        <v>24</v>
      </c>
      <c r="F1407" s="1">
        <v>42970</v>
      </c>
      <c r="G1407" s="1">
        <v>42977</v>
      </c>
      <c r="H1407">
        <v>4</v>
      </c>
      <c r="I1407">
        <v>37.07</v>
      </c>
      <c r="J1407">
        <v>0</v>
      </c>
      <c r="K1407">
        <v>35.232937899999996</v>
      </c>
      <c r="L1407">
        <v>-97.1761616</v>
      </c>
      <c r="M1407" s="13">
        <f>ACOS(COS(RADIANS(90-$P$2)) *COS(RADIANS(90-Table22[[#This Row],[Latitude]])) +SIN(RADIANS(90-$P$2)) *SIN(RADIANS(90-Table22[[#This Row],[Latitude]])) *COS(RADIANS($Q$2-Table22[[#This Row],[Longitude]]))) *3958.756</f>
        <v>15.378616388051286</v>
      </c>
      <c r="N1407" s="12">
        <f>Table22[[#This Row],[Permit Approval Date]]-Table22[[#This Row],[Permit Submitted Date]]</f>
        <v>7</v>
      </c>
    </row>
    <row r="1408" spans="1:14">
      <c r="A1408" t="str">
        <f t="shared" si="21"/>
        <v>Norman</v>
      </c>
      <c r="B1408">
        <v>0</v>
      </c>
      <c r="D1408">
        <v>1</v>
      </c>
      <c r="E1408">
        <v>16</v>
      </c>
      <c r="F1408" s="1">
        <v>42970</v>
      </c>
      <c r="G1408" s="1">
        <v>42970</v>
      </c>
      <c r="H1408">
        <v>3</v>
      </c>
      <c r="I1408">
        <v>28.04</v>
      </c>
      <c r="J1408">
        <v>0</v>
      </c>
      <c r="K1408">
        <v>36.002937899999999</v>
      </c>
      <c r="L1408">
        <v>-97.346161600000002</v>
      </c>
      <c r="M1408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1408" s="12">
        <f>Table22[[#This Row],[Permit Approval Date]]-Table22[[#This Row],[Permit Submitted Date]]</f>
        <v>0</v>
      </c>
    </row>
    <row r="1409" spans="1:14">
      <c r="A1409" t="str">
        <f t="shared" si="21"/>
        <v>Norman</v>
      </c>
      <c r="B1409">
        <v>0</v>
      </c>
      <c r="D1409">
        <v>1</v>
      </c>
      <c r="E1409">
        <v>12</v>
      </c>
      <c r="F1409" s="1">
        <v>42970</v>
      </c>
      <c r="G1409" s="1">
        <v>42977</v>
      </c>
      <c r="H1409">
        <v>4</v>
      </c>
      <c r="I1409">
        <v>21.05</v>
      </c>
      <c r="J1409">
        <v>4.13</v>
      </c>
      <c r="K1409">
        <v>35.172937899999994</v>
      </c>
      <c r="L1409">
        <v>-97.336161599999997</v>
      </c>
      <c r="M1409" s="13">
        <f>ACOS(COS(RADIANS(90-$P$2)) *COS(RADIANS(90-Table22[[#This Row],[Latitude]])) +SIN(RADIANS(90-$P$2)) *SIN(RADIANS(90-Table22[[#This Row],[Latitude]])) *COS(RADIANS($Q$2-Table22[[#This Row],[Longitude]]))) *3958.756</f>
        <v>6.6439574838635096</v>
      </c>
      <c r="N1409" s="12">
        <f>Table22[[#This Row],[Permit Approval Date]]-Table22[[#This Row],[Permit Submitted Date]]</f>
        <v>7</v>
      </c>
    </row>
    <row r="1410" spans="1:14">
      <c r="A1410" t="str">
        <f t="shared" ref="A1410:A1473" si="22">"Norman"</f>
        <v>Norman</v>
      </c>
      <c r="B1410">
        <v>1</v>
      </c>
      <c r="C1410">
        <v>1</v>
      </c>
      <c r="D1410">
        <v>1</v>
      </c>
      <c r="E1410">
        <v>17</v>
      </c>
      <c r="F1410" s="1">
        <v>42970</v>
      </c>
      <c r="G1410" s="1">
        <v>42985</v>
      </c>
      <c r="H1410">
        <v>11</v>
      </c>
      <c r="I1410">
        <v>62.6</v>
      </c>
      <c r="J1410">
        <v>8</v>
      </c>
      <c r="K1410">
        <v>34.9048345</v>
      </c>
      <c r="L1410">
        <v>-97.400178399999987</v>
      </c>
      <c r="M1410" s="13">
        <f>ACOS(COS(RADIANS(90-$P$2)) *COS(RADIANS(90-Table22[[#This Row],[Latitude]])) +SIN(RADIANS(90-$P$2)) *SIN(RADIANS(90-Table22[[#This Row],[Latitude]])) *COS(RADIANS($Q$2-Table22[[#This Row],[Longitude]]))) *3958.756</f>
        <v>20.978381614674579</v>
      </c>
      <c r="N1410" s="12">
        <f>Table22[[#This Row],[Permit Approval Date]]-Table22[[#This Row],[Permit Submitted Date]]</f>
        <v>15</v>
      </c>
    </row>
    <row r="1411" spans="1:14">
      <c r="A1411" t="str">
        <f t="shared" si="22"/>
        <v>Norman</v>
      </c>
      <c r="B1411">
        <v>0</v>
      </c>
      <c r="D1411">
        <v>1</v>
      </c>
      <c r="E1411">
        <v>33</v>
      </c>
      <c r="F1411" s="1">
        <v>42971</v>
      </c>
      <c r="G1411" s="1">
        <v>42971</v>
      </c>
      <c r="H1411">
        <v>11</v>
      </c>
      <c r="I1411">
        <v>96.66</v>
      </c>
      <c r="J1411">
        <v>0</v>
      </c>
      <c r="K1411">
        <v>34.962937899999993</v>
      </c>
      <c r="L1411">
        <v>-97.966161600000007</v>
      </c>
      <c r="M1411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411" s="12">
        <f>Table22[[#This Row],[Permit Approval Date]]-Table22[[#This Row],[Permit Submitted Date]]</f>
        <v>0</v>
      </c>
    </row>
    <row r="1412" spans="1:14">
      <c r="A1412" t="str">
        <f t="shared" si="22"/>
        <v>Norman</v>
      </c>
      <c r="B1412">
        <v>1</v>
      </c>
      <c r="C1412">
        <v>1</v>
      </c>
      <c r="D1412">
        <v>2</v>
      </c>
      <c r="E1412">
        <v>37</v>
      </c>
      <c r="F1412" s="1">
        <v>42971</v>
      </c>
      <c r="G1412" s="1">
        <v>42977</v>
      </c>
      <c r="H1412">
        <v>13</v>
      </c>
      <c r="I1412">
        <v>98.96</v>
      </c>
      <c r="J1412">
        <v>11.25</v>
      </c>
      <c r="K1412">
        <v>35.241928299999998</v>
      </c>
      <c r="L1412">
        <v>-97.456524599999995</v>
      </c>
      <c r="M1412" s="13">
        <f>ACOS(COS(RADIANS(90-$P$2)) *COS(RADIANS(90-Table22[[#This Row],[Latitude]])) +SIN(RADIANS(90-$P$2)) *SIN(RADIANS(90-Table22[[#This Row],[Latitude]])) *COS(RADIANS($Q$2-Table22[[#This Row],[Longitude]]))) *3958.756</f>
        <v>2.5399373406103414</v>
      </c>
      <c r="N1412" s="12">
        <f>Table22[[#This Row],[Permit Approval Date]]-Table22[[#This Row],[Permit Submitted Date]]</f>
        <v>6</v>
      </c>
    </row>
    <row r="1413" spans="1:14">
      <c r="A1413" t="str">
        <f t="shared" si="22"/>
        <v>Norman</v>
      </c>
      <c r="B1413">
        <v>1</v>
      </c>
      <c r="D1413">
        <v>1</v>
      </c>
      <c r="E1413">
        <v>29</v>
      </c>
      <c r="F1413" s="1">
        <v>42971</v>
      </c>
      <c r="G1413" s="1">
        <v>42990</v>
      </c>
      <c r="H1413">
        <v>3</v>
      </c>
      <c r="I1413">
        <v>33.5</v>
      </c>
      <c r="J1413">
        <v>0</v>
      </c>
      <c r="K1413">
        <v>34.583925000000001</v>
      </c>
      <c r="L1413">
        <v>-96.949213999999998</v>
      </c>
      <c r="M1413" s="13">
        <f>ACOS(COS(RADIANS(90-$P$2)) *COS(RADIANS(90-Table22[[#This Row],[Latitude]])) +SIN(RADIANS(90-$P$2)) *SIN(RADIANS(90-Table22[[#This Row],[Latitude]])) *COS(RADIANS($Q$2-Table22[[#This Row],[Longitude]]))) *3958.756</f>
        <v>51.403779370630609</v>
      </c>
      <c r="N1413" s="12">
        <f>Table22[[#This Row],[Permit Approval Date]]-Table22[[#This Row],[Permit Submitted Date]]</f>
        <v>19</v>
      </c>
    </row>
    <row r="1414" spans="1:14">
      <c r="A1414" t="str">
        <f t="shared" si="22"/>
        <v>Norman</v>
      </c>
      <c r="B1414">
        <v>1</v>
      </c>
      <c r="D1414">
        <v>1</v>
      </c>
      <c r="E1414">
        <v>31</v>
      </c>
      <c r="F1414" s="1">
        <v>42972</v>
      </c>
      <c r="G1414" s="1">
        <v>42979</v>
      </c>
      <c r="H1414">
        <v>11</v>
      </c>
      <c r="I1414">
        <v>94.96</v>
      </c>
      <c r="J1414">
        <v>9.67</v>
      </c>
      <c r="K1414">
        <v>35.0853015</v>
      </c>
      <c r="L1414">
        <v>-97.396652799999998</v>
      </c>
      <c r="M1414" s="13">
        <f>ACOS(COS(RADIANS(90-$P$2)) *COS(RADIANS(90-Table22[[#This Row],[Latitude]])) +SIN(RADIANS(90-$P$2)) *SIN(RADIANS(90-Table22[[#This Row],[Latitude]])) *COS(RADIANS($Q$2-Table22[[#This Row],[Longitude]]))) *3958.756</f>
        <v>8.8088096818736688</v>
      </c>
      <c r="N1414" s="12">
        <f>Table22[[#This Row],[Permit Approval Date]]-Table22[[#This Row],[Permit Submitted Date]]</f>
        <v>7</v>
      </c>
    </row>
    <row r="1415" spans="1:14">
      <c r="A1415" t="str">
        <f t="shared" si="22"/>
        <v>Norman</v>
      </c>
      <c r="B1415">
        <v>1</v>
      </c>
      <c r="C1415">
        <v>1</v>
      </c>
      <c r="D1415">
        <v>1</v>
      </c>
      <c r="E1415">
        <v>31</v>
      </c>
      <c r="F1415" s="1">
        <v>42972</v>
      </c>
      <c r="G1415" s="1">
        <v>42990</v>
      </c>
      <c r="H1415">
        <v>10</v>
      </c>
      <c r="I1415">
        <v>78.52000000000001</v>
      </c>
      <c r="J1415">
        <v>12.580000000000002</v>
      </c>
      <c r="K1415">
        <v>35.484735700000002</v>
      </c>
      <c r="L1415">
        <v>-97.811802700000001</v>
      </c>
      <c r="M1415" s="13">
        <f>ACOS(COS(RADIANS(90-$P$2)) *COS(RADIANS(90-Table22[[#This Row],[Latitude]])) +SIN(RADIANS(90-$P$2)) *SIN(RADIANS(90-Table22[[#This Row],[Latitude]])) *COS(RADIANS($Q$2-Table22[[#This Row],[Longitude]]))) *3958.756</f>
        <v>28.183202089700234</v>
      </c>
      <c r="N1415" s="12">
        <f>Table22[[#This Row],[Permit Approval Date]]-Table22[[#This Row],[Permit Submitted Date]]</f>
        <v>18</v>
      </c>
    </row>
    <row r="1416" spans="1:14">
      <c r="A1416" t="str">
        <f t="shared" si="22"/>
        <v>Norman</v>
      </c>
      <c r="B1416">
        <v>0</v>
      </c>
      <c r="D1416">
        <v>1</v>
      </c>
      <c r="E1416">
        <v>12</v>
      </c>
      <c r="F1416" s="1">
        <v>42972</v>
      </c>
      <c r="G1416" s="1">
        <v>42977</v>
      </c>
      <c r="H1416">
        <v>4</v>
      </c>
      <c r="I1416">
        <v>41.14</v>
      </c>
      <c r="J1416">
        <v>0</v>
      </c>
      <c r="K1416">
        <v>34.942937899999997</v>
      </c>
      <c r="L1416">
        <v>-97.196161599999996</v>
      </c>
      <c r="M1416" s="13">
        <f>ACOS(COS(RADIANS(90-$P$2)) *COS(RADIANS(90-Table22[[#This Row],[Latitude]])) +SIN(RADIANS(90-$P$2)) *SIN(RADIANS(90-Table22[[#This Row],[Latitude]])) *COS(RADIANS($Q$2-Table22[[#This Row],[Longitude]]))) *3958.756</f>
        <v>23.045790354780323</v>
      </c>
      <c r="N1416" s="12">
        <f>Table22[[#This Row],[Permit Approval Date]]-Table22[[#This Row],[Permit Submitted Date]]</f>
        <v>5</v>
      </c>
    </row>
    <row r="1417" spans="1:14">
      <c r="A1417" t="str">
        <f t="shared" si="22"/>
        <v>Norman</v>
      </c>
      <c r="B1417">
        <v>1</v>
      </c>
      <c r="D1417">
        <v>1</v>
      </c>
      <c r="E1417">
        <v>20</v>
      </c>
      <c r="F1417" s="1">
        <v>42972</v>
      </c>
      <c r="G1417" s="1">
        <v>42976</v>
      </c>
      <c r="H1417">
        <v>3</v>
      </c>
      <c r="I1417">
        <v>32.019999999999996</v>
      </c>
      <c r="J1417">
        <v>0</v>
      </c>
      <c r="K1417">
        <v>35.313924999999998</v>
      </c>
      <c r="L1417">
        <v>-97.169213999999997</v>
      </c>
      <c r="M1417" s="13">
        <f>ACOS(COS(RADIANS(90-$P$2)) *COS(RADIANS(90-Table22[[#This Row],[Latitude]])) +SIN(RADIANS(90-$P$2)) *SIN(RADIANS(90-Table22[[#This Row],[Latitude]])) *COS(RADIANS($Q$2-Table22[[#This Row],[Longitude]]))) *3958.756</f>
        <v>17.334132273994324</v>
      </c>
      <c r="N1417" s="12">
        <f>Table22[[#This Row],[Permit Approval Date]]-Table22[[#This Row],[Permit Submitted Date]]</f>
        <v>4</v>
      </c>
    </row>
    <row r="1418" spans="1:14">
      <c r="A1418" t="str">
        <f t="shared" si="22"/>
        <v>Norman</v>
      </c>
      <c r="B1418">
        <v>0</v>
      </c>
      <c r="D1418">
        <v>1</v>
      </c>
      <c r="E1418">
        <v>26</v>
      </c>
      <c r="F1418" s="1">
        <v>42972</v>
      </c>
      <c r="G1418" s="1">
        <v>42984</v>
      </c>
      <c r="H1418">
        <v>4</v>
      </c>
      <c r="I1418">
        <v>31.349999999999998</v>
      </c>
      <c r="J1418">
        <v>0</v>
      </c>
      <c r="K1418">
        <v>35.482937899999996</v>
      </c>
      <c r="L1418">
        <v>-97.206161600000001</v>
      </c>
      <c r="M1418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418" s="12">
        <f>Table22[[#This Row],[Permit Approval Date]]-Table22[[#This Row],[Permit Submitted Date]]</f>
        <v>12</v>
      </c>
    </row>
    <row r="1419" spans="1:14">
      <c r="A1419" t="str">
        <f t="shared" si="22"/>
        <v>Norman</v>
      </c>
      <c r="B1419">
        <v>1</v>
      </c>
      <c r="D1419">
        <v>1</v>
      </c>
      <c r="E1419">
        <v>18</v>
      </c>
      <c r="F1419" s="1">
        <v>42972</v>
      </c>
      <c r="G1419" s="1">
        <v>42977</v>
      </c>
      <c r="H1419">
        <v>2</v>
      </c>
      <c r="I1419">
        <v>16.920000000000002</v>
      </c>
      <c r="J1419">
        <v>0</v>
      </c>
      <c r="K1419">
        <v>35.261928299999994</v>
      </c>
      <c r="L1419">
        <v>-96.956524599999995</v>
      </c>
      <c r="M1419" s="13">
        <f>ACOS(COS(RADIANS(90-$P$2)) *COS(RADIANS(90-Table22[[#This Row],[Latitude]])) +SIN(RADIANS(90-$P$2)) *SIN(RADIANS(90-Table22[[#This Row],[Latitude]])) *COS(RADIANS($Q$2-Table22[[#This Row],[Longitude]]))) *3958.756</f>
        <v>27.926728258825992</v>
      </c>
      <c r="N1419" s="12">
        <f>Table22[[#This Row],[Permit Approval Date]]-Table22[[#This Row],[Permit Submitted Date]]</f>
        <v>5</v>
      </c>
    </row>
    <row r="1420" spans="1:14">
      <c r="A1420" t="str">
        <f t="shared" si="22"/>
        <v>Norman</v>
      </c>
      <c r="B1420">
        <v>1</v>
      </c>
      <c r="D1420">
        <v>1</v>
      </c>
      <c r="E1420">
        <v>24</v>
      </c>
      <c r="F1420" s="1">
        <v>42973</v>
      </c>
      <c r="G1420" s="1">
        <v>42975</v>
      </c>
      <c r="H1420">
        <v>5</v>
      </c>
      <c r="I1420">
        <v>45.88</v>
      </c>
      <c r="J1420">
        <v>0</v>
      </c>
      <c r="K1420">
        <v>35.088142000000005</v>
      </c>
      <c r="L1420">
        <v>-97.125610999999992</v>
      </c>
      <c r="M1420" s="13">
        <f>ACOS(COS(RADIANS(90-$P$2)) *COS(RADIANS(90-Table22[[#This Row],[Latitude]])) +SIN(RADIANS(90-$P$2)) *SIN(RADIANS(90-Table22[[#This Row],[Latitude]])) *COS(RADIANS($Q$2-Table22[[#This Row],[Longitude]]))) *3958.756</f>
        <v>19.881934317166429</v>
      </c>
      <c r="N1420" s="12">
        <f>Table22[[#This Row],[Permit Approval Date]]-Table22[[#This Row],[Permit Submitted Date]]</f>
        <v>2</v>
      </c>
    </row>
    <row r="1421" spans="1:14">
      <c r="A1421" t="str">
        <f t="shared" si="22"/>
        <v>Norman</v>
      </c>
      <c r="B1421">
        <v>1</v>
      </c>
      <c r="D1421">
        <v>1</v>
      </c>
      <c r="E1421">
        <v>27</v>
      </c>
      <c r="F1421" s="1">
        <v>42975</v>
      </c>
      <c r="G1421" s="1">
        <v>42979</v>
      </c>
      <c r="H1421">
        <v>8</v>
      </c>
      <c r="I1421">
        <v>88.91</v>
      </c>
      <c r="J1421">
        <v>0</v>
      </c>
      <c r="K1421">
        <v>35.038142000000001</v>
      </c>
      <c r="L1421">
        <v>-97.495610999999997</v>
      </c>
      <c r="M1421" s="13">
        <f>ACOS(COS(RADIANS(90-$P$2)) *COS(RADIANS(90-Table22[[#This Row],[Latitude]])) +SIN(RADIANS(90-$P$2)) *SIN(RADIANS(90-Table22[[#This Row],[Latitude]])) *COS(RADIANS($Q$2-Table22[[#This Row],[Longitude]]))) *3958.756</f>
        <v>11.928404667204356</v>
      </c>
      <c r="N1421" s="12">
        <f>Table22[[#This Row],[Permit Approval Date]]-Table22[[#This Row],[Permit Submitted Date]]</f>
        <v>4</v>
      </c>
    </row>
    <row r="1422" spans="1:14">
      <c r="A1422" t="str">
        <f t="shared" si="22"/>
        <v>Norman</v>
      </c>
      <c r="B1422">
        <v>0</v>
      </c>
      <c r="D1422">
        <v>1</v>
      </c>
      <c r="E1422">
        <v>27</v>
      </c>
      <c r="F1422" s="1">
        <v>42975</v>
      </c>
      <c r="G1422" s="1">
        <v>42986</v>
      </c>
      <c r="H1422">
        <v>7</v>
      </c>
      <c r="I1422">
        <v>51.850000000000009</v>
      </c>
      <c r="J1422">
        <v>0</v>
      </c>
      <c r="K1422">
        <v>34.902937899999998</v>
      </c>
      <c r="L1422">
        <v>-97.376161600000003</v>
      </c>
      <c r="M1422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422" s="12">
        <f>Table22[[#This Row],[Permit Approval Date]]-Table22[[#This Row],[Permit Submitted Date]]</f>
        <v>11</v>
      </c>
    </row>
    <row r="1423" spans="1:14">
      <c r="A1423" t="str">
        <f t="shared" si="22"/>
        <v>Norman</v>
      </c>
      <c r="B1423">
        <v>1</v>
      </c>
      <c r="D1423">
        <v>1</v>
      </c>
      <c r="E1423">
        <v>20</v>
      </c>
      <c r="F1423" s="1">
        <v>42975</v>
      </c>
      <c r="G1423" s="1">
        <v>42976</v>
      </c>
      <c r="H1423">
        <v>5</v>
      </c>
      <c r="I1423">
        <v>41.800000000000004</v>
      </c>
      <c r="J1423">
        <v>0</v>
      </c>
      <c r="K1423">
        <v>35.028142000000003</v>
      </c>
      <c r="L1423">
        <v>-97.255610999999988</v>
      </c>
      <c r="M1423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423" s="12">
        <f>Table22[[#This Row],[Permit Approval Date]]-Table22[[#This Row],[Permit Submitted Date]]</f>
        <v>1</v>
      </c>
    </row>
    <row r="1424" spans="1:14">
      <c r="A1424" t="str">
        <f t="shared" si="22"/>
        <v>Norman</v>
      </c>
      <c r="B1424">
        <v>0</v>
      </c>
      <c r="D1424">
        <v>1</v>
      </c>
      <c r="E1424">
        <v>18</v>
      </c>
      <c r="F1424" s="1">
        <v>42975</v>
      </c>
      <c r="G1424" s="1">
        <v>42978</v>
      </c>
      <c r="H1424">
        <v>4</v>
      </c>
      <c r="I1424">
        <v>36.24</v>
      </c>
      <c r="J1424">
        <v>0</v>
      </c>
      <c r="K1424">
        <v>35.262937899999997</v>
      </c>
      <c r="L1424">
        <v>-97.316161600000001</v>
      </c>
      <c r="M1424" s="13">
        <f>ACOS(COS(RADIANS(90-$P$2)) *COS(RADIANS(90-Table22[[#This Row],[Latitude]])) +SIN(RADIANS(90-$P$2)) *SIN(RADIANS(90-Table22[[#This Row],[Latitude]])) *COS(RADIANS($Q$2-Table22[[#This Row],[Longitude]]))) *3958.756</f>
        <v>8.3452968784445485</v>
      </c>
      <c r="N1424" s="12">
        <f>Table22[[#This Row],[Permit Approval Date]]-Table22[[#This Row],[Permit Submitted Date]]</f>
        <v>3</v>
      </c>
    </row>
    <row r="1425" spans="1:14">
      <c r="A1425" t="str">
        <f t="shared" si="22"/>
        <v>Norman</v>
      </c>
      <c r="B1425">
        <v>0</v>
      </c>
      <c r="D1425">
        <v>2</v>
      </c>
      <c r="E1425">
        <v>63</v>
      </c>
      <c r="F1425" s="1">
        <v>42976</v>
      </c>
      <c r="G1425" s="1">
        <v>42992</v>
      </c>
      <c r="H1425">
        <v>10</v>
      </c>
      <c r="I1425">
        <v>109.19</v>
      </c>
      <c r="J1425">
        <v>0</v>
      </c>
      <c r="K1425">
        <v>35.032937899999993</v>
      </c>
      <c r="L1425">
        <v>-97.296161600000005</v>
      </c>
      <c r="M1425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425" s="12">
        <f>Table22[[#This Row],[Permit Approval Date]]-Table22[[#This Row],[Permit Submitted Date]]</f>
        <v>16</v>
      </c>
    </row>
    <row r="1426" spans="1:14">
      <c r="A1426" t="str">
        <f t="shared" si="22"/>
        <v>Norman</v>
      </c>
      <c r="B1426">
        <v>0</v>
      </c>
      <c r="D1426">
        <v>1</v>
      </c>
      <c r="E1426">
        <v>16</v>
      </c>
      <c r="F1426" s="1">
        <v>42976</v>
      </c>
      <c r="G1426" s="1">
        <v>42976</v>
      </c>
      <c r="H1426">
        <v>8</v>
      </c>
      <c r="I1426">
        <v>64.06</v>
      </c>
      <c r="J1426">
        <v>0</v>
      </c>
      <c r="K1426">
        <v>34.982937899999996</v>
      </c>
      <c r="L1426">
        <v>-97.396161599999999</v>
      </c>
      <c r="M1426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1426" s="12">
        <f>Table22[[#This Row],[Permit Approval Date]]-Table22[[#This Row],[Permit Submitted Date]]</f>
        <v>0</v>
      </c>
    </row>
    <row r="1427" spans="1:14">
      <c r="A1427" t="str">
        <f t="shared" si="22"/>
        <v>Norman</v>
      </c>
      <c r="B1427">
        <v>0</v>
      </c>
      <c r="C1427">
        <v>1</v>
      </c>
      <c r="D1427">
        <v>1</v>
      </c>
      <c r="E1427">
        <v>36</v>
      </c>
      <c r="F1427" s="1">
        <v>42976</v>
      </c>
      <c r="G1427" s="1">
        <v>42992</v>
      </c>
      <c r="H1427">
        <v>20</v>
      </c>
      <c r="I1427">
        <v>155.36000000000004</v>
      </c>
      <c r="J1427">
        <v>10.65</v>
      </c>
      <c r="K1427">
        <v>34.962937899999993</v>
      </c>
      <c r="L1427">
        <v>-97.966161600000007</v>
      </c>
      <c r="M1427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427" s="12">
        <f>Table22[[#This Row],[Permit Approval Date]]-Table22[[#This Row],[Permit Submitted Date]]</f>
        <v>16</v>
      </c>
    </row>
    <row r="1428" spans="1:14">
      <c r="A1428" t="str">
        <f t="shared" si="22"/>
        <v>Norman</v>
      </c>
      <c r="B1428">
        <v>0</v>
      </c>
      <c r="D1428">
        <v>1</v>
      </c>
      <c r="E1428">
        <v>13</v>
      </c>
      <c r="F1428" s="1">
        <v>42976</v>
      </c>
      <c r="G1428" s="1">
        <v>42979</v>
      </c>
      <c r="H1428">
        <v>5</v>
      </c>
      <c r="I1428">
        <v>34.94</v>
      </c>
      <c r="J1428">
        <v>0</v>
      </c>
      <c r="K1428">
        <v>35.172937899999994</v>
      </c>
      <c r="L1428">
        <v>-97.276161599999995</v>
      </c>
      <c r="M1428" s="13">
        <f>ACOS(COS(RADIANS(90-$P$2)) *COS(RADIANS(90-Table22[[#This Row],[Latitude]])) +SIN(RADIANS(90-$P$2)) *SIN(RADIANS(90-Table22[[#This Row],[Latitude]])) *COS(RADIANS($Q$2-Table22[[#This Row],[Longitude]]))) *3958.756</f>
        <v>9.893608223818962</v>
      </c>
      <c r="N1428" s="12">
        <f>Table22[[#This Row],[Permit Approval Date]]-Table22[[#This Row],[Permit Submitted Date]]</f>
        <v>3</v>
      </c>
    </row>
    <row r="1429" spans="1:14">
      <c r="A1429" t="str">
        <f t="shared" si="22"/>
        <v>Norman</v>
      </c>
      <c r="B1429">
        <v>0</v>
      </c>
      <c r="D1429">
        <v>1</v>
      </c>
      <c r="E1429">
        <v>10</v>
      </c>
      <c r="F1429" s="1">
        <v>42976</v>
      </c>
      <c r="G1429" s="1">
        <v>42979</v>
      </c>
      <c r="H1429">
        <v>3</v>
      </c>
      <c r="I1429">
        <v>16.13</v>
      </c>
      <c r="J1429">
        <v>0</v>
      </c>
      <c r="K1429">
        <v>35.262937899999997</v>
      </c>
      <c r="L1429">
        <v>-97.806161599999996</v>
      </c>
      <c r="M1429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429" s="12">
        <f>Table22[[#This Row],[Permit Approval Date]]-Table22[[#This Row],[Permit Submitted Date]]</f>
        <v>3</v>
      </c>
    </row>
    <row r="1430" spans="1:14">
      <c r="A1430" t="str">
        <f t="shared" si="22"/>
        <v>Norman</v>
      </c>
      <c r="B1430">
        <v>1</v>
      </c>
      <c r="D1430">
        <v>1</v>
      </c>
      <c r="E1430">
        <v>25</v>
      </c>
      <c r="F1430" s="1">
        <v>42977</v>
      </c>
      <c r="G1430" s="1">
        <v>42977</v>
      </c>
      <c r="H1430">
        <v>12</v>
      </c>
      <c r="I1430">
        <v>82.52000000000001</v>
      </c>
      <c r="J1430">
        <v>7.77</v>
      </c>
      <c r="K1430">
        <v>35.370556999999998</v>
      </c>
      <c r="L1430">
        <v>-97.550181400000014</v>
      </c>
      <c r="M1430" s="13">
        <f>ACOS(COS(RADIANS(90-$P$2)) *COS(RADIANS(90-Table22[[#This Row],[Latitude]])) +SIN(RADIANS(90-$P$2)) *SIN(RADIANS(90-Table22[[#This Row],[Latitude]])) *COS(RADIANS($Q$2-Table22[[#This Row],[Longitude]]))) *3958.756</f>
        <v>12.778003367772808</v>
      </c>
      <c r="N1430" s="12">
        <f>Table22[[#This Row],[Permit Approval Date]]-Table22[[#This Row],[Permit Submitted Date]]</f>
        <v>0</v>
      </c>
    </row>
    <row r="1431" spans="1:14">
      <c r="A1431" t="str">
        <f t="shared" si="22"/>
        <v>Norman</v>
      </c>
      <c r="B1431">
        <v>1</v>
      </c>
      <c r="D1431">
        <v>1</v>
      </c>
      <c r="E1431">
        <v>29</v>
      </c>
      <c r="F1431" s="1">
        <v>42977</v>
      </c>
      <c r="G1431" s="1">
        <v>43000</v>
      </c>
      <c r="H1431">
        <v>9</v>
      </c>
      <c r="I1431">
        <v>74.55</v>
      </c>
      <c r="J1431">
        <v>3.4</v>
      </c>
      <c r="K1431">
        <v>35.474735699999997</v>
      </c>
      <c r="L1431">
        <v>-97.631802700000009</v>
      </c>
      <c r="M1431" s="13">
        <f>ACOS(COS(RADIANS(90-$P$2)) *COS(RADIANS(90-Table22[[#This Row],[Latitude]])) +SIN(RADIANS(90-$P$2)) *SIN(RADIANS(90-Table22[[#This Row],[Latitude]])) *COS(RADIANS($Q$2-Table22[[#This Row],[Longitude]]))) *3958.756</f>
        <v>21.296080027956496</v>
      </c>
      <c r="N1431" s="12">
        <f>Table22[[#This Row],[Permit Approval Date]]-Table22[[#This Row],[Permit Submitted Date]]</f>
        <v>23</v>
      </c>
    </row>
    <row r="1432" spans="1:14">
      <c r="A1432" t="str">
        <f t="shared" si="22"/>
        <v>Norman</v>
      </c>
      <c r="B1432">
        <v>1</v>
      </c>
      <c r="C1432">
        <v>1</v>
      </c>
      <c r="D1432">
        <v>1</v>
      </c>
      <c r="E1432">
        <v>23</v>
      </c>
      <c r="F1432" s="1">
        <v>42977</v>
      </c>
      <c r="G1432" s="1">
        <v>42977</v>
      </c>
      <c r="H1432">
        <v>13</v>
      </c>
      <c r="I1432">
        <v>67.679999999999993</v>
      </c>
      <c r="J1432">
        <v>17.02</v>
      </c>
      <c r="K1432">
        <v>35.270556999999997</v>
      </c>
      <c r="L1432">
        <v>-97.260181399999993</v>
      </c>
      <c r="M1432" s="13">
        <f>ACOS(COS(RADIANS(90-$P$2)) *COS(RADIANS(90-Table22[[#This Row],[Latitude]])) +SIN(RADIANS(90-$P$2)) *SIN(RADIANS(90-Table22[[#This Row],[Latitude]])) *COS(RADIANS($Q$2-Table22[[#This Row],[Longitude]]))) *3958.756</f>
        <v>11.425758104207031</v>
      </c>
      <c r="N1432" s="12">
        <f>Table22[[#This Row],[Permit Approval Date]]-Table22[[#This Row],[Permit Submitted Date]]</f>
        <v>0</v>
      </c>
    </row>
    <row r="1433" spans="1:14">
      <c r="A1433" t="str">
        <f t="shared" si="22"/>
        <v>Norman</v>
      </c>
      <c r="B1433">
        <v>1</v>
      </c>
      <c r="D1433">
        <v>1</v>
      </c>
      <c r="E1433">
        <v>26</v>
      </c>
      <c r="F1433" s="1">
        <v>42977</v>
      </c>
      <c r="G1433" s="1">
        <v>42977</v>
      </c>
      <c r="H1433">
        <v>11</v>
      </c>
      <c r="I1433">
        <v>68.62</v>
      </c>
      <c r="J1433">
        <v>6.01</v>
      </c>
      <c r="K1433">
        <v>35.180556999999993</v>
      </c>
      <c r="L1433">
        <v>-97.540181399999994</v>
      </c>
      <c r="M1433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433" s="12">
        <f>Table22[[#This Row],[Permit Approval Date]]-Table22[[#This Row],[Permit Submitted Date]]</f>
        <v>0</v>
      </c>
    </row>
    <row r="1434" spans="1:14">
      <c r="A1434" t="str">
        <f t="shared" si="22"/>
        <v>Norman</v>
      </c>
      <c r="B1434">
        <v>1</v>
      </c>
      <c r="D1434">
        <v>1</v>
      </c>
      <c r="E1434">
        <v>26</v>
      </c>
      <c r="F1434" s="1">
        <v>42977</v>
      </c>
      <c r="G1434" s="1">
        <v>42977</v>
      </c>
      <c r="H1434">
        <v>9</v>
      </c>
      <c r="I1434">
        <v>66.08</v>
      </c>
      <c r="J1434">
        <v>1</v>
      </c>
      <c r="K1434">
        <v>35.180556999999993</v>
      </c>
      <c r="L1434">
        <v>-97.540181399999994</v>
      </c>
      <c r="M1434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434" s="12">
        <f>Table22[[#This Row],[Permit Approval Date]]-Table22[[#This Row],[Permit Submitted Date]]</f>
        <v>0</v>
      </c>
    </row>
    <row r="1435" spans="1:14">
      <c r="A1435" t="str">
        <f t="shared" si="22"/>
        <v>Norman</v>
      </c>
      <c r="B1435">
        <v>0</v>
      </c>
      <c r="D1435">
        <v>1</v>
      </c>
      <c r="E1435">
        <v>22</v>
      </c>
      <c r="F1435" s="1">
        <v>42977</v>
      </c>
      <c r="G1435" s="1">
        <v>42986</v>
      </c>
      <c r="H1435">
        <v>8</v>
      </c>
      <c r="I1435">
        <v>57.57</v>
      </c>
      <c r="J1435">
        <v>0</v>
      </c>
      <c r="K1435">
        <v>35.202937899999995</v>
      </c>
      <c r="L1435">
        <v>-97.206161600000001</v>
      </c>
      <c r="M1435" s="13">
        <f>ACOS(COS(RADIANS(90-$P$2)) *COS(RADIANS(90-Table22[[#This Row],[Latitude]])) +SIN(RADIANS(90-$P$2)) *SIN(RADIANS(90-Table22[[#This Row],[Latitude]])) *COS(RADIANS($Q$2-Table22[[#This Row],[Longitude]]))) *3958.756</f>
        <v>13.577014277156541</v>
      </c>
      <c r="N1435" s="12">
        <f>Table22[[#This Row],[Permit Approval Date]]-Table22[[#This Row],[Permit Submitted Date]]</f>
        <v>9</v>
      </c>
    </row>
    <row r="1436" spans="1:14">
      <c r="A1436" t="str">
        <f t="shared" si="22"/>
        <v>Norman</v>
      </c>
      <c r="B1436">
        <v>1</v>
      </c>
      <c r="D1436">
        <v>1</v>
      </c>
      <c r="E1436">
        <v>26</v>
      </c>
      <c r="F1436" s="1">
        <v>42977</v>
      </c>
      <c r="G1436" s="1">
        <v>42977</v>
      </c>
      <c r="H1436">
        <v>6</v>
      </c>
      <c r="I1436">
        <v>57.150000000000006</v>
      </c>
      <c r="J1436">
        <v>0</v>
      </c>
      <c r="K1436">
        <v>35.370556999999998</v>
      </c>
      <c r="L1436">
        <v>-97.550181400000014</v>
      </c>
      <c r="M1436" s="13">
        <f>ACOS(COS(RADIANS(90-$P$2)) *COS(RADIANS(90-Table22[[#This Row],[Latitude]])) +SIN(RADIANS(90-$P$2)) *SIN(RADIANS(90-Table22[[#This Row],[Latitude]])) *COS(RADIANS($Q$2-Table22[[#This Row],[Longitude]]))) *3958.756</f>
        <v>12.778003367772808</v>
      </c>
      <c r="N1436" s="12">
        <f>Table22[[#This Row],[Permit Approval Date]]-Table22[[#This Row],[Permit Submitted Date]]</f>
        <v>0</v>
      </c>
    </row>
    <row r="1437" spans="1:14">
      <c r="A1437" t="str">
        <f t="shared" si="22"/>
        <v>Norman</v>
      </c>
      <c r="B1437">
        <v>1</v>
      </c>
      <c r="D1437">
        <v>1</v>
      </c>
      <c r="E1437">
        <v>14</v>
      </c>
      <c r="F1437" s="1">
        <v>42977</v>
      </c>
      <c r="G1437" s="1">
        <v>42977</v>
      </c>
      <c r="H1437">
        <v>5</v>
      </c>
      <c r="I1437">
        <v>41.75</v>
      </c>
      <c r="J1437">
        <v>6.5</v>
      </c>
      <c r="K1437">
        <v>35.390055100000097</v>
      </c>
      <c r="L1437">
        <v>-97.562210399999998</v>
      </c>
      <c r="M1437" s="13">
        <f>ACOS(COS(RADIANS(90-$P$2)) *COS(RADIANS(90-Table22[[#This Row],[Latitude]])) +SIN(RADIANS(90-$P$2)) *SIN(RADIANS(90-Table22[[#This Row],[Latitude]])) *COS(RADIANS($Q$2-Table22[[#This Row],[Longitude]]))) *3958.756</f>
        <v>14.28596067222748</v>
      </c>
      <c r="N1437" s="12">
        <f>Table22[[#This Row],[Permit Approval Date]]-Table22[[#This Row],[Permit Submitted Date]]</f>
        <v>0</v>
      </c>
    </row>
    <row r="1438" spans="1:14">
      <c r="A1438" t="str">
        <f t="shared" si="22"/>
        <v>Norman</v>
      </c>
      <c r="B1438">
        <v>0</v>
      </c>
      <c r="D1438">
        <v>1</v>
      </c>
      <c r="E1438">
        <v>34</v>
      </c>
      <c r="F1438" s="1">
        <v>42977</v>
      </c>
      <c r="G1438" s="1">
        <v>42978</v>
      </c>
      <c r="H1438">
        <v>5</v>
      </c>
      <c r="I1438">
        <v>38.619999999999997</v>
      </c>
      <c r="J1438">
        <v>0</v>
      </c>
      <c r="K1438">
        <v>35.362937899999999</v>
      </c>
      <c r="L1438">
        <v>-97.116161599999998</v>
      </c>
      <c r="M1438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438" s="12">
        <f>Table22[[#This Row],[Permit Approval Date]]-Table22[[#This Row],[Permit Submitted Date]]</f>
        <v>1</v>
      </c>
    </row>
    <row r="1439" spans="1:14">
      <c r="A1439" t="str">
        <f t="shared" si="22"/>
        <v>Norman</v>
      </c>
      <c r="B1439">
        <v>0</v>
      </c>
      <c r="D1439">
        <v>1</v>
      </c>
      <c r="E1439">
        <v>27</v>
      </c>
      <c r="F1439" s="1">
        <v>42977</v>
      </c>
      <c r="G1439" s="1">
        <v>42978</v>
      </c>
      <c r="H1439">
        <v>5</v>
      </c>
      <c r="I1439">
        <v>26.45</v>
      </c>
      <c r="J1439">
        <v>0</v>
      </c>
      <c r="K1439">
        <v>35.422937899999994</v>
      </c>
      <c r="L1439">
        <v>-97.106161600000007</v>
      </c>
      <c r="M1439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1439" s="12">
        <f>Table22[[#This Row],[Permit Approval Date]]-Table22[[#This Row],[Permit Submitted Date]]</f>
        <v>1</v>
      </c>
    </row>
    <row r="1440" spans="1:14">
      <c r="A1440" t="str">
        <f t="shared" si="22"/>
        <v>Norman</v>
      </c>
      <c r="B1440">
        <v>1</v>
      </c>
      <c r="C1440">
        <v>1</v>
      </c>
      <c r="D1440">
        <v>1</v>
      </c>
      <c r="E1440">
        <v>18</v>
      </c>
      <c r="F1440" s="1">
        <v>42978</v>
      </c>
      <c r="G1440" s="1">
        <v>42978</v>
      </c>
      <c r="H1440">
        <v>14</v>
      </c>
      <c r="I1440">
        <v>68.599999999999994</v>
      </c>
      <c r="J1440">
        <v>29.5</v>
      </c>
      <c r="K1440">
        <v>35.244834499999996</v>
      </c>
      <c r="L1440">
        <v>-97.040178399999988</v>
      </c>
      <c r="M1440" s="13">
        <f>ACOS(COS(RADIANS(90-$P$2)) *COS(RADIANS(90-Table22[[#This Row],[Latitude]])) +SIN(RADIANS(90-$P$2)) *SIN(RADIANS(90-Table22[[#This Row],[Latitude]])) *COS(RADIANS($Q$2-Table22[[#This Row],[Longitude]]))) *3958.756</f>
        <v>23.09595991138977</v>
      </c>
      <c r="N1440" s="12">
        <f>Table22[[#This Row],[Permit Approval Date]]-Table22[[#This Row],[Permit Submitted Date]]</f>
        <v>0</v>
      </c>
    </row>
    <row r="1441" spans="1:14">
      <c r="A1441" t="str">
        <f t="shared" si="22"/>
        <v>Norman</v>
      </c>
      <c r="B1441">
        <v>1</v>
      </c>
      <c r="D1441">
        <v>1</v>
      </c>
      <c r="E1441">
        <v>30</v>
      </c>
      <c r="F1441" s="1">
        <v>42978</v>
      </c>
      <c r="G1441" s="1">
        <v>42983</v>
      </c>
      <c r="H1441">
        <v>6</v>
      </c>
      <c r="I1441">
        <v>51.31</v>
      </c>
      <c r="J1441">
        <v>0</v>
      </c>
      <c r="K1441">
        <v>35.173925000000004</v>
      </c>
      <c r="L1441">
        <v>-97.539214000000001</v>
      </c>
      <c r="M1441" s="13">
        <f>ACOS(COS(RADIANS(90-$P$2)) *COS(RADIANS(90-Table22[[#This Row],[Latitude]])) +SIN(RADIANS(90-$P$2)) *SIN(RADIANS(90-Table22[[#This Row],[Latitude]])) *COS(RADIANS($Q$2-Table22[[#This Row],[Longitude]]))) *3958.756</f>
        <v>5.6806380223999753</v>
      </c>
      <c r="N1441" s="12">
        <f>Table22[[#This Row],[Permit Approval Date]]-Table22[[#This Row],[Permit Submitted Date]]</f>
        <v>5</v>
      </c>
    </row>
    <row r="1442" spans="1:14">
      <c r="A1442" t="str">
        <f t="shared" si="22"/>
        <v>Norman</v>
      </c>
      <c r="B1442">
        <v>0</v>
      </c>
      <c r="C1442">
        <v>1</v>
      </c>
      <c r="D1442">
        <v>1</v>
      </c>
      <c r="E1442">
        <v>17</v>
      </c>
      <c r="F1442" s="1">
        <v>42978</v>
      </c>
      <c r="G1442" s="1">
        <v>42998</v>
      </c>
      <c r="H1442">
        <v>4</v>
      </c>
      <c r="I1442">
        <v>25.57</v>
      </c>
      <c r="J1442">
        <v>11.08</v>
      </c>
      <c r="K1442">
        <v>35.732937899999996</v>
      </c>
      <c r="L1442">
        <v>-97.766161600000004</v>
      </c>
      <c r="M1442" s="13">
        <f>ACOS(COS(RADIANS(90-$P$2)) *COS(RADIANS(90-Table22[[#This Row],[Latitude]])) +SIN(RADIANS(90-$P$2)) *SIN(RADIANS(90-Table22[[#This Row],[Latitude]])) *COS(RADIANS($Q$2-Table22[[#This Row],[Longitude]]))) *3958.756</f>
        <v>40.601731374678643</v>
      </c>
      <c r="N1442" s="12">
        <f>Table22[[#This Row],[Permit Approval Date]]-Table22[[#This Row],[Permit Submitted Date]]</f>
        <v>20</v>
      </c>
    </row>
    <row r="1443" spans="1:14">
      <c r="A1443" t="str">
        <f t="shared" si="22"/>
        <v>Norman</v>
      </c>
      <c r="B1443">
        <v>1</v>
      </c>
      <c r="D1443">
        <v>1</v>
      </c>
      <c r="E1443">
        <v>25</v>
      </c>
      <c r="F1443" s="1">
        <v>42978</v>
      </c>
      <c r="G1443" s="1">
        <v>42986</v>
      </c>
      <c r="H1443">
        <v>5</v>
      </c>
      <c r="I1443">
        <v>42.06</v>
      </c>
      <c r="J1443">
        <v>0</v>
      </c>
      <c r="K1443">
        <v>35.170055100000098</v>
      </c>
      <c r="L1443">
        <v>-97.462210400000004</v>
      </c>
      <c r="M1443" s="13">
        <f>ACOS(COS(RADIANS(90-$P$2)) *COS(RADIANS(90-Table22[[#This Row],[Latitude]])) +SIN(RADIANS(90-$P$2)) *SIN(RADIANS(90-Table22[[#This Row],[Latitude]])) *COS(RADIANS($Q$2-Table22[[#This Row],[Longitude]]))) *3958.756</f>
        <v>2.6394802156242476</v>
      </c>
      <c r="N1443" s="12">
        <f>Table22[[#This Row],[Permit Approval Date]]-Table22[[#This Row],[Permit Submitted Date]]</f>
        <v>8</v>
      </c>
    </row>
    <row r="1444" spans="1:14">
      <c r="A1444" t="str">
        <f t="shared" si="22"/>
        <v>Norman</v>
      </c>
      <c r="B1444">
        <v>1</v>
      </c>
      <c r="D1444">
        <v>1</v>
      </c>
      <c r="E1444">
        <v>16</v>
      </c>
      <c r="F1444" s="1">
        <v>42978</v>
      </c>
      <c r="G1444" s="1">
        <v>42993</v>
      </c>
      <c r="H1444">
        <v>7</v>
      </c>
      <c r="I1444">
        <v>39.72</v>
      </c>
      <c r="J1444">
        <v>4.5</v>
      </c>
      <c r="K1444">
        <v>35.170055100000098</v>
      </c>
      <c r="L1444">
        <v>-97.462210400000004</v>
      </c>
      <c r="M1444" s="13">
        <f>ACOS(COS(RADIANS(90-$P$2)) *COS(RADIANS(90-Table22[[#This Row],[Latitude]])) +SIN(RADIANS(90-$P$2)) *SIN(RADIANS(90-Table22[[#This Row],[Latitude]])) *COS(RADIANS($Q$2-Table22[[#This Row],[Longitude]]))) *3958.756</f>
        <v>2.6394802156242476</v>
      </c>
      <c r="N1444" s="12">
        <f>Table22[[#This Row],[Permit Approval Date]]-Table22[[#This Row],[Permit Submitted Date]]</f>
        <v>15</v>
      </c>
    </row>
    <row r="1445" spans="1:14">
      <c r="A1445" t="str">
        <f t="shared" si="22"/>
        <v>Norman</v>
      </c>
      <c r="B1445">
        <v>0</v>
      </c>
      <c r="D1445">
        <v>1</v>
      </c>
      <c r="E1445">
        <v>27</v>
      </c>
      <c r="F1445" s="1">
        <v>42978</v>
      </c>
      <c r="G1445" s="1">
        <v>42983</v>
      </c>
      <c r="H1445">
        <v>4</v>
      </c>
      <c r="I1445">
        <v>32.9</v>
      </c>
      <c r="J1445">
        <v>0</v>
      </c>
      <c r="K1445">
        <v>35.222937899999998</v>
      </c>
      <c r="L1445">
        <v>-97.486161600000003</v>
      </c>
      <c r="M1445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445" s="12">
        <f>Table22[[#This Row],[Permit Approval Date]]-Table22[[#This Row],[Permit Submitted Date]]</f>
        <v>5</v>
      </c>
    </row>
    <row r="1446" spans="1:14">
      <c r="A1446" t="str">
        <f t="shared" si="22"/>
        <v>Norman</v>
      </c>
      <c r="B1446">
        <v>1</v>
      </c>
      <c r="C1446">
        <v>1</v>
      </c>
      <c r="D1446">
        <v>1</v>
      </c>
      <c r="E1446">
        <v>17</v>
      </c>
      <c r="F1446" s="1">
        <v>42978</v>
      </c>
      <c r="G1446" s="1">
        <v>42978</v>
      </c>
      <c r="H1446">
        <v>6</v>
      </c>
      <c r="I1446">
        <v>38.96</v>
      </c>
      <c r="J1446">
        <v>9.35</v>
      </c>
      <c r="K1446">
        <v>35.320556999999994</v>
      </c>
      <c r="L1446">
        <v>-97.540181399999994</v>
      </c>
      <c r="M1446" s="13">
        <f>ACOS(COS(RADIANS(90-$P$2)) *COS(RADIANS(90-Table22[[#This Row],[Latitude]])) +SIN(RADIANS(90-$P$2)) *SIN(RADIANS(90-Table22[[#This Row],[Latitude]])) *COS(RADIANS($Q$2-Table22[[#This Row],[Longitude]]))) *3958.756</f>
        <v>9.5097119946493365</v>
      </c>
      <c r="N1446" s="12">
        <f>Table22[[#This Row],[Permit Approval Date]]-Table22[[#This Row],[Permit Submitted Date]]</f>
        <v>0</v>
      </c>
    </row>
    <row r="1447" spans="1:14">
      <c r="A1447" t="str">
        <f t="shared" si="22"/>
        <v>Norman</v>
      </c>
      <c r="B1447">
        <v>1</v>
      </c>
      <c r="C1447">
        <v>1</v>
      </c>
      <c r="D1447">
        <v>1</v>
      </c>
      <c r="E1447">
        <v>18</v>
      </c>
      <c r="F1447" s="1">
        <v>42979</v>
      </c>
      <c r="G1447" s="1">
        <v>42979</v>
      </c>
      <c r="H1447">
        <v>8</v>
      </c>
      <c r="I1447">
        <v>48.28</v>
      </c>
      <c r="J1447">
        <v>20.82</v>
      </c>
      <c r="K1447">
        <v>35.2157731</v>
      </c>
      <c r="L1447">
        <v>-97.454911899999999</v>
      </c>
      <c r="M1447" s="13">
        <f>ACOS(COS(RADIANS(90-$P$2)) *COS(RADIANS(90-Table22[[#This Row],[Latitude]])) +SIN(RADIANS(90-$P$2)) *SIN(RADIANS(90-Table22[[#This Row],[Latitude]])) *COS(RADIANS($Q$2-Table22[[#This Row],[Longitude]]))) *3958.756</f>
        <v>0.81775147015827876</v>
      </c>
      <c r="N1447" s="12">
        <f>Table22[[#This Row],[Permit Approval Date]]-Table22[[#This Row],[Permit Submitted Date]]</f>
        <v>0</v>
      </c>
    </row>
    <row r="1448" spans="1:14">
      <c r="A1448" t="str">
        <f t="shared" si="22"/>
        <v>Norman</v>
      </c>
      <c r="B1448">
        <v>0</v>
      </c>
      <c r="C1448">
        <v>1</v>
      </c>
      <c r="D1448">
        <v>1</v>
      </c>
      <c r="E1448">
        <v>20</v>
      </c>
      <c r="F1448" s="1">
        <v>42979</v>
      </c>
      <c r="G1448" s="1">
        <v>42989</v>
      </c>
      <c r="H1448">
        <v>8</v>
      </c>
      <c r="I1448">
        <v>28</v>
      </c>
      <c r="J1448">
        <v>17.579999999999998</v>
      </c>
      <c r="K1448">
        <v>35.032937899999993</v>
      </c>
      <c r="L1448">
        <v>-97.356161600000007</v>
      </c>
      <c r="M1448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448" s="12">
        <f>Table22[[#This Row],[Permit Approval Date]]-Table22[[#This Row],[Permit Submitted Date]]</f>
        <v>10</v>
      </c>
    </row>
    <row r="1449" spans="1:14">
      <c r="A1449" t="str">
        <f t="shared" si="22"/>
        <v>Norman</v>
      </c>
      <c r="B1449">
        <v>1</v>
      </c>
      <c r="D1449">
        <v>1</v>
      </c>
      <c r="E1449">
        <v>27</v>
      </c>
      <c r="F1449" s="1">
        <v>42979</v>
      </c>
      <c r="G1449" s="1">
        <v>42983</v>
      </c>
      <c r="H1449">
        <v>6</v>
      </c>
      <c r="I1449">
        <v>59.18</v>
      </c>
      <c r="J1449">
        <v>0</v>
      </c>
      <c r="K1449">
        <v>35.195773100000004</v>
      </c>
      <c r="L1449">
        <v>-97.464911900000004</v>
      </c>
      <c r="M1449" s="13">
        <f>ACOS(COS(RADIANS(90-$P$2)) *COS(RADIANS(90-Table22[[#This Row],[Latitude]])) +SIN(RADIANS(90-$P$2)) *SIN(RADIANS(90-Table22[[#This Row],[Latitude]])) *COS(RADIANS($Q$2-Table22[[#This Row],[Longitude]]))) *3958.756</f>
        <v>1.2540804080392209</v>
      </c>
      <c r="N1449" s="12">
        <f>Table22[[#This Row],[Permit Approval Date]]-Table22[[#This Row],[Permit Submitted Date]]</f>
        <v>4</v>
      </c>
    </row>
    <row r="1450" spans="1:14">
      <c r="A1450" t="str">
        <f t="shared" si="22"/>
        <v>Norman</v>
      </c>
      <c r="B1450">
        <v>1</v>
      </c>
      <c r="D1450">
        <v>1</v>
      </c>
      <c r="E1450">
        <v>12</v>
      </c>
      <c r="F1450" s="1">
        <v>42979</v>
      </c>
      <c r="G1450" s="1">
        <v>42979</v>
      </c>
      <c r="H1450">
        <v>5</v>
      </c>
      <c r="I1450">
        <v>39.14</v>
      </c>
      <c r="J1450">
        <v>0</v>
      </c>
      <c r="K1450">
        <v>35.370556999999998</v>
      </c>
      <c r="L1450">
        <v>-97.550181400000014</v>
      </c>
      <c r="M1450" s="13">
        <f>ACOS(COS(RADIANS(90-$P$2)) *COS(RADIANS(90-Table22[[#This Row],[Latitude]])) +SIN(RADIANS(90-$P$2)) *SIN(RADIANS(90-Table22[[#This Row],[Latitude]])) *COS(RADIANS($Q$2-Table22[[#This Row],[Longitude]]))) *3958.756</f>
        <v>12.778003367772808</v>
      </c>
      <c r="N1450" s="12">
        <f>Table22[[#This Row],[Permit Approval Date]]-Table22[[#This Row],[Permit Submitted Date]]</f>
        <v>0</v>
      </c>
    </row>
    <row r="1451" spans="1:14">
      <c r="A1451" t="str">
        <f t="shared" si="22"/>
        <v>Norman</v>
      </c>
      <c r="B1451">
        <v>1</v>
      </c>
      <c r="D1451">
        <v>2</v>
      </c>
      <c r="E1451">
        <v>31</v>
      </c>
      <c r="F1451" s="1">
        <v>42981</v>
      </c>
      <c r="G1451" s="1">
        <v>43005</v>
      </c>
      <c r="H1451">
        <v>17</v>
      </c>
      <c r="I1451">
        <v>125.38000000000001</v>
      </c>
      <c r="J1451">
        <v>0</v>
      </c>
      <c r="K1451">
        <v>35.463621400000001</v>
      </c>
      <c r="L1451">
        <v>-97.679232199999987</v>
      </c>
      <c r="M1451" s="13">
        <f>ACOS(COS(RADIANS(90-$P$2)) *COS(RADIANS(90-Table22[[#This Row],[Latitude]])) +SIN(RADIANS(90-$P$2)) *SIN(RADIANS(90-Table22[[#This Row],[Latitude]])) *COS(RADIANS($Q$2-Table22[[#This Row],[Longitude]]))) *3958.756</f>
        <v>22.10370050061562</v>
      </c>
      <c r="N1451" s="12">
        <f>Table22[[#This Row],[Permit Approval Date]]-Table22[[#This Row],[Permit Submitted Date]]</f>
        <v>24</v>
      </c>
    </row>
    <row r="1452" spans="1:14">
      <c r="A1452" t="str">
        <f t="shared" si="22"/>
        <v>Norman</v>
      </c>
      <c r="B1452">
        <v>1</v>
      </c>
      <c r="D1452">
        <v>1</v>
      </c>
      <c r="E1452">
        <v>28</v>
      </c>
      <c r="F1452" s="1">
        <v>42981</v>
      </c>
      <c r="G1452" s="1">
        <v>42983</v>
      </c>
      <c r="H1452">
        <v>11</v>
      </c>
      <c r="I1452">
        <v>91.61999999999999</v>
      </c>
      <c r="J1452">
        <v>0</v>
      </c>
      <c r="K1452">
        <v>35.063621399999995</v>
      </c>
      <c r="L1452">
        <v>-97.329232199999993</v>
      </c>
      <c r="M1452" s="13">
        <f>ACOS(COS(RADIANS(90-$P$2)) *COS(RADIANS(90-Table22[[#This Row],[Latitude]])) +SIN(RADIANS(90-$P$2)) *SIN(RADIANS(90-Table22[[#This Row],[Latitude]])) *COS(RADIANS($Q$2-Table22[[#This Row],[Longitude]]))) *3958.756</f>
        <v>11.868595835601443</v>
      </c>
      <c r="N1452" s="12">
        <f>Table22[[#This Row],[Permit Approval Date]]-Table22[[#This Row],[Permit Submitted Date]]</f>
        <v>2</v>
      </c>
    </row>
    <row r="1453" spans="1:14">
      <c r="A1453" t="str">
        <f t="shared" si="22"/>
        <v>Norman</v>
      </c>
      <c r="B1453">
        <v>1</v>
      </c>
      <c r="D1453">
        <v>1</v>
      </c>
      <c r="E1453">
        <v>23</v>
      </c>
      <c r="F1453" s="1">
        <v>42981</v>
      </c>
      <c r="G1453" s="1">
        <v>42997</v>
      </c>
      <c r="H1453">
        <v>7</v>
      </c>
      <c r="I1453">
        <v>68.31</v>
      </c>
      <c r="J1453">
        <v>0</v>
      </c>
      <c r="K1453">
        <v>35.108142000000001</v>
      </c>
      <c r="L1453">
        <v>-97.325610999999995</v>
      </c>
      <c r="M1453" s="13">
        <f>ACOS(COS(RADIANS(90-$P$2)) *COS(RADIANS(90-Table22[[#This Row],[Latitude]])) +SIN(RADIANS(90-$P$2)) *SIN(RADIANS(90-Table22[[#This Row],[Latitude]])) *COS(RADIANS($Q$2-Table22[[#This Row],[Longitude]]))) *3958.756</f>
        <v>9.6179996795149965</v>
      </c>
      <c r="N1453" s="12">
        <f>Table22[[#This Row],[Permit Approval Date]]-Table22[[#This Row],[Permit Submitted Date]]</f>
        <v>16</v>
      </c>
    </row>
    <row r="1454" spans="1:14">
      <c r="A1454" t="str">
        <f t="shared" si="22"/>
        <v>Norman</v>
      </c>
      <c r="B1454">
        <v>1</v>
      </c>
      <c r="D1454">
        <v>1</v>
      </c>
      <c r="E1454">
        <v>23</v>
      </c>
      <c r="F1454" s="1">
        <v>42983</v>
      </c>
      <c r="G1454" s="1">
        <v>42989</v>
      </c>
      <c r="H1454">
        <v>4</v>
      </c>
      <c r="I1454">
        <v>35.119999999999997</v>
      </c>
      <c r="J1454">
        <v>0</v>
      </c>
      <c r="K1454">
        <v>35.163924999999999</v>
      </c>
      <c r="L1454">
        <v>-97.349214000000003</v>
      </c>
      <c r="M1454" s="13">
        <f>ACOS(COS(RADIANS(90-$P$2)) *COS(RADIANS(90-Table22[[#This Row],[Latitude]])) +SIN(RADIANS(90-$P$2)) *SIN(RADIANS(90-Table22[[#This Row],[Latitude]])) *COS(RADIANS($Q$2-Table22[[#This Row],[Longitude]]))) *3958.756</f>
        <v>6.2236407343565459</v>
      </c>
      <c r="N1454" s="12">
        <f>Table22[[#This Row],[Permit Approval Date]]-Table22[[#This Row],[Permit Submitted Date]]</f>
        <v>6</v>
      </c>
    </row>
    <row r="1455" spans="1:14">
      <c r="A1455" t="str">
        <f t="shared" si="22"/>
        <v>Norman</v>
      </c>
      <c r="B1455">
        <v>1</v>
      </c>
      <c r="D1455">
        <v>1</v>
      </c>
      <c r="E1455">
        <v>29</v>
      </c>
      <c r="F1455" s="1">
        <v>42984</v>
      </c>
      <c r="G1455" s="1">
        <v>42986</v>
      </c>
      <c r="H1455">
        <v>7</v>
      </c>
      <c r="I1455">
        <v>64</v>
      </c>
      <c r="J1455">
        <v>0</v>
      </c>
      <c r="K1455">
        <v>35.313924999999998</v>
      </c>
      <c r="L1455">
        <v>-97.779213999999996</v>
      </c>
      <c r="M1455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1455" s="12">
        <f>Table22[[#This Row],[Permit Approval Date]]-Table22[[#This Row],[Permit Submitted Date]]</f>
        <v>2</v>
      </c>
    </row>
    <row r="1456" spans="1:14">
      <c r="A1456" t="str">
        <f t="shared" si="22"/>
        <v>Norman</v>
      </c>
      <c r="B1456">
        <v>1</v>
      </c>
      <c r="D1456">
        <v>1</v>
      </c>
      <c r="E1456">
        <v>14</v>
      </c>
      <c r="F1456" s="1">
        <v>42984</v>
      </c>
      <c r="G1456" s="1">
        <v>42984</v>
      </c>
      <c r="H1456">
        <v>9</v>
      </c>
      <c r="I1456">
        <v>63.69</v>
      </c>
      <c r="J1456">
        <v>4.95</v>
      </c>
      <c r="K1456">
        <v>35.310557000000003</v>
      </c>
      <c r="L1456">
        <v>-97.71018140000001</v>
      </c>
      <c r="M1456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456" s="12">
        <f>Table22[[#This Row],[Permit Approval Date]]-Table22[[#This Row],[Permit Submitted Date]]</f>
        <v>0</v>
      </c>
    </row>
    <row r="1457" spans="1:14">
      <c r="A1457" t="str">
        <f t="shared" si="22"/>
        <v>Norman</v>
      </c>
      <c r="B1457">
        <v>1</v>
      </c>
      <c r="D1457">
        <v>1</v>
      </c>
      <c r="E1457">
        <v>17</v>
      </c>
      <c r="F1457" s="1">
        <v>42984</v>
      </c>
      <c r="G1457" s="1">
        <v>42989</v>
      </c>
      <c r="H1457">
        <v>8</v>
      </c>
      <c r="I1457">
        <v>60.829999999999991</v>
      </c>
      <c r="J1457">
        <v>0</v>
      </c>
      <c r="K1457">
        <v>34.742937899999994</v>
      </c>
      <c r="L1457">
        <v>-97.206161600000001</v>
      </c>
      <c r="M1457" s="13">
        <f>ACOS(COS(RADIANS(90-$P$2)) *COS(RADIANS(90-Table22[[#This Row],[Latitude]])) +SIN(RADIANS(90-$P$2)) *SIN(RADIANS(90-Table22[[#This Row],[Latitude]])) *COS(RADIANS($Q$2-Table22[[#This Row],[Longitude]]))) *3958.756</f>
        <v>34.774726240413905</v>
      </c>
      <c r="N1457" s="12">
        <f>Table22[[#This Row],[Permit Approval Date]]-Table22[[#This Row],[Permit Submitted Date]]</f>
        <v>5</v>
      </c>
    </row>
    <row r="1458" spans="1:14">
      <c r="A1458" t="str">
        <f t="shared" si="22"/>
        <v>Norman</v>
      </c>
      <c r="B1458">
        <v>0</v>
      </c>
      <c r="D1458">
        <v>1</v>
      </c>
      <c r="E1458">
        <v>28</v>
      </c>
      <c r="F1458" s="1">
        <v>42984</v>
      </c>
      <c r="G1458" s="1">
        <v>43005</v>
      </c>
      <c r="H1458">
        <v>5</v>
      </c>
      <c r="I1458">
        <v>42.46</v>
      </c>
      <c r="J1458">
        <v>0</v>
      </c>
      <c r="K1458">
        <v>35.032937899999993</v>
      </c>
      <c r="L1458">
        <v>-97.356161600000007</v>
      </c>
      <c r="M1458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458" s="12">
        <f>Table22[[#This Row],[Permit Approval Date]]-Table22[[#This Row],[Permit Submitted Date]]</f>
        <v>21</v>
      </c>
    </row>
    <row r="1459" spans="1:14">
      <c r="A1459" t="str">
        <f t="shared" si="22"/>
        <v>Norman</v>
      </c>
      <c r="B1459">
        <v>1</v>
      </c>
      <c r="D1459">
        <v>1</v>
      </c>
      <c r="E1459">
        <v>25</v>
      </c>
      <c r="F1459" s="1">
        <v>42985</v>
      </c>
      <c r="G1459" s="1">
        <v>43003</v>
      </c>
      <c r="H1459">
        <v>10</v>
      </c>
      <c r="I1459">
        <v>89.98</v>
      </c>
      <c r="J1459">
        <v>0</v>
      </c>
      <c r="K1459">
        <v>34.938141999999999</v>
      </c>
      <c r="L1459">
        <v>-97.215610999999996</v>
      </c>
      <c r="M1459" s="13">
        <f>ACOS(COS(RADIANS(90-$P$2)) *COS(RADIANS(90-Table22[[#This Row],[Latitude]])) +SIN(RADIANS(90-$P$2)) *SIN(RADIANS(90-Table22[[#This Row],[Latitude]])) *COS(RADIANS($Q$2-Table22[[#This Row],[Longitude]]))) *3958.756</f>
        <v>22.656902942758002</v>
      </c>
      <c r="N1459" s="12">
        <f>Table22[[#This Row],[Permit Approval Date]]-Table22[[#This Row],[Permit Submitted Date]]</f>
        <v>18</v>
      </c>
    </row>
    <row r="1460" spans="1:14">
      <c r="A1460" t="str">
        <f t="shared" si="22"/>
        <v>Norman</v>
      </c>
      <c r="B1460">
        <v>0</v>
      </c>
      <c r="D1460">
        <v>2</v>
      </c>
      <c r="E1460">
        <v>29</v>
      </c>
      <c r="F1460" s="1">
        <v>42985</v>
      </c>
      <c r="G1460" s="1">
        <v>42989</v>
      </c>
      <c r="H1460">
        <v>7</v>
      </c>
      <c r="I1460">
        <v>54.5</v>
      </c>
      <c r="J1460">
        <v>0</v>
      </c>
      <c r="K1460">
        <v>35.212937899999993</v>
      </c>
      <c r="L1460">
        <v>-97.306161599999996</v>
      </c>
      <c r="M1460" s="13">
        <f>ACOS(COS(RADIANS(90-$P$2)) *COS(RADIANS(90-Table22[[#This Row],[Latitude]])) +SIN(RADIANS(90-$P$2)) *SIN(RADIANS(90-Table22[[#This Row],[Latitude]])) *COS(RADIANS($Q$2-Table22[[#This Row],[Longitude]]))) *3958.756</f>
        <v>7.9433826566841148</v>
      </c>
      <c r="N1460" s="12">
        <f>Table22[[#This Row],[Permit Approval Date]]-Table22[[#This Row],[Permit Submitted Date]]</f>
        <v>4</v>
      </c>
    </row>
    <row r="1461" spans="1:14">
      <c r="A1461" t="str">
        <f t="shared" si="22"/>
        <v>Norman</v>
      </c>
      <c r="B1461">
        <v>1</v>
      </c>
      <c r="D1461">
        <v>1</v>
      </c>
      <c r="E1461">
        <v>18</v>
      </c>
      <c r="F1461" s="1">
        <v>42985</v>
      </c>
      <c r="G1461" s="1">
        <v>43003</v>
      </c>
      <c r="H1461">
        <v>6</v>
      </c>
      <c r="I1461">
        <v>53.629999999999995</v>
      </c>
      <c r="J1461">
        <v>0</v>
      </c>
      <c r="K1461">
        <v>34.978141999999998</v>
      </c>
      <c r="L1461">
        <v>-97.20561099999999</v>
      </c>
      <c r="M1461" s="13">
        <f>ACOS(COS(RADIANS(90-$P$2)) *COS(RADIANS(90-Table22[[#This Row],[Latitude]])) +SIN(RADIANS(90-$P$2)) *SIN(RADIANS(90-Table22[[#This Row],[Latitude]])) *COS(RADIANS($Q$2-Table22[[#This Row],[Longitude]]))) *3958.756</f>
        <v>20.824309149582572</v>
      </c>
      <c r="N1461" s="12">
        <f>Table22[[#This Row],[Permit Approval Date]]-Table22[[#This Row],[Permit Submitted Date]]</f>
        <v>18</v>
      </c>
    </row>
    <row r="1462" spans="1:14">
      <c r="A1462" t="str">
        <f t="shared" si="22"/>
        <v>Norman</v>
      </c>
      <c r="B1462">
        <v>1</v>
      </c>
      <c r="C1462">
        <v>1</v>
      </c>
      <c r="D1462">
        <v>1</v>
      </c>
      <c r="E1462">
        <v>18</v>
      </c>
      <c r="F1462" s="1">
        <v>42985</v>
      </c>
      <c r="G1462" s="1">
        <v>43004</v>
      </c>
      <c r="H1462">
        <v>5</v>
      </c>
      <c r="I1462">
        <v>26.33</v>
      </c>
      <c r="J1462">
        <v>12</v>
      </c>
      <c r="K1462">
        <v>35.060296100000002</v>
      </c>
      <c r="L1462">
        <v>-96.696200199999993</v>
      </c>
      <c r="M1462" s="13">
        <f>ACOS(COS(RADIANS(90-$P$2)) *COS(RADIANS(90-Table22[[#This Row],[Latitude]])) +SIN(RADIANS(90-$P$2)) *SIN(RADIANS(90-Table22[[#This Row],[Latitude]])) *COS(RADIANS($Q$2-Table22[[#This Row],[Longitude]]))) *3958.756</f>
        <v>43.58256694746234</v>
      </c>
      <c r="N1462" s="12">
        <f>Table22[[#This Row],[Permit Approval Date]]-Table22[[#This Row],[Permit Submitted Date]]</f>
        <v>19</v>
      </c>
    </row>
    <row r="1463" spans="1:14">
      <c r="A1463" t="str">
        <f t="shared" si="22"/>
        <v>Norman</v>
      </c>
      <c r="B1463">
        <v>1</v>
      </c>
      <c r="D1463">
        <v>1</v>
      </c>
      <c r="E1463">
        <v>19</v>
      </c>
      <c r="F1463" s="1">
        <v>42985</v>
      </c>
      <c r="G1463" s="1">
        <v>43003</v>
      </c>
      <c r="H1463">
        <v>5</v>
      </c>
      <c r="I1463">
        <v>43.29</v>
      </c>
      <c r="J1463">
        <v>0</v>
      </c>
      <c r="K1463">
        <v>34.938141999999999</v>
      </c>
      <c r="L1463">
        <v>-97.215610999999996</v>
      </c>
      <c r="M1463" s="13">
        <f>ACOS(COS(RADIANS(90-$P$2)) *COS(RADIANS(90-Table22[[#This Row],[Latitude]])) +SIN(RADIANS(90-$P$2)) *SIN(RADIANS(90-Table22[[#This Row],[Latitude]])) *COS(RADIANS($Q$2-Table22[[#This Row],[Longitude]]))) *3958.756</f>
        <v>22.656902942758002</v>
      </c>
      <c r="N1463" s="12">
        <f>Table22[[#This Row],[Permit Approval Date]]-Table22[[#This Row],[Permit Submitted Date]]</f>
        <v>18</v>
      </c>
    </row>
    <row r="1464" spans="1:14">
      <c r="A1464" t="str">
        <f t="shared" si="22"/>
        <v>Norman</v>
      </c>
      <c r="B1464">
        <v>1</v>
      </c>
      <c r="D1464">
        <v>1</v>
      </c>
      <c r="E1464">
        <v>17</v>
      </c>
      <c r="F1464" s="1">
        <v>42985</v>
      </c>
      <c r="G1464" s="1">
        <v>42997</v>
      </c>
      <c r="H1464">
        <v>4</v>
      </c>
      <c r="I1464">
        <v>38.65</v>
      </c>
      <c r="J1464">
        <v>0</v>
      </c>
      <c r="K1464">
        <v>35.128142000000004</v>
      </c>
      <c r="L1464">
        <v>-97.295610999999994</v>
      </c>
      <c r="M1464" s="13">
        <f>ACOS(COS(RADIANS(90-$P$2)) *COS(RADIANS(90-Table22[[#This Row],[Latitude]])) +SIN(RADIANS(90-$P$2)) *SIN(RADIANS(90-Table22[[#This Row],[Latitude]])) *COS(RADIANS($Q$2-Table22[[#This Row],[Longitude]]))) *3958.756</f>
        <v>10.086529621740086</v>
      </c>
      <c r="N1464" s="12">
        <f>Table22[[#This Row],[Permit Approval Date]]-Table22[[#This Row],[Permit Submitted Date]]</f>
        <v>12</v>
      </c>
    </row>
    <row r="1465" spans="1:14">
      <c r="A1465" t="str">
        <f t="shared" si="22"/>
        <v>Norman</v>
      </c>
      <c r="B1465">
        <v>0</v>
      </c>
      <c r="D1465">
        <v>1</v>
      </c>
      <c r="E1465">
        <v>24</v>
      </c>
      <c r="F1465" s="1">
        <v>42985</v>
      </c>
      <c r="G1465" s="1">
        <v>42996</v>
      </c>
      <c r="H1465">
        <v>4</v>
      </c>
      <c r="I1465">
        <v>32.049999999999997</v>
      </c>
      <c r="J1465">
        <v>0</v>
      </c>
      <c r="K1465">
        <v>35.482937899999996</v>
      </c>
      <c r="L1465">
        <v>-97.206161600000001</v>
      </c>
      <c r="M1465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465" s="12">
        <f>Table22[[#This Row],[Permit Approval Date]]-Table22[[#This Row],[Permit Submitted Date]]</f>
        <v>11</v>
      </c>
    </row>
    <row r="1466" spans="1:14">
      <c r="A1466" t="str">
        <f t="shared" si="22"/>
        <v>Norman</v>
      </c>
      <c r="B1466">
        <v>1</v>
      </c>
      <c r="D1466">
        <v>2</v>
      </c>
      <c r="E1466">
        <v>39</v>
      </c>
      <c r="F1466" s="1">
        <v>42986</v>
      </c>
      <c r="G1466" s="1">
        <v>42993</v>
      </c>
      <c r="H1466">
        <v>20</v>
      </c>
      <c r="I1466">
        <v>171.25</v>
      </c>
      <c r="J1466">
        <v>0</v>
      </c>
      <c r="K1466">
        <v>35.232937899999996</v>
      </c>
      <c r="L1466">
        <v>-97.006161599999999</v>
      </c>
      <c r="M146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466" s="12">
        <f>Table22[[#This Row],[Permit Approval Date]]-Table22[[#This Row],[Permit Submitted Date]]</f>
        <v>7</v>
      </c>
    </row>
    <row r="1467" spans="1:14">
      <c r="A1467" t="str">
        <f t="shared" si="22"/>
        <v>Norman</v>
      </c>
      <c r="B1467">
        <v>1</v>
      </c>
      <c r="D1467">
        <v>2</v>
      </c>
      <c r="E1467">
        <v>39</v>
      </c>
      <c r="F1467" s="1">
        <v>42986</v>
      </c>
      <c r="G1467" s="1">
        <v>42993</v>
      </c>
      <c r="H1467">
        <v>20</v>
      </c>
      <c r="I1467">
        <v>171.25</v>
      </c>
      <c r="J1467">
        <v>0</v>
      </c>
      <c r="K1467">
        <v>35.232937899999996</v>
      </c>
      <c r="L1467">
        <v>-97.006161599999999</v>
      </c>
      <c r="M146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467" s="12">
        <f>Table22[[#This Row],[Permit Approval Date]]-Table22[[#This Row],[Permit Submitted Date]]</f>
        <v>7</v>
      </c>
    </row>
    <row r="1468" spans="1:14">
      <c r="A1468" t="str">
        <f t="shared" si="22"/>
        <v>Norman</v>
      </c>
      <c r="B1468">
        <v>1</v>
      </c>
      <c r="D1468">
        <v>2</v>
      </c>
      <c r="E1468">
        <v>24</v>
      </c>
      <c r="F1468" s="1">
        <v>42986</v>
      </c>
      <c r="G1468" s="1">
        <v>42986</v>
      </c>
      <c r="H1468">
        <v>11</v>
      </c>
      <c r="I1468">
        <v>69.459999999999994</v>
      </c>
      <c r="J1468">
        <v>5.17</v>
      </c>
      <c r="K1468">
        <v>35.320556999999994</v>
      </c>
      <c r="L1468">
        <v>-97.540181399999994</v>
      </c>
      <c r="M1468" s="13">
        <f>ACOS(COS(RADIANS(90-$P$2)) *COS(RADIANS(90-Table22[[#This Row],[Latitude]])) +SIN(RADIANS(90-$P$2)) *SIN(RADIANS(90-Table22[[#This Row],[Latitude]])) *COS(RADIANS($Q$2-Table22[[#This Row],[Longitude]]))) *3958.756</f>
        <v>9.5097119946493365</v>
      </c>
      <c r="N1468" s="12">
        <f>Table22[[#This Row],[Permit Approval Date]]-Table22[[#This Row],[Permit Submitted Date]]</f>
        <v>0</v>
      </c>
    </row>
    <row r="1469" spans="1:14">
      <c r="A1469" t="str">
        <f t="shared" si="22"/>
        <v>Norman</v>
      </c>
      <c r="B1469">
        <v>1</v>
      </c>
      <c r="D1469">
        <v>1</v>
      </c>
      <c r="E1469">
        <v>16</v>
      </c>
      <c r="F1469" s="1">
        <v>42986</v>
      </c>
      <c r="G1469" s="1">
        <v>42989</v>
      </c>
      <c r="H1469">
        <v>9</v>
      </c>
      <c r="I1469">
        <v>59.050000000000004</v>
      </c>
      <c r="J1469">
        <v>0</v>
      </c>
      <c r="K1469">
        <v>35.028142000000003</v>
      </c>
      <c r="L1469">
        <v>-97.255610999999988</v>
      </c>
      <c r="M1469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469" s="12">
        <f>Table22[[#This Row],[Permit Approval Date]]-Table22[[#This Row],[Permit Submitted Date]]</f>
        <v>3</v>
      </c>
    </row>
    <row r="1470" spans="1:14">
      <c r="A1470" t="str">
        <f t="shared" si="22"/>
        <v>Norman</v>
      </c>
      <c r="B1470">
        <v>0</v>
      </c>
      <c r="D1470">
        <v>2</v>
      </c>
      <c r="E1470">
        <v>28</v>
      </c>
      <c r="F1470" s="1">
        <v>42986</v>
      </c>
      <c r="G1470" s="1">
        <v>42986</v>
      </c>
      <c r="H1470">
        <v>8</v>
      </c>
      <c r="I1470">
        <v>47.350000000000009</v>
      </c>
      <c r="J1470">
        <v>5</v>
      </c>
      <c r="K1470">
        <v>35.702937899999995</v>
      </c>
      <c r="L1470">
        <v>-97.4261616</v>
      </c>
      <c r="M1470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1470" s="12">
        <f>Table22[[#This Row],[Permit Approval Date]]-Table22[[#This Row],[Permit Submitted Date]]</f>
        <v>0</v>
      </c>
    </row>
    <row r="1471" spans="1:14">
      <c r="A1471" t="str">
        <f t="shared" si="22"/>
        <v>Norman</v>
      </c>
      <c r="B1471">
        <v>0</v>
      </c>
      <c r="D1471">
        <v>1</v>
      </c>
      <c r="E1471">
        <v>31</v>
      </c>
      <c r="F1471" s="1">
        <v>42986</v>
      </c>
      <c r="G1471" s="1">
        <v>42997</v>
      </c>
      <c r="H1471">
        <v>5</v>
      </c>
      <c r="I1471">
        <v>38.540000000000006</v>
      </c>
      <c r="J1471">
        <v>0</v>
      </c>
      <c r="K1471">
        <v>34.992937899999994</v>
      </c>
      <c r="L1471">
        <v>-97.256161599999999</v>
      </c>
      <c r="M1471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471" s="12">
        <f>Table22[[#This Row],[Permit Approval Date]]-Table22[[#This Row],[Permit Submitted Date]]</f>
        <v>11</v>
      </c>
    </row>
    <row r="1472" spans="1:14">
      <c r="A1472" t="str">
        <f t="shared" si="22"/>
        <v>Norman</v>
      </c>
      <c r="B1472">
        <v>1</v>
      </c>
      <c r="C1472">
        <v>1</v>
      </c>
      <c r="D1472">
        <v>2</v>
      </c>
      <c r="E1472">
        <v>24</v>
      </c>
      <c r="F1472" s="1">
        <v>42986</v>
      </c>
      <c r="G1472" s="1">
        <v>42986</v>
      </c>
      <c r="H1472">
        <v>9</v>
      </c>
      <c r="I1472">
        <v>57.260000000000005</v>
      </c>
      <c r="J1472">
        <v>9.77</v>
      </c>
      <c r="K1472">
        <v>35.270556999999997</v>
      </c>
      <c r="L1472">
        <v>-97.260181399999993</v>
      </c>
      <c r="M1472" s="13">
        <f>ACOS(COS(RADIANS(90-$P$2)) *COS(RADIANS(90-Table22[[#This Row],[Latitude]])) +SIN(RADIANS(90-$P$2)) *SIN(RADIANS(90-Table22[[#This Row],[Latitude]])) *COS(RADIANS($Q$2-Table22[[#This Row],[Longitude]]))) *3958.756</f>
        <v>11.425758104207031</v>
      </c>
      <c r="N1472" s="12">
        <f>Table22[[#This Row],[Permit Approval Date]]-Table22[[#This Row],[Permit Submitted Date]]</f>
        <v>0</v>
      </c>
    </row>
    <row r="1473" spans="1:14">
      <c r="A1473" t="str">
        <f t="shared" si="22"/>
        <v>Norman</v>
      </c>
      <c r="B1473">
        <v>0</v>
      </c>
      <c r="D1473">
        <v>1</v>
      </c>
      <c r="E1473">
        <v>17</v>
      </c>
      <c r="F1473" s="1">
        <v>42986</v>
      </c>
      <c r="G1473" s="1">
        <v>42996</v>
      </c>
      <c r="H1473">
        <v>3</v>
      </c>
      <c r="I1473">
        <v>23.6</v>
      </c>
      <c r="J1473">
        <v>0</v>
      </c>
      <c r="K1473">
        <v>35.482937899999996</v>
      </c>
      <c r="L1473">
        <v>-97.206161600000001</v>
      </c>
      <c r="M1473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473" s="12">
        <f>Table22[[#This Row],[Permit Approval Date]]-Table22[[#This Row],[Permit Submitted Date]]</f>
        <v>10</v>
      </c>
    </row>
    <row r="1474" spans="1:14">
      <c r="A1474" t="str">
        <f t="shared" ref="A1474:A1537" si="23">"Norman"</f>
        <v>Norman</v>
      </c>
      <c r="B1474">
        <v>1</v>
      </c>
      <c r="D1474">
        <v>1</v>
      </c>
      <c r="E1474">
        <v>25</v>
      </c>
      <c r="F1474" s="1">
        <v>42987</v>
      </c>
      <c r="G1474" s="1">
        <v>42989</v>
      </c>
      <c r="H1474">
        <v>7</v>
      </c>
      <c r="I1474">
        <v>49.22</v>
      </c>
      <c r="J1474">
        <v>0</v>
      </c>
      <c r="K1474">
        <v>35.008141999999999</v>
      </c>
      <c r="L1474">
        <v>-97.06561099999999</v>
      </c>
      <c r="M1474" s="13">
        <f>ACOS(COS(RADIANS(90-$P$2)) *COS(RADIANS(90-Table22[[#This Row],[Latitude]])) +SIN(RADIANS(90-$P$2)) *SIN(RADIANS(90-Table22[[#This Row],[Latitude]])) *COS(RADIANS($Q$2-Table22[[#This Row],[Longitude]]))) *3958.756</f>
        <v>25.511081463528892</v>
      </c>
      <c r="N1474" s="12">
        <f>Table22[[#This Row],[Permit Approval Date]]-Table22[[#This Row],[Permit Submitted Date]]</f>
        <v>2</v>
      </c>
    </row>
    <row r="1475" spans="1:14">
      <c r="A1475" t="str">
        <f t="shared" si="23"/>
        <v>Norman</v>
      </c>
      <c r="B1475">
        <v>1</v>
      </c>
      <c r="C1475">
        <v>1</v>
      </c>
      <c r="D1475">
        <v>1</v>
      </c>
      <c r="E1475">
        <v>26</v>
      </c>
      <c r="F1475" s="1">
        <v>42989</v>
      </c>
      <c r="G1475" s="1">
        <v>42989</v>
      </c>
      <c r="H1475">
        <v>8</v>
      </c>
      <c r="I1475">
        <v>38.96</v>
      </c>
      <c r="J1475">
        <v>20.83</v>
      </c>
      <c r="K1475">
        <v>35.160556999999997</v>
      </c>
      <c r="L1475">
        <v>-97.320181399999996</v>
      </c>
      <c r="M1475" s="13">
        <f>ACOS(COS(RADIANS(90-$P$2)) *COS(RADIANS(90-Table22[[#This Row],[Latitude]])) +SIN(RADIANS(90-$P$2)) *SIN(RADIANS(90-Table22[[#This Row],[Latitude]])) *COS(RADIANS($Q$2-Table22[[#This Row],[Longitude]]))) *3958.756</f>
        <v>7.8018271027525037</v>
      </c>
      <c r="N1475" s="12">
        <f>Table22[[#This Row],[Permit Approval Date]]-Table22[[#This Row],[Permit Submitted Date]]</f>
        <v>0</v>
      </c>
    </row>
    <row r="1476" spans="1:14">
      <c r="A1476" t="str">
        <f t="shared" si="23"/>
        <v>Norman</v>
      </c>
      <c r="B1476">
        <v>1</v>
      </c>
      <c r="C1476">
        <v>1</v>
      </c>
      <c r="D1476">
        <v>2</v>
      </c>
      <c r="E1476">
        <v>38</v>
      </c>
      <c r="F1476" s="1">
        <v>42989</v>
      </c>
      <c r="G1476" s="1">
        <v>42999</v>
      </c>
      <c r="H1476">
        <v>11</v>
      </c>
      <c r="I1476">
        <v>58.209999999999994</v>
      </c>
      <c r="J1476">
        <v>16</v>
      </c>
      <c r="K1476">
        <v>35.310055100000099</v>
      </c>
      <c r="L1476">
        <v>-97.502210399999996</v>
      </c>
      <c r="M1476" s="13">
        <f>ACOS(COS(RADIANS(90-$P$2)) *COS(RADIANS(90-Table22[[#This Row],[Latitude]])) +SIN(RADIANS(90-$P$2)) *SIN(RADIANS(90-Table22[[#This Row],[Latitude]])) *COS(RADIANS($Q$2-Table22[[#This Row],[Longitude]]))) *3958.756</f>
        <v>7.8394892417591295</v>
      </c>
      <c r="N1476" s="12">
        <f>Table22[[#This Row],[Permit Approval Date]]-Table22[[#This Row],[Permit Submitted Date]]</f>
        <v>10</v>
      </c>
    </row>
    <row r="1477" spans="1:14">
      <c r="A1477" t="str">
        <f t="shared" si="23"/>
        <v>Norman</v>
      </c>
      <c r="B1477">
        <v>1</v>
      </c>
      <c r="D1477">
        <v>1</v>
      </c>
      <c r="E1477">
        <v>12</v>
      </c>
      <c r="F1477" s="1">
        <v>42989</v>
      </c>
      <c r="G1477" s="1">
        <v>43005</v>
      </c>
      <c r="H1477">
        <v>7</v>
      </c>
      <c r="I1477">
        <v>64.42</v>
      </c>
      <c r="J1477">
        <v>0</v>
      </c>
      <c r="K1477">
        <v>35.810296100000002</v>
      </c>
      <c r="L1477">
        <v>-97.296200200000015</v>
      </c>
      <c r="M1477" s="13">
        <f>ACOS(COS(RADIANS(90-$P$2)) *COS(RADIANS(90-Table22[[#This Row],[Latitude]])) +SIN(RADIANS(90-$P$2)) *SIN(RADIANS(90-Table22[[#This Row],[Latitude]])) *COS(RADIANS($Q$2-Table22[[#This Row],[Longitude]]))) *3958.756</f>
        <v>42.596638678814791</v>
      </c>
      <c r="N1477" s="12">
        <f>Table22[[#This Row],[Permit Approval Date]]-Table22[[#This Row],[Permit Submitted Date]]</f>
        <v>16</v>
      </c>
    </row>
    <row r="1478" spans="1:14">
      <c r="A1478" t="str">
        <f t="shared" si="23"/>
        <v>Norman</v>
      </c>
      <c r="B1478">
        <v>1</v>
      </c>
      <c r="D1478">
        <v>1</v>
      </c>
      <c r="E1478">
        <v>28</v>
      </c>
      <c r="F1478" s="1">
        <v>42989</v>
      </c>
      <c r="G1478" s="1">
        <v>43003</v>
      </c>
      <c r="H1478">
        <v>8</v>
      </c>
      <c r="I1478">
        <v>60.110000000000007</v>
      </c>
      <c r="J1478">
        <v>0</v>
      </c>
      <c r="K1478">
        <v>35.040954999999997</v>
      </c>
      <c r="L1478">
        <v>-97.311639999999997</v>
      </c>
      <c r="M1478" s="13">
        <f>ACOS(COS(RADIANS(90-$P$2)) *COS(RADIANS(90-Table22[[#This Row],[Latitude]])) +SIN(RADIANS(90-$P$2)) *SIN(RADIANS(90-Table22[[#This Row],[Latitude]])) *COS(RADIANS($Q$2-Table22[[#This Row],[Longitude]]))) *3958.756</f>
        <v>13.723512092077399</v>
      </c>
      <c r="N1478" s="12">
        <f>Table22[[#This Row],[Permit Approval Date]]-Table22[[#This Row],[Permit Submitted Date]]</f>
        <v>14</v>
      </c>
    </row>
    <row r="1479" spans="1:14">
      <c r="A1479" t="str">
        <f t="shared" si="23"/>
        <v>Norman</v>
      </c>
      <c r="B1479">
        <v>1</v>
      </c>
      <c r="D1479">
        <v>1</v>
      </c>
      <c r="E1479">
        <v>16</v>
      </c>
      <c r="F1479" s="1">
        <v>42989</v>
      </c>
      <c r="G1479" s="1">
        <v>42990</v>
      </c>
      <c r="H1479">
        <v>6</v>
      </c>
      <c r="I1479">
        <v>46.48</v>
      </c>
      <c r="J1479">
        <v>0</v>
      </c>
      <c r="K1479">
        <v>35.308142000000004</v>
      </c>
      <c r="L1479">
        <v>-97.335610999999986</v>
      </c>
      <c r="M1479" s="13">
        <f>ACOS(COS(RADIANS(90-$P$2)) *COS(RADIANS(90-Table22[[#This Row],[Latitude]])) +SIN(RADIANS(90-$P$2)) *SIN(RADIANS(90-Table22[[#This Row],[Latitude]])) *COS(RADIANS($Q$2-Table22[[#This Row],[Longitude]]))) *3958.756</f>
        <v>9.4320747411368799</v>
      </c>
      <c r="N1479" s="12">
        <f>Table22[[#This Row],[Permit Approval Date]]-Table22[[#This Row],[Permit Submitted Date]]</f>
        <v>1</v>
      </c>
    </row>
    <row r="1480" spans="1:14">
      <c r="A1480" t="str">
        <f t="shared" si="23"/>
        <v>Norman</v>
      </c>
      <c r="B1480">
        <v>1</v>
      </c>
      <c r="D1480">
        <v>1</v>
      </c>
      <c r="E1480">
        <v>28</v>
      </c>
      <c r="F1480" s="1">
        <v>42989</v>
      </c>
      <c r="G1480" s="1">
        <v>42993</v>
      </c>
      <c r="H1480">
        <v>4</v>
      </c>
      <c r="I1480">
        <v>44.33</v>
      </c>
      <c r="J1480">
        <v>3.5</v>
      </c>
      <c r="K1480">
        <v>35.203924999999998</v>
      </c>
      <c r="L1480">
        <v>-97.459214000000003</v>
      </c>
      <c r="M1480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480" s="12">
        <f>Table22[[#This Row],[Permit Approval Date]]-Table22[[#This Row],[Permit Submitted Date]]</f>
        <v>4</v>
      </c>
    </row>
    <row r="1481" spans="1:14">
      <c r="A1481" t="str">
        <f t="shared" si="23"/>
        <v>Norman</v>
      </c>
      <c r="B1481">
        <v>1</v>
      </c>
      <c r="D1481">
        <v>1</v>
      </c>
      <c r="E1481">
        <v>20</v>
      </c>
      <c r="F1481" s="1">
        <v>42989</v>
      </c>
      <c r="G1481" s="1">
        <v>43005</v>
      </c>
      <c r="H1481">
        <v>5</v>
      </c>
      <c r="I1481">
        <v>42.69</v>
      </c>
      <c r="J1481">
        <v>0</v>
      </c>
      <c r="K1481">
        <v>34.948142000000004</v>
      </c>
      <c r="L1481">
        <v>-97.31561099999999</v>
      </c>
      <c r="M1481" s="13">
        <f>ACOS(COS(RADIANS(90-$P$2)) *COS(RADIANS(90-Table22[[#This Row],[Latitude]])) +SIN(RADIANS(90-$P$2)) *SIN(RADIANS(90-Table22[[#This Row],[Latitude]])) *COS(RADIANS($Q$2-Table22[[#This Row],[Longitude]]))) *3958.756</f>
        <v>19.299336027352371</v>
      </c>
      <c r="N1481" s="12">
        <f>Table22[[#This Row],[Permit Approval Date]]-Table22[[#This Row],[Permit Submitted Date]]</f>
        <v>16</v>
      </c>
    </row>
    <row r="1482" spans="1:14">
      <c r="A1482" t="str">
        <f t="shared" si="23"/>
        <v>Norman</v>
      </c>
      <c r="B1482">
        <v>0</v>
      </c>
      <c r="D1482">
        <v>1</v>
      </c>
      <c r="E1482">
        <v>22</v>
      </c>
      <c r="F1482" s="1">
        <v>42989</v>
      </c>
      <c r="G1482" s="1">
        <v>42989</v>
      </c>
      <c r="H1482">
        <v>4</v>
      </c>
      <c r="I1482">
        <v>32.880000000000003</v>
      </c>
      <c r="J1482">
        <v>3.75</v>
      </c>
      <c r="K1482">
        <v>35.472937899999998</v>
      </c>
      <c r="L1482">
        <v>-97.026161599999995</v>
      </c>
      <c r="M1482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482" s="12">
        <f>Table22[[#This Row],[Permit Approval Date]]-Table22[[#This Row],[Permit Submitted Date]]</f>
        <v>0</v>
      </c>
    </row>
    <row r="1483" spans="1:14">
      <c r="A1483" t="str">
        <f t="shared" si="23"/>
        <v>Norman</v>
      </c>
      <c r="B1483">
        <v>1</v>
      </c>
      <c r="D1483">
        <v>2</v>
      </c>
      <c r="E1483">
        <v>30</v>
      </c>
      <c r="F1483" s="1">
        <v>42990</v>
      </c>
      <c r="G1483" s="1">
        <v>42990</v>
      </c>
      <c r="H1483">
        <v>16</v>
      </c>
      <c r="I1483">
        <v>116.27000000000001</v>
      </c>
      <c r="J1483">
        <v>0</v>
      </c>
      <c r="K1483">
        <v>35.162937899999996</v>
      </c>
      <c r="L1483">
        <v>-96.9261616</v>
      </c>
      <c r="M1483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483" s="12">
        <f>Table22[[#This Row],[Permit Approval Date]]-Table22[[#This Row],[Permit Submitted Date]]</f>
        <v>0</v>
      </c>
    </row>
    <row r="1484" spans="1:14">
      <c r="A1484" t="str">
        <f t="shared" si="23"/>
        <v>Norman</v>
      </c>
      <c r="B1484">
        <v>1</v>
      </c>
      <c r="D1484">
        <v>2</v>
      </c>
      <c r="E1484">
        <v>30</v>
      </c>
      <c r="F1484" s="1">
        <v>42990</v>
      </c>
      <c r="G1484" s="1">
        <v>42990</v>
      </c>
      <c r="H1484">
        <v>16</v>
      </c>
      <c r="I1484">
        <v>116.27</v>
      </c>
      <c r="J1484">
        <v>0</v>
      </c>
      <c r="K1484">
        <v>35.162937899999996</v>
      </c>
      <c r="L1484">
        <v>-96.9261616</v>
      </c>
      <c r="M1484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484" s="12">
        <f>Table22[[#This Row],[Permit Approval Date]]-Table22[[#This Row],[Permit Submitted Date]]</f>
        <v>0</v>
      </c>
    </row>
    <row r="1485" spans="1:14">
      <c r="A1485" t="str">
        <f t="shared" si="23"/>
        <v>Norman</v>
      </c>
      <c r="B1485">
        <v>1</v>
      </c>
      <c r="D1485">
        <v>1</v>
      </c>
      <c r="E1485">
        <v>32</v>
      </c>
      <c r="F1485" s="1">
        <v>42990</v>
      </c>
      <c r="G1485" s="1">
        <v>42991</v>
      </c>
      <c r="H1485">
        <v>11</v>
      </c>
      <c r="I1485">
        <v>97.289999999999992</v>
      </c>
      <c r="J1485">
        <v>0</v>
      </c>
      <c r="K1485">
        <v>35.473621399999999</v>
      </c>
      <c r="L1485">
        <v>-97.499232199999994</v>
      </c>
      <c r="M1485" s="13">
        <f>ACOS(COS(RADIANS(90-$P$2)) *COS(RADIANS(90-Table22[[#This Row],[Latitude]])) +SIN(RADIANS(90-$P$2)) *SIN(RADIANS(90-Table22[[#This Row],[Latitude]])) *COS(RADIANS($Q$2-Table22[[#This Row],[Longitude]]))) *3958.756</f>
        <v>18.722413910126015</v>
      </c>
      <c r="N1485" s="12">
        <f>Table22[[#This Row],[Permit Approval Date]]-Table22[[#This Row],[Permit Submitted Date]]</f>
        <v>1</v>
      </c>
    </row>
    <row r="1486" spans="1:14">
      <c r="A1486" t="str">
        <f t="shared" si="23"/>
        <v>Norman</v>
      </c>
      <c r="B1486">
        <v>0</v>
      </c>
      <c r="D1486">
        <v>1</v>
      </c>
      <c r="E1486">
        <v>32</v>
      </c>
      <c r="F1486" s="1">
        <v>42990</v>
      </c>
      <c r="G1486" s="1">
        <v>42999</v>
      </c>
      <c r="H1486">
        <v>10</v>
      </c>
      <c r="I1486">
        <v>76.13</v>
      </c>
      <c r="J1486">
        <v>0</v>
      </c>
      <c r="K1486">
        <v>35.602937899999993</v>
      </c>
      <c r="L1486">
        <v>-97.686161600000005</v>
      </c>
      <c r="M1486" s="13">
        <f>ACOS(COS(RADIANS(90-$P$2)) *COS(RADIANS(90-Table22[[#This Row],[Latitude]])) +SIN(RADIANS(90-$P$2)) *SIN(RADIANS(90-Table22[[#This Row],[Latitude]])) *COS(RADIANS($Q$2-Table22[[#This Row],[Longitude]]))) *3958.756</f>
        <v>30.559712201892509</v>
      </c>
      <c r="N1486" s="12">
        <f>Table22[[#This Row],[Permit Approval Date]]-Table22[[#This Row],[Permit Submitted Date]]</f>
        <v>9</v>
      </c>
    </row>
    <row r="1487" spans="1:14">
      <c r="A1487" t="str">
        <f t="shared" si="23"/>
        <v>Norman</v>
      </c>
      <c r="B1487">
        <v>1</v>
      </c>
      <c r="D1487">
        <v>1</v>
      </c>
      <c r="E1487">
        <v>30</v>
      </c>
      <c r="F1487" s="1">
        <v>42990</v>
      </c>
      <c r="G1487" s="1">
        <v>42990</v>
      </c>
      <c r="H1487">
        <v>6</v>
      </c>
      <c r="I1487">
        <v>59.480000000000004</v>
      </c>
      <c r="J1487">
        <v>0</v>
      </c>
      <c r="K1487">
        <v>34.965301499999995</v>
      </c>
      <c r="L1487">
        <v>-97.176652799999999</v>
      </c>
      <c r="M1487" s="13">
        <f>ACOS(COS(RADIANS(90-$P$2)) *COS(RADIANS(90-Table22[[#This Row],[Latitude]])) +SIN(RADIANS(90-$P$2)) *SIN(RADIANS(90-Table22[[#This Row],[Latitude]])) *COS(RADIANS($Q$2-Table22[[#This Row],[Longitude]]))) *3958.756</f>
        <v>22.576786802492801</v>
      </c>
      <c r="N1487" s="12">
        <f>Table22[[#This Row],[Permit Approval Date]]-Table22[[#This Row],[Permit Submitted Date]]</f>
        <v>0</v>
      </c>
    </row>
    <row r="1488" spans="1:14">
      <c r="A1488" t="str">
        <f t="shared" si="23"/>
        <v>Norman</v>
      </c>
      <c r="B1488">
        <v>0</v>
      </c>
      <c r="D1488">
        <v>1</v>
      </c>
      <c r="E1488">
        <v>24</v>
      </c>
      <c r="F1488" s="1">
        <v>42990</v>
      </c>
      <c r="G1488" s="1">
        <v>42990</v>
      </c>
      <c r="H1488">
        <v>7</v>
      </c>
      <c r="I1488">
        <v>45.650000000000006</v>
      </c>
      <c r="J1488">
        <v>0</v>
      </c>
      <c r="K1488">
        <v>34.902937899999998</v>
      </c>
      <c r="L1488">
        <v>-97.886161600000008</v>
      </c>
      <c r="M1488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488" s="12">
        <f>Table22[[#This Row],[Permit Approval Date]]-Table22[[#This Row],[Permit Submitted Date]]</f>
        <v>0</v>
      </c>
    </row>
    <row r="1489" spans="1:14">
      <c r="A1489" t="str">
        <f t="shared" si="23"/>
        <v>Norman</v>
      </c>
      <c r="B1489">
        <v>1</v>
      </c>
      <c r="D1489">
        <v>2</v>
      </c>
      <c r="E1489">
        <v>17</v>
      </c>
      <c r="F1489" s="1">
        <v>42990</v>
      </c>
      <c r="G1489" s="1">
        <v>42990</v>
      </c>
      <c r="H1489">
        <v>6</v>
      </c>
      <c r="I1489">
        <v>41.58</v>
      </c>
      <c r="J1489">
        <v>5</v>
      </c>
      <c r="K1489">
        <v>35.250557000000001</v>
      </c>
      <c r="L1489">
        <v>-97.450181399999991</v>
      </c>
      <c r="M1489" s="13">
        <f>ACOS(COS(RADIANS(90-$P$2)) *COS(RADIANS(90-Table22[[#This Row],[Latitude]])) +SIN(RADIANS(90-$P$2)) *SIN(RADIANS(90-Table22[[#This Row],[Latitude]])) *COS(RADIANS($Q$2-Table22[[#This Row],[Longitude]]))) *3958.756</f>
        <v>3.0803926161501103</v>
      </c>
      <c r="N1489" s="12">
        <f>Table22[[#This Row],[Permit Approval Date]]-Table22[[#This Row],[Permit Submitted Date]]</f>
        <v>0</v>
      </c>
    </row>
    <row r="1490" spans="1:14">
      <c r="A1490" t="str">
        <f t="shared" si="23"/>
        <v>Norman</v>
      </c>
      <c r="B1490">
        <v>1</v>
      </c>
      <c r="D1490">
        <v>1</v>
      </c>
      <c r="E1490">
        <v>23</v>
      </c>
      <c r="F1490" s="1">
        <v>42990</v>
      </c>
      <c r="G1490" s="1">
        <v>43006</v>
      </c>
      <c r="H1490">
        <v>4</v>
      </c>
      <c r="I1490">
        <v>39.28</v>
      </c>
      <c r="J1490">
        <v>0</v>
      </c>
      <c r="K1490">
        <v>35.101928299999997</v>
      </c>
      <c r="L1490">
        <v>-97.126524599999996</v>
      </c>
      <c r="M1490" s="13">
        <f>ACOS(COS(RADIANS(90-$P$2)) *COS(RADIANS(90-Table22[[#This Row],[Latitude]])) +SIN(RADIANS(90-$P$2)) *SIN(RADIANS(90-Table22[[#This Row],[Latitude]])) *COS(RADIANS($Q$2-Table22[[#This Row],[Longitude]]))) *3958.756</f>
        <v>19.461533505901098</v>
      </c>
      <c r="N1490" s="12">
        <f>Table22[[#This Row],[Permit Approval Date]]-Table22[[#This Row],[Permit Submitted Date]]</f>
        <v>16</v>
      </c>
    </row>
    <row r="1491" spans="1:14">
      <c r="A1491" t="str">
        <f t="shared" si="23"/>
        <v>Norman</v>
      </c>
      <c r="B1491">
        <v>0</v>
      </c>
      <c r="D1491">
        <v>1</v>
      </c>
      <c r="E1491">
        <v>15</v>
      </c>
      <c r="F1491" s="1">
        <v>42990</v>
      </c>
      <c r="G1491" s="1">
        <v>42990</v>
      </c>
      <c r="H1491">
        <v>3</v>
      </c>
      <c r="I1491">
        <v>35.47</v>
      </c>
      <c r="J1491">
        <v>0</v>
      </c>
      <c r="K1491">
        <v>35.232937899999996</v>
      </c>
      <c r="L1491">
        <v>-97.006161599999999</v>
      </c>
      <c r="M149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491" s="12">
        <f>Table22[[#This Row],[Permit Approval Date]]-Table22[[#This Row],[Permit Submitted Date]]</f>
        <v>0</v>
      </c>
    </row>
    <row r="1492" spans="1:14">
      <c r="A1492" t="str">
        <f t="shared" si="23"/>
        <v>Norman</v>
      </c>
      <c r="B1492">
        <v>1</v>
      </c>
      <c r="D1492">
        <v>1</v>
      </c>
      <c r="E1492">
        <v>16</v>
      </c>
      <c r="F1492" s="1">
        <v>42990</v>
      </c>
      <c r="G1492" s="1">
        <v>42990</v>
      </c>
      <c r="H1492">
        <v>4</v>
      </c>
      <c r="I1492">
        <v>30.23</v>
      </c>
      <c r="J1492">
        <v>0</v>
      </c>
      <c r="K1492">
        <v>35.200955</v>
      </c>
      <c r="L1492">
        <v>-97.271640000000005</v>
      </c>
      <c r="M1492" s="13">
        <f>ACOS(COS(RADIANS(90-$P$2)) *COS(RADIANS(90-Table22[[#This Row],[Latitude]])) +SIN(RADIANS(90-$P$2)) *SIN(RADIANS(90-Table22[[#This Row],[Latitude]])) *COS(RADIANS($Q$2-Table22[[#This Row],[Longitude]]))) *3958.756</f>
        <v>9.8850734191735814</v>
      </c>
      <c r="N1492" s="12">
        <f>Table22[[#This Row],[Permit Approval Date]]-Table22[[#This Row],[Permit Submitted Date]]</f>
        <v>0</v>
      </c>
    </row>
    <row r="1493" spans="1:14">
      <c r="A1493" t="str">
        <f t="shared" si="23"/>
        <v>Norman</v>
      </c>
      <c r="B1493">
        <v>0</v>
      </c>
      <c r="D1493">
        <v>1</v>
      </c>
      <c r="E1493">
        <v>29</v>
      </c>
      <c r="F1493" s="1">
        <v>42991</v>
      </c>
      <c r="G1493" s="1">
        <v>42993</v>
      </c>
      <c r="H1493">
        <v>7</v>
      </c>
      <c r="I1493">
        <v>56.949999999999996</v>
      </c>
      <c r="J1493">
        <v>0</v>
      </c>
      <c r="K1493">
        <v>35.352937899999993</v>
      </c>
      <c r="L1493">
        <v>-97.196161599999996</v>
      </c>
      <c r="M1493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493" s="12">
        <f>Table22[[#This Row],[Permit Approval Date]]-Table22[[#This Row],[Permit Submitted Date]]</f>
        <v>2</v>
      </c>
    </row>
    <row r="1494" spans="1:14">
      <c r="A1494" t="str">
        <f t="shared" si="23"/>
        <v>Norman</v>
      </c>
      <c r="B1494">
        <v>1</v>
      </c>
      <c r="D1494">
        <v>1</v>
      </c>
      <c r="E1494">
        <v>26</v>
      </c>
      <c r="F1494" s="1">
        <v>42991</v>
      </c>
      <c r="G1494" s="1">
        <v>42991</v>
      </c>
      <c r="H1494">
        <v>5</v>
      </c>
      <c r="I1494">
        <v>46.17</v>
      </c>
      <c r="J1494">
        <v>0</v>
      </c>
      <c r="K1494">
        <v>35.140682599999998</v>
      </c>
      <c r="L1494">
        <v>-97.382868299999998</v>
      </c>
      <c r="M1494" s="13">
        <f>ACOS(COS(RADIANS(90-$P$2)) *COS(RADIANS(90-Table22[[#This Row],[Latitude]])) +SIN(RADIANS(90-$P$2)) *SIN(RADIANS(90-Table22[[#This Row],[Latitude]])) *COS(RADIANS($Q$2-Table22[[#This Row],[Longitude]]))) *3958.756</f>
        <v>5.777002977755803</v>
      </c>
      <c r="N1494" s="12">
        <f>Table22[[#This Row],[Permit Approval Date]]-Table22[[#This Row],[Permit Submitted Date]]</f>
        <v>0</v>
      </c>
    </row>
    <row r="1495" spans="1:14">
      <c r="A1495" t="str">
        <f t="shared" si="23"/>
        <v>Norman</v>
      </c>
      <c r="B1495">
        <v>1</v>
      </c>
      <c r="D1495">
        <v>1</v>
      </c>
      <c r="E1495">
        <v>20</v>
      </c>
      <c r="F1495" s="1">
        <v>42991</v>
      </c>
      <c r="G1495" s="1">
        <v>42999</v>
      </c>
      <c r="H1495">
        <v>4</v>
      </c>
      <c r="I1495">
        <v>28.96</v>
      </c>
      <c r="J1495">
        <v>0</v>
      </c>
      <c r="K1495">
        <v>35.270955000000001</v>
      </c>
      <c r="L1495">
        <v>-97.581640000000007</v>
      </c>
      <c r="M1495" s="13">
        <f>ACOS(COS(RADIANS(90-$P$2)) *COS(RADIANS(90-Table22[[#This Row],[Latitude]])) +SIN(RADIANS(90-$P$2)) *SIN(RADIANS(90-Table22[[#This Row],[Latitude]])) *COS(RADIANS($Q$2-Table22[[#This Row],[Longitude]]))) *3958.756</f>
        <v>8.8406335268599641</v>
      </c>
      <c r="N1495" s="12">
        <f>Table22[[#This Row],[Permit Approval Date]]-Table22[[#This Row],[Permit Submitted Date]]</f>
        <v>8</v>
      </c>
    </row>
    <row r="1496" spans="1:14">
      <c r="A1496" t="str">
        <f t="shared" si="23"/>
        <v>Norman</v>
      </c>
      <c r="B1496">
        <v>0</v>
      </c>
      <c r="D1496">
        <v>1</v>
      </c>
      <c r="E1496">
        <v>17</v>
      </c>
      <c r="F1496" s="1">
        <v>42991</v>
      </c>
      <c r="G1496" s="1">
        <v>42991</v>
      </c>
      <c r="H1496">
        <v>3</v>
      </c>
      <c r="I1496">
        <v>28.269999999999996</v>
      </c>
      <c r="J1496">
        <v>0</v>
      </c>
      <c r="K1496">
        <v>34.902937899999998</v>
      </c>
      <c r="L1496">
        <v>-97.886161600000008</v>
      </c>
      <c r="M149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496" s="12">
        <f>Table22[[#This Row],[Permit Approval Date]]-Table22[[#This Row],[Permit Submitted Date]]</f>
        <v>0</v>
      </c>
    </row>
    <row r="1497" spans="1:14">
      <c r="A1497" t="str">
        <f t="shared" si="23"/>
        <v>Norman</v>
      </c>
      <c r="B1497">
        <v>1</v>
      </c>
      <c r="C1497">
        <v>1</v>
      </c>
      <c r="D1497">
        <v>1</v>
      </c>
      <c r="E1497">
        <v>26</v>
      </c>
      <c r="F1497" s="1">
        <v>42992</v>
      </c>
      <c r="G1497" s="1">
        <v>42992</v>
      </c>
      <c r="H1497">
        <v>14</v>
      </c>
      <c r="I1497">
        <v>59.33</v>
      </c>
      <c r="J1497">
        <v>37.42</v>
      </c>
      <c r="K1497">
        <v>35.6548345</v>
      </c>
      <c r="L1497">
        <v>-97.920178399999998</v>
      </c>
      <c r="M1497" s="13">
        <f>ACOS(COS(RADIANS(90-$P$2)) *COS(RADIANS(90-Table22[[#This Row],[Latitude]])) +SIN(RADIANS(90-$P$2)) *SIN(RADIANS(90-Table22[[#This Row],[Latitude]])) *COS(RADIANS($Q$2-Table22[[#This Row],[Longitude]]))) *3958.756</f>
        <v>40.892540474351144</v>
      </c>
      <c r="N1497" s="12">
        <f>Table22[[#This Row],[Permit Approval Date]]-Table22[[#This Row],[Permit Submitted Date]]</f>
        <v>0</v>
      </c>
    </row>
    <row r="1498" spans="1:14">
      <c r="A1498" t="str">
        <f t="shared" si="23"/>
        <v>Norman</v>
      </c>
      <c r="B1498">
        <v>1</v>
      </c>
      <c r="C1498">
        <v>1</v>
      </c>
      <c r="D1498">
        <v>2</v>
      </c>
      <c r="E1498">
        <v>40</v>
      </c>
      <c r="F1498" s="1">
        <v>42992</v>
      </c>
      <c r="G1498" s="1">
        <v>42998</v>
      </c>
      <c r="H1498">
        <v>8</v>
      </c>
      <c r="I1498">
        <v>47.97</v>
      </c>
      <c r="J1498">
        <v>17.670000000000002</v>
      </c>
      <c r="K1498">
        <v>35.233924999999999</v>
      </c>
      <c r="L1498">
        <v>-97.269214000000005</v>
      </c>
      <c r="M1498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498" s="12">
        <f>Table22[[#This Row],[Permit Approval Date]]-Table22[[#This Row],[Permit Submitted Date]]</f>
        <v>6</v>
      </c>
    </row>
    <row r="1499" spans="1:14">
      <c r="A1499" t="str">
        <f t="shared" si="23"/>
        <v>Norman</v>
      </c>
      <c r="B1499">
        <v>1</v>
      </c>
      <c r="D1499">
        <v>1</v>
      </c>
      <c r="E1499">
        <v>16</v>
      </c>
      <c r="F1499" s="1">
        <v>42992</v>
      </c>
      <c r="G1499" s="1">
        <v>42992</v>
      </c>
      <c r="H1499">
        <v>8</v>
      </c>
      <c r="I1499">
        <v>63.43</v>
      </c>
      <c r="J1499">
        <v>0</v>
      </c>
      <c r="K1499">
        <v>35.220954999999996</v>
      </c>
      <c r="L1499">
        <v>-97.571640000000002</v>
      </c>
      <c r="M1499" s="13">
        <f>ACOS(COS(RADIANS(90-$P$2)) *COS(RADIANS(90-Table22[[#This Row],[Latitude]])) +SIN(RADIANS(90-$P$2)) *SIN(RADIANS(90-Table22[[#This Row],[Latitude]])) *COS(RADIANS($Q$2-Table22[[#This Row],[Longitude]]))) *3958.756</f>
        <v>7.1319709776348947</v>
      </c>
      <c r="N1499" s="12">
        <f>Table22[[#This Row],[Permit Approval Date]]-Table22[[#This Row],[Permit Submitted Date]]</f>
        <v>0</v>
      </c>
    </row>
    <row r="1500" spans="1:14">
      <c r="A1500" t="str">
        <f t="shared" si="23"/>
        <v>Norman</v>
      </c>
      <c r="B1500">
        <v>1</v>
      </c>
      <c r="D1500">
        <v>2</v>
      </c>
      <c r="E1500">
        <v>17</v>
      </c>
      <c r="F1500" s="1">
        <v>42992</v>
      </c>
      <c r="G1500" s="1">
        <v>42992</v>
      </c>
      <c r="H1500">
        <v>8</v>
      </c>
      <c r="I1500">
        <v>53.68</v>
      </c>
      <c r="J1500">
        <v>2.84</v>
      </c>
      <c r="K1500">
        <v>35.310557000000003</v>
      </c>
      <c r="L1500">
        <v>-97.71018140000001</v>
      </c>
      <c r="M1500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500" s="12">
        <f>Table22[[#This Row],[Permit Approval Date]]-Table22[[#This Row],[Permit Submitted Date]]</f>
        <v>0</v>
      </c>
    </row>
    <row r="1501" spans="1:14">
      <c r="A1501" t="str">
        <f t="shared" si="23"/>
        <v>Norman</v>
      </c>
      <c r="B1501">
        <v>0</v>
      </c>
      <c r="D1501">
        <v>1</v>
      </c>
      <c r="E1501">
        <v>18</v>
      </c>
      <c r="F1501" s="1">
        <v>42992</v>
      </c>
      <c r="G1501" s="1">
        <v>42992</v>
      </c>
      <c r="H1501">
        <v>7</v>
      </c>
      <c r="I1501">
        <v>52.550000000000004</v>
      </c>
      <c r="J1501">
        <v>0</v>
      </c>
      <c r="K1501">
        <v>35.232937899999996</v>
      </c>
      <c r="L1501">
        <v>-97.006161599999999</v>
      </c>
      <c r="M150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501" s="12">
        <f>Table22[[#This Row],[Permit Approval Date]]-Table22[[#This Row],[Permit Submitted Date]]</f>
        <v>0</v>
      </c>
    </row>
    <row r="1502" spans="1:14">
      <c r="A1502" t="str">
        <f t="shared" si="23"/>
        <v>Norman</v>
      </c>
      <c r="B1502">
        <v>1</v>
      </c>
      <c r="D1502">
        <v>2</v>
      </c>
      <c r="E1502">
        <v>20</v>
      </c>
      <c r="F1502" s="1">
        <v>42992</v>
      </c>
      <c r="G1502" s="1">
        <v>42992</v>
      </c>
      <c r="H1502">
        <v>8</v>
      </c>
      <c r="I1502">
        <v>46.64</v>
      </c>
      <c r="J1502">
        <v>1.75</v>
      </c>
      <c r="K1502">
        <v>35.220556999999999</v>
      </c>
      <c r="L1502">
        <v>-97.410181399999999</v>
      </c>
      <c r="M1502" s="13">
        <f>ACOS(COS(RADIANS(90-$P$2)) *COS(RADIANS(90-Table22[[#This Row],[Latitude]])) +SIN(RADIANS(90-$P$2)) *SIN(RADIANS(90-Table22[[#This Row],[Latitude]])) *COS(RADIANS($Q$2-Table22[[#This Row],[Longitude]]))) *3958.756</f>
        <v>2.2875527722815843</v>
      </c>
      <c r="N1502" s="12">
        <f>Table22[[#This Row],[Permit Approval Date]]-Table22[[#This Row],[Permit Submitted Date]]</f>
        <v>0</v>
      </c>
    </row>
    <row r="1503" spans="1:14">
      <c r="A1503" t="str">
        <f t="shared" si="23"/>
        <v>Norman</v>
      </c>
      <c r="B1503">
        <v>1</v>
      </c>
      <c r="D1503">
        <v>1</v>
      </c>
      <c r="E1503">
        <v>15</v>
      </c>
      <c r="F1503" s="1">
        <v>42992</v>
      </c>
      <c r="G1503" s="1">
        <v>42996</v>
      </c>
      <c r="H1503">
        <v>4</v>
      </c>
      <c r="I1503">
        <v>37.450000000000003</v>
      </c>
      <c r="J1503">
        <v>0</v>
      </c>
      <c r="K1503">
        <v>35.108142000000001</v>
      </c>
      <c r="L1503">
        <v>-97.225610999999986</v>
      </c>
      <c r="M1503" s="13">
        <f>ACOS(COS(RADIANS(90-$P$2)) *COS(RADIANS(90-Table22[[#This Row],[Latitude]])) +SIN(RADIANS(90-$P$2)) *SIN(RADIANS(90-Table22[[#This Row],[Latitude]])) *COS(RADIANS($Q$2-Table22[[#This Row],[Longitude]]))) *3958.756</f>
        <v>14.200125910696551</v>
      </c>
      <c r="N1503" s="12">
        <f>Table22[[#This Row],[Permit Approval Date]]-Table22[[#This Row],[Permit Submitted Date]]</f>
        <v>4</v>
      </c>
    </row>
    <row r="1504" spans="1:14">
      <c r="A1504" t="str">
        <f t="shared" si="23"/>
        <v>Norman</v>
      </c>
      <c r="B1504">
        <v>0</v>
      </c>
      <c r="D1504">
        <v>3</v>
      </c>
      <c r="E1504">
        <v>51</v>
      </c>
      <c r="F1504" s="1">
        <v>42993</v>
      </c>
      <c r="G1504" s="1">
        <v>42997</v>
      </c>
      <c r="H1504">
        <v>14</v>
      </c>
      <c r="I1504">
        <v>107.21</v>
      </c>
      <c r="J1504">
        <v>0</v>
      </c>
      <c r="K1504">
        <v>35.222937899999998</v>
      </c>
      <c r="L1504">
        <v>-97.486161600000003</v>
      </c>
      <c r="M1504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504" s="12">
        <f>Table22[[#This Row],[Permit Approval Date]]-Table22[[#This Row],[Permit Submitted Date]]</f>
        <v>4</v>
      </c>
    </row>
    <row r="1505" spans="1:14">
      <c r="A1505" t="str">
        <f t="shared" si="23"/>
        <v>Norman</v>
      </c>
      <c r="B1505">
        <v>1</v>
      </c>
      <c r="D1505">
        <v>2</v>
      </c>
      <c r="E1505">
        <v>18</v>
      </c>
      <c r="F1505" s="1">
        <v>42993</v>
      </c>
      <c r="G1505" s="1">
        <v>42993</v>
      </c>
      <c r="H1505">
        <v>8</v>
      </c>
      <c r="I1505">
        <v>61.949999999999996</v>
      </c>
      <c r="J1505">
        <v>1</v>
      </c>
      <c r="K1505">
        <v>35.440556999999998</v>
      </c>
      <c r="L1505">
        <v>-97.650181400000008</v>
      </c>
      <c r="M1505" s="13">
        <f>ACOS(COS(RADIANS(90-$P$2)) *COS(RADIANS(90-Table22[[#This Row],[Latitude]])) +SIN(RADIANS(90-$P$2)) *SIN(RADIANS(90-Table22[[#This Row],[Latitude]])) *COS(RADIANS($Q$2-Table22[[#This Row],[Longitude]]))) *3958.756</f>
        <v>19.853895442695702</v>
      </c>
      <c r="N1505" s="12">
        <f>Table22[[#This Row],[Permit Approval Date]]-Table22[[#This Row],[Permit Submitted Date]]</f>
        <v>0</v>
      </c>
    </row>
    <row r="1506" spans="1:14">
      <c r="A1506" t="str">
        <f t="shared" si="23"/>
        <v>Norman</v>
      </c>
      <c r="B1506">
        <v>1</v>
      </c>
      <c r="D1506">
        <v>1</v>
      </c>
      <c r="E1506">
        <v>29</v>
      </c>
      <c r="F1506" s="1">
        <v>42993</v>
      </c>
      <c r="G1506" s="1">
        <v>42993</v>
      </c>
      <c r="H1506">
        <v>4</v>
      </c>
      <c r="I1506">
        <v>49.75</v>
      </c>
      <c r="J1506">
        <v>0</v>
      </c>
      <c r="K1506">
        <v>35.243925000000004</v>
      </c>
      <c r="L1506">
        <v>-97.409213999999992</v>
      </c>
      <c r="M1506" s="13">
        <f>ACOS(COS(RADIANS(90-$P$2)) *COS(RADIANS(90-Table22[[#This Row],[Latitude]])) +SIN(RADIANS(90-$P$2)) *SIN(RADIANS(90-Table22[[#This Row],[Latitude]])) *COS(RADIANS($Q$2-Table22[[#This Row],[Longitude]]))) *3958.756</f>
        <v>3.3613313021155715</v>
      </c>
      <c r="N1506" s="12">
        <f>Table22[[#This Row],[Permit Approval Date]]-Table22[[#This Row],[Permit Submitted Date]]</f>
        <v>0</v>
      </c>
    </row>
    <row r="1507" spans="1:14">
      <c r="A1507" t="str">
        <f t="shared" si="23"/>
        <v>Norman</v>
      </c>
      <c r="B1507">
        <v>0</v>
      </c>
      <c r="D1507">
        <v>1</v>
      </c>
      <c r="E1507">
        <v>13</v>
      </c>
      <c r="F1507" s="1">
        <v>42993</v>
      </c>
      <c r="G1507" s="1">
        <v>42998</v>
      </c>
      <c r="H1507">
        <v>4</v>
      </c>
      <c r="I1507">
        <v>32.950000000000003</v>
      </c>
      <c r="J1507">
        <v>0</v>
      </c>
      <c r="K1507">
        <v>35.352937899999993</v>
      </c>
      <c r="L1507">
        <v>-97.196161599999996</v>
      </c>
      <c r="M1507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507" s="12">
        <f>Table22[[#This Row],[Permit Approval Date]]-Table22[[#This Row],[Permit Submitted Date]]</f>
        <v>5</v>
      </c>
    </row>
    <row r="1508" spans="1:14">
      <c r="A1508" t="str">
        <f t="shared" si="23"/>
        <v>Norman</v>
      </c>
      <c r="B1508">
        <v>0</v>
      </c>
      <c r="D1508">
        <v>1</v>
      </c>
      <c r="E1508">
        <v>15</v>
      </c>
      <c r="F1508" s="1">
        <v>42993</v>
      </c>
      <c r="G1508" s="1">
        <v>42997</v>
      </c>
      <c r="H1508">
        <v>9</v>
      </c>
      <c r="I1508">
        <v>31.1</v>
      </c>
      <c r="J1508">
        <v>2.9699999999999998</v>
      </c>
      <c r="K1508">
        <v>35.022937899999995</v>
      </c>
      <c r="L1508">
        <v>-97.396161599999999</v>
      </c>
      <c r="M1508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508" s="12">
        <f>Table22[[#This Row],[Permit Approval Date]]-Table22[[#This Row],[Permit Submitted Date]]</f>
        <v>4</v>
      </c>
    </row>
    <row r="1509" spans="1:14">
      <c r="A1509" t="str">
        <f t="shared" si="23"/>
        <v>Norman</v>
      </c>
      <c r="B1509">
        <v>1</v>
      </c>
      <c r="D1509">
        <v>1</v>
      </c>
      <c r="E1509">
        <v>17</v>
      </c>
      <c r="F1509" s="1">
        <v>42995</v>
      </c>
      <c r="G1509" s="1">
        <v>42999</v>
      </c>
      <c r="H1509">
        <v>6</v>
      </c>
      <c r="I1509">
        <v>57.980000000000004</v>
      </c>
      <c r="J1509">
        <v>0</v>
      </c>
      <c r="K1509">
        <v>35.108142000000001</v>
      </c>
      <c r="L1509">
        <v>-97.225610999999986</v>
      </c>
      <c r="M1509" s="13">
        <f>ACOS(COS(RADIANS(90-$P$2)) *COS(RADIANS(90-Table22[[#This Row],[Latitude]])) +SIN(RADIANS(90-$P$2)) *SIN(RADIANS(90-Table22[[#This Row],[Latitude]])) *COS(RADIANS($Q$2-Table22[[#This Row],[Longitude]]))) *3958.756</f>
        <v>14.200125910696551</v>
      </c>
      <c r="N1509" s="12">
        <f>Table22[[#This Row],[Permit Approval Date]]-Table22[[#This Row],[Permit Submitted Date]]</f>
        <v>4</v>
      </c>
    </row>
    <row r="1510" spans="1:14">
      <c r="A1510" t="str">
        <f t="shared" si="23"/>
        <v>Norman</v>
      </c>
      <c r="B1510">
        <v>1</v>
      </c>
      <c r="C1510">
        <v>1</v>
      </c>
      <c r="D1510">
        <v>2</v>
      </c>
      <c r="E1510">
        <v>64</v>
      </c>
      <c r="F1510" s="1">
        <v>42996</v>
      </c>
      <c r="G1510" s="1">
        <v>42996</v>
      </c>
      <c r="H1510">
        <v>16</v>
      </c>
      <c r="I1510">
        <v>70.160000000000011</v>
      </c>
      <c r="J1510">
        <v>29.42</v>
      </c>
      <c r="K1510">
        <v>35.443925</v>
      </c>
      <c r="L1510">
        <v>-97.619213999999999</v>
      </c>
      <c r="M1510" s="13">
        <f>ACOS(COS(RADIANS(90-$P$2)) *COS(RADIANS(90-Table22[[#This Row],[Latitude]])) +SIN(RADIANS(90-$P$2)) *SIN(RADIANS(90-Table22[[#This Row],[Latitude]])) *COS(RADIANS($Q$2-Table22[[#This Row],[Longitude]]))) *3958.756</f>
        <v>19.098404895161835</v>
      </c>
      <c r="N1510" s="12">
        <f>Table22[[#This Row],[Permit Approval Date]]-Table22[[#This Row],[Permit Submitted Date]]</f>
        <v>0</v>
      </c>
    </row>
    <row r="1511" spans="1:14">
      <c r="A1511" t="str">
        <f t="shared" si="23"/>
        <v>Norman</v>
      </c>
      <c r="B1511">
        <v>1</v>
      </c>
      <c r="D1511">
        <v>1</v>
      </c>
      <c r="E1511">
        <v>15</v>
      </c>
      <c r="F1511" s="1">
        <v>42996</v>
      </c>
      <c r="G1511" s="1">
        <v>43020</v>
      </c>
      <c r="H1511">
        <v>13</v>
      </c>
      <c r="I1511">
        <v>102.66</v>
      </c>
      <c r="J1511">
        <v>0</v>
      </c>
      <c r="K1511">
        <v>35.800296099999997</v>
      </c>
      <c r="L1511">
        <v>-97.276200200000005</v>
      </c>
      <c r="M1511" s="13">
        <f>ACOS(COS(RADIANS(90-$P$2)) *COS(RADIANS(90-Table22[[#This Row],[Latitude]])) +SIN(RADIANS(90-$P$2)) *SIN(RADIANS(90-Table22[[#This Row],[Latitude]])) *COS(RADIANS($Q$2-Table22[[#This Row],[Longitude]]))) *3958.756</f>
        <v>42.16124555380074</v>
      </c>
      <c r="N1511" s="12">
        <f>Table22[[#This Row],[Permit Approval Date]]-Table22[[#This Row],[Permit Submitted Date]]</f>
        <v>24</v>
      </c>
    </row>
    <row r="1512" spans="1:14">
      <c r="A1512" t="str">
        <f t="shared" si="23"/>
        <v>Norman</v>
      </c>
      <c r="B1512">
        <v>1</v>
      </c>
      <c r="C1512">
        <v>1</v>
      </c>
      <c r="D1512">
        <v>1</v>
      </c>
      <c r="E1512">
        <v>15</v>
      </c>
      <c r="F1512" s="1">
        <v>42996</v>
      </c>
      <c r="G1512" s="1">
        <v>43020</v>
      </c>
      <c r="H1512">
        <v>10</v>
      </c>
      <c r="I1512">
        <v>66.28</v>
      </c>
      <c r="J1512">
        <v>16.829999999999998</v>
      </c>
      <c r="K1512">
        <v>35.260296100000005</v>
      </c>
      <c r="L1512">
        <v>-96.546200200000015</v>
      </c>
      <c r="M1512" s="13">
        <f>ACOS(COS(RADIANS(90-$P$2)) *COS(RADIANS(90-Table22[[#This Row],[Latitude]])) +SIN(RADIANS(90-$P$2)) *SIN(RADIANS(90-Table22[[#This Row],[Latitude]])) *COS(RADIANS($Q$2-Table22[[#This Row],[Longitude]]))) *3958.756</f>
        <v>50.953960558140352</v>
      </c>
      <c r="N1512" s="12">
        <f>Table22[[#This Row],[Permit Approval Date]]-Table22[[#This Row],[Permit Submitted Date]]</f>
        <v>24</v>
      </c>
    </row>
    <row r="1513" spans="1:14">
      <c r="A1513" t="str">
        <f t="shared" si="23"/>
        <v>Norman</v>
      </c>
      <c r="B1513">
        <v>1</v>
      </c>
      <c r="D1513">
        <v>1</v>
      </c>
      <c r="E1513">
        <v>10</v>
      </c>
      <c r="F1513" s="1">
        <v>42996</v>
      </c>
      <c r="G1513" s="1">
        <v>43020</v>
      </c>
      <c r="H1513">
        <v>6</v>
      </c>
      <c r="I1513">
        <v>55.489999999999995</v>
      </c>
      <c r="J1513">
        <v>0</v>
      </c>
      <c r="K1513">
        <v>35.810296100000002</v>
      </c>
      <c r="L1513">
        <v>-97.296200200000015</v>
      </c>
      <c r="M1513" s="13">
        <f>ACOS(COS(RADIANS(90-$P$2)) *COS(RADIANS(90-Table22[[#This Row],[Latitude]])) +SIN(RADIANS(90-$P$2)) *SIN(RADIANS(90-Table22[[#This Row],[Latitude]])) *COS(RADIANS($Q$2-Table22[[#This Row],[Longitude]]))) *3958.756</f>
        <v>42.596638678814791</v>
      </c>
      <c r="N1513" s="12">
        <f>Table22[[#This Row],[Permit Approval Date]]-Table22[[#This Row],[Permit Submitted Date]]</f>
        <v>24</v>
      </c>
    </row>
    <row r="1514" spans="1:14">
      <c r="A1514" t="str">
        <f t="shared" si="23"/>
        <v>Norman</v>
      </c>
      <c r="B1514">
        <v>1</v>
      </c>
      <c r="D1514">
        <v>1</v>
      </c>
      <c r="E1514">
        <v>23</v>
      </c>
      <c r="F1514" s="1">
        <v>42996</v>
      </c>
      <c r="G1514" s="1">
        <v>42996</v>
      </c>
      <c r="H1514">
        <v>5</v>
      </c>
      <c r="I1514">
        <v>49.110000000000007</v>
      </c>
      <c r="J1514">
        <v>3.08</v>
      </c>
      <c r="K1514">
        <v>35.210556999999994</v>
      </c>
      <c r="L1514">
        <v>-97.610181400000016</v>
      </c>
      <c r="M1514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514" s="12">
        <f>Table22[[#This Row],[Permit Approval Date]]-Table22[[#This Row],[Permit Submitted Date]]</f>
        <v>0</v>
      </c>
    </row>
    <row r="1515" spans="1:14">
      <c r="A1515" t="str">
        <f t="shared" si="23"/>
        <v>Norman</v>
      </c>
      <c r="B1515">
        <v>0</v>
      </c>
      <c r="D1515">
        <v>1</v>
      </c>
      <c r="E1515">
        <v>19</v>
      </c>
      <c r="F1515" s="1">
        <v>42996</v>
      </c>
      <c r="G1515" s="1">
        <v>42997</v>
      </c>
      <c r="H1515">
        <v>4</v>
      </c>
      <c r="I1515">
        <v>32.870000000000005</v>
      </c>
      <c r="J1515">
        <v>0</v>
      </c>
      <c r="K1515">
        <v>35.212937899999993</v>
      </c>
      <c r="L1515">
        <v>-97.576161600000006</v>
      </c>
      <c r="M1515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515" s="12">
        <f>Table22[[#This Row],[Permit Approval Date]]-Table22[[#This Row],[Permit Submitted Date]]</f>
        <v>1</v>
      </c>
    </row>
    <row r="1516" spans="1:14">
      <c r="A1516" t="str">
        <f t="shared" si="23"/>
        <v>Norman</v>
      </c>
      <c r="B1516">
        <v>0</v>
      </c>
      <c r="D1516">
        <v>1</v>
      </c>
      <c r="E1516">
        <v>14</v>
      </c>
      <c r="F1516" s="1">
        <v>42996</v>
      </c>
      <c r="G1516" s="1">
        <v>42996</v>
      </c>
      <c r="H1516">
        <v>3</v>
      </c>
      <c r="I1516">
        <v>20.75</v>
      </c>
      <c r="J1516">
        <v>0</v>
      </c>
      <c r="K1516">
        <v>36.272937899999995</v>
      </c>
      <c r="L1516">
        <v>-97.956161600000001</v>
      </c>
      <c r="M1516" s="13">
        <f>ACOS(COS(RADIANS(90-$P$2)) *COS(RADIANS(90-Table22[[#This Row],[Latitude]])) +SIN(RADIANS(90-$P$2)) *SIN(RADIANS(90-Table22[[#This Row],[Latitude]])) *COS(RADIANS($Q$2-Table22[[#This Row],[Longitude]]))) *3958.756</f>
        <v>79.058275666470507</v>
      </c>
      <c r="N1516" s="12">
        <f>Table22[[#This Row],[Permit Approval Date]]-Table22[[#This Row],[Permit Submitted Date]]</f>
        <v>0</v>
      </c>
    </row>
    <row r="1517" spans="1:14">
      <c r="A1517" t="str">
        <f t="shared" si="23"/>
        <v>Norman</v>
      </c>
      <c r="B1517">
        <v>1</v>
      </c>
      <c r="D1517">
        <v>1</v>
      </c>
      <c r="E1517">
        <v>9</v>
      </c>
      <c r="F1517" s="1">
        <v>42996</v>
      </c>
      <c r="G1517" s="1">
        <v>43020</v>
      </c>
      <c r="H1517">
        <v>3</v>
      </c>
      <c r="I1517">
        <v>14.08</v>
      </c>
      <c r="J1517">
        <v>5</v>
      </c>
      <c r="K1517">
        <v>35.810296100000002</v>
      </c>
      <c r="L1517">
        <v>-97.296200200000015</v>
      </c>
      <c r="M1517" s="13">
        <f>ACOS(COS(RADIANS(90-$P$2)) *COS(RADIANS(90-Table22[[#This Row],[Latitude]])) +SIN(RADIANS(90-$P$2)) *SIN(RADIANS(90-Table22[[#This Row],[Latitude]])) *COS(RADIANS($Q$2-Table22[[#This Row],[Longitude]]))) *3958.756</f>
        <v>42.596638678814791</v>
      </c>
      <c r="N1517" s="12">
        <f>Table22[[#This Row],[Permit Approval Date]]-Table22[[#This Row],[Permit Submitted Date]]</f>
        <v>24</v>
      </c>
    </row>
    <row r="1518" spans="1:14">
      <c r="A1518" t="str">
        <f t="shared" si="23"/>
        <v>Norman</v>
      </c>
      <c r="B1518">
        <v>1</v>
      </c>
      <c r="D1518">
        <v>2</v>
      </c>
      <c r="E1518">
        <v>35</v>
      </c>
      <c r="F1518" s="1">
        <v>42997</v>
      </c>
      <c r="G1518" s="1">
        <v>43003</v>
      </c>
      <c r="H1518">
        <v>6</v>
      </c>
      <c r="I1518">
        <v>65.199999999999989</v>
      </c>
      <c r="J1518">
        <v>3.04</v>
      </c>
      <c r="K1518">
        <v>35.243925000000004</v>
      </c>
      <c r="L1518">
        <v>-97.409213999999992</v>
      </c>
      <c r="M1518" s="13">
        <f>ACOS(COS(RADIANS(90-$P$2)) *COS(RADIANS(90-Table22[[#This Row],[Latitude]])) +SIN(RADIANS(90-$P$2)) *SIN(RADIANS(90-Table22[[#This Row],[Latitude]])) *COS(RADIANS($Q$2-Table22[[#This Row],[Longitude]]))) *3958.756</f>
        <v>3.3613313021155715</v>
      </c>
      <c r="N1518" s="12">
        <f>Table22[[#This Row],[Permit Approval Date]]-Table22[[#This Row],[Permit Submitted Date]]</f>
        <v>6</v>
      </c>
    </row>
    <row r="1519" spans="1:14">
      <c r="A1519" t="str">
        <f t="shared" si="23"/>
        <v>Norman</v>
      </c>
      <c r="B1519">
        <v>0</v>
      </c>
      <c r="D1519">
        <v>2</v>
      </c>
      <c r="E1519">
        <v>30</v>
      </c>
      <c r="F1519" s="1">
        <v>42997</v>
      </c>
      <c r="G1519" s="1">
        <v>42999</v>
      </c>
      <c r="H1519">
        <v>5</v>
      </c>
      <c r="I1519">
        <v>58.050000000000004</v>
      </c>
      <c r="J1519">
        <v>0</v>
      </c>
      <c r="K1519">
        <v>35.022937899999995</v>
      </c>
      <c r="L1519">
        <v>-97.396161599999999</v>
      </c>
      <c r="M1519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519" s="12">
        <f>Table22[[#This Row],[Permit Approval Date]]-Table22[[#This Row],[Permit Submitted Date]]</f>
        <v>2</v>
      </c>
    </row>
    <row r="1520" spans="1:14">
      <c r="A1520" t="str">
        <f t="shared" si="23"/>
        <v>Norman</v>
      </c>
      <c r="B1520">
        <v>1</v>
      </c>
      <c r="D1520">
        <v>1</v>
      </c>
      <c r="E1520">
        <v>18</v>
      </c>
      <c r="F1520" s="1">
        <v>42997</v>
      </c>
      <c r="G1520" s="1">
        <v>42997</v>
      </c>
      <c r="H1520">
        <v>6</v>
      </c>
      <c r="I1520">
        <v>51.95</v>
      </c>
      <c r="J1520">
        <v>0</v>
      </c>
      <c r="K1520">
        <v>34.845301499999998</v>
      </c>
      <c r="L1520">
        <v>-97.436652800000005</v>
      </c>
      <c r="M1520" s="13">
        <f>ACOS(COS(RADIANS(90-$P$2)) *COS(RADIANS(90-Table22[[#This Row],[Latitude]])) +SIN(RADIANS(90-$P$2)) *SIN(RADIANS(90-Table22[[#This Row],[Latitude]])) *COS(RADIANS($Q$2-Table22[[#This Row],[Longitude]]))) *3958.756</f>
        <v>24.933003935635984</v>
      </c>
      <c r="N1520" s="12">
        <f>Table22[[#This Row],[Permit Approval Date]]-Table22[[#This Row],[Permit Submitted Date]]</f>
        <v>0</v>
      </c>
    </row>
    <row r="1521" spans="1:14">
      <c r="A1521" t="str">
        <f t="shared" si="23"/>
        <v>Norman</v>
      </c>
      <c r="B1521">
        <v>1</v>
      </c>
      <c r="D1521">
        <v>1</v>
      </c>
      <c r="E1521">
        <v>18</v>
      </c>
      <c r="F1521" s="1">
        <v>42997</v>
      </c>
      <c r="G1521" s="1">
        <v>43004</v>
      </c>
      <c r="H1521">
        <v>4</v>
      </c>
      <c r="I1521">
        <v>42.28</v>
      </c>
      <c r="J1521">
        <v>0</v>
      </c>
      <c r="K1521">
        <v>35.233924999999999</v>
      </c>
      <c r="L1521">
        <v>-97.269214000000005</v>
      </c>
      <c r="M1521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521" s="12">
        <f>Table22[[#This Row],[Permit Approval Date]]-Table22[[#This Row],[Permit Submitted Date]]</f>
        <v>7</v>
      </c>
    </row>
    <row r="1522" spans="1:14">
      <c r="A1522" t="str">
        <f t="shared" si="23"/>
        <v>Norman</v>
      </c>
      <c r="B1522">
        <v>1</v>
      </c>
      <c r="D1522">
        <v>1</v>
      </c>
      <c r="E1522">
        <v>19</v>
      </c>
      <c r="F1522" s="1">
        <v>42997</v>
      </c>
      <c r="G1522" s="1">
        <v>43004</v>
      </c>
      <c r="H1522">
        <v>4</v>
      </c>
      <c r="I1522">
        <v>36.67</v>
      </c>
      <c r="J1522">
        <v>0</v>
      </c>
      <c r="K1522">
        <v>35.313924999999998</v>
      </c>
      <c r="L1522">
        <v>-97.169213999999997</v>
      </c>
      <c r="M1522" s="13">
        <f>ACOS(COS(RADIANS(90-$P$2)) *COS(RADIANS(90-Table22[[#This Row],[Latitude]])) +SIN(RADIANS(90-$P$2)) *SIN(RADIANS(90-Table22[[#This Row],[Latitude]])) *COS(RADIANS($Q$2-Table22[[#This Row],[Longitude]]))) *3958.756</f>
        <v>17.334132273994324</v>
      </c>
      <c r="N1522" s="12">
        <f>Table22[[#This Row],[Permit Approval Date]]-Table22[[#This Row],[Permit Submitted Date]]</f>
        <v>7</v>
      </c>
    </row>
    <row r="1523" spans="1:14">
      <c r="A1523" t="str">
        <f t="shared" si="23"/>
        <v>Norman</v>
      </c>
      <c r="B1523">
        <v>1</v>
      </c>
      <c r="D1523">
        <v>2</v>
      </c>
      <c r="E1523">
        <v>35</v>
      </c>
      <c r="F1523" s="1">
        <v>42998</v>
      </c>
      <c r="G1523" s="1">
        <v>43011</v>
      </c>
      <c r="H1523">
        <v>14</v>
      </c>
      <c r="I1523">
        <v>106.85000000000001</v>
      </c>
      <c r="J1523">
        <v>4.28</v>
      </c>
      <c r="K1523">
        <v>35.272937899999995</v>
      </c>
      <c r="L1523">
        <v>-96.956161600000001</v>
      </c>
      <c r="M1523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523" s="12">
        <f>Table22[[#This Row],[Permit Approval Date]]-Table22[[#This Row],[Permit Submitted Date]]</f>
        <v>13</v>
      </c>
    </row>
    <row r="1524" spans="1:14">
      <c r="A1524" t="str">
        <f t="shared" si="23"/>
        <v>Norman</v>
      </c>
      <c r="B1524">
        <v>1</v>
      </c>
      <c r="D1524">
        <v>2</v>
      </c>
      <c r="E1524">
        <v>35</v>
      </c>
      <c r="F1524" s="1">
        <v>42998</v>
      </c>
      <c r="G1524" s="1">
        <v>43011</v>
      </c>
      <c r="H1524">
        <v>14</v>
      </c>
      <c r="I1524">
        <v>106.85</v>
      </c>
      <c r="J1524">
        <v>4.28</v>
      </c>
      <c r="K1524">
        <v>35.272937899999995</v>
      </c>
      <c r="L1524">
        <v>-96.956161600000001</v>
      </c>
      <c r="M1524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524" s="12">
        <f>Table22[[#This Row],[Permit Approval Date]]-Table22[[#This Row],[Permit Submitted Date]]</f>
        <v>13</v>
      </c>
    </row>
    <row r="1525" spans="1:14">
      <c r="A1525" t="str">
        <f t="shared" si="23"/>
        <v>Norman</v>
      </c>
      <c r="B1525">
        <v>0</v>
      </c>
      <c r="D1525">
        <v>1</v>
      </c>
      <c r="E1525">
        <v>25</v>
      </c>
      <c r="F1525" s="1">
        <v>42998</v>
      </c>
      <c r="G1525" s="1">
        <v>42998</v>
      </c>
      <c r="H1525">
        <v>9</v>
      </c>
      <c r="I1525">
        <v>86.8</v>
      </c>
      <c r="J1525">
        <v>0</v>
      </c>
      <c r="K1525">
        <v>35.232937899999996</v>
      </c>
      <c r="L1525">
        <v>-97.006161599999999</v>
      </c>
      <c r="M152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525" s="12">
        <f>Table22[[#This Row],[Permit Approval Date]]-Table22[[#This Row],[Permit Submitted Date]]</f>
        <v>0</v>
      </c>
    </row>
    <row r="1526" spans="1:14">
      <c r="A1526" t="str">
        <f t="shared" si="23"/>
        <v>Norman</v>
      </c>
      <c r="B1526">
        <v>0</v>
      </c>
      <c r="D1526">
        <v>1</v>
      </c>
      <c r="E1526">
        <v>24</v>
      </c>
      <c r="F1526" s="1">
        <v>42998</v>
      </c>
      <c r="G1526" s="1">
        <v>42998</v>
      </c>
      <c r="H1526">
        <v>8</v>
      </c>
      <c r="I1526">
        <v>59.78</v>
      </c>
      <c r="J1526">
        <v>0</v>
      </c>
      <c r="K1526">
        <v>35.082937899999997</v>
      </c>
      <c r="L1526">
        <v>-97.616161599999998</v>
      </c>
      <c r="M1526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526" s="12">
        <f>Table22[[#This Row],[Permit Approval Date]]-Table22[[#This Row],[Permit Submitted Date]]</f>
        <v>0</v>
      </c>
    </row>
    <row r="1527" spans="1:14">
      <c r="A1527" t="str">
        <f t="shared" si="23"/>
        <v>Norman</v>
      </c>
      <c r="B1527">
        <v>1</v>
      </c>
      <c r="D1527">
        <v>1</v>
      </c>
      <c r="E1527">
        <v>20</v>
      </c>
      <c r="F1527" s="1">
        <v>42998</v>
      </c>
      <c r="G1527" s="1">
        <v>43007</v>
      </c>
      <c r="H1527">
        <v>8</v>
      </c>
      <c r="I1527">
        <v>51.88</v>
      </c>
      <c r="J1527">
        <v>1.1499999999999999</v>
      </c>
      <c r="K1527">
        <v>35.203924999999998</v>
      </c>
      <c r="L1527">
        <v>-97.459214000000003</v>
      </c>
      <c r="M1527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527" s="12">
        <f>Table22[[#This Row],[Permit Approval Date]]-Table22[[#This Row],[Permit Submitted Date]]</f>
        <v>9</v>
      </c>
    </row>
    <row r="1528" spans="1:14">
      <c r="A1528" t="str">
        <f t="shared" si="23"/>
        <v>Norman</v>
      </c>
      <c r="B1528">
        <v>1</v>
      </c>
      <c r="D1528">
        <v>1</v>
      </c>
      <c r="E1528">
        <v>20</v>
      </c>
      <c r="F1528" s="1">
        <v>42998</v>
      </c>
      <c r="G1528" s="1">
        <v>43014</v>
      </c>
      <c r="H1528">
        <v>4</v>
      </c>
      <c r="I1528">
        <v>41.83</v>
      </c>
      <c r="J1528">
        <v>0</v>
      </c>
      <c r="K1528">
        <v>34.948142000000004</v>
      </c>
      <c r="L1528">
        <v>-97.31561099999999</v>
      </c>
      <c r="M1528" s="13">
        <f>ACOS(COS(RADIANS(90-$P$2)) *COS(RADIANS(90-Table22[[#This Row],[Latitude]])) +SIN(RADIANS(90-$P$2)) *SIN(RADIANS(90-Table22[[#This Row],[Latitude]])) *COS(RADIANS($Q$2-Table22[[#This Row],[Longitude]]))) *3958.756</f>
        <v>19.299336027352371</v>
      </c>
      <c r="N1528" s="12">
        <f>Table22[[#This Row],[Permit Approval Date]]-Table22[[#This Row],[Permit Submitted Date]]</f>
        <v>16</v>
      </c>
    </row>
    <row r="1529" spans="1:14">
      <c r="A1529" t="str">
        <f t="shared" si="23"/>
        <v>Norman</v>
      </c>
      <c r="B1529">
        <v>0</v>
      </c>
      <c r="D1529">
        <v>1</v>
      </c>
      <c r="E1529">
        <v>15</v>
      </c>
      <c r="F1529" s="1">
        <v>42998</v>
      </c>
      <c r="G1529" s="1">
        <v>42998</v>
      </c>
      <c r="H1529">
        <v>4</v>
      </c>
      <c r="I1529">
        <v>28.07</v>
      </c>
      <c r="J1529">
        <v>0</v>
      </c>
      <c r="K1529">
        <v>36.262937899999997</v>
      </c>
      <c r="L1529">
        <v>-97.766161600000004</v>
      </c>
      <c r="M1529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529" s="12">
        <f>Table22[[#This Row],[Permit Approval Date]]-Table22[[#This Row],[Permit Submitted Date]]</f>
        <v>0</v>
      </c>
    </row>
    <row r="1530" spans="1:14">
      <c r="A1530" t="str">
        <f t="shared" si="23"/>
        <v>Norman</v>
      </c>
      <c r="B1530">
        <v>1</v>
      </c>
      <c r="D1530">
        <v>2</v>
      </c>
      <c r="E1530">
        <v>32</v>
      </c>
      <c r="F1530" s="1">
        <v>42999</v>
      </c>
      <c r="G1530" s="1">
        <v>42999</v>
      </c>
      <c r="H1530">
        <v>13</v>
      </c>
      <c r="I1530">
        <v>92.88</v>
      </c>
      <c r="J1530">
        <v>3.8</v>
      </c>
      <c r="K1530">
        <v>35.310557000000003</v>
      </c>
      <c r="L1530">
        <v>-97.71018140000001</v>
      </c>
      <c r="M1530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530" s="12">
        <f>Table22[[#This Row],[Permit Approval Date]]-Table22[[#This Row],[Permit Submitted Date]]</f>
        <v>0</v>
      </c>
    </row>
    <row r="1531" spans="1:14">
      <c r="A1531" t="str">
        <f t="shared" si="23"/>
        <v>Norman</v>
      </c>
      <c r="B1531">
        <v>0</v>
      </c>
      <c r="D1531">
        <v>1</v>
      </c>
      <c r="E1531">
        <v>21</v>
      </c>
      <c r="F1531" s="1">
        <v>42999</v>
      </c>
      <c r="G1531" s="1">
        <v>42999</v>
      </c>
      <c r="H1531">
        <v>9</v>
      </c>
      <c r="I1531">
        <v>72.38</v>
      </c>
      <c r="J1531">
        <v>0</v>
      </c>
      <c r="K1531">
        <v>35.082937899999997</v>
      </c>
      <c r="L1531">
        <v>-97.616161599999998</v>
      </c>
      <c r="M1531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531" s="12">
        <f>Table22[[#This Row],[Permit Approval Date]]-Table22[[#This Row],[Permit Submitted Date]]</f>
        <v>0</v>
      </c>
    </row>
    <row r="1532" spans="1:14">
      <c r="A1532" t="str">
        <f t="shared" si="23"/>
        <v>Norman</v>
      </c>
      <c r="B1532">
        <v>0</v>
      </c>
      <c r="D1532">
        <v>2</v>
      </c>
      <c r="E1532">
        <v>26</v>
      </c>
      <c r="F1532" s="1">
        <v>42999</v>
      </c>
      <c r="G1532" s="1">
        <v>43017</v>
      </c>
      <c r="H1532">
        <v>7</v>
      </c>
      <c r="I1532">
        <v>61.83</v>
      </c>
      <c r="J1532">
        <v>0</v>
      </c>
      <c r="K1532">
        <v>35.482937899999996</v>
      </c>
      <c r="L1532">
        <v>-97.206161600000001</v>
      </c>
      <c r="M153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532" s="12">
        <f>Table22[[#This Row],[Permit Approval Date]]-Table22[[#This Row],[Permit Submitted Date]]</f>
        <v>18</v>
      </c>
    </row>
    <row r="1533" spans="1:14">
      <c r="A1533" t="str">
        <f t="shared" si="23"/>
        <v>Norman</v>
      </c>
      <c r="B1533">
        <v>0</v>
      </c>
      <c r="D1533">
        <v>1</v>
      </c>
      <c r="E1533">
        <v>28</v>
      </c>
      <c r="F1533" s="1">
        <v>42999</v>
      </c>
      <c r="G1533" s="1">
        <v>42999</v>
      </c>
      <c r="H1533">
        <v>4</v>
      </c>
      <c r="I1533">
        <v>34.879999999999995</v>
      </c>
      <c r="J1533">
        <v>0</v>
      </c>
      <c r="K1533">
        <v>35.082937899999997</v>
      </c>
      <c r="L1533">
        <v>-97.616161599999998</v>
      </c>
      <c r="M1533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533" s="12">
        <f>Table22[[#This Row],[Permit Approval Date]]-Table22[[#This Row],[Permit Submitted Date]]</f>
        <v>0</v>
      </c>
    </row>
    <row r="1534" spans="1:14">
      <c r="A1534" t="str">
        <f t="shared" si="23"/>
        <v>Norman</v>
      </c>
      <c r="B1534">
        <v>0</v>
      </c>
      <c r="D1534">
        <v>1</v>
      </c>
      <c r="E1534">
        <v>14</v>
      </c>
      <c r="F1534" s="1">
        <v>42999</v>
      </c>
      <c r="G1534" s="1">
        <v>43003</v>
      </c>
      <c r="H1534">
        <v>2</v>
      </c>
      <c r="I1534">
        <v>19.12</v>
      </c>
      <c r="J1534">
        <v>0</v>
      </c>
      <c r="K1534">
        <v>35.472937899999998</v>
      </c>
      <c r="L1534">
        <v>-97.026161599999995</v>
      </c>
      <c r="M1534" s="13">
        <f>ACOS(COS(RADIANS(90-$P$2)) *COS(RADIANS(90-Table22[[#This Row],[Latitude]])) +SIN(RADIANS(90-$P$2)) *SIN(RADIANS(90-Table22[[#This Row],[Latitude]])) *COS(RADIANS($Q$2-Table22[[#This Row],[Longitude]]))) *3958.756</f>
        <v>30.026275671280082</v>
      </c>
      <c r="N1534" s="12">
        <f>Table22[[#This Row],[Permit Approval Date]]-Table22[[#This Row],[Permit Submitted Date]]</f>
        <v>4</v>
      </c>
    </row>
    <row r="1535" spans="1:14">
      <c r="A1535" t="str">
        <f t="shared" si="23"/>
        <v>Norman</v>
      </c>
      <c r="B1535">
        <v>1</v>
      </c>
      <c r="D1535">
        <v>1</v>
      </c>
      <c r="E1535">
        <v>10</v>
      </c>
      <c r="F1535" s="1">
        <v>42999</v>
      </c>
      <c r="G1535" s="1">
        <v>43020</v>
      </c>
      <c r="H1535">
        <v>1</v>
      </c>
      <c r="I1535">
        <v>7.55</v>
      </c>
      <c r="J1535">
        <v>0</v>
      </c>
      <c r="K1535">
        <v>35.810296100000002</v>
      </c>
      <c r="L1535">
        <v>-97.296200200000015</v>
      </c>
      <c r="M1535" s="13">
        <f>ACOS(COS(RADIANS(90-$P$2)) *COS(RADIANS(90-Table22[[#This Row],[Latitude]])) +SIN(RADIANS(90-$P$2)) *SIN(RADIANS(90-Table22[[#This Row],[Latitude]])) *COS(RADIANS($Q$2-Table22[[#This Row],[Longitude]]))) *3958.756</f>
        <v>42.596638678814791</v>
      </c>
      <c r="N1535" s="12">
        <f>Table22[[#This Row],[Permit Approval Date]]-Table22[[#This Row],[Permit Submitted Date]]</f>
        <v>21</v>
      </c>
    </row>
    <row r="1536" spans="1:14">
      <c r="A1536" t="str">
        <f t="shared" si="23"/>
        <v>Norman</v>
      </c>
      <c r="B1536">
        <v>0</v>
      </c>
      <c r="D1536">
        <v>1</v>
      </c>
      <c r="E1536">
        <v>27</v>
      </c>
      <c r="F1536" s="1">
        <v>43000</v>
      </c>
      <c r="G1536" s="1">
        <v>43000</v>
      </c>
      <c r="H1536">
        <v>11</v>
      </c>
      <c r="I1536">
        <v>85.84</v>
      </c>
      <c r="J1536">
        <v>0</v>
      </c>
      <c r="K1536">
        <v>36.052937899999996</v>
      </c>
      <c r="L1536">
        <v>-98.236161600000003</v>
      </c>
      <c r="M1536" s="13">
        <f>ACOS(COS(RADIANS(90-$P$2)) *COS(RADIANS(90-Table22[[#This Row],[Latitude]])) +SIN(RADIANS(90-$P$2)) *SIN(RADIANS(90-Table22[[#This Row],[Latitude]])) *COS(RADIANS($Q$2-Table22[[#This Row],[Longitude]]))) *3958.756</f>
        <v>73.414613218663234</v>
      </c>
      <c r="N1536" s="12">
        <f>Table22[[#This Row],[Permit Approval Date]]-Table22[[#This Row],[Permit Submitted Date]]</f>
        <v>0</v>
      </c>
    </row>
    <row r="1537" spans="1:14">
      <c r="A1537" t="str">
        <f t="shared" si="23"/>
        <v>Norman</v>
      </c>
      <c r="B1537">
        <v>1</v>
      </c>
      <c r="C1537">
        <v>1</v>
      </c>
      <c r="D1537">
        <v>1</v>
      </c>
      <c r="E1537">
        <v>29</v>
      </c>
      <c r="F1537" s="1">
        <v>43000</v>
      </c>
      <c r="G1537" s="1">
        <v>43012</v>
      </c>
      <c r="H1537">
        <v>8</v>
      </c>
      <c r="I1537">
        <v>34.449999999999996</v>
      </c>
      <c r="J1537">
        <v>18.380000000000003</v>
      </c>
      <c r="K1537">
        <v>35.164203100000002</v>
      </c>
      <c r="L1537">
        <v>-97.462118300000085</v>
      </c>
      <c r="M1537" s="13">
        <f>ACOS(COS(RADIANS(90-$P$2)) *COS(RADIANS(90-Table22[[#This Row],[Latitude]])) +SIN(RADIANS(90-$P$2)) *SIN(RADIANS(90-Table22[[#This Row],[Latitude]])) *COS(RADIANS($Q$2-Table22[[#This Row],[Longitude]]))) *3958.756</f>
        <v>3.0221668214285811</v>
      </c>
      <c r="N1537" s="12">
        <f>Table22[[#This Row],[Permit Approval Date]]-Table22[[#This Row],[Permit Submitted Date]]</f>
        <v>12</v>
      </c>
    </row>
    <row r="1538" spans="1:14">
      <c r="A1538" t="str">
        <f t="shared" ref="A1538:A1601" si="24">"Norman"</f>
        <v>Norman</v>
      </c>
      <c r="B1538">
        <v>1</v>
      </c>
      <c r="C1538">
        <v>1</v>
      </c>
      <c r="D1538">
        <v>1</v>
      </c>
      <c r="E1538">
        <v>32</v>
      </c>
      <c r="F1538" s="1">
        <v>43000</v>
      </c>
      <c r="G1538" s="1">
        <v>43010</v>
      </c>
      <c r="H1538">
        <v>12</v>
      </c>
      <c r="I1538">
        <v>57.870000000000005</v>
      </c>
      <c r="J1538">
        <v>17.53</v>
      </c>
      <c r="K1538">
        <v>35.153925000000001</v>
      </c>
      <c r="L1538">
        <v>-97.259214</v>
      </c>
      <c r="M1538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538" s="12">
        <f>Table22[[#This Row],[Permit Approval Date]]-Table22[[#This Row],[Permit Submitted Date]]</f>
        <v>10</v>
      </c>
    </row>
    <row r="1539" spans="1:14">
      <c r="A1539" t="str">
        <f t="shared" si="24"/>
        <v>Norman</v>
      </c>
      <c r="B1539">
        <v>1</v>
      </c>
      <c r="D1539">
        <v>2</v>
      </c>
      <c r="E1539">
        <v>28</v>
      </c>
      <c r="F1539" s="1">
        <v>43000</v>
      </c>
      <c r="G1539" s="1">
        <v>43013</v>
      </c>
      <c r="H1539">
        <v>7</v>
      </c>
      <c r="I1539">
        <v>61.72</v>
      </c>
      <c r="J1539">
        <v>0</v>
      </c>
      <c r="K1539">
        <v>35.200955</v>
      </c>
      <c r="L1539">
        <v>-97.271640000000005</v>
      </c>
      <c r="M1539" s="13">
        <f>ACOS(COS(RADIANS(90-$P$2)) *COS(RADIANS(90-Table22[[#This Row],[Latitude]])) +SIN(RADIANS(90-$P$2)) *SIN(RADIANS(90-Table22[[#This Row],[Latitude]])) *COS(RADIANS($Q$2-Table22[[#This Row],[Longitude]]))) *3958.756</f>
        <v>9.8850734191735814</v>
      </c>
      <c r="N1539" s="12">
        <f>Table22[[#This Row],[Permit Approval Date]]-Table22[[#This Row],[Permit Submitted Date]]</f>
        <v>13</v>
      </c>
    </row>
    <row r="1540" spans="1:14">
      <c r="A1540" t="str">
        <f t="shared" si="24"/>
        <v>Norman</v>
      </c>
      <c r="B1540">
        <v>1</v>
      </c>
      <c r="D1540">
        <v>1</v>
      </c>
      <c r="E1540">
        <v>23</v>
      </c>
      <c r="F1540" s="1">
        <v>43000</v>
      </c>
      <c r="G1540" s="1">
        <v>43024</v>
      </c>
      <c r="H1540">
        <v>10</v>
      </c>
      <c r="I1540">
        <v>60.650000000000006</v>
      </c>
      <c r="J1540">
        <v>2.87</v>
      </c>
      <c r="K1540">
        <v>35.210556999999994</v>
      </c>
      <c r="L1540">
        <v>-97.610181400000016</v>
      </c>
      <c r="M1540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540" s="12">
        <f>Table22[[#This Row],[Permit Approval Date]]-Table22[[#This Row],[Permit Submitted Date]]</f>
        <v>24</v>
      </c>
    </row>
    <row r="1541" spans="1:14">
      <c r="A1541" t="str">
        <f t="shared" si="24"/>
        <v>Norman</v>
      </c>
      <c r="B1541">
        <v>0</v>
      </c>
      <c r="D1541">
        <v>1</v>
      </c>
      <c r="E1541">
        <v>27</v>
      </c>
      <c r="F1541" s="1">
        <v>43000</v>
      </c>
      <c r="G1541" s="1">
        <v>43000</v>
      </c>
      <c r="H1541">
        <v>8</v>
      </c>
      <c r="I1541">
        <v>60.279999999999994</v>
      </c>
      <c r="J1541">
        <v>0</v>
      </c>
      <c r="K1541">
        <v>34.962937899999993</v>
      </c>
      <c r="L1541">
        <v>-97.966161600000007</v>
      </c>
      <c r="M1541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541" s="12">
        <f>Table22[[#This Row],[Permit Approval Date]]-Table22[[#This Row],[Permit Submitted Date]]</f>
        <v>0</v>
      </c>
    </row>
    <row r="1542" spans="1:14">
      <c r="A1542" t="str">
        <f t="shared" si="24"/>
        <v>Norman</v>
      </c>
      <c r="B1542">
        <v>1</v>
      </c>
      <c r="D1542">
        <v>1</v>
      </c>
      <c r="E1542">
        <v>14</v>
      </c>
      <c r="F1542" s="1">
        <v>43000</v>
      </c>
      <c r="G1542" s="1">
        <v>43006</v>
      </c>
      <c r="H1542">
        <v>6</v>
      </c>
      <c r="I1542">
        <v>60.26</v>
      </c>
      <c r="J1542">
        <v>0</v>
      </c>
      <c r="K1542">
        <v>35.078142</v>
      </c>
      <c r="L1542">
        <v>-97.385610999999997</v>
      </c>
      <c r="M1542" s="13">
        <f>ACOS(COS(RADIANS(90-$P$2)) *COS(RADIANS(90-Table22[[#This Row],[Latitude]])) +SIN(RADIANS(90-$P$2)) *SIN(RADIANS(90-Table22[[#This Row],[Latitude]])) *COS(RADIANS($Q$2-Table22[[#This Row],[Longitude]]))) *3958.756</f>
        <v>9.487224698166342</v>
      </c>
      <c r="N1542" s="12">
        <f>Table22[[#This Row],[Permit Approval Date]]-Table22[[#This Row],[Permit Submitted Date]]</f>
        <v>6</v>
      </c>
    </row>
    <row r="1543" spans="1:14">
      <c r="A1543" t="str">
        <f t="shared" si="24"/>
        <v>Norman</v>
      </c>
      <c r="B1543">
        <v>1</v>
      </c>
      <c r="D1543">
        <v>1</v>
      </c>
      <c r="E1543">
        <v>18</v>
      </c>
      <c r="F1543" s="1">
        <v>43000</v>
      </c>
      <c r="G1543" s="1">
        <v>43003</v>
      </c>
      <c r="H1543">
        <v>6</v>
      </c>
      <c r="I1543">
        <v>58.289999999999992</v>
      </c>
      <c r="J1543">
        <v>0</v>
      </c>
      <c r="K1543">
        <v>35.158142000000005</v>
      </c>
      <c r="L1543">
        <v>-97.145610999999988</v>
      </c>
      <c r="M1543" s="13">
        <f>ACOS(COS(RADIANS(90-$P$2)) *COS(RADIANS(90-Table22[[#This Row],[Latitude]])) +SIN(RADIANS(90-$P$2)) *SIN(RADIANS(90-Table22[[#This Row],[Latitude]])) *COS(RADIANS($Q$2-Table22[[#This Row],[Longitude]]))) *3958.756</f>
        <v>17.317968646855981</v>
      </c>
      <c r="N1543" s="12">
        <f>Table22[[#This Row],[Permit Approval Date]]-Table22[[#This Row],[Permit Submitted Date]]</f>
        <v>3</v>
      </c>
    </row>
    <row r="1544" spans="1:14">
      <c r="A1544" t="str">
        <f t="shared" si="24"/>
        <v>Norman</v>
      </c>
      <c r="B1544">
        <v>1</v>
      </c>
      <c r="D1544">
        <v>1</v>
      </c>
      <c r="E1544">
        <v>20</v>
      </c>
      <c r="F1544" s="1">
        <v>43000</v>
      </c>
      <c r="G1544" s="1">
        <v>43003</v>
      </c>
      <c r="H1544">
        <v>6</v>
      </c>
      <c r="I1544">
        <v>54.67</v>
      </c>
      <c r="J1544">
        <v>0</v>
      </c>
      <c r="K1544">
        <v>35.140954999999998</v>
      </c>
      <c r="L1544">
        <v>-97.121639999999999</v>
      </c>
      <c r="M1544" s="13">
        <f>ACOS(COS(RADIANS(90-$P$2)) *COS(RADIANS(90-Table22[[#This Row],[Latitude]])) +SIN(RADIANS(90-$P$2)) *SIN(RADIANS(90-Table22[[#This Row],[Latitude]])) *COS(RADIANS($Q$2-Table22[[#This Row],[Longitude]]))) *3958.756</f>
        <v>18.897392488293068</v>
      </c>
      <c r="N1544" s="12">
        <f>Table22[[#This Row],[Permit Approval Date]]-Table22[[#This Row],[Permit Submitted Date]]</f>
        <v>3</v>
      </c>
    </row>
    <row r="1545" spans="1:14">
      <c r="A1545" t="str">
        <f t="shared" si="24"/>
        <v>Norman</v>
      </c>
      <c r="B1545">
        <v>1</v>
      </c>
      <c r="D1545">
        <v>1</v>
      </c>
      <c r="E1545">
        <v>25</v>
      </c>
      <c r="F1545" s="1">
        <v>43000</v>
      </c>
      <c r="G1545" s="1">
        <v>43000</v>
      </c>
      <c r="H1545">
        <v>8</v>
      </c>
      <c r="I1545">
        <v>54.51</v>
      </c>
      <c r="J1545">
        <v>0</v>
      </c>
      <c r="K1545">
        <v>35.260556999999999</v>
      </c>
      <c r="L1545">
        <v>-97.540181399999994</v>
      </c>
      <c r="M1545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545" s="12">
        <f>Table22[[#This Row],[Permit Approval Date]]-Table22[[#This Row],[Permit Submitted Date]]</f>
        <v>0</v>
      </c>
    </row>
    <row r="1546" spans="1:14">
      <c r="A1546" t="str">
        <f t="shared" si="24"/>
        <v>Norman</v>
      </c>
      <c r="B1546">
        <v>1</v>
      </c>
      <c r="C1546">
        <v>1</v>
      </c>
      <c r="D1546">
        <v>1</v>
      </c>
      <c r="E1546">
        <v>24</v>
      </c>
      <c r="F1546" s="1">
        <v>43000</v>
      </c>
      <c r="G1546" s="1">
        <v>43007</v>
      </c>
      <c r="H1546">
        <v>8</v>
      </c>
      <c r="I1546">
        <v>60.31</v>
      </c>
      <c r="J1546">
        <v>12.05</v>
      </c>
      <c r="K1546">
        <v>35.170055100000098</v>
      </c>
      <c r="L1546">
        <v>-97.462210400000004</v>
      </c>
      <c r="M1546" s="13">
        <f>ACOS(COS(RADIANS(90-$P$2)) *COS(RADIANS(90-Table22[[#This Row],[Latitude]])) +SIN(RADIANS(90-$P$2)) *SIN(RADIANS(90-Table22[[#This Row],[Latitude]])) *COS(RADIANS($Q$2-Table22[[#This Row],[Longitude]]))) *3958.756</f>
        <v>2.6394802156242476</v>
      </c>
      <c r="N1546" s="12">
        <f>Table22[[#This Row],[Permit Approval Date]]-Table22[[#This Row],[Permit Submitted Date]]</f>
        <v>7</v>
      </c>
    </row>
    <row r="1547" spans="1:14">
      <c r="A1547" t="str">
        <f t="shared" si="24"/>
        <v>Norman</v>
      </c>
      <c r="B1547">
        <v>0</v>
      </c>
      <c r="D1547">
        <v>1</v>
      </c>
      <c r="E1547">
        <v>15</v>
      </c>
      <c r="F1547" s="1">
        <v>43000</v>
      </c>
      <c r="G1547" s="1">
        <v>43000</v>
      </c>
      <c r="H1547">
        <v>5</v>
      </c>
      <c r="I1547">
        <v>44.070000000000007</v>
      </c>
      <c r="J1547">
        <v>0</v>
      </c>
      <c r="K1547">
        <v>35.232937899999996</v>
      </c>
      <c r="L1547">
        <v>-97.006161599999999</v>
      </c>
      <c r="M154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547" s="12">
        <f>Table22[[#This Row],[Permit Approval Date]]-Table22[[#This Row],[Permit Submitted Date]]</f>
        <v>0</v>
      </c>
    </row>
    <row r="1548" spans="1:14">
      <c r="A1548" t="str">
        <f t="shared" si="24"/>
        <v>Norman</v>
      </c>
      <c r="B1548">
        <v>1</v>
      </c>
      <c r="D1548">
        <v>1</v>
      </c>
      <c r="E1548">
        <v>16</v>
      </c>
      <c r="F1548" s="1">
        <v>43000</v>
      </c>
      <c r="G1548" s="1">
        <v>43025</v>
      </c>
      <c r="H1548">
        <v>3</v>
      </c>
      <c r="I1548">
        <v>32.75</v>
      </c>
      <c r="J1548">
        <v>0</v>
      </c>
      <c r="K1548">
        <v>35.200296100000003</v>
      </c>
      <c r="L1548">
        <v>-97.456200200000012</v>
      </c>
      <c r="M1548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548" s="12">
        <f>Table22[[#This Row],[Permit Approval Date]]-Table22[[#This Row],[Permit Submitted Date]]</f>
        <v>25</v>
      </c>
    </row>
    <row r="1549" spans="1:14">
      <c r="A1549" t="str">
        <f t="shared" si="24"/>
        <v>Norman</v>
      </c>
      <c r="B1549">
        <v>1</v>
      </c>
      <c r="D1549">
        <v>1</v>
      </c>
      <c r="E1549">
        <v>16</v>
      </c>
      <c r="F1549" s="1">
        <v>43000</v>
      </c>
      <c r="G1549" s="1">
        <v>43000</v>
      </c>
      <c r="H1549">
        <v>6</v>
      </c>
      <c r="I1549">
        <v>30.599999999999998</v>
      </c>
      <c r="J1549">
        <v>0</v>
      </c>
      <c r="K1549">
        <v>35.443925</v>
      </c>
      <c r="L1549">
        <v>-97.619213999999999</v>
      </c>
      <c r="M1549" s="13">
        <f>ACOS(COS(RADIANS(90-$P$2)) *COS(RADIANS(90-Table22[[#This Row],[Latitude]])) +SIN(RADIANS(90-$P$2)) *SIN(RADIANS(90-Table22[[#This Row],[Latitude]])) *COS(RADIANS($Q$2-Table22[[#This Row],[Longitude]]))) *3958.756</f>
        <v>19.098404895161835</v>
      </c>
      <c r="N1549" s="12">
        <f>Table22[[#This Row],[Permit Approval Date]]-Table22[[#This Row],[Permit Submitted Date]]</f>
        <v>0</v>
      </c>
    </row>
    <row r="1550" spans="1:14">
      <c r="A1550" t="str">
        <f t="shared" si="24"/>
        <v>Norman</v>
      </c>
      <c r="B1550">
        <v>1</v>
      </c>
      <c r="C1550">
        <v>1</v>
      </c>
      <c r="D1550">
        <v>1</v>
      </c>
      <c r="E1550">
        <v>12</v>
      </c>
      <c r="F1550" s="1">
        <v>43000</v>
      </c>
      <c r="G1550" s="1">
        <v>43025</v>
      </c>
      <c r="H1550">
        <v>3</v>
      </c>
      <c r="I1550">
        <v>20.5</v>
      </c>
      <c r="J1550">
        <v>9.5</v>
      </c>
      <c r="K1550">
        <v>35.5002961</v>
      </c>
      <c r="L1550">
        <v>-97.256200199999995</v>
      </c>
      <c r="M1550" s="13">
        <f>ACOS(COS(RADIANS(90-$P$2)) *COS(RADIANS(90-Table22[[#This Row],[Latitude]])) +SIN(RADIANS(90-$P$2)) *SIN(RADIANS(90-Table22[[#This Row],[Latitude]])) *COS(RADIANS($Q$2-Table22[[#This Row],[Longitude]]))) *3958.756</f>
        <v>22.987352644938845</v>
      </c>
      <c r="N1550" s="12">
        <f>Table22[[#This Row],[Permit Approval Date]]-Table22[[#This Row],[Permit Submitted Date]]</f>
        <v>25</v>
      </c>
    </row>
    <row r="1551" spans="1:14">
      <c r="A1551" t="str">
        <f t="shared" si="24"/>
        <v>Norman</v>
      </c>
      <c r="B1551">
        <v>1</v>
      </c>
      <c r="D1551">
        <v>1</v>
      </c>
      <c r="E1551">
        <v>21</v>
      </c>
      <c r="F1551" s="1">
        <v>43003</v>
      </c>
      <c r="G1551" s="1">
        <v>43025</v>
      </c>
      <c r="H1551">
        <v>13</v>
      </c>
      <c r="I1551">
        <v>104.51</v>
      </c>
      <c r="J1551">
        <v>0</v>
      </c>
      <c r="K1551">
        <v>35.200296100000003</v>
      </c>
      <c r="L1551">
        <v>-97.456200200000012</v>
      </c>
      <c r="M1551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551" s="12">
        <f>Table22[[#This Row],[Permit Approval Date]]-Table22[[#This Row],[Permit Submitted Date]]</f>
        <v>22</v>
      </c>
    </row>
    <row r="1552" spans="1:14">
      <c r="A1552" t="str">
        <f t="shared" si="24"/>
        <v>Norman</v>
      </c>
      <c r="B1552">
        <v>1</v>
      </c>
      <c r="D1552">
        <v>1</v>
      </c>
      <c r="E1552">
        <v>27</v>
      </c>
      <c r="F1552" s="1">
        <v>43003</v>
      </c>
      <c r="G1552" s="1">
        <v>43003</v>
      </c>
      <c r="H1552">
        <v>13</v>
      </c>
      <c r="I1552">
        <v>82.36</v>
      </c>
      <c r="J1552">
        <v>0</v>
      </c>
      <c r="K1552">
        <v>35.312937899999994</v>
      </c>
      <c r="L1552">
        <v>-97.116161599999998</v>
      </c>
      <c r="M1552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552" s="12">
        <f>Table22[[#This Row],[Permit Approval Date]]-Table22[[#This Row],[Permit Submitted Date]]</f>
        <v>0</v>
      </c>
    </row>
    <row r="1553" spans="1:14">
      <c r="A1553" t="str">
        <f t="shared" si="24"/>
        <v>Norman</v>
      </c>
      <c r="B1553">
        <v>1</v>
      </c>
      <c r="D1553">
        <v>1</v>
      </c>
      <c r="E1553">
        <v>27</v>
      </c>
      <c r="F1553" s="1">
        <v>43003</v>
      </c>
      <c r="G1553" s="1">
        <v>43003</v>
      </c>
      <c r="H1553">
        <v>13</v>
      </c>
      <c r="I1553">
        <v>82.36</v>
      </c>
      <c r="J1553">
        <v>0</v>
      </c>
      <c r="K1553">
        <v>35.312937899999994</v>
      </c>
      <c r="L1553">
        <v>-97.116161599999998</v>
      </c>
      <c r="M1553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553" s="12">
        <f>Table22[[#This Row],[Permit Approval Date]]-Table22[[#This Row],[Permit Submitted Date]]</f>
        <v>0</v>
      </c>
    </row>
    <row r="1554" spans="1:14">
      <c r="A1554" t="str">
        <f t="shared" si="24"/>
        <v>Norman</v>
      </c>
      <c r="B1554">
        <v>1</v>
      </c>
      <c r="D1554">
        <v>2</v>
      </c>
      <c r="E1554">
        <v>36</v>
      </c>
      <c r="F1554" s="1">
        <v>43003</v>
      </c>
      <c r="G1554" s="1">
        <v>43018</v>
      </c>
      <c r="H1554">
        <v>8</v>
      </c>
      <c r="I1554">
        <v>60.05</v>
      </c>
      <c r="J1554">
        <v>0</v>
      </c>
      <c r="K1554">
        <v>35.155345199999999</v>
      </c>
      <c r="L1554">
        <v>-97.494357899999997</v>
      </c>
      <c r="M1554" s="13">
        <f>ACOS(COS(RADIANS(90-$P$2)) *COS(RADIANS(90-Table22[[#This Row],[Latitude]])) +SIN(RADIANS(90-$P$2)) *SIN(RADIANS(90-Table22[[#This Row],[Latitude]])) *COS(RADIANS($Q$2-Table22[[#This Row],[Longitude]]))) *3958.756</f>
        <v>4.4216356396630072</v>
      </c>
      <c r="N1554" s="12">
        <f>Table22[[#This Row],[Permit Approval Date]]-Table22[[#This Row],[Permit Submitted Date]]</f>
        <v>15</v>
      </c>
    </row>
    <row r="1555" spans="1:14">
      <c r="A1555" t="str">
        <f t="shared" si="24"/>
        <v>Norman</v>
      </c>
      <c r="B1555">
        <v>1</v>
      </c>
      <c r="D1555">
        <v>1</v>
      </c>
      <c r="E1555">
        <v>24</v>
      </c>
      <c r="F1555" s="1">
        <v>43003</v>
      </c>
      <c r="G1555" s="1">
        <v>43004</v>
      </c>
      <c r="H1555">
        <v>7</v>
      </c>
      <c r="I1555">
        <v>47.48</v>
      </c>
      <c r="J1555">
        <v>0</v>
      </c>
      <c r="K1555">
        <v>35.120954999999995</v>
      </c>
      <c r="L1555">
        <v>-97.541640000000001</v>
      </c>
      <c r="M1555" s="13">
        <f>ACOS(COS(RADIANS(90-$P$2)) *COS(RADIANS(90-Table22[[#This Row],[Latitude]])) +SIN(RADIANS(90-$P$2)) *SIN(RADIANS(90-Table22[[#This Row],[Latitude]])) *COS(RADIANS($Q$2-Table22[[#This Row],[Longitude]]))) *3958.756</f>
        <v>7.9618465204585229</v>
      </c>
      <c r="N1555" s="12">
        <f>Table22[[#This Row],[Permit Approval Date]]-Table22[[#This Row],[Permit Submitted Date]]</f>
        <v>1</v>
      </c>
    </row>
    <row r="1556" spans="1:14">
      <c r="A1556" t="str">
        <f t="shared" si="24"/>
        <v>Norman</v>
      </c>
      <c r="B1556">
        <v>0</v>
      </c>
      <c r="D1556">
        <v>1</v>
      </c>
      <c r="E1556">
        <v>21</v>
      </c>
      <c r="F1556" s="1">
        <v>43003</v>
      </c>
      <c r="G1556" s="1">
        <v>43021</v>
      </c>
      <c r="H1556">
        <v>8</v>
      </c>
      <c r="I1556">
        <v>47.47</v>
      </c>
      <c r="J1556">
        <v>7.53</v>
      </c>
      <c r="K1556">
        <v>35.032937899999993</v>
      </c>
      <c r="L1556">
        <v>-97.356161600000007</v>
      </c>
      <c r="M1556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556" s="12">
        <f>Table22[[#This Row],[Permit Approval Date]]-Table22[[#This Row],[Permit Submitted Date]]</f>
        <v>18</v>
      </c>
    </row>
    <row r="1557" spans="1:14">
      <c r="A1557" t="str">
        <f t="shared" si="24"/>
        <v>Norman</v>
      </c>
      <c r="B1557">
        <v>1</v>
      </c>
      <c r="D1557">
        <v>1</v>
      </c>
      <c r="E1557">
        <v>19</v>
      </c>
      <c r="F1557" s="1">
        <v>43003</v>
      </c>
      <c r="G1557" s="1">
        <v>43020</v>
      </c>
      <c r="H1557">
        <v>6</v>
      </c>
      <c r="I1557">
        <v>44.61</v>
      </c>
      <c r="J1557">
        <v>0</v>
      </c>
      <c r="K1557">
        <v>35.333621399999998</v>
      </c>
      <c r="L1557">
        <v>-97.489232199999989</v>
      </c>
      <c r="M1557" s="13">
        <f>ACOS(COS(RADIANS(90-$P$2)) *COS(RADIANS(90-Table22[[#This Row],[Latitude]])) +SIN(RADIANS(90-$P$2)) *SIN(RADIANS(90-Table22[[#This Row],[Latitude]])) *COS(RADIANS($Q$2-Table22[[#This Row],[Longitude]]))) *3958.756</f>
        <v>9.1349740379712667</v>
      </c>
      <c r="N1557" s="12">
        <f>Table22[[#This Row],[Permit Approval Date]]-Table22[[#This Row],[Permit Submitted Date]]</f>
        <v>17</v>
      </c>
    </row>
    <row r="1558" spans="1:14">
      <c r="A1558" t="str">
        <f t="shared" si="24"/>
        <v>Norman</v>
      </c>
      <c r="B1558">
        <v>0</v>
      </c>
      <c r="D1558">
        <v>2</v>
      </c>
      <c r="E1558">
        <v>22</v>
      </c>
      <c r="F1558" s="1">
        <v>43003</v>
      </c>
      <c r="G1558" s="1">
        <v>43003</v>
      </c>
      <c r="H1558">
        <v>4</v>
      </c>
      <c r="I1558">
        <v>40.28</v>
      </c>
      <c r="J1558">
        <v>0</v>
      </c>
      <c r="K1558">
        <v>34.902937899999998</v>
      </c>
      <c r="L1558">
        <v>-97.886161600000008</v>
      </c>
      <c r="M1558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558" s="12">
        <f>Table22[[#This Row],[Permit Approval Date]]-Table22[[#This Row],[Permit Submitted Date]]</f>
        <v>0</v>
      </c>
    </row>
    <row r="1559" spans="1:14">
      <c r="A1559" t="str">
        <f t="shared" si="24"/>
        <v>Norman</v>
      </c>
      <c r="B1559">
        <v>1</v>
      </c>
      <c r="D1559">
        <v>1</v>
      </c>
      <c r="E1559">
        <v>14</v>
      </c>
      <c r="F1559" s="1">
        <v>43003</v>
      </c>
      <c r="G1559" s="1">
        <v>43020</v>
      </c>
      <c r="H1559">
        <v>6</v>
      </c>
      <c r="I1559">
        <v>39</v>
      </c>
      <c r="J1559">
        <v>8.5</v>
      </c>
      <c r="K1559">
        <v>35.5002961</v>
      </c>
      <c r="L1559">
        <v>-97.256200199999995</v>
      </c>
      <c r="M1559" s="13">
        <f>ACOS(COS(RADIANS(90-$P$2)) *COS(RADIANS(90-Table22[[#This Row],[Latitude]])) +SIN(RADIANS(90-$P$2)) *SIN(RADIANS(90-Table22[[#This Row],[Latitude]])) *COS(RADIANS($Q$2-Table22[[#This Row],[Longitude]]))) *3958.756</f>
        <v>22.987352644938845</v>
      </c>
      <c r="N1559" s="12">
        <f>Table22[[#This Row],[Permit Approval Date]]-Table22[[#This Row],[Permit Submitted Date]]</f>
        <v>17</v>
      </c>
    </row>
    <row r="1560" spans="1:14">
      <c r="A1560" t="str">
        <f t="shared" si="24"/>
        <v>Norman</v>
      </c>
      <c r="B1560">
        <v>0</v>
      </c>
      <c r="D1560">
        <v>1</v>
      </c>
      <c r="E1560">
        <v>23</v>
      </c>
      <c r="F1560" s="1">
        <v>43003</v>
      </c>
      <c r="G1560" s="1">
        <v>43006</v>
      </c>
      <c r="H1560">
        <v>4</v>
      </c>
      <c r="I1560">
        <v>34.15</v>
      </c>
      <c r="J1560">
        <v>0</v>
      </c>
      <c r="K1560">
        <v>35.212937899999993</v>
      </c>
      <c r="L1560">
        <v>-97.576161600000006</v>
      </c>
      <c r="M1560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560" s="12">
        <f>Table22[[#This Row],[Permit Approval Date]]-Table22[[#This Row],[Permit Submitted Date]]</f>
        <v>3</v>
      </c>
    </row>
    <row r="1561" spans="1:14">
      <c r="A1561" t="str">
        <f t="shared" si="24"/>
        <v>Norman</v>
      </c>
      <c r="B1561">
        <v>0</v>
      </c>
      <c r="D1561">
        <v>1</v>
      </c>
      <c r="E1561">
        <v>24</v>
      </c>
      <c r="F1561" s="1">
        <v>43003</v>
      </c>
      <c r="G1561" s="1">
        <v>43006</v>
      </c>
      <c r="H1561">
        <v>3</v>
      </c>
      <c r="I1561">
        <v>26.96</v>
      </c>
      <c r="J1561">
        <v>0</v>
      </c>
      <c r="K1561">
        <v>35.212937899999993</v>
      </c>
      <c r="L1561">
        <v>-97.576161600000006</v>
      </c>
      <c r="M1561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561" s="12">
        <f>Table22[[#This Row],[Permit Approval Date]]-Table22[[#This Row],[Permit Submitted Date]]</f>
        <v>3</v>
      </c>
    </row>
    <row r="1562" spans="1:14">
      <c r="A1562" t="str">
        <f t="shared" si="24"/>
        <v>Norman</v>
      </c>
      <c r="B1562">
        <v>0</v>
      </c>
      <c r="D1562">
        <v>1</v>
      </c>
      <c r="E1562">
        <v>21</v>
      </c>
      <c r="F1562" s="1">
        <v>43004</v>
      </c>
      <c r="G1562" s="1">
        <v>43005</v>
      </c>
      <c r="H1562">
        <v>6</v>
      </c>
      <c r="I1562">
        <v>65.12</v>
      </c>
      <c r="J1562">
        <v>0</v>
      </c>
      <c r="K1562">
        <v>35.572937899999999</v>
      </c>
      <c r="L1562">
        <v>-97.996161600000008</v>
      </c>
      <c r="M1562" s="13">
        <f>ACOS(COS(RADIANS(90-$P$2)) *COS(RADIANS(90-Table22[[#This Row],[Latitude]])) +SIN(RADIANS(90-$P$2)) *SIN(RADIANS(90-Table22[[#This Row],[Latitude]])) *COS(RADIANS($Q$2-Table22[[#This Row],[Longitude]]))) *3958.756</f>
        <v>40.00853893941273</v>
      </c>
      <c r="N1562" s="12">
        <f>Table22[[#This Row],[Permit Approval Date]]-Table22[[#This Row],[Permit Submitted Date]]</f>
        <v>1</v>
      </c>
    </row>
    <row r="1563" spans="1:14">
      <c r="A1563" t="str">
        <f t="shared" si="24"/>
        <v>Norman</v>
      </c>
      <c r="B1563">
        <v>0</v>
      </c>
      <c r="D1563">
        <v>2</v>
      </c>
      <c r="E1563">
        <v>30</v>
      </c>
      <c r="F1563" s="1">
        <v>43004</v>
      </c>
      <c r="G1563" s="1">
        <v>43004</v>
      </c>
      <c r="H1563">
        <v>10</v>
      </c>
      <c r="I1563">
        <v>64.11</v>
      </c>
      <c r="J1563">
        <v>0</v>
      </c>
      <c r="K1563">
        <v>35.312937899999994</v>
      </c>
      <c r="L1563">
        <v>-97.116161599999998</v>
      </c>
      <c r="M1563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563" s="12">
        <f>Table22[[#This Row],[Permit Approval Date]]-Table22[[#This Row],[Permit Submitted Date]]</f>
        <v>0</v>
      </c>
    </row>
    <row r="1564" spans="1:14">
      <c r="A1564" t="str">
        <f t="shared" si="24"/>
        <v>Norman</v>
      </c>
      <c r="B1564">
        <v>1</v>
      </c>
      <c r="D1564">
        <v>1</v>
      </c>
      <c r="E1564">
        <v>22</v>
      </c>
      <c r="F1564" s="1">
        <v>43004</v>
      </c>
      <c r="G1564" s="1">
        <v>43005</v>
      </c>
      <c r="H1564">
        <v>6</v>
      </c>
      <c r="I1564">
        <v>52.84</v>
      </c>
      <c r="J1564">
        <v>0</v>
      </c>
      <c r="K1564">
        <v>35.233924999999999</v>
      </c>
      <c r="L1564">
        <v>-97.269214000000005</v>
      </c>
      <c r="M1564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564" s="12">
        <f>Table22[[#This Row],[Permit Approval Date]]-Table22[[#This Row],[Permit Submitted Date]]</f>
        <v>1</v>
      </c>
    </row>
    <row r="1565" spans="1:14">
      <c r="A1565" t="str">
        <f t="shared" si="24"/>
        <v>Norman</v>
      </c>
      <c r="B1565">
        <v>0</v>
      </c>
      <c r="D1565">
        <v>1</v>
      </c>
      <c r="E1565">
        <v>21</v>
      </c>
      <c r="F1565" s="1">
        <v>43004</v>
      </c>
      <c r="G1565" s="1">
        <v>43017</v>
      </c>
      <c r="H1565">
        <v>6</v>
      </c>
      <c r="I1565">
        <v>48</v>
      </c>
      <c r="J1565">
        <v>0</v>
      </c>
      <c r="K1565">
        <v>35.482937899999996</v>
      </c>
      <c r="L1565">
        <v>-97.206161600000001</v>
      </c>
      <c r="M1565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565" s="12">
        <f>Table22[[#This Row],[Permit Approval Date]]-Table22[[#This Row],[Permit Submitted Date]]</f>
        <v>13</v>
      </c>
    </row>
    <row r="1566" spans="1:14">
      <c r="A1566" t="str">
        <f t="shared" si="24"/>
        <v>Norman</v>
      </c>
      <c r="B1566">
        <v>1</v>
      </c>
      <c r="D1566">
        <v>2</v>
      </c>
      <c r="E1566">
        <v>19</v>
      </c>
      <c r="F1566" s="1">
        <v>43004</v>
      </c>
      <c r="G1566" s="1">
        <v>43004</v>
      </c>
      <c r="H1566">
        <v>8</v>
      </c>
      <c r="I1566">
        <v>46.480000000000004</v>
      </c>
      <c r="J1566">
        <v>7.4499999999999993</v>
      </c>
      <c r="K1566">
        <v>35.260556999999999</v>
      </c>
      <c r="L1566">
        <v>-97.540181399999994</v>
      </c>
      <c r="M1566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566" s="12">
        <f>Table22[[#This Row],[Permit Approval Date]]-Table22[[#This Row],[Permit Submitted Date]]</f>
        <v>0</v>
      </c>
    </row>
    <row r="1567" spans="1:14">
      <c r="A1567" t="str">
        <f t="shared" si="24"/>
        <v>Norman</v>
      </c>
      <c r="B1567">
        <v>1</v>
      </c>
      <c r="D1567">
        <v>1</v>
      </c>
      <c r="E1567">
        <v>17</v>
      </c>
      <c r="F1567" s="1">
        <v>43004</v>
      </c>
      <c r="G1567" s="1">
        <v>43024</v>
      </c>
      <c r="H1567">
        <v>6</v>
      </c>
      <c r="I1567">
        <v>46.28</v>
      </c>
      <c r="J1567">
        <v>0</v>
      </c>
      <c r="K1567">
        <v>35.340955000000001</v>
      </c>
      <c r="L1567">
        <v>-97.571640000000002</v>
      </c>
      <c r="M1567" s="13">
        <f>ACOS(COS(RADIANS(90-$P$2)) *COS(RADIANS(90-Table22[[#This Row],[Latitude]])) +SIN(RADIANS(90-$P$2)) *SIN(RADIANS(90-Table22[[#This Row],[Latitude]])) *COS(RADIANS($Q$2-Table22[[#This Row],[Longitude]]))) *3958.756</f>
        <v>11.687201055025309</v>
      </c>
      <c r="N1567" s="12">
        <f>Table22[[#This Row],[Permit Approval Date]]-Table22[[#This Row],[Permit Submitted Date]]</f>
        <v>20</v>
      </c>
    </row>
    <row r="1568" spans="1:14">
      <c r="A1568" t="str">
        <f t="shared" si="24"/>
        <v>Norman</v>
      </c>
      <c r="B1568">
        <v>1</v>
      </c>
      <c r="D1568">
        <v>1</v>
      </c>
      <c r="E1568">
        <v>29</v>
      </c>
      <c r="F1568" s="1">
        <v>43004</v>
      </c>
      <c r="G1568" s="1">
        <v>43011</v>
      </c>
      <c r="H1568">
        <v>5</v>
      </c>
      <c r="I1568">
        <v>43.5</v>
      </c>
      <c r="J1568">
        <v>0</v>
      </c>
      <c r="K1568">
        <v>35.153925000000001</v>
      </c>
      <c r="L1568">
        <v>-97.259214</v>
      </c>
      <c r="M1568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568" s="12">
        <f>Table22[[#This Row],[Permit Approval Date]]-Table22[[#This Row],[Permit Submitted Date]]</f>
        <v>7</v>
      </c>
    </row>
    <row r="1569" spans="1:14">
      <c r="A1569" t="str">
        <f t="shared" si="24"/>
        <v>Norman</v>
      </c>
      <c r="B1569">
        <v>0</v>
      </c>
      <c r="D1569">
        <v>1</v>
      </c>
      <c r="E1569">
        <v>29</v>
      </c>
      <c r="F1569" s="1">
        <v>43005</v>
      </c>
      <c r="G1569" s="1">
        <v>43017</v>
      </c>
      <c r="H1569">
        <v>10</v>
      </c>
      <c r="I1569">
        <v>79.349999999999994</v>
      </c>
      <c r="J1569">
        <v>0</v>
      </c>
      <c r="K1569">
        <v>35.482937899999996</v>
      </c>
      <c r="L1569">
        <v>-97.206161600000001</v>
      </c>
      <c r="M1569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569" s="12">
        <f>Table22[[#This Row],[Permit Approval Date]]-Table22[[#This Row],[Permit Submitted Date]]</f>
        <v>12</v>
      </c>
    </row>
    <row r="1570" spans="1:14">
      <c r="A1570" t="str">
        <f t="shared" si="24"/>
        <v>Norman</v>
      </c>
      <c r="B1570">
        <v>1</v>
      </c>
      <c r="C1570">
        <v>1</v>
      </c>
      <c r="D1570">
        <v>2</v>
      </c>
      <c r="E1570">
        <v>24</v>
      </c>
      <c r="F1570" s="1">
        <v>43005</v>
      </c>
      <c r="G1570" s="1">
        <v>43005</v>
      </c>
      <c r="H1570">
        <v>15</v>
      </c>
      <c r="I1570">
        <v>71.38</v>
      </c>
      <c r="J1570">
        <v>13.07</v>
      </c>
      <c r="K1570">
        <v>35.260556999999999</v>
      </c>
      <c r="L1570">
        <v>-97.540181399999994</v>
      </c>
      <c r="M1570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570" s="12">
        <f>Table22[[#This Row],[Permit Approval Date]]-Table22[[#This Row],[Permit Submitted Date]]</f>
        <v>0</v>
      </c>
    </row>
    <row r="1571" spans="1:14">
      <c r="A1571" t="str">
        <f t="shared" si="24"/>
        <v>Norman</v>
      </c>
      <c r="B1571">
        <v>1</v>
      </c>
      <c r="D1571">
        <v>1</v>
      </c>
      <c r="E1571">
        <v>22</v>
      </c>
      <c r="F1571" s="1">
        <v>43005</v>
      </c>
      <c r="G1571" s="1">
        <v>43018</v>
      </c>
      <c r="H1571">
        <v>6</v>
      </c>
      <c r="I1571">
        <v>50.95</v>
      </c>
      <c r="J1571">
        <v>0</v>
      </c>
      <c r="K1571">
        <v>35.198142000000004</v>
      </c>
      <c r="L1571">
        <v>-97.395610999999988</v>
      </c>
      <c r="M1571" s="13">
        <f>ACOS(COS(RADIANS(90-$P$2)) *COS(RADIANS(90-Table22[[#This Row],[Latitude]])) +SIN(RADIANS(90-$P$2)) *SIN(RADIANS(90-Table22[[#This Row],[Latitude]])) *COS(RADIANS($Q$2-Table22[[#This Row],[Longitude]]))) *3958.756</f>
        <v>2.931419758170823</v>
      </c>
      <c r="N1571" s="12">
        <f>Table22[[#This Row],[Permit Approval Date]]-Table22[[#This Row],[Permit Submitted Date]]</f>
        <v>13</v>
      </c>
    </row>
    <row r="1572" spans="1:14">
      <c r="A1572" t="str">
        <f t="shared" si="24"/>
        <v>Norman</v>
      </c>
      <c r="B1572">
        <v>1</v>
      </c>
      <c r="D1572">
        <v>1</v>
      </c>
      <c r="E1572">
        <v>18</v>
      </c>
      <c r="F1572" s="1">
        <v>43005</v>
      </c>
      <c r="G1572" s="1">
        <v>43018</v>
      </c>
      <c r="H1572">
        <v>6</v>
      </c>
      <c r="I1572">
        <v>48.95</v>
      </c>
      <c r="J1572">
        <v>0</v>
      </c>
      <c r="K1572">
        <v>35.118141999999999</v>
      </c>
      <c r="L1572">
        <v>-97.395610999999988</v>
      </c>
      <c r="M1572" s="13">
        <f>ACOS(COS(RADIANS(90-$P$2)) *COS(RADIANS(90-Table22[[#This Row],[Latitude]])) +SIN(RADIANS(90-$P$2)) *SIN(RADIANS(90-Table22[[#This Row],[Latitude]])) *COS(RADIANS($Q$2-Table22[[#This Row],[Longitude]]))) *3958.756</f>
        <v>6.7237700643746559</v>
      </c>
      <c r="N1572" s="12">
        <f>Table22[[#This Row],[Permit Approval Date]]-Table22[[#This Row],[Permit Submitted Date]]</f>
        <v>13</v>
      </c>
    </row>
    <row r="1573" spans="1:14">
      <c r="A1573" t="str">
        <f t="shared" si="24"/>
        <v>Norman</v>
      </c>
      <c r="B1573">
        <v>1</v>
      </c>
      <c r="C1573">
        <v>1</v>
      </c>
      <c r="D1573">
        <v>2</v>
      </c>
      <c r="E1573">
        <v>34</v>
      </c>
      <c r="F1573" s="1">
        <v>43005</v>
      </c>
      <c r="G1573" s="1">
        <v>43006</v>
      </c>
      <c r="H1573">
        <v>15</v>
      </c>
      <c r="I1573">
        <v>91.199999999999989</v>
      </c>
      <c r="J1573">
        <v>11.33</v>
      </c>
      <c r="K1573">
        <v>35.310557000000003</v>
      </c>
      <c r="L1573">
        <v>-97.71018140000001</v>
      </c>
      <c r="M1573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573" s="12">
        <f>Table22[[#This Row],[Permit Approval Date]]-Table22[[#This Row],[Permit Submitted Date]]</f>
        <v>1</v>
      </c>
    </row>
    <row r="1574" spans="1:14">
      <c r="A1574" t="str">
        <f t="shared" si="24"/>
        <v>Norman</v>
      </c>
      <c r="B1574">
        <v>1</v>
      </c>
      <c r="D1574">
        <v>1</v>
      </c>
      <c r="E1574">
        <v>19</v>
      </c>
      <c r="F1574" s="1">
        <v>43005</v>
      </c>
      <c r="G1574" s="1">
        <v>43018</v>
      </c>
      <c r="H1574">
        <v>5</v>
      </c>
      <c r="I1574">
        <v>35.11</v>
      </c>
      <c r="J1574">
        <v>0</v>
      </c>
      <c r="K1574">
        <v>34.998142000000001</v>
      </c>
      <c r="L1574">
        <v>-97.305610999999999</v>
      </c>
      <c r="M1574" s="13">
        <f>ACOS(COS(RADIANS(90-$P$2)) *COS(RADIANS(90-Table22[[#This Row],[Latitude]])) +SIN(RADIANS(90-$P$2)) *SIN(RADIANS(90-Table22[[#This Row],[Latitude]])) *COS(RADIANS($Q$2-Table22[[#This Row],[Longitude]]))) *3958.756</f>
        <v>16.429420502856537</v>
      </c>
      <c r="N1574" s="12">
        <f>Table22[[#This Row],[Permit Approval Date]]-Table22[[#This Row],[Permit Submitted Date]]</f>
        <v>13</v>
      </c>
    </row>
    <row r="1575" spans="1:14">
      <c r="A1575" t="str">
        <f t="shared" si="24"/>
        <v>Norman</v>
      </c>
      <c r="B1575">
        <v>1</v>
      </c>
      <c r="D1575">
        <v>1</v>
      </c>
      <c r="E1575">
        <v>14</v>
      </c>
      <c r="F1575" s="1">
        <v>43005</v>
      </c>
      <c r="G1575" s="1">
        <v>43012</v>
      </c>
      <c r="H1575">
        <v>4</v>
      </c>
      <c r="I1575">
        <v>34.5</v>
      </c>
      <c r="J1575">
        <v>0</v>
      </c>
      <c r="K1575">
        <v>35.465345200000002</v>
      </c>
      <c r="L1575">
        <v>-97.204357900000005</v>
      </c>
      <c r="M1575" s="13">
        <f>ACOS(COS(RADIANS(90-$P$2)) *COS(RADIANS(90-Table22[[#This Row],[Latitude]])) +SIN(RADIANS(90-$P$2)) *SIN(RADIANS(90-Table22[[#This Row],[Latitude]])) *COS(RADIANS($Q$2-Table22[[#This Row],[Longitude]]))) *3958.756</f>
        <v>22.525061949733782</v>
      </c>
      <c r="N1575" s="12">
        <f>Table22[[#This Row],[Permit Approval Date]]-Table22[[#This Row],[Permit Submitted Date]]</f>
        <v>7</v>
      </c>
    </row>
    <row r="1576" spans="1:14">
      <c r="A1576" t="str">
        <f t="shared" si="24"/>
        <v>Norman</v>
      </c>
      <c r="B1576">
        <v>1</v>
      </c>
      <c r="D1576">
        <v>1</v>
      </c>
      <c r="E1576">
        <v>23</v>
      </c>
      <c r="F1576" s="1">
        <v>43005</v>
      </c>
      <c r="G1576" s="1">
        <v>43011</v>
      </c>
      <c r="H1576">
        <v>5</v>
      </c>
      <c r="I1576">
        <v>32.36</v>
      </c>
      <c r="J1576">
        <v>0</v>
      </c>
      <c r="K1576">
        <v>35.213925000000003</v>
      </c>
      <c r="L1576">
        <v>-97.339213999999998</v>
      </c>
      <c r="M1576" s="13">
        <f>ACOS(COS(RADIANS(90-$P$2)) *COS(RADIANS(90-Table22[[#This Row],[Latitude]])) +SIN(RADIANS(90-$P$2)) *SIN(RADIANS(90-Table22[[#This Row],[Latitude]])) *COS(RADIANS($Q$2-Table22[[#This Row],[Longitude]]))) *3958.756</f>
        <v>6.0875077162164093</v>
      </c>
      <c r="N1576" s="12">
        <f>Table22[[#This Row],[Permit Approval Date]]-Table22[[#This Row],[Permit Submitted Date]]</f>
        <v>6</v>
      </c>
    </row>
    <row r="1577" spans="1:14">
      <c r="A1577" t="str">
        <f t="shared" si="24"/>
        <v>Norman</v>
      </c>
      <c r="B1577">
        <v>1</v>
      </c>
      <c r="D1577">
        <v>1</v>
      </c>
      <c r="E1577">
        <v>10</v>
      </c>
      <c r="F1577" s="1">
        <v>43005</v>
      </c>
      <c r="G1577" s="1">
        <v>43005</v>
      </c>
      <c r="H1577">
        <v>5</v>
      </c>
      <c r="I1577">
        <v>24.490000000000002</v>
      </c>
      <c r="J1577">
        <v>2.8200000000000003</v>
      </c>
      <c r="K1577">
        <v>35.573925000000003</v>
      </c>
      <c r="L1577">
        <v>-97.299213999999992</v>
      </c>
      <c r="M1577" s="13">
        <f>ACOS(COS(RADIANS(90-$P$2)) *COS(RADIANS(90-Table22[[#This Row],[Latitude]])) +SIN(RADIANS(90-$P$2)) *SIN(RADIANS(90-Table22[[#This Row],[Latitude]])) *COS(RADIANS($Q$2-Table22[[#This Row],[Longitude]]))) *3958.756</f>
        <v>26.738175941472626</v>
      </c>
      <c r="N1577" s="12">
        <f>Table22[[#This Row],[Permit Approval Date]]-Table22[[#This Row],[Permit Submitted Date]]</f>
        <v>0</v>
      </c>
    </row>
    <row r="1578" spans="1:14">
      <c r="A1578" t="str">
        <f t="shared" si="24"/>
        <v>Norman</v>
      </c>
      <c r="B1578">
        <v>0</v>
      </c>
      <c r="C1578">
        <v>1</v>
      </c>
      <c r="D1578">
        <v>1</v>
      </c>
      <c r="E1578">
        <v>10</v>
      </c>
      <c r="F1578" s="1">
        <v>43006</v>
      </c>
      <c r="G1578" s="1">
        <v>43013</v>
      </c>
      <c r="H1578">
        <v>16</v>
      </c>
      <c r="I1578">
        <v>74.37</v>
      </c>
      <c r="J1578">
        <v>36.43</v>
      </c>
      <c r="K1578">
        <v>35.332937899999997</v>
      </c>
      <c r="L1578">
        <v>-97.326161600000006</v>
      </c>
      <c r="M1578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578" s="12">
        <f>Table22[[#This Row],[Permit Approval Date]]-Table22[[#This Row],[Permit Submitted Date]]</f>
        <v>7</v>
      </c>
    </row>
    <row r="1579" spans="1:14">
      <c r="A1579" t="str">
        <f t="shared" si="24"/>
        <v>Norman</v>
      </c>
      <c r="B1579">
        <v>1</v>
      </c>
      <c r="C1579">
        <v>1</v>
      </c>
      <c r="D1579">
        <v>1</v>
      </c>
      <c r="E1579">
        <v>13</v>
      </c>
      <c r="F1579" s="1">
        <v>43006</v>
      </c>
      <c r="G1579" s="1">
        <v>43006</v>
      </c>
      <c r="H1579">
        <v>8</v>
      </c>
      <c r="I1579">
        <v>30.57</v>
      </c>
      <c r="J1579">
        <v>26.96</v>
      </c>
      <c r="K1579">
        <v>35.280557000000002</v>
      </c>
      <c r="L1579">
        <v>-97.320181399999996</v>
      </c>
      <c r="M1579" s="13">
        <f>ACOS(COS(RADIANS(90-$P$2)) *COS(RADIANS(90-Table22[[#This Row],[Latitude]])) +SIN(RADIANS(90-$P$2)) *SIN(RADIANS(90-Table22[[#This Row],[Latitude]])) *COS(RADIANS($Q$2-Table22[[#This Row],[Longitude]]))) *3958.756</f>
        <v>8.7973049412467539</v>
      </c>
      <c r="N1579" s="12">
        <f>Table22[[#This Row],[Permit Approval Date]]-Table22[[#This Row],[Permit Submitted Date]]</f>
        <v>0</v>
      </c>
    </row>
    <row r="1580" spans="1:14">
      <c r="A1580" t="str">
        <f t="shared" si="24"/>
        <v>Norman</v>
      </c>
      <c r="B1580">
        <v>1</v>
      </c>
      <c r="C1580">
        <v>1</v>
      </c>
      <c r="D1580">
        <v>1</v>
      </c>
      <c r="E1580">
        <v>22</v>
      </c>
      <c r="F1580" s="1">
        <v>43006</v>
      </c>
      <c r="G1580" s="1">
        <v>43025</v>
      </c>
      <c r="H1580">
        <v>5</v>
      </c>
      <c r="I1580">
        <v>38.75</v>
      </c>
      <c r="J1580">
        <v>17.75</v>
      </c>
      <c r="K1580">
        <v>35.200296100000003</v>
      </c>
      <c r="L1580">
        <v>-97.456200200000012</v>
      </c>
      <c r="M1580" s="13">
        <f>ACOS(COS(RADIANS(90-$P$2)) *COS(RADIANS(90-Table22[[#This Row],[Latitude]])) +SIN(RADIANS(90-$P$2)) *SIN(RADIANS(90-Table22[[#This Row],[Latitude]])) *COS(RADIANS($Q$2-Table22[[#This Row],[Longitude]]))) *3958.756</f>
        <v>0.67208451015404147</v>
      </c>
      <c r="N1580" s="12">
        <f>Table22[[#This Row],[Permit Approval Date]]-Table22[[#This Row],[Permit Submitted Date]]</f>
        <v>19</v>
      </c>
    </row>
    <row r="1581" spans="1:14">
      <c r="A1581" t="str">
        <f t="shared" si="24"/>
        <v>Norman</v>
      </c>
      <c r="B1581">
        <v>1</v>
      </c>
      <c r="D1581">
        <v>1</v>
      </c>
      <c r="E1581">
        <v>27</v>
      </c>
      <c r="F1581" s="1">
        <v>43006</v>
      </c>
      <c r="G1581" s="1">
        <v>43018</v>
      </c>
      <c r="H1581">
        <v>7</v>
      </c>
      <c r="I1581">
        <v>71.430000000000007</v>
      </c>
      <c r="J1581">
        <v>0</v>
      </c>
      <c r="K1581">
        <v>35.108142000000001</v>
      </c>
      <c r="L1581">
        <v>-97.325610999999995</v>
      </c>
      <c r="M1581" s="13">
        <f>ACOS(COS(RADIANS(90-$P$2)) *COS(RADIANS(90-Table22[[#This Row],[Latitude]])) +SIN(RADIANS(90-$P$2)) *SIN(RADIANS(90-Table22[[#This Row],[Latitude]])) *COS(RADIANS($Q$2-Table22[[#This Row],[Longitude]]))) *3958.756</f>
        <v>9.6179996795149965</v>
      </c>
      <c r="N1581" s="12">
        <f>Table22[[#This Row],[Permit Approval Date]]-Table22[[#This Row],[Permit Submitted Date]]</f>
        <v>12</v>
      </c>
    </row>
    <row r="1582" spans="1:14">
      <c r="A1582" t="str">
        <f t="shared" si="24"/>
        <v>Norman</v>
      </c>
      <c r="B1582">
        <v>1</v>
      </c>
      <c r="D1582">
        <v>1</v>
      </c>
      <c r="E1582">
        <v>28</v>
      </c>
      <c r="F1582" s="1">
        <v>43006</v>
      </c>
      <c r="G1582" s="1">
        <v>43010</v>
      </c>
      <c r="H1582">
        <v>6</v>
      </c>
      <c r="I1582">
        <v>66.44</v>
      </c>
      <c r="J1582">
        <v>0</v>
      </c>
      <c r="K1582">
        <v>35.065301499999997</v>
      </c>
      <c r="L1582">
        <v>-97.206652800000001</v>
      </c>
      <c r="M1582" s="13">
        <f>ACOS(COS(RADIANS(90-$P$2)) *COS(RADIANS(90-Table22[[#This Row],[Latitude]])) +SIN(RADIANS(90-$P$2)) *SIN(RADIANS(90-Table22[[#This Row],[Latitude]])) *COS(RADIANS($Q$2-Table22[[#This Row],[Longitude]]))) *3958.756</f>
        <v>16.686641062063039</v>
      </c>
      <c r="N1582" s="12">
        <f>Table22[[#This Row],[Permit Approval Date]]-Table22[[#This Row],[Permit Submitted Date]]</f>
        <v>4</v>
      </c>
    </row>
    <row r="1583" spans="1:14">
      <c r="A1583" t="str">
        <f t="shared" si="24"/>
        <v>Norman</v>
      </c>
      <c r="B1583">
        <v>1</v>
      </c>
      <c r="D1583">
        <v>2</v>
      </c>
      <c r="E1583">
        <v>22</v>
      </c>
      <c r="F1583" s="1">
        <v>43006</v>
      </c>
      <c r="G1583" s="1">
        <v>43006</v>
      </c>
      <c r="H1583">
        <v>10</v>
      </c>
      <c r="I1583">
        <v>63.75</v>
      </c>
      <c r="J1583">
        <v>5.0199999999999996</v>
      </c>
      <c r="K1583">
        <v>35.180556999999993</v>
      </c>
      <c r="L1583">
        <v>-97.540181399999994</v>
      </c>
      <c r="M1583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583" s="12">
        <f>Table22[[#This Row],[Permit Approval Date]]-Table22[[#This Row],[Permit Submitted Date]]</f>
        <v>0</v>
      </c>
    </row>
    <row r="1584" spans="1:14">
      <c r="A1584" t="str">
        <f t="shared" si="24"/>
        <v>Norman</v>
      </c>
      <c r="B1584">
        <v>1</v>
      </c>
      <c r="D1584">
        <v>1</v>
      </c>
      <c r="E1584">
        <v>28</v>
      </c>
      <c r="F1584" s="1">
        <v>43006</v>
      </c>
      <c r="G1584" s="1">
        <v>43006</v>
      </c>
      <c r="H1584">
        <v>6</v>
      </c>
      <c r="I1584">
        <v>59.980000000000004</v>
      </c>
      <c r="J1584">
        <v>0</v>
      </c>
      <c r="K1584">
        <v>35.813924999999998</v>
      </c>
      <c r="L1584">
        <v>-98.089213999999998</v>
      </c>
      <c r="M1584" s="13">
        <f>ACOS(COS(RADIANS(90-$P$2)) *COS(RADIANS(90-Table22[[#This Row],[Latitude]])) +SIN(RADIANS(90-$P$2)) *SIN(RADIANS(90-Table22[[#This Row],[Latitude]])) *COS(RADIANS($Q$2-Table22[[#This Row],[Longitude]]))) *3958.756</f>
        <v>55.408180858832203</v>
      </c>
      <c r="N1584" s="12">
        <f>Table22[[#This Row],[Permit Approval Date]]-Table22[[#This Row],[Permit Submitted Date]]</f>
        <v>0</v>
      </c>
    </row>
    <row r="1585" spans="1:14">
      <c r="A1585" t="str">
        <f t="shared" si="24"/>
        <v>Norman</v>
      </c>
      <c r="B1585">
        <v>1</v>
      </c>
      <c r="C1585">
        <v>1</v>
      </c>
      <c r="D1585">
        <v>2</v>
      </c>
      <c r="E1585">
        <v>16</v>
      </c>
      <c r="F1585" s="1">
        <v>43006</v>
      </c>
      <c r="G1585" s="1">
        <v>43006</v>
      </c>
      <c r="H1585">
        <v>13</v>
      </c>
      <c r="I1585">
        <v>59.7</v>
      </c>
      <c r="J1585">
        <v>13.370000000000001</v>
      </c>
      <c r="K1585">
        <v>35.260556999999999</v>
      </c>
      <c r="L1585">
        <v>-97.540181399999994</v>
      </c>
      <c r="M1585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585" s="12">
        <f>Table22[[#This Row],[Permit Approval Date]]-Table22[[#This Row],[Permit Submitted Date]]</f>
        <v>0</v>
      </c>
    </row>
    <row r="1586" spans="1:14">
      <c r="A1586" t="str">
        <f t="shared" si="24"/>
        <v>Norman</v>
      </c>
      <c r="B1586">
        <v>0</v>
      </c>
      <c r="D1586">
        <v>1</v>
      </c>
      <c r="E1586">
        <v>20</v>
      </c>
      <c r="F1586" s="1">
        <v>43006</v>
      </c>
      <c r="G1586" s="1">
        <v>43006</v>
      </c>
      <c r="H1586">
        <v>6</v>
      </c>
      <c r="I1586">
        <v>50.49</v>
      </c>
      <c r="J1586">
        <v>0</v>
      </c>
      <c r="K1586">
        <v>34.962937899999993</v>
      </c>
      <c r="L1586">
        <v>-97.966161600000007</v>
      </c>
      <c r="M1586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586" s="12">
        <f>Table22[[#This Row],[Permit Approval Date]]-Table22[[#This Row],[Permit Submitted Date]]</f>
        <v>0</v>
      </c>
    </row>
    <row r="1587" spans="1:14">
      <c r="A1587" t="str">
        <f t="shared" si="24"/>
        <v>Norman</v>
      </c>
      <c r="B1587">
        <v>1</v>
      </c>
      <c r="D1587">
        <v>1</v>
      </c>
      <c r="E1587">
        <v>32</v>
      </c>
      <c r="F1587" s="1">
        <v>43006</v>
      </c>
      <c r="G1587" s="1">
        <v>43012</v>
      </c>
      <c r="H1587">
        <v>6</v>
      </c>
      <c r="I1587">
        <v>48.120000000000005</v>
      </c>
      <c r="J1587">
        <v>3.52</v>
      </c>
      <c r="K1587">
        <v>35.303925</v>
      </c>
      <c r="L1587">
        <v>-97.339213999999998</v>
      </c>
      <c r="M1587" s="13">
        <f>ACOS(COS(RADIANS(90-$P$2)) *COS(RADIANS(90-Table22[[#This Row],[Latitude]])) +SIN(RADIANS(90-$P$2)) *SIN(RADIANS(90-Table22[[#This Row],[Latitude]])) *COS(RADIANS($Q$2-Table22[[#This Row],[Longitude]]))) *3958.756</f>
        <v>9.079433648522528</v>
      </c>
      <c r="N1587" s="12">
        <f>Table22[[#This Row],[Permit Approval Date]]-Table22[[#This Row],[Permit Submitted Date]]</f>
        <v>6</v>
      </c>
    </row>
    <row r="1588" spans="1:14">
      <c r="A1588" t="str">
        <f t="shared" si="24"/>
        <v>Norman</v>
      </c>
      <c r="B1588">
        <v>1</v>
      </c>
      <c r="C1588">
        <v>1</v>
      </c>
      <c r="D1588">
        <v>2</v>
      </c>
      <c r="E1588">
        <v>26</v>
      </c>
      <c r="F1588" s="1">
        <v>43006</v>
      </c>
      <c r="G1588" s="1">
        <v>43006</v>
      </c>
      <c r="H1588">
        <v>12</v>
      </c>
      <c r="I1588">
        <v>61.389999999999993</v>
      </c>
      <c r="J1588">
        <v>10.45</v>
      </c>
      <c r="K1588">
        <v>35.180556999999993</v>
      </c>
      <c r="L1588">
        <v>-97.540181399999994</v>
      </c>
      <c r="M158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588" s="12">
        <f>Table22[[#This Row],[Permit Approval Date]]-Table22[[#This Row],[Permit Submitted Date]]</f>
        <v>0</v>
      </c>
    </row>
    <row r="1589" spans="1:14">
      <c r="A1589" t="str">
        <f t="shared" si="24"/>
        <v>Norman</v>
      </c>
      <c r="B1589">
        <v>0</v>
      </c>
      <c r="D1589">
        <v>1</v>
      </c>
      <c r="E1589">
        <v>8</v>
      </c>
      <c r="F1589" s="1">
        <v>43006</v>
      </c>
      <c r="G1589" s="1">
        <v>43012</v>
      </c>
      <c r="H1589">
        <v>3</v>
      </c>
      <c r="I1589">
        <v>23.63</v>
      </c>
      <c r="J1589">
        <v>0</v>
      </c>
      <c r="K1589">
        <v>35.312937899999994</v>
      </c>
      <c r="L1589">
        <v>-97.236161600000003</v>
      </c>
      <c r="M1589" s="13">
        <f>ACOS(COS(RADIANS(90-$P$2)) *COS(RADIANS(90-Table22[[#This Row],[Latitude]])) +SIN(RADIANS(90-$P$2)) *SIN(RADIANS(90-Table22[[#This Row],[Latitude]])) *COS(RADIANS($Q$2-Table22[[#This Row],[Longitude]]))) *3958.756</f>
        <v>13.982260288154336</v>
      </c>
      <c r="N1589" s="12">
        <f>Table22[[#This Row],[Permit Approval Date]]-Table22[[#This Row],[Permit Submitted Date]]</f>
        <v>6</v>
      </c>
    </row>
    <row r="1590" spans="1:14">
      <c r="A1590" t="str">
        <f t="shared" si="24"/>
        <v>Norman</v>
      </c>
      <c r="B1590">
        <v>0</v>
      </c>
      <c r="D1590">
        <v>1</v>
      </c>
      <c r="E1590">
        <v>25</v>
      </c>
      <c r="F1590" s="1">
        <v>43007</v>
      </c>
      <c r="G1590" s="1">
        <v>43019</v>
      </c>
      <c r="H1590">
        <v>14</v>
      </c>
      <c r="I1590">
        <v>111.51</v>
      </c>
      <c r="J1590">
        <v>0</v>
      </c>
      <c r="K1590">
        <v>35.162937899999996</v>
      </c>
      <c r="L1590">
        <v>-96.9261616</v>
      </c>
      <c r="M1590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590" s="12">
        <f>Table22[[#This Row],[Permit Approval Date]]-Table22[[#This Row],[Permit Submitted Date]]</f>
        <v>12</v>
      </c>
    </row>
    <row r="1591" spans="1:14">
      <c r="A1591" t="str">
        <f t="shared" si="24"/>
        <v>Norman</v>
      </c>
      <c r="B1591">
        <v>1</v>
      </c>
      <c r="D1591">
        <v>2</v>
      </c>
      <c r="E1591">
        <v>36</v>
      </c>
      <c r="F1591" s="1">
        <v>43007</v>
      </c>
      <c r="G1591" s="1">
        <v>43012</v>
      </c>
      <c r="H1591">
        <v>12</v>
      </c>
      <c r="I1591">
        <v>103.76</v>
      </c>
      <c r="J1591">
        <v>4.5</v>
      </c>
      <c r="K1591">
        <v>35.183205600000001</v>
      </c>
      <c r="L1591">
        <v>-97.668782399999998</v>
      </c>
      <c r="M1591" s="13">
        <f>ACOS(COS(RADIANS(90-$P$2)) *COS(RADIANS(90-Table22[[#This Row],[Latitude]])) +SIN(RADIANS(90-$P$2)) *SIN(RADIANS(90-Table22[[#This Row],[Latitude]])) *COS(RADIANS($Q$2-Table22[[#This Row],[Longitude]]))) *3958.756</f>
        <v>12.643083970654461</v>
      </c>
      <c r="N1591" s="12">
        <f>Table22[[#This Row],[Permit Approval Date]]-Table22[[#This Row],[Permit Submitted Date]]</f>
        <v>5</v>
      </c>
    </row>
    <row r="1592" spans="1:14">
      <c r="A1592" t="str">
        <f t="shared" si="24"/>
        <v>Norman</v>
      </c>
      <c r="B1592">
        <v>1</v>
      </c>
      <c r="D1592">
        <v>2</v>
      </c>
      <c r="E1592">
        <v>49</v>
      </c>
      <c r="F1592" s="1">
        <v>43007</v>
      </c>
      <c r="G1592" s="1">
        <v>43011</v>
      </c>
      <c r="H1592">
        <v>13</v>
      </c>
      <c r="I1592">
        <v>101.89000000000001</v>
      </c>
      <c r="J1592">
        <v>0</v>
      </c>
      <c r="K1592">
        <v>35.090955000000001</v>
      </c>
      <c r="L1592">
        <v>-97.481639999999999</v>
      </c>
      <c r="M1592" s="13">
        <f>ACOS(COS(RADIANS(90-$P$2)) *COS(RADIANS(90-Table22[[#This Row],[Latitude]])) +SIN(RADIANS(90-$P$2)) *SIN(RADIANS(90-Table22[[#This Row],[Latitude]])) *COS(RADIANS($Q$2-Table22[[#This Row],[Longitude]]))) *3958.756</f>
        <v>8.1959994401880234</v>
      </c>
      <c r="N1592" s="12">
        <f>Table22[[#This Row],[Permit Approval Date]]-Table22[[#This Row],[Permit Submitted Date]]</f>
        <v>4</v>
      </c>
    </row>
    <row r="1593" spans="1:14">
      <c r="A1593" t="str">
        <f t="shared" si="24"/>
        <v>Norman</v>
      </c>
      <c r="B1593">
        <v>0</v>
      </c>
      <c r="C1593">
        <v>1</v>
      </c>
      <c r="D1593">
        <v>1</v>
      </c>
      <c r="E1593">
        <v>36</v>
      </c>
      <c r="F1593" s="1">
        <v>43007</v>
      </c>
      <c r="G1593" s="1">
        <v>43017</v>
      </c>
      <c r="H1593">
        <v>9</v>
      </c>
      <c r="I1593">
        <v>63.91</v>
      </c>
      <c r="J1593">
        <v>18.350000000000001</v>
      </c>
      <c r="K1593">
        <v>35.262937899999997</v>
      </c>
      <c r="L1593">
        <v>-97.806161599999996</v>
      </c>
      <c r="M1593" s="13">
        <f>ACOS(COS(RADIANS(90-$P$2)) *COS(RADIANS(90-Table22[[#This Row],[Latitude]])) +SIN(RADIANS(90-$P$2)) *SIN(RADIANS(90-Table22[[#This Row],[Latitude]])) *COS(RADIANS($Q$2-Table22[[#This Row],[Longitude]]))) *3958.756</f>
        <v>20.667811889200305</v>
      </c>
      <c r="N1593" s="12">
        <f>Table22[[#This Row],[Permit Approval Date]]-Table22[[#This Row],[Permit Submitted Date]]</f>
        <v>10</v>
      </c>
    </row>
    <row r="1594" spans="1:14">
      <c r="A1594" t="str">
        <f t="shared" si="24"/>
        <v>Norman</v>
      </c>
      <c r="B1594">
        <v>1</v>
      </c>
      <c r="D1594">
        <v>1</v>
      </c>
      <c r="E1594">
        <v>16</v>
      </c>
      <c r="F1594" s="1">
        <v>43007</v>
      </c>
      <c r="G1594" s="1">
        <v>43011</v>
      </c>
      <c r="H1594">
        <v>9</v>
      </c>
      <c r="I1594">
        <v>77.069999999999993</v>
      </c>
      <c r="J1594">
        <v>0</v>
      </c>
      <c r="K1594">
        <v>35.120954999999995</v>
      </c>
      <c r="L1594">
        <v>-97.541640000000001</v>
      </c>
      <c r="M1594" s="13">
        <f>ACOS(COS(RADIANS(90-$P$2)) *COS(RADIANS(90-Table22[[#This Row],[Latitude]])) +SIN(RADIANS(90-$P$2)) *SIN(RADIANS(90-Table22[[#This Row],[Latitude]])) *COS(RADIANS($Q$2-Table22[[#This Row],[Longitude]]))) *3958.756</f>
        <v>7.9618465204585229</v>
      </c>
      <c r="N1594" s="12">
        <f>Table22[[#This Row],[Permit Approval Date]]-Table22[[#This Row],[Permit Submitted Date]]</f>
        <v>4</v>
      </c>
    </row>
    <row r="1595" spans="1:14">
      <c r="A1595" t="str">
        <f t="shared" si="24"/>
        <v>Norman</v>
      </c>
      <c r="B1595">
        <v>1</v>
      </c>
      <c r="D1595">
        <v>1</v>
      </c>
      <c r="E1595">
        <v>25</v>
      </c>
      <c r="F1595" s="1">
        <v>43007</v>
      </c>
      <c r="G1595" s="1">
        <v>43013</v>
      </c>
      <c r="H1595">
        <v>8</v>
      </c>
      <c r="I1595">
        <v>59</v>
      </c>
      <c r="J1595">
        <v>0</v>
      </c>
      <c r="K1595">
        <v>35.200955</v>
      </c>
      <c r="L1595">
        <v>-97.271640000000005</v>
      </c>
      <c r="M1595" s="13">
        <f>ACOS(COS(RADIANS(90-$P$2)) *COS(RADIANS(90-Table22[[#This Row],[Latitude]])) +SIN(RADIANS(90-$P$2)) *SIN(RADIANS(90-Table22[[#This Row],[Latitude]])) *COS(RADIANS($Q$2-Table22[[#This Row],[Longitude]]))) *3958.756</f>
        <v>9.8850734191735814</v>
      </c>
      <c r="N1595" s="12">
        <f>Table22[[#This Row],[Permit Approval Date]]-Table22[[#This Row],[Permit Submitted Date]]</f>
        <v>6</v>
      </c>
    </row>
    <row r="1596" spans="1:14">
      <c r="A1596" t="str">
        <f t="shared" si="24"/>
        <v>Norman</v>
      </c>
      <c r="B1596">
        <v>1</v>
      </c>
      <c r="D1596">
        <v>1</v>
      </c>
      <c r="E1596">
        <v>9</v>
      </c>
      <c r="F1596" s="1">
        <v>43007</v>
      </c>
      <c r="G1596" s="1">
        <v>43019</v>
      </c>
      <c r="H1596">
        <v>6</v>
      </c>
      <c r="I1596">
        <v>41</v>
      </c>
      <c r="J1596">
        <v>0</v>
      </c>
      <c r="K1596">
        <v>35.400954999999996</v>
      </c>
      <c r="L1596">
        <v>-97.591639999999998</v>
      </c>
      <c r="M1596" s="13">
        <f>ACOS(COS(RADIANS(90-$P$2)) *COS(RADIANS(90-Table22[[#This Row],[Latitude]])) +SIN(RADIANS(90-$P$2)) *SIN(RADIANS(90-Table22[[#This Row],[Latitude]])) *COS(RADIANS($Q$2-Table22[[#This Row],[Longitude]]))) *3958.756</f>
        <v>15.75383925774344</v>
      </c>
      <c r="N1596" s="12">
        <f>Table22[[#This Row],[Permit Approval Date]]-Table22[[#This Row],[Permit Submitted Date]]</f>
        <v>12</v>
      </c>
    </row>
    <row r="1597" spans="1:14">
      <c r="A1597" t="str">
        <f t="shared" si="24"/>
        <v>Norman</v>
      </c>
      <c r="B1597">
        <v>1</v>
      </c>
      <c r="D1597">
        <v>1</v>
      </c>
      <c r="E1597">
        <v>14</v>
      </c>
      <c r="F1597" s="1">
        <v>43007</v>
      </c>
      <c r="G1597" s="1">
        <v>43013</v>
      </c>
      <c r="H1597">
        <v>5</v>
      </c>
      <c r="I1597">
        <v>36.050000000000004</v>
      </c>
      <c r="J1597">
        <v>0</v>
      </c>
      <c r="K1597">
        <v>35.200955</v>
      </c>
      <c r="L1597">
        <v>-97.271640000000005</v>
      </c>
      <c r="M1597" s="13">
        <f>ACOS(COS(RADIANS(90-$P$2)) *COS(RADIANS(90-Table22[[#This Row],[Latitude]])) +SIN(RADIANS(90-$P$2)) *SIN(RADIANS(90-Table22[[#This Row],[Latitude]])) *COS(RADIANS($Q$2-Table22[[#This Row],[Longitude]]))) *3958.756</f>
        <v>9.8850734191735814</v>
      </c>
      <c r="N1597" s="12">
        <f>Table22[[#This Row],[Permit Approval Date]]-Table22[[#This Row],[Permit Submitted Date]]</f>
        <v>6</v>
      </c>
    </row>
    <row r="1598" spans="1:14">
      <c r="A1598" t="str">
        <f t="shared" si="24"/>
        <v>Norman</v>
      </c>
      <c r="B1598">
        <v>1</v>
      </c>
      <c r="D1598">
        <v>1</v>
      </c>
      <c r="E1598">
        <v>25</v>
      </c>
      <c r="F1598" s="1">
        <v>43007</v>
      </c>
      <c r="G1598" s="1">
        <v>43020</v>
      </c>
      <c r="H1598">
        <v>4</v>
      </c>
      <c r="I1598">
        <v>34.75</v>
      </c>
      <c r="J1598">
        <v>0</v>
      </c>
      <c r="K1598">
        <v>35.193925</v>
      </c>
      <c r="L1598">
        <v>-97.029213999999996</v>
      </c>
      <c r="M1598" s="13">
        <f>ACOS(COS(RADIANS(90-$P$2)) *COS(RADIANS(90-Table22[[#This Row],[Latitude]])) +SIN(RADIANS(90-$P$2)) *SIN(RADIANS(90-Table22[[#This Row],[Latitude]])) *COS(RADIANS($Q$2-Table22[[#This Row],[Longitude]]))) *3958.756</f>
        <v>23.581293156455043</v>
      </c>
      <c r="N1598" s="12">
        <f>Table22[[#This Row],[Permit Approval Date]]-Table22[[#This Row],[Permit Submitted Date]]</f>
        <v>13</v>
      </c>
    </row>
    <row r="1599" spans="1:14">
      <c r="A1599" t="str">
        <f t="shared" si="24"/>
        <v>Norman</v>
      </c>
      <c r="B1599">
        <v>1</v>
      </c>
      <c r="D1599">
        <v>1</v>
      </c>
      <c r="E1599">
        <v>18</v>
      </c>
      <c r="F1599" s="1">
        <v>43007</v>
      </c>
      <c r="G1599" s="1">
        <v>43014</v>
      </c>
      <c r="H1599">
        <v>4</v>
      </c>
      <c r="I1599">
        <v>33.299999999999997</v>
      </c>
      <c r="J1599">
        <v>0</v>
      </c>
      <c r="K1599">
        <v>35.108142000000001</v>
      </c>
      <c r="L1599">
        <v>-97.325610999999995</v>
      </c>
      <c r="M1599" s="13">
        <f>ACOS(COS(RADIANS(90-$P$2)) *COS(RADIANS(90-Table22[[#This Row],[Latitude]])) +SIN(RADIANS(90-$P$2)) *SIN(RADIANS(90-Table22[[#This Row],[Latitude]])) *COS(RADIANS($Q$2-Table22[[#This Row],[Longitude]]))) *3958.756</f>
        <v>9.6179996795149965</v>
      </c>
      <c r="N1599" s="12">
        <f>Table22[[#This Row],[Permit Approval Date]]-Table22[[#This Row],[Permit Submitted Date]]</f>
        <v>7</v>
      </c>
    </row>
    <row r="1600" spans="1:14">
      <c r="A1600" t="str">
        <f t="shared" si="24"/>
        <v>Norman</v>
      </c>
      <c r="B1600">
        <v>0</v>
      </c>
      <c r="D1600">
        <v>2</v>
      </c>
      <c r="E1600">
        <v>46</v>
      </c>
      <c r="F1600" s="1">
        <v>43010</v>
      </c>
      <c r="G1600" s="1">
        <v>43010</v>
      </c>
      <c r="H1600">
        <v>30</v>
      </c>
      <c r="I1600">
        <v>258.54999999999995</v>
      </c>
      <c r="J1600">
        <v>0</v>
      </c>
      <c r="K1600">
        <v>35.482937899999996</v>
      </c>
      <c r="L1600">
        <v>-97.206161600000001</v>
      </c>
      <c r="M1600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00" s="12">
        <f>Table22[[#This Row],[Permit Approval Date]]-Table22[[#This Row],[Permit Submitted Date]]</f>
        <v>0</v>
      </c>
    </row>
    <row r="1601" spans="1:14">
      <c r="A1601" t="str">
        <f t="shared" si="24"/>
        <v>Norman</v>
      </c>
      <c r="B1601">
        <v>1</v>
      </c>
      <c r="C1601">
        <v>1</v>
      </c>
      <c r="D1601">
        <v>1</v>
      </c>
      <c r="E1601">
        <v>23</v>
      </c>
      <c r="F1601" s="1">
        <v>43010</v>
      </c>
      <c r="G1601" s="1">
        <v>43011</v>
      </c>
      <c r="H1601">
        <v>10</v>
      </c>
      <c r="I1601">
        <v>58.03</v>
      </c>
      <c r="J1601">
        <v>30.18</v>
      </c>
      <c r="K1601">
        <v>35.370055100000094</v>
      </c>
      <c r="L1601">
        <v>-97.212210400000004</v>
      </c>
      <c r="M1601" s="13">
        <f>ACOS(COS(RADIANS(90-$P$2)) *COS(RADIANS(90-Table22[[#This Row],[Latitude]])) +SIN(RADIANS(90-$P$2)) *SIN(RADIANS(90-Table22[[#This Row],[Latitude]])) *COS(RADIANS($Q$2-Table22[[#This Row],[Longitude]]))) *3958.756</f>
        <v>17.411182267990768</v>
      </c>
      <c r="N1601" s="12">
        <f>Table22[[#This Row],[Permit Approval Date]]-Table22[[#This Row],[Permit Submitted Date]]</f>
        <v>1</v>
      </c>
    </row>
    <row r="1602" spans="1:14">
      <c r="A1602" t="str">
        <f t="shared" ref="A1602:A1665" si="25">"Norman"</f>
        <v>Norman</v>
      </c>
      <c r="B1602">
        <v>0</v>
      </c>
      <c r="C1602">
        <v>1</v>
      </c>
      <c r="D1602">
        <v>1</v>
      </c>
      <c r="E1602">
        <v>18</v>
      </c>
      <c r="F1602" s="1">
        <v>43010</v>
      </c>
      <c r="G1602" s="1">
        <v>43010</v>
      </c>
      <c r="H1602">
        <v>5</v>
      </c>
      <c r="I1602">
        <v>26.2</v>
      </c>
      <c r="J1602">
        <v>21.7</v>
      </c>
      <c r="K1602">
        <v>35.422937899999994</v>
      </c>
      <c r="L1602">
        <v>-97.106161600000007</v>
      </c>
      <c r="M1602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1602" s="12">
        <f>Table22[[#This Row],[Permit Approval Date]]-Table22[[#This Row],[Permit Submitted Date]]</f>
        <v>0</v>
      </c>
    </row>
    <row r="1603" spans="1:14">
      <c r="A1603" t="str">
        <f t="shared" si="25"/>
        <v>Norman</v>
      </c>
      <c r="B1603">
        <v>0</v>
      </c>
      <c r="C1603">
        <v>1</v>
      </c>
      <c r="D1603">
        <v>1</v>
      </c>
      <c r="E1603">
        <v>28</v>
      </c>
      <c r="F1603" s="1">
        <v>43010</v>
      </c>
      <c r="G1603" s="1">
        <v>43011</v>
      </c>
      <c r="H1603">
        <v>6</v>
      </c>
      <c r="I1603">
        <v>36.43</v>
      </c>
      <c r="J1603">
        <v>19.329999999999998</v>
      </c>
      <c r="K1603">
        <v>36.052937899999996</v>
      </c>
      <c r="L1603">
        <v>-98.236161600000003</v>
      </c>
      <c r="M1603" s="13">
        <f>ACOS(COS(RADIANS(90-$P$2)) *COS(RADIANS(90-Table22[[#This Row],[Latitude]])) +SIN(RADIANS(90-$P$2)) *SIN(RADIANS(90-Table22[[#This Row],[Latitude]])) *COS(RADIANS($Q$2-Table22[[#This Row],[Longitude]]))) *3958.756</f>
        <v>73.414613218663234</v>
      </c>
      <c r="N1603" s="12">
        <f>Table22[[#This Row],[Permit Approval Date]]-Table22[[#This Row],[Permit Submitted Date]]</f>
        <v>1</v>
      </c>
    </row>
    <row r="1604" spans="1:14">
      <c r="A1604" t="str">
        <f t="shared" si="25"/>
        <v>Norman</v>
      </c>
      <c r="B1604">
        <v>1</v>
      </c>
      <c r="D1604">
        <v>1</v>
      </c>
      <c r="E1604">
        <v>32</v>
      </c>
      <c r="F1604" s="1">
        <v>43010</v>
      </c>
      <c r="G1604" s="1">
        <v>43020</v>
      </c>
      <c r="H1604">
        <v>5</v>
      </c>
      <c r="I1604">
        <v>60.85</v>
      </c>
      <c r="J1604">
        <v>0</v>
      </c>
      <c r="K1604">
        <v>35.473925000000001</v>
      </c>
      <c r="L1604">
        <v>-98.429214000000002</v>
      </c>
      <c r="M1604" s="13">
        <f>ACOS(COS(RADIANS(90-$P$2)) *COS(RADIANS(90-Table22[[#This Row],[Latitude]])) +SIN(RADIANS(90-$P$2)) *SIN(RADIANS(90-Table22[[#This Row],[Latitude]])) *COS(RADIANS($Q$2-Table22[[#This Row],[Longitude]]))) *3958.756</f>
        <v>58.390967403862355</v>
      </c>
      <c r="N1604" s="12">
        <f>Table22[[#This Row],[Permit Approval Date]]-Table22[[#This Row],[Permit Submitted Date]]</f>
        <v>10</v>
      </c>
    </row>
    <row r="1605" spans="1:14">
      <c r="A1605" t="str">
        <f t="shared" si="25"/>
        <v>Norman</v>
      </c>
      <c r="B1605">
        <v>1</v>
      </c>
      <c r="D1605">
        <v>1</v>
      </c>
      <c r="E1605">
        <v>27</v>
      </c>
      <c r="F1605" s="1">
        <v>43010</v>
      </c>
      <c r="G1605" s="1">
        <v>43013</v>
      </c>
      <c r="H1605">
        <v>6</v>
      </c>
      <c r="I1605">
        <v>51.4</v>
      </c>
      <c r="J1605">
        <v>0</v>
      </c>
      <c r="K1605">
        <v>34.883924999999998</v>
      </c>
      <c r="L1605">
        <v>-97.089213999999998</v>
      </c>
      <c r="M1605" s="13">
        <f>ACOS(COS(RADIANS(90-$P$2)) *COS(RADIANS(90-Table22[[#This Row],[Latitude]])) +SIN(RADIANS(90-$P$2)) *SIN(RADIANS(90-Table22[[#This Row],[Latitude]])) *COS(RADIANS($Q$2-Table22[[#This Row],[Longitude]]))) *3958.756</f>
        <v>30.06913624124288</v>
      </c>
      <c r="N1605" s="12">
        <f>Table22[[#This Row],[Permit Approval Date]]-Table22[[#This Row],[Permit Submitted Date]]</f>
        <v>3</v>
      </c>
    </row>
    <row r="1606" spans="1:14">
      <c r="A1606" t="str">
        <f t="shared" si="25"/>
        <v>Norman</v>
      </c>
      <c r="B1606">
        <v>1</v>
      </c>
      <c r="D1606">
        <v>1</v>
      </c>
      <c r="E1606">
        <v>29</v>
      </c>
      <c r="F1606" s="1">
        <v>43010</v>
      </c>
      <c r="G1606" s="1">
        <v>43010</v>
      </c>
      <c r="H1606">
        <v>6</v>
      </c>
      <c r="I1606">
        <v>49.540000000000006</v>
      </c>
      <c r="J1606">
        <v>0</v>
      </c>
      <c r="K1606">
        <v>35.313924999999998</v>
      </c>
      <c r="L1606">
        <v>-97.169213999999997</v>
      </c>
      <c r="M1606" s="13">
        <f>ACOS(COS(RADIANS(90-$P$2)) *COS(RADIANS(90-Table22[[#This Row],[Latitude]])) +SIN(RADIANS(90-$P$2)) *SIN(RADIANS(90-Table22[[#This Row],[Latitude]])) *COS(RADIANS($Q$2-Table22[[#This Row],[Longitude]]))) *3958.756</f>
        <v>17.334132273994324</v>
      </c>
      <c r="N1606" s="12">
        <f>Table22[[#This Row],[Permit Approval Date]]-Table22[[#This Row],[Permit Submitted Date]]</f>
        <v>0</v>
      </c>
    </row>
    <row r="1607" spans="1:14">
      <c r="A1607" t="str">
        <f t="shared" si="25"/>
        <v>Norman</v>
      </c>
      <c r="B1607">
        <v>1</v>
      </c>
      <c r="D1607">
        <v>1</v>
      </c>
      <c r="E1607">
        <v>26</v>
      </c>
      <c r="F1607" s="1">
        <v>43010</v>
      </c>
      <c r="G1607" s="1">
        <v>43020</v>
      </c>
      <c r="H1607">
        <v>5</v>
      </c>
      <c r="I1607">
        <v>43.18</v>
      </c>
      <c r="J1607">
        <v>0</v>
      </c>
      <c r="K1607">
        <v>35.108142000000001</v>
      </c>
      <c r="L1607">
        <v>-97.225610999999986</v>
      </c>
      <c r="M1607" s="13">
        <f>ACOS(COS(RADIANS(90-$P$2)) *COS(RADIANS(90-Table22[[#This Row],[Latitude]])) +SIN(RADIANS(90-$P$2)) *SIN(RADIANS(90-Table22[[#This Row],[Latitude]])) *COS(RADIANS($Q$2-Table22[[#This Row],[Longitude]]))) *3958.756</f>
        <v>14.200125910696551</v>
      </c>
      <c r="N1607" s="12">
        <f>Table22[[#This Row],[Permit Approval Date]]-Table22[[#This Row],[Permit Submitted Date]]</f>
        <v>10</v>
      </c>
    </row>
    <row r="1608" spans="1:14">
      <c r="A1608" t="str">
        <f t="shared" si="25"/>
        <v>Norman</v>
      </c>
      <c r="B1608">
        <v>0</v>
      </c>
      <c r="D1608">
        <v>1</v>
      </c>
      <c r="E1608">
        <v>10</v>
      </c>
      <c r="F1608" s="1">
        <v>43010</v>
      </c>
      <c r="G1608" s="1">
        <v>43028</v>
      </c>
      <c r="H1608">
        <v>4</v>
      </c>
      <c r="I1608">
        <v>34.93</v>
      </c>
      <c r="J1608">
        <v>0</v>
      </c>
      <c r="K1608">
        <v>35.332937899999997</v>
      </c>
      <c r="L1608">
        <v>-97.326161600000006</v>
      </c>
      <c r="M1608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608" s="12">
        <f>Table22[[#This Row],[Permit Approval Date]]-Table22[[#This Row],[Permit Submitted Date]]</f>
        <v>18</v>
      </c>
    </row>
    <row r="1609" spans="1:14">
      <c r="A1609" t="str">
        <f t="shared" si="25"/>
        <v>Norman</v>
      </c>
      <c r="B1609">
        <v>1</v>
      </c>
      <c r="C1609">
        <v>1</v>
      </c>
      <c r="D1609">
        <v>1</v>
      </c>
      <c r="E1609">
        <v>28</v>
      </c>
      <c r="F1609" s="1">
        <v>43011</v>
      </c>
      <c r="G1609" s="1">
        <v>43024</v>
      </c>
      <c r="H1609">
        <v>13</v>
      </c>
      <c r="I1609">
        <v>68.62</v>
      </c>
      <c r="J1609">
        <v>32.5</v>
      </c>
      <c r="K1609">
        <v>35.324834499999994</v>
      </c>
      <c r="L1609">
        <v>-96.840178399999999</v>
      </c>
      <c r="M1609" s="13">
        <f>ACOS(COS(RADIANS(90-$P$2)) *COS(RADIANS(90-Table22[[#This Row],[Latitude]])) +SIN(RADIANS(90-$P$2)) *SIN(RADIANS(90-Table22[[#This Row],[Latitude]])) *COS(RADIANS($Q$2-Table22[[#This Row],[Longitude]]))) *3958.756</f>
        <v>35.181869205571907</v>
      </c>
      <c r="N1609" s="12">
        <f>Table22[[#This Row],[Permit Approval Date]]-Table22[[#This Row],[Permit Submitted Date]]</f>
        <v>13</v>
      </c>
    </row>
    <row r="1610" spans="1:14">
      <c r="A1610" t="str">
        <f t="shared" si="25"/>
        <v>Norman</v>
      </c>
      <c r="B1610">
        <v>1</v>
      </c>
      <c r="D1610">
        <v>1</v>
      </c>
      <c r="E1610">
        <v>27</v>
      </c>
      <c r="F1610" s="1">
        <v>43011</v>
      </c>
      <c r="G1610" s="1">
        <v>43014</v>
      </c>
      <c r="H1610">
        <v>12</v>
      </c>
      <c r="I1610">
        <v>96.61</v>
      </c>
      <c r="J1610">
        <v>8</v>
      </c>
      <c r="K1610">
        <v>34.602937899999993</v>
      </c>
      <c r="L1610">
        <v>-97.186161600000005</v>
      </c>
      <c r="M1610" s="13">
        <f>ACOS(COS(RADIANS(90-$P$2)) *COS(RADIANS(90-Table22[[#This Row],[Latitude]])) +SIN(RADIANS(90-$P$2)) *SIN(RADIANS(90-Table22[[#This Row],[Latitude]])) *COS(RADIANS($Q$2-Table22[[#This Row],[Longitude]]))) *3958.756</f>
        <v>44.208514179570429</v>
      </c>
      <c r="N1610" s="12">
        <f>Table22[[#This Row],[Permit Approval Date]]-Table22[[#This Row],[Permit Submitted Date]]</f>
        <v>3</v>
      </c>
    </row>
    <row r="1611" spans="1:14">
      <c r="A1611" t="str">
        <f t="shared" si="25"/>
        <v>Norman</v>
      </c>
      <c r="B1611">
        <v>1</v>
      </c>
      <c r="D1611">
        <v>2</v>
      </c>
      <c r="E1611">
        <v>50</v>
      </c>
      <c r="F1611" s="1">
        <v>43011</v>
      </c>
      <c r="G1611" s="1">
        <v>43033</v>
      </c>
      <c r="H1611">
        <v>10</v>
      </c>
      <c r="I1611">
        <v>94.86999999999999</v>
      </c>
      <c r="J1611">
        <v>0</v>
      </c>
      <c r="K1611">
        <v>34.945301499999999</v>
      </c>
      <c r="L1611">
        <v>-96.516652800000003</v>
      </c>
      <c r="M1611" s="13">
        <f>ACOS(COS(RADIANS(90-$P$2)) *COS(RADIANS(90-Table22[[#This Row],[Latitude]])) +SIN(RADIANS(90-$P$2)) *SIN(RADIANS(90-Table22[[#This Row],[Latitude]])) *COS(RADIANS($Q$2-Table22[[#This Row],[Longitude]]))) *3958.756</f>
        <v>55.586146094484121</v>
      </c>
      <c r="N1611" s="12">
        <f>Table22[[#This Row],[Permit Approval Date]]-Table22[[#This Row],[Permit Submitted Date]]</f>
        <v>22</v>
      </c>
    </row>
    <row r="1612" spans="1:14">
      <c r="A1612" t="str">
        <f t="shared" si="25"/>
        <v>Norman</v>
      </c>
      <c r="B1612">
        <v>1</v>
      </c>
      <c r="D1612">
        <v>2</v>
      </c>
      <c r="E1612">
        <v>34</v>
      </c>
      <c r="F1612" s="1">
        <v>43011</v>
      </c>
      <c r="G1612" s="1">
        <v>43011</v>
      </c>
      <c r="H1612">
        <v>7</v>
      </c>
      <c r="I1612">
        <v>91.13</v>
      </c>
      <c r="J1612">
        <v>0</v>
      </c>
      <c r="K1612">
        <v>35.218142</v>
      </c>
      <c r="L1612">
        <v>-97.155610999999993</v>
      </c>
      <c r="M1612" s="13">
        <f>ACOS(COS(RADIANS(90-$P$2)) *COS(RADIANS(90-Table22[[#This Row],[Latitude]])) +SIN(RADIANS(90-$P$2)) *SIN(RADIANS(90-Table22[[#This Row],[Latitude]])) *COS(RADIANS($Q$2-Table22[[#This Row],[Longitude]]))) *3958.756</f>
        <v>16.448805996412069</v>
      </c>
      <c r="N1612" s="12">
        <f>Table22[[#This Row],[Permit Approval Date]]-Table22[[#This Row],[Permit Submitted Date]]</f>
        <v>0</v>
      </c>
    </row>
    <row r="1613" spans="1:14">
      <c r="A1613" t="str">
        <f t="shared" si="25"/>
        <v>Norman</v>
      </c>
      <c r="B1613">
        <v>1</v>
      </c>
      <c r="D1613">
        <v>1</v>
      </c>
      <c r="E1613">
        <v>14</v>
      </c>
      <c r="F1613" s="1">
        <v>43011</v>
      </c>
      <c r="G1613" s="1">
        <v>43011</v>
      </c>
      <c r="H1613">
        <v>8</v>
      </c>
      <c r="I1613">
        <v>65.039999999999992</v>
      </c>
      <c r="J1613">
        <v>0</v>
      </c>
      <c r="K1613">
        <v>35.415345200000004</v>
      </c>
      <c r="L1613">
        <v>-97.454357900000005</v>
      </c>
      <c r="M1613" s="13">
        <f>ACOS(COS(RADIANS(90-$P$2)) *COS(RADIANS(90-Table22[[#This Row],[Latitude]])) +SIN(RADIANS(90-$P$2)) *SIN(RADIANS(90-Table22[[#This Row],[Latitude]])) *COS(RADIANS($Q$2-Table22[[#This Row],[Longitude]]))) *3958.756</f>
        <v>14.466170790898335</v>
      </c>
      <c r="N1613" s="12">
        <f>Table22[[#This Row],[Permit Approval Date]]-Table22[[#This Row],[Permit Submitted Date]]</f>
        <v>0</v>
      </c>
    </row>
    <row r="1614" spans="1:14">
      <c r="A1614" t="str">
        <f t="shared" si="25"/>
        <v>Norman</v>
      </c>
      <c r="B1614">
        <v>1</v>
      </c>
      <c r="D1614">
        <v>2</v>
      </c>
      <c r="E1614">
        <v>44</v>
      </c>
      <c r="F1614" s="1">
        <v>43011</v>
      </c>
      <c r="G1614" s="1">
        <v>43019</v>
      </c>
      <c r="H1614">
        <v>5</v>
      </c>
      <c r="I1614">
        <v>59.36</v>
      </c>
      <c r="J1614">
        <v>0</v>
      </c>
      <c r="K1614">
        <v>35.153925000000001</v>
      </c>
      <c r="L1614">
        <v>-97.259214</v>
      </c>
      <c r="M1614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614" s="12">
        <f>Table22[[#This Row],[Permit Approval Date]]-Table22[[#This Row],[Permit Submitted Date]]</f>
        <v>8</v>
      </c>
    </row>
    <row r="1615" spans="1:14">
      <c r="A1615" t="str">
        <f t="shared" si="25"/>
        <v>Norman</v>
      </c>
      <c r="B1615">
        <v>1</v>
      </c>
      <c r="D1615">
        <v>1</v>
      </c>
      <c r="E1615">
        <v>27</v>
      </c>
      <c r="F1615" s="1">
        <v>43011</v>
      </c>
      <c r="G1615" s="1">
        <v>43013</v>
      </c>
      <c r="H1615">
        <v>7</v>
      </c>
      <c r="I1615">
        <v>57.1</v>
      </c>
      <c r="J1615">
        <v>0</v>
      </c>
      <c r="K1615">
        <v>34.962937899999993</v>
      </c>
      <c r="L1615">
        <v>-97.966161600000007</v>
      </c>
      <c r="M161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615" s="12">
        <f>Table22[[#This Row],[Permit Approval Date]]-Table22[[#This Row],[Permit Submitted Date]]</f>
        <v>2</v>
      </c>
    </row>
    <row r="1616" spans="1:14">
      <c r="A1616" t="str">
        <f t="shared" si="25"/>
        <v>Norman</v>
      </c>
      <c r="B1616">
        <v>1</v>
      </c>
      <c r="D1616">
        <v>1</v>
      </c>
      <c r="E1616">
        <v>27</v>
      </c>
      <c r="F1616" s="1">
        <v>43011</v>
      </c>
      <c r="G1616" s="1">
        <v>43013</v>
      </c>
      <c r="H1616">
        <v>7</v>
      </c>
      <c r="I1616">
        <v>57.099999999999994</v>
      </c>
      <c r="J1616">
        <v>0</v>
      </c>
      <c r="K1616">
        <v>34.962937899999993</v>
      </c>
      <c r="L1616">
        <v>-97.966161600000007</v>
      </c>
      <c r="M1616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616" s="12">
        <f>Table22[[#This Row],[Permit Approval Date]]-Table22[[#This Row],[Permit Submitted Date]]</f>
        <v>2</v>
      </c>
    </row>
    <row r="1617" spans="1:14">
      <c r="A1617" t="str">
        <f t="shared" si="25"/>
        <v>Norman</v>
      </c>
      <c r="B1617">
        <v>1</v>
      </c>
      <c r="D1617">
        <v>2</v>
      </c>
      <c r="E1617">
        <v>31</v>
      </c>
      <c r="F1617" s="1">
        <v>43011</v>
      </c>
      <c r="G1617" s="1">
        <v>43017</v>
      </c>
      <c r="H1617">
        <v>9</v>
      </c>
      <c r="I1617">
        <v>54.83</v>
      </c>
      <c r="J1617">
        <v>0</v>
      </c>
      <c r="K1617">
        <v>35.313924999999998</v>
      </c>
      <c r="L1617">
        <v>-97.169213999999997</v>
      </c>
      <c r="M1617" s="13">
        <f>ACOS(COS(RADIANS(90-$P$2)) *COS(RADIANS(90-Table22[[#This Row],[Latitude]])) +SIN(RADIANS(90-$P$2)) *SIN(RADIANS(90-Table22[[#This Row],[Latitude]])) *COS(RADIANS($Q$2-Table22[[#This Row],[Longitude]]))) *3958.756</f>
        <v>17.334132273994324</v>
      </c>
      <c r="N1617" s="12">
        <f>Table22[[#This Row],[Permit Approval Date]]-Table22[[#This Row],[Permit Submitted Date]]</f>
        <v>6</v>
      </c>
    </row>
    <row r="1618" spans="1:14">
      <c r="A1618" t="str">
        <f t="shared" si="25"/>
        <v>Norman</v>
      </c>
      <c r="B1618">
        <v>0</v>
      </c>
      <c r="D1618">
        <v>1</v>
      </c>
      <c r="E1618">
        <v>15</v>
      </c>
      <c r="F1618" s="1">
        <v>43011</v>
      </c>
      <c r="G1618" s="1">
        <v>43024</v>
      </c>
      <c r="H1618">
        <v>4</v>
      </c>
      <c r="I1618">
        <v>39.58</v>
      </c>
      <c r="J1618">
        <v>0</v>
      </c>
      <c r="K1618">
        <v>35.482937899999996</v>
      </c>
      <c r="L1618">
        <v>-97.206161600000001</v>
      </c>
      <c r="M1618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18" s="12">
        <f>Table22[[#This Row],[Permit Approval Date]]-Table22[[#This Row],[Permit Submitted Date]]</f>
        <v>13</v>
      </c>
    </row>
    <row r="1619" spans="1:14">
      <c r="A1619" t="str">
        <f t="shared" si="25"/>
        <v>Norman</v>
      </c>
      <c r="B1619">
        <v>1</v>
      </c>
      <c r="D1619">
        <v>1</v>
      </c>
      <c r="E1619">
        <v>26</v>
      </c>
      <c r="F1619" s="1">
        <v>43011</v>
      </c>
      <c r="G1619" s="1">
        <v>43018</v>
      </c>
      <c r="H1619">
        <v>4</v>
      </c>
      <c r="I1619">
        <v>34.230000000000004</v>
      </c>
      <c r="J1619">
        <v>0</v>
      </c>
      <c r="K1619">
        <v>35.143925000000003</v>
      </c>
      <c r="L1619">
        <v>-97.239214000000004</v>
      </c>
      <c r="M1619" s="13">
        <f>ACOS(COS(RADIANS(90-$P$2)) *COS(RADIANS(90-Table22[[#This Row],[Latitude]])) +SIN(RADIANS(90-$P$2)) *SIN(RADIANS(90-Table22[[#This Row],[Latitude]])) *COS(RADIANS($Q$2-Table22[[#This Row],[Longitude]]))) *3958.756</f>
        <v>12.475696978703521</v>
      </c>
      <c r="N1619" s="12">
        <f>Table22[[#This Row],[Permit Approval Date]]-Table22[[#This Row],[Permit Submitted Date]]</f>
        <v>7</v>
      </c>
    </row>
    <row r="1620" spans="1:14">
      <c r="A1620" t="str">
        <f t="shared" si="25"/>
        <v>Norman</v>
      </c>
      <c r="B1620">
        <v>0</v>
      </c>
      <c r="D1620">
        <v>1</v>
      </c>
      <c r="E1620">
        <v>10</v>
      </c>
      <c r="F1620" s="1">
        <v>43011</v>
      </c>
      <c r="G1620" s="1">
        <v>43025</v>
      </c>
      <c r="H1620">
        <v>3</v>
      </c>
      <c r="I1620">
        <v>32.26</v>
      </c>
      <c r="J1620">
        <v>0</v>
      </c>
      <c r="K1620">
        <v>34.942937899999997</v>
      </c>
      <c r="L1620">
        <v>-97.766161600000004</v>
      </c>
      <c r="M1620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1620" s="12">
        <f>Table22[[#This Row],[Permit Approval Date]]-Table22[[#This Row],[Permit Submitted Date]]</f>
        <v>14</v>
      </c>
    </row>
    <row r="1621" spans="1:14">
      <c r="A1621" t="str">
        <f t="shared" si="25"/>
        <v>Norman</v>
      </c>
      <c r="B1621">
        <v>1</v>
      </c>
      <c r="D1621">
        <v>1</v>
      </c>
      <c r="E1621">
        <v>25</v>
      </c>
      <c r="F1621" s="1">
        <v>43012</v>
      </c>
      <c r="G1621" s="1">
        <v>43024</v>
      </c>
      <c r="H1621">
        <v>10</v>
      </c>
      <c r="I1621">
        <v>86.320000000000007</v>
      </c>
      <c r="J1621">
        <v>0</v>
      </c>
      <c r="K1621">
        <v>35.482937899999996</v>
      </c>
      <c r="L1621">
        <v>-97.206161600000001</v>
      </c>
      <c r="M162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21" s="12">
        <f>Table22[[#This Row],[Permit Approval Date]]-Table22[[#This Row],[Permit Submitted Date]]</f>
        <v>12</v>
      </c>
    </row>
    <row r="1622" spans="1:14">
      <c r="A1622" t="str">
        <f t="shared" si="25"/>
        <v>Norman</v>
      </c>
      <c r="B1622">
        <v>1</v>
      </c>
      <c r="D1622">
        <v>1</v>
      </c>
      <c r="E1622">
        <v>25</v>
      </c>
      <c r="F1622" s="1">
        <v>43012</v>
      </c>
      <c r="G1622" s="1">
        <v>43024</v>
      </c>
      <c r="H1622">
        <v>10</v>
      </c>
      <c r="I1622">
        <v>86.320000000000007</v>
      </c>
      <c r="J1622">
        <v>0</v>
      </c>
      <c r="K1622">
        <v>35.482937899999996</v>
      </c>
      <c r="L1622">
        <v>-97.206161600000001</v>
      </c>
      <c r="M1622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22" s="12">
        <f>Table22[[#This Row],[Permit Approval Date]]-Table22[[#This Row],[Permit Submitted Date]]</f>
        <v>12</v>
      </c>
    </row>
    <row r="1623" spans="1:14">
      <c r="A1623" t="str">
        <f t="shared" si="25"/>
        <v>Norman</v>
      </c>
      <c r="B1623">
        <v>1</v>
      </c>
      <c r="D1623">
        <v>1</v>
      </c>
      <c r="E1623">
        <v>27</v>
      </c>
      <c r="F1623" s="1">
        <v>43012</v>
      </c>
      <c r="G1623" s="1">
        <v>43019</v>
      </c>
      <c r="H1623">
        <v>10</v>
      </c>
      <c r="I1623">
        <v>73.100000000000009</v>
      </c>
      <c r="J1623">
        <v>0</v>
      </c>
      <c r="K1623">
        <v>35.180556999999993</v>
      </c>
      <c r="L1623">
        <v>-97.540181399999994</v>
      </c>
      <c r="M1623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623" s="12">
        <f>Table22[[#This Row],[Permit Approval Date]]-Table22[[#This Row],[Permit Submitted Date]]</f>
        <v>7</v>
      </c>
    </row>
    <row r="1624" spans="1:14">
      <c r="A1624" t="str">
        <f t="shared" si="25"/>
        <v>Norman</v>
      </c>
      <c r="B1624">
        <v>0</v>
      </c>
      <c r="D1624">
        <v>1</v>
      </c>
      <c r="E1624">
        <v>33</v>
      </c>
      <c r="F1624" s="1">
        <v>43012</v>
      </c>
      <c r="G1624" s="1">
        <v>43024</v>
      </c>
      <c r="H1624">
        <v>10</v>
      </c>
      <c r="I1624">
        <v>63.13</v>
      </c>
      <c r="J1624">
        <v>0</v>
      </c>
      <c r="K1624">
        <v>35.482937899999996</v>
      </c>
      <c r="L1624">
        <v>-97.206161600000001</v>
      </c>
      <c r="M1624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24" s="12">
        <f>Table22[[#This Row],[Permit Approval Date]]-Table22[[#This Row],[Permit Submitted Date]]</f>
        <v>12</v>
      </c>
    </row>
    <row r="1625" spans="1:14">
      <c r="A1625" t="str">
        <f t="shared" si="25"/>
        <v>Norman</v>
      </c>
      <c r="B1625">
        <v>1</v>
      </c>
      <c r="D1625">
        <v>1</v>
      </c>
      <c r="E1625">
        <v>32</v>
      </c>
      <c r="F1625" s="1">
        <v>43012</v>
      </c>
      <c r="G1625" s="1">
        <v>43035</v>
      </c>
      <c r="H1625">
        <v>4</v>
      </c>
      <c r="I1625">
        <v>46.07</v>
      </c>
      <c r="J1625">
        <v>0</v>
      </c>
      <c r="K1625">
        <v>35.193925</v>
      </c>
      <c r="L1625">
        <v>-97.029213999999996</v>
      </c>
      <c r="M1625" s="13">
        <f>ACOS(COS(RADIANS(90-$P$2)) *COS(RADIANS(90-Table22[[#This Row],[Latitude]])) +SIN(RADIANS(90-$P$2)) *SIN(RADIANS(90-Table22[[#This Row],[Latitude]])) *COS(RADIANS($Q$2-Table22[[#This Row],[Longitude]]))) *3958.756</f>
        <v>23.581293156455043</v>
      </c>
      <c r="N1625" s="12">
        <f>Table22[[#This Row],[Permit Approval Date]]-Table22[[#This Row],[Permit Submitted Date]]</f>
        <v>23</v>
      </c>
    </row>
    <row r="1626" spans="1:14">
      <c r="A1626" t="str">
        <f t="shared" si="25"/>
        <v>Norman</v>
      </c>
      <c r="B1626">
        <v>1</v>
      </c>
      <c r="D1626">
        <v>1</v>
      </c>
      <c r="E1626">
        <v>21</v>
      </c>
      <c r="F1626" s="1">
        <v>43012</v>
      </c>
      <c r="G1626" s="1">
        <v>43038</v>
      </c>
      <c r="H1626">
        <v>5</v>
      </c>
      <c r="I1626">
        <v>43.42</v>
      </c>
      <c r="J1626">
        <v>0</v>
      </c>
      <c r="K1626">
        <v>34.938141999999999</v>
      </c>
      <c r="L1626">
        <v>-97.215610999999996</v>
      </c>
      <c r="M1626" s="13">
        <f>ACOS(COS(RADIANS(90-$P$2)) *COS(RADIANS(90-Table22[[#This Row],[Latitude]])) +SIN(RADIANS(90-$P$2)) *SIN(RADIANS(90-Table22[[#This Row],[Latitude]])) *COS(RADIANS($Q$2-Table22[[#This Row],[Longitude]]))) *3958.756</f>
        <v>22.656902942758002</v>
      </c>
      <c r="N1626" s="12">
        <f>Table22[[#This Row],[Permit Approval Date]]-Table22[[#This Row],[Permit Submitted Date]]</f>
        <v>26</v>
      </c>
    </row>
    <row r="1627" spans="1:14">
      <c r="A1627" t="str">
        <f t="shared" si="25"/>
        <v>Norman</v>
      </c>
      <c r="B1627">
        <v>1</v>
      </c>
      <c r="D1627">
        <v>1</v>
      </c>
      <c r="E1627">
        <v>16</v>
      </c>
      <c r="F1627" s="1">
        <v>43012</v>
      </c>
      <c r="G1627" s="1">
        <v>43021</v>
      </c>
      <c r="H1627">
        <v>6</v>
      </c>
      <c r="I1627">
        <v>33</v>
      </c>
      <c r="J1627">
        <v>8.98</v>
      </c>
      <c r="K1627">
        <v>35.203924999999998</v>
      </c>
      <c r="L1627">
        <v>-97.459214000000003</v>
      </c>
      <c r="M1627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627" s="12">
        <f>Table22[[#This Row],[Permit Approval Date]]-Table22[[#This Row],[Permit Submitted Date]]</f>
        <v>9</v>
      </c>
    </row>
    <row r="1628" spans="1:14">
      <c r="A1628" t="str">
        <f t="shared" si="25"/>
        <v>Norman</v>
      </c>
      <c r="B1628">
        <v>1</v>
      </c>
      <c r="C1628">
        <v>1</v>
      </c>
      <c r="D1628">
        <v>1</v>
      </c>
      <c r="E1628">
        <v>31</v>
      </c>
      <c r="F1628" s="1">
        <v>43012</v>
      </c>
      <c r="G1628" s="1">
        <v>43025</v>
      </c>
      <c r="H1628">
        <v>6</v>
      </c>
      <c r="I1628">
        <v>38.5</v>
      </c>
      <c r="J1628">
        <v>9.7100000000000009</v>
      </c>
      <c r="K1628">
        <v>35.313924999999998</v>
      </c>
      <c r="L1628">
        <v>-97.779213999999996</v>
      </c>
      <c r="M1628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1628" s="12">
        <f>Table22[[#This Row],[Permit Approval Date]]-Table22[[#This Row],[Permit Submitted Date]]</f>
        <v>13</v>
      </c>
    </row>
    <row r="1629" spans="1:14">
      <c r="A1629" t="str">
        <f t="shared" si="25"/>
        <v>Norman</v>
      </c>
      <c r="B1629">
        <v>0</v>
      </c>
      <c r="D1629">
        <v>1</v>
      </c>
      <c r="E1629">
        <v>36</v>
      </c>
      <c r="F1629" s="1">
        <v>43013</v>
      </c>
      <c r="G1629" s="1">
        <v>43013</v>
      </c>
      <c r="H1629">
        <v>15</v>
      </c>
      <c r="I1629">
        <v>111.12</v>
      </c>
      <c r="J1629">
        <v>0</v>
      </c>
      <c r="K1629">
        <v>34.962937899999993</v>
      </c>
      <c r="L1629">
        <v>-97.966161600000007</v>
      </c>
      <c r="M1629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629" s="12">
        <f>Table22[[#This Row],[Permit Approval Date]]-Table22[[#This Row],[Permit Submitted Date]]</f>
        <v>0</v>
      </c>
    </row>
    <row r="1630" spans="1:14">
      <c r="A1630" t="str">
        <f t="shared" si="25"/>
        <v>Norman</v>
      </c>
      <c r="B1630">
        <v>1</v>
      </c>
      <c r="C1630">
        <v>1</v>
      </c>
      <c r="D1630">
        <v>1</v>
      </c>
      <c r="E1630">
        <v>22</v>
      </c>
      <c r="F1630" s="1">
        <v>43013</v>
      </c>
      <c r="G1630" s="1">
        <v>43026</v>
      </c>
      <c r="H1630">
        <v>9</v>
      </c>
      <c r="I1630">
        <v>47.109999999999992</v>
      </c>
      <c r="J1630">
        <v>19.97</v>
      </c>
      <c r="K1630">
        <v>35.115773100000006</v>
      </c>
      <c r="L1630">
        <v>-97.674911899999998</v>
      </c>
      <c r="M1630" s="13">
        <f>ACOS(COS(RADIANS(90-$P$2)) *COS(RADIANS(90-Table22[[#This Row],[Latitude]])) +SIN(RADIANS(90-$P$2)) *SIN(RADIANS(90-Table22[[#This Row],[Latitude]])) *COS(RADIANS($Q$2-Table22[[#This Row],[Longitude]]))) *3958.756</f>
        <v>14.325346708328922</v>
      </c>
      <c r="N1630" s="12">
        <f>Table22[[#This Row],[Permit Approval Date]]-Table22[[#This Row],[Permit Submitted Date]]</f>
        <v>13</v>
      </c>
    </row>
    <row r="1631" spans="1:14">
      <c r="A1631" t="str">
        <f t="shared" si="25"/>
        <v>Norman</v>
      </c>
      <c r="B1631">
        <v>1</v>
      </c>
      <c r="D1631">
        <v>2</v>
      </c>
      <c r="E1631">
        <v>16</v>
      </c>
      <c r="F1631" s="1">
        <v>43013</v>
      </c>
      <c r="G1631" s="1">
        <v>43013</v>
      </c>
      <c r="H1631">
        <v>12</v>
      </c>
      <c r="I1631">
        <v>70.3</v>
      </c>
      <c r="J1631">
        <v>6.02</v>
      </c>
      <c r="K1631">
        <v>35.220556999999999</v>
      </c>
      <c r="L1631">
        <v>-97.410181399999999</v>
      </c>
      <c r="M1631" s="13">
        <f>ACOS(COS(RADIANS(90-$P$2)) *COS(RADIANS(90-Table22[[#This Row],[Latitude]])) +SIN(RADIANS(90-$P$2)) *SIN(RADIANS(90-Table22[[#This Row],[Latitude]])) *COS(RADIANS($Q$2-Table22[[#This Row],[Longitude]]))) *3958.756</f>
        <v>2.2875527722815843</v>
      </c>
      <c r="N1631" s="12">
        <f>Table22[[#This Row],[Permit Approval Date]]-Table22[[#This Row],[Permit Submitted Date]]</f>
        <v>0</v>
      </c>
    </row>
    <row r="1632" spans="1:14">
      <c r="A1632" t="str">
        <f t="shared" si="25"/>
        <v>Norman</v>
      </c>
      <c r="B1632">
        <v>1</v>
      </c>
      <c r="C1632">
        <v>1</v>
      </c>
      <c r="D1632">
        <v>1</v>
      </c>
      <c r="E1632">
        <v>23</v>
      </c>
      <c r="F1632" s="1">
        <v>43013</v>
      </c>
      <c r="G1632" s="1">
        <v>43032</v>
      </c>
      <c r="H1632">
        <v>10</v>
      </c>
      <c r="I1632">
        <v>61.49</v>
      </c>
      <c r="J1632">
        <v>17</v>
      </c>
      <c r="K1632">
        <v>35.075773099999999</v>
      </c>
      <c r="L1632">
        <v>-97.674911899999998</v>
      </c>
      <c r="M1632" s="13">
        <f>ACOS(COS(RADIANS(90-$P$2)) *COS(RADIANS(90-Table22[[#This Row],[Latitude]])) +SIN(RADIANS(90-$P$2)) *SIN(RADIANS(90-Table22[[#This Row],[Latitude]])) *COS(RADIANS($Q$2-Table22[[#This Row],[Longitude]]))) *3958.756</f>
        <v>15.729604323045256</v>
      </c>
      <c r="N1632" s="12">
        <f>Table22[[#This Row],[Permit Approval Date]]-Table22[[#This Row],[Permit Submitted Date]]</f>
        <v>19</v>
      </c>
    </row>
    <row r="1633" spans="1:14">
      <c r="A1633" t="str">
        <f t="shared" si="25"/>
        <v>Norman</v>
      </c>
      <c r="B1633">
        <v>0</v>
      </c>
      <c r="D1633">
        <v>1</v>
      </c>
      <c r="E1633">
        <v>19</v>
      </c>
      <c r="F1633" s="1">
        <v>43013</v>
      </c>
      <c r="G1633" s="1">
        <v>43013</v>
      </c>
      <c r="H1633">
        <v>7</v>
      </c>
      <c r="I1633">
        <v>46.98</v>
      </c>
      <c r="J1633">
        <v>0</v>
      </c>
      <c r="K1633">
        <v>34.962937899999993</v>
      </c>
      <c r="L1633">
        <v>-97.966161600000007</v>
      </c>
      <c r="M1633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633" s="12">
        <f>Table22[[#This Row],[Permit Approval Date]]-Table22[[#This Row],[Permit Submitted Date]]</f>
        <v>0</v>
      </c>
    </row>
    <row r="1634" spans="1:14">
      <c r="A1634" t="str">
        <f t="shared" si="25"/>
        <v>Norman</v>
      </c>
      <c r="B1634">
        <v>0</v>
      </c>
      <c r="D1634">
        <v>1</v>
      </c>
      <c r="E1634">
        <v>13</v>
      </c>
      <c r="F1634" s="1">
        <v>43013</v>
      </c>
      <c r="G1634" s="1">
        <v>43013</v>
      </c>
      <c r="H1634">
        <v>4</v>
      </c>
      <c r="I1634">
        <v>40.47</v>
      </c>
      <c r="J1634">
        <v>0</v>
      </c>
      <c r="K1634">
        <v>35.232937899999996</v>
      </c>
      <c r="L1634">
        <v>-97.006161599999999</v>
      </c>
      <c r="M163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634" s="12">
        <f>Table22[[#This Row],[Permit Approval Date]]-Table22[[#This Row],[Permit Submitted Date]]</f>
        <v>0</v>
      </c>
    </row>
    <row r="1635" spans="1:14">
      <c r="A1635" t="str">
        <f t="shared" si="25"/>
        <v>Norman</v>
      </c>
      <c r="B1635">
        <v>1</v>
      </c>
      <c r="D1635">
        <v>1</v>
      </c>
      <c r="E1635">
        <v>24</v>
      </c>
      <c r="F1635" s="1">
        <v>43013</v>
      </c>
      <c r="G1635" s="1">
        <v>43013</v>
      </c>
      <c r="H1635">
        <v>4</v>
      </c>
      <c r="I1635">
        <v>40.28</v>
      </c>
      <c r="J1635">
        <v>0</v>
      </c>
      <c r="K1635">
        <v>35.218142</v>
      </c>
      <c r="L1635">
        <v>-97.155610999999993</v>
      </c>
      <c r="M1635" s="13">
        <f>ACOS(COS(RADIANS(90-$P$2)) *COS(RADIANS(90-Table22[[#This Row],[Latitude]])) +SIN(RADIANS(90-$P$2)) *SIN(RADIANS(90-Table22[[#This Row],[Latitude]])) *COS(RADIANS($Q$2-Table22[[#This Row],[Longitude]]))) *3958.756</f>
        <v>16.448805996412069</v>
      </c>
      <c r="N1635" s="12">
        <f>Table22[[#This Row],[Permit Approval Date]]-Table22[[#This Row],[Permit Submitted Date]]</f>
        <v>0</v>
      </c>
    </row>
    <row r="1636" spans="1:14">
      <c r="A1636" t="str">
        <f t="shared" si="25"/>
        <v>Norman</v>
      </c>
      <c r="B1636">
        <v>0</v>
      </c>
      <c r="D1636">
        <v>1</v>
      </c>
      <c r="E1636">
        <v>15</v>
      </c>
      <c r="F1636" s="1">
        <v>43013</v>
      </c>
      <c r="G1636" s="1">
        <v>43013</v>
      </c>
      <c r="H1636">
        <v>3</v>
      </c>
      <c r="I1636">
        <v>26.04</v>
      </c>
      <c r="J1636">
        <v>0</v>
      </c>
      <c r="K1636">
        <v>34.902937899999998</v>
      </c>
      <c r="L1636">
        <v>-97.886161600000008</v>
      </c>
      <c r="M1636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636" s="12">
        <f>Table22[[#This Row],[Permit Approval Date]]-Table22[[#This Row],[Permit Submitted Date]]</f>
        <v>0</v>
      </c>
    </row>
    <row r="1637" spans="1:14">
      <c r="A1637" t="str">
        <f t="shared" si="25"/>
        <v>Norman</v>
      </c>
      <c r="B1637">
        <v>0</v>
      </c>
      <c r="D1637">
        <v>1</v>
      </c>
      <c r="E1637">
        <v>26</v>
      </c>
      <c r="F1637" s="1">
        <v>43014</v>
      </c>
      <c r="G1637" s="1">
        <v>43028</v>
      </c>
      <c r="H1637">
        <v>12</v>
      </c>
      <c r="I1637">
        <v>121.79</v>
      </c>
      <c r="J1637">
        <v>0</v>
      </c>
      <c r="K1637">
        <v>35.332937899999997</v>
      </c>
      <c r="L1637">
        <v>-97.326161600000006</v>
      </c>
      <c r="M1637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637" s="12">
        <f>Table22[[#This Row],[Permit Approval Date]]-Table22[[#This Row],[Permit Submitted Date]]</f>
        <v>14</v>
      </c>
    </row>
    <row r="1638" spans="1:14">
      <c r="A1638" t="str">
        <f t="shared" si="25"/>
        <v>Norman</v>
      </c>
      <c r="B1638">
        <v>1</v>
      </c>
      <c r="C1638">
        <v>1</v>
      </c>
      <c r="D1638">
        <v>2</v>
      </c>
      <c r="E1638">
        <v>18</v>
      </c>
      <c r="F1638" s="1">
        <v>43014</v>
      </c>
      <c r="G1638" s="1">
        <v>43014</v>
      </c>
      <c r="H1638">
        <v>4</v>
      </c>
      <c r="I1638">
        <v>15.969999999999999</v>
      </c>
      <c r="J1638">
        <v>22.46</v>
      </c>
      <c r="K1638">
        <v>35.180556999999993</v>
      </c>
      <c r="L1638">
        <v>-97.540181399999994</v>
      </c>
      <c r="M163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638" s="12">
        <f>Table22[[#This Row],[Permit Approval Date]]-Table22[[#This Row],[Permit Submitted Date]]</f>
        <v>0</v>
      </c>
    </row>
    <row r="1639" spans="1:14">
      <c r="A1639" t="str">
        <f t="shared" si="25"/>
        <v>Norman</v>
      </c>
      <c r="B1639">
        <v>0</v>
      </c>
      <c r="D1639">
        <v>1</v>
      </c>
      <c r="E1639">
        <v>18</v>
      </c>
      <c r="F1639" s="1">
        <v>43014</v>
      </c>
      <c r="G1639" s="1">
        <v>43021</v>
      </c>
      <c r="H1639">
        <v>9</v>
      </c>
      <c r="I1639">
        <v>83.67</v>
      </c>
      <c r="J1639">
        <v>0</v>
      </c>
      <c r="K1639">
        <v>35.552937899999996</v>
      </c>
      <c r="L1639">
        <v>-96.986161600000003</v>
      </c>
      <c r="M1639" s="13">
        <f>ACOS(COS(RADIANS(90-$P$2)) *COS(RADIANS(90-Table22[[#This Row],[Latitude]])) +SIN(RADIANS(90-$P$2)) *SIN(RADIANS(90-Table22[[#This Row],[Latitude]])) *COS(RADIANS($Q$2-Table22[[#This Row],[Longitude]]))) *3958.756</f>
        <v>35.316230846414051</v>
      </c>
      <c r="N1639" s="12">
        <f>Table22[[#This Row],[Permit Approval Date]]-Table22[[#This Row],[Permit Submitted Date]]</f>
        <v>7</v>
      </c>
    </row>
    <row r="1640" spans="1:14">
      <c r="A1640" t="str">
        <f t="shared" si="25"/>
        <v>Norman</v>
      </c>
      <c r="B1640">
        <v>1</v>
      </c>
      <c r="C1640">
        <v>1</v>
      </c>
      <c r="D1640">
        <v>1</v>
      </c>
      <c r="E1640">
        <v>24</v>
      </c>
      <c r="F1640" s="1">
        <v>43014</v>
      </c>
      <c r="G1640" s="1">
        <v>43014</v>
      </c>
      <c r="H1640">
        <v>7</v>
      </c>
      <c r="I1640">
        <v>41.75</v>
      </c>
      <c r="J1640">
        <v>14.82</v>
      </c>
      <c r="K1640">
        <v>35.310557000000003</v>
      </c>
      <c r="L1640">
        <v>-97.71018140000001</v>
      </c>
      <c r="M1640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640" s="12">
        <f>Table22[[#This Row],[Permit Approval Date]]-Table22[[#This Row],[Permit Submitted Date]]</f>
        <v>0</v>
      </c>
    </row>
    <row r="1641" spans="1:14">
      <c r="A1641" t="str">
        <f t="shared" si="25"/>
        <v>Norman</v>
      </c>
      <c r="B1641">
        <v>1</v>
      </c>
      <c r="D1641">
        <v>2</v>
      </c>
      <c r="E1641">
        <v>20</v>
      </c>
      <c r="F1641" s="1">
        <v>43014</v>
      </c>
      <c r="G1641" s="1">
        <v>43014</v>
      </c>
      <c r="H1641">
        <v>6</v>
      </c>
      <c r="I1641">
        <v>57.910000000000004</v>
      </c>
      <c r="J1641">
        <v>0</v>
      </c>
      <c r="K1641">
        <v>35.210556999999994</v>
      </c>
      <c r="L1641">
        <v>-97.610181400000016</v>
      </c>
      <c r="M1641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641" s="12">
        <f>Table22[[#This Row],[Permit Approval Date]]-Table22[[#This Row],[Permit Submitted Date]]</f>
        <v>0</v>
      </c>
    </row>
    <row r="1642" spans="1:14">
      <c r="A1642" t="str">
        <f t="shared" si="25"/>
        <v>Norman</v>
      </c>
      <c r="B1642">
        <v>0</v>
      </c>
      <c r="D1642">
        <v>2</v>
      </c>
      <c r="E1642">
        <v>29</v>
      </c>
      <c r="F1642" s="1">
        <v>43014</v>
      </c>
      <c r="G1642" s="1">
        <v>43014</v>
      </c>
      <c r="H1642">
        <v>6</v>
      </c>
      <c r="I1642">
        <v>54.6</v>
      </c>
      <c r="J1642">
        <v>0</v>
      </c>
      <c r="K1642">
        <v>35.902937899999998</v>
      </c>
      <c r="L1642">
        <v>-97.716161600000007</v>
      </c>
      <c r="M1642" s="13">
        <f>ACOS(COS(RADIANS(90-$P$2)) *COS(RADIANS(90-Table22[[#This Row],[Latitude]])) +SIN(RADIANS(90-$P$2)) *SIN(RADIANS(90-Table22[[#This Row],[Latitude]])) *COS(RADIANS($Q$2-Table22[[#This Row],[Longitude]]))) *3958.756</f>
        <v>50.476576746280514</v>
      </c>
      <c r="N1642" s="12">
        <f>Table22[[#This Row],[Permit Approval Date]]-Table22[[#This Row],[Permit Submitted Date]]</f>
        <v>0</v>
      </c>
    </row>
    <row r="1643" spans="1:14">
      <c r="A1643" t="str">
        <f t="shared" si="25"/>
        <v>Norman</v>
      </c>
      <c r="B1643">
        <v>1</v>
      </c>
      <c r="D1643">
        <v>1</v>
      </c>
      <c r="E1643">
        <v>16</v>
      </c>
      <c r="F1643" s="1">
        <v>43014</v>
      </c>
      <c r="G1643" s="1">
        <v>43014</v>
      </c>
      <c r="H1643">
        <v>8</v>
      </c>
      <c r="I1643">
        <v>52</v>
      </c>
      <c r="J1643">
        <v>0</v>
      </c>
      <c r="K1643">
        <v>35.200955</v>
      </c>
      <c r="L1643">
        <v>-97.591639999999998</v>
      </c>
      <c r="M1643" s="13">
        <f>ACOS(COS(RADIANS(90-$P$2)) *COS(RADIANS(90-Table22[[#This Row],[Latitude]])) +SIN(RADIANS(90-$P$2)) *SIN(RADIANS(90-Table22[[#This Row],[Latitude]])) *COS(RADIANS($Q$2-Table22[[#This Row],[Longitude]]))) *3958.756</f>
        <v>8.1950444921859749</v>
      </c>
      <c r="N1643" s="12">
        <f>Table22[[#This Row],[Permit Approval Date]]-Table22[[#This Row],[Permit Submitted Date]]</f>
        <v>0</v>
      </c>
    </row>
    <row r="1644" spans="1:14">
      <c r="A1644" t="str">
        <f t="shared" si="25"/>
        <v>Norman</v>
      </c>
      <c r="B1644">
        <v>1</v>
      </c>
      <c r="D1644">
        <v>1</v>
      </c>
      <c r="E1644">
        <v>17</v>
      </c>
      <c r="F1644" s="1">
        <v>43014</v>
      </c>
      <c r="G1644" s="1">
        <v>43026</v>
      </c>
      <c r="H1644">
        <v>7</v>
      </c>
      <c r="I1644">
        <v>51.67</v>
      </c>
      <c r="J1644">
        <v>0</v>
      </c>
      <c r="K1644">
        <v>35.138142000000002</v>
      </c>
      <c r="L1644">
        <v>-97.345610999999991</v>
      </c>
      <c r="M1644" s="13">
        <f>ACOS(COS(RADIANS(90-$P$2)) *COS(RADIANS(90-Table22[[#This Row],[Latitude]])) +SIN(RADIANS(90-$P$2)) *SIN(RADIANS(90-Table22[[#This Row],[Latitude]])) *COS(RADIANS($Q$2-Table22[[#This Row],[Longitude]]))) *3958.756</f>
        <v>7.3872699983068753</v>
      </c>
      <c r="N1644" s="12">
        <f>Table22[[#This Row],[Permit Approval Date]]-Table22[[#This Row],[Permit Submitted Date]]</f>
        <v>12</v>
      </c>
    </row>
    <row r="1645" spans="1:14">
      <c r="A1645" t="str">
        <f t="shared" si="25"/>
        <v>Norman</v>
      </c>
      <c r="B1645">
        <v>0</v>
      </c>
      <c r="D1645">
        <v>1</v>
      </c>
      <c r="E1645">
        <v>16</v>
      </c>
      <c r="F1645" s="1">
        <v>43014</v>
      </c>
      <c r="G1645" s="1">
        <v>43017</v>
      </c>
      <c r="H1645">
        <v>4</v>
      </c>
      <c r="I1645">
        <v>41.8</v>
      </c>
      <c r="J1645">
        <v>0</v>
      </c>
      <c r="K1645">
        <v>35.702937899999995</v>
      </c>
      <c r="L1645">
        <v>-97.4261616</v>
      </c>
      <c r="M1645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1645" s="12">
        <f>Table22[[#This Row],[Permit Approval Date]]-Table22[[#This Row],[Permit Submitted Date]]</f>
        <v>3</v>
      </c>
    </row>
    <row r="1646" spans="1:14">
      <c r="A1646" t="str">
        <f t="shared" si="25"/>
        <v>Norman</v>
      </c>
      <c r="B1646">
        <v>0</v>
      </c>
      <c r="D1646">
        <v>1</v>
      </c>
      <c r="E1646">
        <v>12</v>
      </c>
      <c r="F1646" s="1">
        <v>43014</v>
      </c>
      <c r="G1646" s="1">
        <v>43027</v>
      </c>
      <c r="H1646">
        <v>3</v>
      </c>
      <c r="I1646">
        <v>29.869999999999997</v>
      </c>
      <c r="J1646">
        <v>0</v>
      </c>
      <c r="K1646">
        <v>35.312937899999994</v>
      </c>
      <c r="L1646">
        <v>-97.236161600000003</v>
      </c>
      <c r="M1646" s="13">
        <f>ACOS(COS(RADIANS(90-$P$2)) *COS(RADIANS(90-Table22[[#This Row],[Latitude]])) +SIN(RADIANS(90-$P$2)) *SIN(RADIANS(90-Table22[[#This Row],[Latitude]])) *COS(RADIANS($Q$2-Table22[[#This Row],[Longitude]]))) *3958.756</f>
        <v>13.982260288154336</v>
      </c>
      <c r="N1646" s="12">
        <f>Table22[[#This Row],[Permit Approval Date]]-Table22[[#This Row],[Permit Submitted Date]]</f>
        <v>13</v>
      </c>
    </row>
    <row r="1647" spans="1:14">
      <c r="A1647" t="str">
        <f t="shared" si="25"/>
        <v>Norman</v>
      </c>
      <c r="B1647">
        <v>0</v>
      </c>
      <c r="D1647">
        <v>1</v>
      </c>
      <c r="E1647">
        <v>10</v>
      </c>
      <c r="F1647" s="1">
        <v>43014</v>
      </c>
      <c r="G1647" s="1">
        <v>43018</v>
      </c>
      <c r="H1647">
        <v>3</v>
      </c>
      <c r="I1647">
        <v>22.11</v>
      </c>
      <c r="J1647">
        <v>0</v>
      </c>
      <c r="K1647">
        <v>35.222937899999998</v>
      </c>
      <c r="L1647">
        <v>-97.486161600000003</v>
      </c>
      <c r="M1647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647" s="12">
        <f>Table22[[#This Row],[Permit Approval Date]]-Table22[[#This Row],[Permit Submitted Date]]</f>
        <v>4</v>
      </c>
    </row>
    <row r="1648" spans="1:14">
      <c r="A1648" t="str">
        <f t="shared" si="25"/>
        <v>Norman</v>
      </c>
      <c r="B1648">
        <v>1</v>
      </c>
      <c r="D1648">
        <v>2</v>
      </c>
      <c r="E1648">
        <v>34</v>
      </c>
      <c r="F1648" s="1">
        <v>43015</v>
      </c>
      <c r="G1648" s="1">
        <v>43038</v>
      </c>
      <c r="H1648">
        <v>13</v>
      </c>
      <c r="I1648">
        <v>110.43</v>
      </c>
      <c r="J1648">
        <v>0</v>
      </c>
      <c r="K1648">
        <v>34.978141999999998</v>
      </c>
      <c r="L1648">
        <v>-97.20561099999999</v>
      </c>
      <c r="M1648" s="13">
        <f>ACOS(COS(RADIANS(90-$P$2)) *COS(RADIANS(90-Table22[[#This Row],[Latitude]])) +SIN(RADIANS(90-$P$2)) *SIN(RADIANS(90-Table22[[#This Row],[Latitude]])) *COS(RADIANS($Q$2-Table22[[#This Row],[Longitude]]))) *3958.756</f>
        <v>20.824309149582572</v>
      </c>
      <c r="N1648" s="12">
        <f>Table22[[#This Row],[Permit Approval Date]]-Table22[[#This Row],[Permit Submitted Date]]</f>
        <v>23</v>
      </c>
    </row>
    <row r="1649" spans="1:14">
      <c r="A1649" t="str">
        <f t="shared" si="25"/>
        <v>Norman</v>
      </c>
      <c r="B1649">
        <v>1</v>
      </c>
      <c r="D1649">
        <v>1</v>
      </c>
      <c r="E1649">
        <v>24</v>
      </c>
      <c r="F1649" s="1">
        <v>43017</v>
      </c>
      <c r="G1649" s="1">
        <v>43019</v>
      </c>
      <c r="H1649">
        <v>12</v>
      </c>
      <c r="I1649">
        <v>79.61</v>
      </c>
      <c r="J1649">
        <v>6.15</v>
      </c>
      <c r="K1649">
        <v>35.045301500000001</v>
      </c>
      <c r="L1649">
        <v>-96.476652799999997</v>
      </c>
      <c r="M1649" s="13">
        <f>ACOS(COS(RADIANS(90-$P$2)) *COS(RADIANS(90-Table22[[#This Row],[Latitude]])) +SIN(RADIANS(90-$P$2)) *SIN(RADIANS(90-Table22[[#This Row],[Latitude]])) *COS(RADIANS($Q$2-Table22[[#This Row],[Longitude]]))) *3958.756</f>
        <v>55.927565371644249</v>
      </c>
      <c r="N1649" s="12">
        <f>Table22[[#This Row],[Permit Approval Date]]-Table22[[#This Row],[Permit Submitted Date]]</f>
        <v>2</v>
      </c>
    </row>
    <row r="1650" spans="1:14">
      <c r="A1650" t="str">
        <f t="shared" si="25"/>
        <v>Norman</v>
      </c>
      <c r="B1650">
        <v>1</v>
      </c>
      <c r="D1650">
        <v>2</v>
      </c>
      <c r="E1650">
        <v>39</v>
      </c>
      <c r="F1650" s="1">
        <v>43017</v>
      </c>
      <c r="G1650" s="1">
        <v>43027</v>
      </c>
      <c r="H1650">
        <v>8</v>
      </c>
      <c r="I1650">
        <v>61.75</v>
      </c>
      <c r="J1650">
        <v>0</v>
      </c>
      <c r="K1650">
        <v>35.040954999999997</v>
      </c>
      <c r="L1650">
        <v>-97.311639999999997</v>
      </c>
      <c r="M1650" s="13">
        <f>ACOS(COS(RADIANS(90-$P$2)) *COS(RADIANS(90-Table22[[#This Row],[Latitude]])) +SIN(RADIANS(90-$P$2)) *SIN(RADIANS(90-Table22[[#This Row],[Latitude]])) *COS(RADIANS($Q$2-Table22[[#This Row],[Longitude]]))) *3958.756</f>
        <v>13.723512092077399</v>
      </c>
      <c r="N1650" s="12">
        <f>Table22[[#This Row],[Permit Approval Date]]-Table22[[#This Row],[Permit Submitted Date]]</f>
        <v>10</v>
      </c>
    </row>
    <row r="1651" spans="1:14">
      <c r="A1651" t="str">
        <f t="shared" si="25"/>
        <v>Norman</v>
      </c>
      <c r="B1651">
        <v>1</v>
      </c>
      <c r="D1651">
        <v>2</v>
      </c>
      <c r="E1651">
        <v>40</v>
      </c>
      <c r="F1651" s="1">
        <v>43017</v>
      </c>
      <c r="G1651" s="1">
        <v>43019</v>
      </c>
      <c r="H1651">
        <v>10</v>
      </c>
      <c r="I1651">
        <v>60.019999999999996</v>
      </c>
      <c r="J1651">
        <v>9.1999999999999993</v>
      </c>
      <c r="K1651">
        <v>34.593924999999999</v>
      </c>
      <c r="L1651">
        <v>-97.979213999999999</v>
      </c>
      <c r="M1651" s="13">
        <f>ACOS(COS(RADIANS(90-$P$2)) *COS(RADIANS(90-Table22[[#This Row],[Latitude]])) +SIN(RADIANS(90-$P$2)) *SIN(RADIANS(90-Table22[[#This Row],[Latitude]])) *COS(RADIANS($Q$2-Table22[[#This Row],[Longitude]]))) *3958.756</f>
        <v>51.958792222098623</v>
      </c>
      <c r="N1651" s="12">
        <f>Table22[[#This Row],[Permit Approval Date]]-Table22[[#This Row],[Permit Submitted Date]]</f>
        <v>2</v>
      </c>
    </row>
    <row r="1652" spans="1:14">
      <c r="A1652" t="str">
        <f t="shared" si="25"/>
        <v>Norman</v>
      </c>
      <c r="B1652">
        <v>1</v>
      </c>
      <c r="C1652">
        <v>1</v>
      </c>
      <c r="D1652">
        <v>1</v>
      </c>
      <c r="E1652">
        <v>19</v>
      </c>
      <c r="F1652" s="1">
        <v>43017</v>
      </c>
      <c r="G1652" s="1">
        <v>43017</v>
      </c>
      <c r="H1652">
        <v>8</v>
      </c>
      <c r="I1652">
        <v>42.57</v>
      </c>
      <c r="J1652">
        <v>12.95</v>
      </c>
      <c r="K1652">
        <v>35.210556999999994</v>
      </c>
      <c r="L1652">
        <v>-97.470181400000001</v>
      </c>
      <c r="M1652" s="13">
        <f>ACOS(COS(RADIANS(90-$P$2)) *COS(RADIANS(90-Table22[[#This Row],[Latitude]])) +SIN(RADIANS(90-$P$2)) *SIN(RADIANS(90-Table22[[#This Row],[Latitude]])) *COS(RADIANS($Q$2-Table22[[#This Row],[Longitude]]))) *3958.756</f>
        <v>1.3658454400042561</v>
      </c>
      <c r="N1652" s="12">
        <f>Table22[[#This Row],[Permit Approval Date]]-Table22[[#This Row],[Permit Submitted Date]]</f>
        <v>0</v>
      </c>
    </row>
    <row r="1653" spans="1:14">
      <c r="A1653" t="str">
        <f t="shared" si="25"/>
        <v>Norman</v>
      </c>
      <c r="B1653">
        <v>1</v>
      </c>
      <c r="D1653">
        <v>1</v>
      </c>
      <c r="E1653">
        <v>19</v>
      </c>
      <c r="F1653" s="1">
        <v>43017</v>
      </c>
      <c r="G1653" s="1">
        <v>43033</v>
      </c>
      <c r="H1653">
        <v>5</v>
      </c>
      <c r="I1653">
        <v>52.349999999999994</v>
      </c>
      <c r="J1653">
        <v>0</v>
      </c>
      <c r="K1653">
        <v>34.998142000000001</v>
      </c>
      <c r="L1653">
        <v>-97.305610999999999</v>
      </c>
      <c r="M1653" s="13">
        <f>ACOS(COS(RADIANS(90-$P$2)) *COS(RADIANS(90-Table22[[#This Row],[Latitude]])) +SIN(RADIANS(90-$P$2)) *SIN(RADIANS(90-Table22[[#This Row],[Latitude]])) *COS(RADIANS($Q$2-Table22[[#This Row],[Longitude]]))) *3958.756</f>
        <v>16.429420502856537</v>
      </c>
      <c r="N1653" s="12">
        <f>Table22[[#This Row],[Permit Approval Date]]-Table22[[#This Row],[Permit Submitted Date]]</f>
        <v>16</v>
      </c>
    </row>
    <row r="1654" spans="1:14">
      <c r="A1654" t="str">
        <f t="shared" si="25"/>
        <v>Norman</v>
      </c>
      <c r="B1654">
        <v>1</v>
      </c>
      <c r="D1654">
        <v>1</v>
      </c>
      <c r="E1654">
        <v>20</v>
      </c>
      <c r="F1654" s="1">
        <v>43017</v>
      </c>
      <c r="G1654" s="1">
        <v>43024</v>
      </c>
      <c r="H1654">
        <v>6</v>
      </c>
      <c r="I1654">
        <v>49.17</v>
      </c>
      <c r="J1654">
        <v>0</v>
      </c>
      <c r="K1654">
        <v>35.203924999999998</v>
      </c>
      <c r="L1654">
        <v>-97.459214000000003</v>
      </c>
      <c r="M1654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654" s="12">
        <f>Table22[[#This Row],[Permit Approval Date]]-Table22[[#This Row],[Permit Submitted Date]]</f>
        <v>7</v>
      </c>
    </row>
    <row r="1655" spans="1:14">
      <c r="A1655" t="str">
        <f t="shared" si="25"/>
        <v>Norman</v>
      </c>
      <c r="B1655">
        <v>1</v>
      </c>
      <c r="D1655">
        <v>1</v>
      </c>
      <c r="E1655">
        <v>23</v>
      </c>
      <c r="F1655" s="1">
        <v>43017</v>
      </c>
      <c r="G1655" s="1">
        <v>43024</v>
      </c>
      <c r="H1655">
        <v>6</v>
      </c>
      <c r="I1655">
        <v>33.17</v>
      </c>
      <c r="J1655">
        <v>0</v>
      </c>
      <c r="K1655">
        <v>35.203924999999998</v>
      </c>
      <c r="L1655">
        <v>-97.459214000000003</v>
      </c>
      <c r="M1655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655" s="12">
        <f>Table22[[#This Row],[Permit Approval Date]]-Table22[[#This Row],[Permit Submitted Date]]</f>
        <v>7</v>
      </c>
    </row>
    <row r="1656" spans="1:14">
      <c r="A1656" t="str">
        <f t="shared" si="25"/>
        <v>Norman</v>
      </c>
      <c r="B1656">
        <v>1</v>
      </c>
      <c r="D1656">
        <v>1</v>
      </c>
      <c r="E1656">
        <v>9</v>
      </c>
      <c r="F1656" s="1">
        <v>43017</v>
      </c>
      <c r="G1656" s="1">
        <v>43026</v>
      </c>
      <c r="H1656">
        <v>4</v>
      </c>
      <c r="I1656">
        <v>28.48</v>
      </c>
      <c r="J1656">
        <v>3</v>
      </c>
      <c r="K1656">
        <v>35.208142000000002</v>
      </c>
      <c r="L1656">
        <v>-97.335610999999986</v>
      </c>
      <c r="M1656" s="13">
        <f>ACOS(COS(RADIANS(90-$P$2)) *COS(RADIANS(90-Table22[[#This Row],[Latitude]])) +SIN(RADIANS(90-$P$2)) *SIN(RADIANS(90-Table22[[#This Row],[Latitude]])) *COS(RADIANS($Q$2-Table22[[#This Row],[Longitude]]))) *3958.756</f>
        <v>6.2685173478590626</v>
      </c>
      <c r="N1656" s="12">
        <f>Table22[[#This Row],[Permit Approval Date]]-Table22[[#This Row],[Permit Submitted Date]]</f>
        <v>9</v>
      </c>
    </row>
    <row r="1657" spans="1:14">
      <c r="A1657" t="str">
        <f t="shared" si="25"/>
        <v>Norman</v>
      </c>
      <c r="B1657">
        <v>1</v>
      </c>
      <c r="C1657">
        <v>1</v>
      </c>
      <c r="D1657">
        <v>1</v>
      </c>
      <c r="E1657">
        <v>27</v>
      </c>
      <c r="F1657" s="1">
        <v>43018</v>
      </c>
      <c r="G1657" s="1">
        <v>43031</v>
      </c>
      <c r="H1657">
        <v>11</v>
      </c>
      <c r="I1657">
        <v>44.21</v>
      </c>
      <c r="J1657">
        <v>53.600000000000009</v>
      </c>
      <c r="K1657">
        <v>35.482937899999996</v>
      </c>
      <c r="L1657">
        <v>-97.206161600000001</v>
      </c>
      <c r="M1657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57" s="12">
        <f>Table22[[#This Row],[Permit Approval Date]]-Table22[[#This Row],[Permit Submitted Date]]</f>
        <v>13</v>
      </c>
    </row>
    <row r="1658" spans="1:14">
      <c r="A1658" t="str">
        <f t="shared" si="25"/>
        <v>Norman</v>
      </c>
      <c r="B1658">
        <v>1</v>
      </c>
      <c r="C1658">
        <v>1</v>
      </c>
      <c r="D1658">
        <v>1</v>
      </c>
      <c r="E1658">
        <v>27</v>
      </c>
      <c r="F1658" s="1">
        <v>43018</v>
      </c>
      <c r="G1658" s="1">
        <v>43031</v>
      </c>
      <c r="H1658">
        <v>11</v>
      </c>
      <c r="I1658">
        <v>44.21</v>
      </c>
      <c r="J1658">
        <v>53.599999999999994</v>
      </c>
      <c r="K1658">
        <v>35.482937899999996</v>
      </c>
      <c r="L1658">
        <v>-97.206161600000001</v>
      </c>
      <c r="M1658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58" s="12">
        <f>Table22[[#This Row],[Permit Approval Date]]-Table22[[#This Row],[Permit Submitted Date]]</f>
        <v>13</v>
      </c>
    </row>
    <row r="1659" spans="1:14">
      <c r="A1659" t="str">
        <f t="shared" si="25"/>
        <v>Norman</v>
      </c>
      <c r="B1659">
        <v>1</v>
      </c>
      <c r="D1659">
        <v>1</v>
      </c>
      <c r="E1659">
        <v>29</v>
      </c>
      <c r="F1659" s="1">
        <v>43018</v>
      </c>
      <c r="G1659" s="1">
        <v>43031</v>
      </c>
      <c r="H1659">
        <v>8</v>
      </c>
      <c r="I1659">
        <v>54.129999999999995</v>
      </c>
      <c r="J1659">
        <v>4.1500000000000004</v>
      </c>
      <c r="K1659">
        <v>35.180556999999993</v>
      </c>
      <c r="L1659">
        <v>-97.540181399999994</v>
      </c>
      <c r="M1659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659" s="12">
        <f>Table22[[#This Row],[Permit Approval Date]]-Table22[[#This Row],[Permit Submitted Date]]</f>
        <v>13</v>
      </c>
    </row>
    <row r="1660" spans="1:14">
      <c r="A1660" t="str">
        <f t="shared" si="25"/>
        <v>Norman</v>
      </c>
      <c r="B1660">
        <v>1</v>
      </c>
      <c r="D1660">
        <v>1</v>
      </c>
      <c r="E1660">
        <v>14</v>
      </c>
      <c r="F1660" s="1">
        <v>43018</v>
      </c>
      <c r="G1660" s="1">
        <v>43024</v>
      </c>
      <c r="H1660">
        <v>6</v>
      </c>
      <c r="I1660">
        <v>49.519999999999996</v>
      </c>
      <c r="J1660">
        <v>0</v>
      </c>
      <c r="K1660">
        <v>35.473925000000001</v>
      </c>
      <c r="L1660">
        <v>-98.429214000000002</v>
      </c>
      <c r="M1660" s="13">
        <f>ACOS(COS(RADIANS(90-$P$2)) *COS(RADIANS(90-Table22[[#This Row],[Latitude]])) +SIN(RADIANS(90-$P$2)) *SIN(RADIANS(90-Table22[[#This Row],[Latitude]])) *COS(RADIANS($Q$2-Table22[[#This Row],[Longitude]]))) *3958.756</f>
        <v>58.390967403862355</v>
      </c>
      <c r="N1660" s="12">
        <f>Table22[[#This Row],[Permit Approval Date]]-Table22[[#This Row],[Permit Submitted Date]]</f>
        <v>6</v>
      </c>
    </row>
    <row r="1661" spans="1:14">
      <c r="A1661" t="str">
        <f t="shared" si="25"/>
        <v>Norman</v>
      </c>
      <c r="B1661">
        <v>1</v>
      </c>
      <c r="D1661">
        <v>1</v>
      </c>
      <c r="E1661">
        <v>16</v>
      </c>
      <c r="F1661" s="1">
        <v>43018</v>
      </c>
      <c r="G1661" s="1">
        <v>43025</v>
      </c>
      <c r="H1661">
        <v>4</v>
      </c>
      <c r="I1661">
        <v>43.18</v>
      </c>
      <c r="J1661">
        <v>0</v>
      </c>
      <c r="K1661">
        <v>35.303925</v>
      </c>
      <c r="L1661">
        <v>-97.339213999999998</v>
      </c>
      <c r="M1661" s="13">
        <f>ACOS(COS(RADIANS(90-$P$2)) *COS(RADIANS(90-Table22[[#This Row],[Latitude]])) +SIN(RADIANS(90-$P$2)) *SIN(RADIANS(90-Table22[[#This Row],[Latitude]])) *COS(RADIANS($Q$2-Table22[[#This Row],[Longitude]]))) *3958.756</f>
        <v>9.079433648522528</v>
      </c>
      <c r="N1661" s="12">
        <f>Table22[[#This Row],[Permit Approval Date]]-Table22[[#This Row],[Permit Submitted Date]]</f>
        <v>7</v>
      </c>
    </row>
    <row r="1662" spans="1:14">
      <c r="A1662" t="str">
        <f t="shared" si="25"/>
        <v>Norman</v>
      </c>
      <c r="B1662">
        <v>1</v>
      </c>
      <c r="D1662">
        <v>1</v>
      </c>
      <c r="E1662">
        <v>30</v>
      </c>
      <c r="F1662" s="1">
        <v>43018</v>
      </c>
      <c r="G1662" s="1">
        <v>43032</v>
      </c>
      <c r="H1662">
        <v>4</v>
      </c>
      <c r="I1662">
        <v>42.5</v>
      </c>
      <c r="J1662">
        <v>0</v>
      </c>
      <c r="K1662">
        <v>35.233924999999999</v>
      </c>
      <c r="L1662">
        <v>-97.269214000000005</v>
      </c>
      <c r="M1662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662" s="12">
        <f>Table22[[#This Row],[Permit Approval Date]]-Table22[[#This Row],[Permit Submitted Date]]</f>
        <v>14</v>
      </c>
    </row>
    <row r="1663" spans="1:14">
      <c r="A1663" t="str">
        <f t="shared" si="25"/>
        <v>Norman</v>
      </c>
      <c r="B1663">
        <v>1</v>
      </c>
      <c r="D1663">
        <v>1</v>
      </c>
      <c r="E1663">
        <v>16</v>
      </c>
      <c r="F1663" s="1">
        <v>43018</v>
      </c>
      <c r="G1663" s="1">
        <v>43021</v>
      </c>
      <c r="H1663">
        <v>4</v>
      </c>
      <c r="I1663">
        <v>34.529999999999994</v>
      </c>
      <c r="J1663">
        <v>0</v>
      </c>
      <c r="K1663">
        <v>35.131928299999998</v>
      </c>
      <c r="L1663">
        <v>-97.186524599999998</v>
      </c>
      <c r="M1663" s="13">
        <f>ACOS(COS(RADIANS(90-$P$2)) *COS(RADIANS(90-Table22[[#This Row],[Latitude]])) +SIN(RADIANS(90-$P$2)) *SIN(RADIANS(90-Table22[[#This Row],[Latitude]])) *COS(RADIANS($Q$2-Table22[[#This Row],[Longitude]]))) *3958.756</f>
        <v>15.557866313422458</v>
      </c>
      <c r="N1663" s="12">
        <f>Table22[[#This Row],[Permit Approval Date]]-Table22[[#This Row],[Permit Submitted Date]]</f>
        <v>3</v>
      </c>
    </row>
    <row r="1664" spans="1:14">
      <c r="A1664" t="str">
        <f t="shared" si="25"/>
        <v>Norman</v>
      </c>
      <c r="B1664">
        <v>1</v>
      </c>
      <c r="D1664">
        <v>1</v>
      </c>
      <c r="E1664">
        <v>17</v>
      </c>
      <c r="F1664" s="1">
        <v>43018</v>
      </c>
      <c r="G1664" s="1">
        <v>43025</v>
      </c>
      <c r="H1664">
        <v>4</v>
      </c>
      <c r="I1664">
        <v>33.019999999999996</v>
      </c>
      <c r="J1664">
        <v>0</v>
      </c>
      <c r="K1664">
        <v>35.443925</v>
      </c>
      <c r="L1664">
        <v>-97.619213999999999</v>
      </c>
      <c r="M1664" s="13">
        <f>ACOS(COS(RADIANS(90-$P$2)) *COS(RADIANS(90-Table22[[#This Row],[Latitude]])) +SIN(RADIANS(90-$P$2)) *SIN(RADIANS(90-Table22[[#This Row],[Latitude]])) *COS(RADIANS($Q$2-Table22[[#This Row],[Longitude]]))) *3958.756</f>
        <v>19.098404895161835</v>
      </c>
      <c r="N1664" s="12">
        <f>Table22[[#This Row],[Permit Approval Date]]-Table22[[#This Row],[Permit Submitted Date]]</f>
        <v>7</v>
      </c>
    </row>
    <row r="1665" spans="1:14">
      <c r="A1665" t="str">
        <f t="shared" si="25"/>
        <v>Norman</v>
      </c>
      <c r="B1665">
        <v>1</v>
      </c>
      <c r="D1665">
        <v>1</v>
      </c>
      <c r="E1665">
        <v>21</v>
      </c>
      <c r="F1665" s="1">
        <v>43019</v>
      </c>
      <c r="G1665" s="1">
        <v>43027</v>
      </c>
      <c r="H1665">
        <v>12</v>
      </c>
      <c r="I1665">
        <v>95.17</v>
      </c>
      <c r="J1665">
        <v>0</v>
      </c>
      <c r="K1665">
        <v>35.312937899999994</v>
      </c>
      <c r="L1665">
        <v>-97.116161599999998</v>
      </c>
      <c r="M1665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665" s="12">
        <f>Table22[[#This Row],[Permit Approval Date]]-Table22[[#This Row],[Permit Submitted Date]]</f>
        <v>8</v>
      </c>
    </row>
    <row r="1666" spans="1:14">
      <c r="A1666" t="str">
        <f t="shared" ref="A1666:A1729" si="26">"Norman"</f>
        <v>Norman</v>
      </c>
      <c r="B1666">
        <v>1</v>
      </c>
      <c r="D1666">
        <v>1</v>
      </c>
      <c r="E1666">
        <v>21</v>
      </c>
      <c r="F1666" s="1">
        <v>43019</v>
      </c>
      <c r="G1666" s="1">
        <v>43027</v>
      </c>
      <c r="H1666">
        <v>12</v>
      </c>
      <c r="I1666">
        <v>95.169999999999987</v>
      </c>
      <c r="J1666">
        <v>0</v>
      </c>
      <c r="K1666">
        <v>35.312937899999994</v>
      </c>
      <c r="L1666">
        <v>-97.116161599999998</v>
      </c>
      <c r="M1666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666" s="12">
        <f>Table22[[#This Row],[Permit Approval Date]]-Table22[[#This Row],[Permit Submitted Date]]</f>
        <v>8</v>
      </c>
    </row>
    <row r="1667" spans="1:14">
      <c r="A1667" t="str">
        <f t="shared" si="26"/>
        <v>Norman</v>
      </c>
      <c r="B1667">
        <v>0</v>
      </c>
      <c r="D1667">
        <v>2</v>
      </c>
      <c r="E1667">
        <v>25</v>
      </c>
      <c r="F1667" s="1">
        <v>43019</v>
      </c>
      <c r="G1667" s="1">
        <v>43041</v>
      </c>
      <c r="H1667">
        <v>8</v>
      </c>
      <c r="I1667">
        <v>76.099999999999994</v>
      </c>
      <c r="J1667">
        <v>0</v>
      </c>
      <c r="K1667">
        <v>36.882937899999995</v>
      </c>
      <c r="L1667">
        <v>-98.406161600000004</v>
      </c>
      <c r="M1667" s="13">
        <f>ACOS(COS(RADIANS(90-$P$2)) *COS(RADIANS(90-Table22[[#This Row],[Latitude]])) +SIN(RADIANS(90-$P$2)) *SIN(RADIANS(90-Table22[[#This Row],[Latitude]])) *COS(RADIANS($Q$2-Table22[[#This Row],[Longitude]]))) *3958.756</f>
        <v>127.65846593289137</v>
      </c>
      <c r="N1667" s="12">
        <f>Table22[[#This Row],[Permit Approval Date]]-Table22[[#This Row],[Permit Submitted Date]]</f>
        <v>22</v>
      </c>
    </row>
    <row r="1668" spans="1:14">
      <c r="A1668" t="str">
        <f t="shared" si="26"/>
        <v>Norman</v>
      </c>
      <c r="B1668">
        <v>1</v>
      </c>
      <c r="D1668">
        <v>1</v>
      </c>
      <c r="E1668">
        <v>24</v>
      </c>
      <c r="F1668" s="1">
        <v>43019</v>
      </c>
      <c r="G1668" s="1">
        <v>43019</v>
      </c>
      <c r="H1668">
        <v>9</v>
      </c>
      <c r="I1668">
        <v>72</v>
      </c>
      <c r="J1668">
        <v>0</v>
      </c>
      <c r="K1668">
        <v>35.460055100000098</v>
      </c>
      <c r="L1668">
        <v>-97.49221039999999</v>
      </c>
      <c r="M1668" s="13">
        <f>ACOS(COS(RADIANS(90-$P$2)) *COS(RADIANS(90-Table22[[#This Row],[Latitude]])) +SIN(RADIANS(90-$P$2)) *SIN(RADIANS(90-Table22[[#This Row],[Latitude]])) *COS(RADIANS($Q$2-Table22[[#This Row],[Longitude]]))) *3958.756</f>
        <v>17.735908430062363</v>
      </c>
      <c r="N1668" s="12">
        <f>Table22[[#This Row],[Permit Approval Date]]-Table22[[#This Row],[Permit Submitted Date]]</f>
        <v>0</v>
      </c>
    </row>
    <row r="1669" spans="1:14">
      <c r="A1669" t="str">
        <f t="shared" si="26"/>
        <v>Norman</v>
      </c>
      <c r="B1669">
        <v>0</v>
      </c>
      <c r="D1669">
        <v>2</v>
      </c>
      <c r="E1669">
        <v>31</v>
      </c>
      <c r="F1669" s="1">
        <v>43019</v>
      </c>
      <c r="G1669" s="1">
        <v>43019</v>
      </c>
      <c r="H1669">
        <v>8</v>
      </c>
      <c r="I1669">
        <v>62.39</v>
      </c>
      <c r="J1669">
        <v>0</v>
      </c>
      <c r="K1669">
        <v>35.162937899999996</v>
      </c>
      <c r="L1669">
        <v>-96.9261616</v>
      </c>
      <c r="M1669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669" s="12">
        <f>Table22[[#This Row],[Permit Approval Date]]-Table22[[#This Row],[Permit Submitted Date]]</f>
        <v>0</v>
      </c>
    </row>
    <row r="1670" spans="1:14">
      <c r="A1670" t="str">
        <f t="shared" si="26"/>
        <v>Norman</v>
      </c>
      <c r="B1670">
        <v>1</v>
      </c>
      <c r="C1670">
        <v>1</v>
      </c>
      <c r="D1670">
        <v>1</v>
      </c>
      <c r="E1670">
        <v>14</v>
      </c>
      <c r="F1670" s="1">
        <v>43019</v>
      </c>
      <c r="G1670" s="1">
        <v>43019</v>
      </c>
      <c r="H1670">
        <v>5</v>
      </c>
      <c r="I1670">
        <v>30.51</v>
      </c>
      <c r="J1670">
        <v>11.27</v>
      </c>
      <c r="K1670">
        <v>35.210556999999994</v>
      </c>
      <c r="L1670">
        <v>-97.610181400000016</v>
      </c>
      <c r="M1670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670" s="12">
        <f>Table22[[#This Row],[Permit Approval Date]]-Table22[[#This Row],[Permit Submitted Date]]</f>
        <v>0</v>
      </c>
    </row>
    <row r="1671" spans="1:14">
      <c r="A1671" t="str">
        <f t="shared" si="26"/>
        <v>Norman</v>
      </c>
      <c r="B1671">
        <v>1</v>
      </c>
      <c r="D1671">
        <v>1</v>
      </c>
      <c r="E1671">
        <v>31</v>
      </c>
      <c r="F1671" s="1">
        <v>43019</v>
      </c>
      <c r="G1671" s="1">
        <v>43019</v>
      </c>
      <c r="H1671">
        <v>5</v>
      </c>
      <c r="I1671">
        <v>44.5</v>
      </c>
      <c r="J1671">
        <v>0</v>
      </c>
      <c r="K1671">
        <v>35.313924999999998</v>
      </c>
      <c r="L1671">
        <v>-97.779213999999996</v>
      </c>
      <c r="M1671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1671" s="12">
        <f>Table22[[#This Row],[Permit Approval Date]]-Table22[[#This Row],[Permit Submitted Date]]</f>
        <v>0</v>
      </c>
    </row>
    <row r="1672" spans="1:14">
      <c r="A1672" t="str">
        <f t="shared" si="26"/>
        <v>Norman</v>
      </c>
      <c r="B1672">
        <v>0</v>
      </c>
      <c r="D1672">
        <v>1</v>
      </c>
      <c r="E1672">
        <v>14</v>
      </c>
      <c r="F1672" s="1">
        <v>43019</v>
      </c>
      <c r="G1672" s="1">
        <v>43020</v>
      </c>
      <c r="H1672">
        <v>4</v>
      </c>
      <c r="I1672">
        <v>33.08</v>
      </c>
      <c r="J1672">
        <v>0</v>
      </c>
      <c r="K1672">
        <v>36.262937899999997</v>
      </c>
      <c r="L1672">
        <v>-97.766161600000004</v>
      </c>
      <c r="M1672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672" s="12">
        <f>Table22[[#This Row],[Permit Approval Date]]-Table22[[#This Row],[Permit Submitted Date]]</f>
        <v>1</v>
      </c>
    </row>
    <row r="1673" spans="1:14">
      <c r="A1673" t="str">
        <f t="shared" si="26"/>
        <v>Norman</v>
      </c>
      <c r="B1673">
        <v>1</v>
      </c>
      <c r="D1673">
        <v>1</v>
      </c>
      <c r="E1673">
        <v>18</v>
      </c>
      <c r="F1673" s="1">
        <v>43019</v>
      </c>
      <c r="G1673" s="1">
        <v>43035</v>
      </c>
      <c r="H1673">
        <v>5</v>
      </c>
      <c r="I1673">
        <v>32.67</v>
      </c>
      <c r="J1673">
        <v>7.2799999999999994</v>
      </c>
      <c r="K1673">
        <v>34.923925000000004</v>
      </c>
      <c r="L1673">
        <v>-96.979213999999999</v>
      </c>
      <c r="M1673" s="13">
        <f>ACOS(COS(RADIANS(90-$P$2)) *COS(RADIANS(90-Table22[[#This Row],[Latitude]])) +SIN(RADIANS(90-$P$2)) *SIN(RADIANS(90-Table22[[#This Row],[Latitude]])) *COS(RADIANS($Q$2-Table22[[#This Row],[Longitude]]))) *3958.756</f>
        <v>32.844056368042644</v>
      </c>
      <c r="N1673" s="12">
        <f>Table22[[#This Row],[Permit Approval Date]]-Table22[[#This Row],[Permit Submitted Date]]</f>
        <v>16</v>
      </c>
    </row>
    <row r="1674" spans="1:14">
      <c r="A1674" t="str">
        <f t="shared" si="26"/>
        <v>Norman</v>
      </c>
      <c r="B1674">
        <v>1</v>
      </c>
      <c r="D1674">
        <v>2</v>
      </c>
      <c r="E1674">
        <v>35</v>
      </c>
      <c r="F1674" s="1">
        <v>43020</v>
      </c>
      <c r="G1674" s="1">
        <v>43024</v>
      </c>
      <c r="H1674">
        <v>7</v>
      </c>
      <c r="I1674">
        <v>87.179999999999993</v>
      </c>
      <c r="J1674">
        <v>0</v>
      </c>
      <c r="K1674">
        <v>35.008141999999999</v>
      </c>
      <c r="L1674">
        <v>-97.06561099999999</v>
      </c>
      <c r="M1674" s="13">
        <f>ACOS(COS(RADIANS(90-$P$2)) *COS(RADIANS(90-Table22[[#This Row],[Latitude]])) +SIN(RADIANS(90-$P$2)) *SIN(RADIANS(90-Table22[[#This Row],[Latitude]])) *COS(RADIANS($Q$2-Table22[[#This Row],[Longitude]]))) *3958.756</f>
        <v>25.511081463528892</v>
      </c>
      <c r="N1674" s="12">
        <f>Table22[[#This Row],[Permit Approval Date]]-Table22[[#This Row],[Permit Submitted Date]]</f>
        <v>4</v>
      </c>
    </row>
    <row r="1675" spans="1:14">
      <c r="A1675" t="str">
        <f t="shared" si="26"/>
        <v>Norman</v>
      </c>
      <c r="B1675">
        <v>1</v>
      </c>
      <c r="D1675">
        <v>1</v>
      </c>
      <c r="E1675">
        <v>16</v>
      </c>
      <c r="F1675" s="1">
        <v>43020</v>
      </c>
      <c r="G1675" s="1">
        <v>43020</v>
      </c>
      <c r="H1675">
        <v>10</v>
      </c>
      <c r="I1675">
        <v>69</v>
      </c>
      <c r="J1675">
        <v>0</v>
      </c>
      <c r="K1675">
        <v>35.220954999999996</v>
      </c>
      <c r="L1675">
        <v>-97.571640000000002</v>
      </c>
      <c r="M1675" s="13">
        <f>ACOS(COS(RADIANS(90-$P$2)) *COS(RADIANS(90-Table22[[#This Row],[Latitude]])) +SIN(RADIANS(90-$P$2)) *SIN(RADIANS(90-Table22[[#This Row],[Latitude]])) *COS(RADIANS($Q$2-Table22[[#This Row],[Longitude]]))) *3958.756</f>
        <v>7.1319709776348947</v>
      </c>
      <c r="N1675" s="12">
        <f>Table22[[#This Row],[Permit Approval Date]]-Table22[[#This Row],[Permit Submitted Date]]</f>
        <v>0</v>
      </c>
    </row>
    <row r="1676" spans="1:14">
      <c r="A1676" t="str">
        <f t="shared" si="26"/>
        <v>Norman</v>
      </c>
      <c r="B1676">
        <v>1</v>
      </c>
      <c r="D1676">
        <v>2</v>
      </c>
      <c r="E1676">
        <v>36</v>
      </c>
      <c r="F1676" s="1">
        <v>43020</v>
      </c>
      <c r="G1676" s="1">
        <v>43025</v>
      </c>
      <c r="H1676">
        <v>6</v>
      </c>
      <c r="I1676">
        <v>55.61</v>
      </c>
      <c r="J1676">
        <v>0</v>
      </c>
      <c r="K1676">
        <v>34.593924999999999</v>
      </c>
      <c r="L1676">
        <v>-97.979213999999999</v>
      </c>
      <c r="M1676" s="13">
        <f>ACOS(COS(RADIANS(90-$P$2)) *COS(RADIANS(90-Table22[[#This Row],[Latitude]])) +SIN(RADIANS(90-$P$2)) *SIN(RADIANS(90-Table22[[#This Row],[Latitude]])) *COS(RADIANS($Q$2-Table22[[#This Row],[Longitude]]))) *3958.756</f>
        <v>51.958792222098623</v>
      </c>
      <c r="N1676" s="12">
        <f>Table22[[#This Row],[Permit Approval Date]]-Table22[[#This Row],[Permit Submitted Date]]</f>
        <v>5</v>
      </c>
    </row>
    <row r="1677" spans="1:14">
      <c r="A1677" t="str">
        <f t="shared" si="26"/>
        <v>Norman</v>
      </c>
      <c r="B1677">
        <v>1</v>
      </c>
      <c r="D1677">
        <v>1</v>
      </c>
      <c r="E1677">
        <v>21</v>
      </c>
      <c r="F1677" s="1">
        <v>43020</v>
      </c>
      <c r="G1677" s="1">
        <v>43033</v>
      </c>
      <c r="H1677">
        <v>5</v>
      </c>
      <c r="I1677">
        <v>54.15</v>
      </c>
      <c r="J1677">
        <v>0</v>
      </c>
      <c r="K1677">
        <v>34.958142000000002</v>
      </c>
      <c r="L1677">
        <v>-97.245610999999997</v>
      </c>
      <c r="M1677" s="13">
        <f>ACOS(COS(RADIANS(90-$P$2)) *COS(RADIANS(90-Table22[[#This Row],[Latitude]])) +SIN(RADIANS(90-$P$2)) *SIN(RADIANS(90-Table22[[#This Row],[Latitude]])) *COS(RADIANS($Q$2-Table22[[#This Row],[Longitude]]))) *3958.756</f>
        <v>20.557428257570493</v>
      </c>
      <c r="N1677" s="12">
        <f>Table22[[#This Row],[Permit Approval Date]]-Table22[[#This Row],[Permit Submitted Date]]</f>
        <v>13</v>
      </c>
    </row>
    <row r="1678" spans="1:14">
      <c r="A1678" t="str">
        <f t="shared" si="26"/>
        <v>Norman</v>
      </c>
      <c r="B1678">
        <v>1</v>
      </c>
      <c r="D1678">
        <v>1</v>
      </c>
      <c r="E1678">
        <v>14</v>
      </c>
      <c r="F1678" s="1">
        <v>43020</v>
      </c>
      <c r="G1678" s="1">
        <v>43024</v>
      </c>
      <c r="H1678">
        <v>6</v>
      </c>
      <c r="I1678">
        <v>49.620000000000005</v>
      </c>
      <c r="J1678">
        <v>4.4000000000000004</v>
      </c>
      <c r="K1678">
        <v>35.338142000000005</v>
      </c>
      <c r="L1678">
        <v>-97.385610999999997</v>
      </c>
      <c r="M1678" s="13">
        <f>ACOS(COS(RADIANS(90-$P$2)) *COS(RADIANS(90-Table22[[#This Row],[Latitude]])) +SIN(RADIANS(90-$P$2)) *SIN(RADIANS(90-Table22[[#This Row],[Latitude]])) *COS(RADIANS($Q$2-Table22[[#This Row],[Longitude]]))) *3958.756</f>
        <v>9.7527180483824942</v>
      </c>
      <c r="N1678" s="12">
        <f>Table22[[#This Row],[Permit Approval Date]]-Table22[[#This Row],[Permit Submitted Date]]</f>
        <v>4</v>
      </c>
    </row>
    <row r="1679" spans="1:14">
      <c r="A1679" t="str">
        <f t="shared" si="26"/>
        <v>Norman</v>
      </c>
      <c r="B1679">
        <v>1</v>
      </c>
      <c r="D1679">
        <v>1</v>
      </c>
      <c r="E1679">
        <v>18</v>
      </c>
      <c r="F1679" s="1">
        <v>43020</v>
      </c>
      <c r="G1679" s="1">
        <v>43025</v>
      </c>
      <c r="H1679">
        <v>7</v>
      </c>
      <c r="I1679">
        <v>43.73</v>
      </c>
      <c r="J1679">
        <v>0</v>
      </c>
      <c r="K1679">
        <v>35.2536214</v>
      </c>
      <c r="L1679">
        <v>-97.449232199999997</v>
      </c>
      <c r="M1679" s="13">
        <f>ACOS(COS(RADIANS(90-$P$2)) *COS(RADIANS(90-Table22[[#This Row],[Latitude]])) +SIN(RADIANS(90-$P$2)) *SIN(RADIANS(90-Table22[[#This Row],[Latitude]])) *COS(RADIANS($Q$2-Table22[[#This Row],[Longitude]]))) *3958.756</f>
        <v>3.2888620589201505</v>
      </c>
      <c r="N1679" s="12">
        <f>Table22[[#This Row],[Permit Approval Date]]-Table22[[#This Row],[Permit Submitted Date]]</f>
        <v>5</v>
      </c>
    </row>
    <row r="1680" spans="1:14">
      <c r="A1680" t="str">
        <f t="shared" si="26"/>
        <v>Norman</v>
      </c>
      <c r="B1680">
        <v>1</v>
      </c>
      <c r="D1680">
        <v>1</v>
      </c>
      <c r="E1680">
        <v>24</v>
      </c>
      <c r="F1680" s="1">
        <v>43020</v>
      </c>
      <c r="G1680" s="1">
        <v>43024</v>
      </c>
      <c r="H1680">
        <v>4</v>
      </c>
      <c r="I1680">
        <v>42.64</v>
      </c>
      <c r="J1680">
        <v>0</v>
      </c>
      <c r="K1680">
        <v>35.028142000000003</v>
      </c>
      <c r="L1680">
        <v>-97.255610999999988</v>
      </c>
      <c r="M1680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680" s="12">
        <f>Table22[[#This Row],[Permit Approval Date]]-Table22[[#This Row],[Permit Submitted Date]]</f>
        <v>4</v>
      </c>
    </row>
    <row r="1681" spans="1:14">
      <c r="A1681" t="str">
        <f t="shared" si="26"/>
        <v>Norman</v>
      </c>
      <c r="B1681">
        <v>1</v>
      </c>
      <c r="D1681">
        <v>1</v>
      </c>
      <c r="E1681">
        <v>18</v>
      </c>
      <c r="F1681" s="1">
        <v>43020</v>
      </c>
      <c r="G1681" s="1">
        <v>43028</v>
      </c>
      <c r="H1681">
        <v>5</v>
      </c>
      <c r="I1681">
        <v>38.92</v>
      </c>
      <c r="J1681">
        <v>0</v>
      </c>
      <c r="K1681">
        <v>35.140682599999998</v>
      </c>
      <c r="L1681">
        <v>-97.382868299999998</v>
      </c>
      <c r="M1681" s="13">
        <f>ACOS(COS(RADIANS(90-$P$2)) *COS(RADIANS(90-Table22[[#This Row],[Latitude]])) +SIN(RADIANS(90-$P$2)) *SIN(RADIANS(90-Table22[[#This Row],[Latitude]])) *COS(RADIANS($Q$2-Table22[[#This Row],[Longitude]]))) *3958.756</f>
        <v>5.777002977755803</v>
      </c>
      <c r="N1681" s="12">
        <f>Table22[[#This Row],[Permit Approval Date]]-Table22[[#This Row],[Permit Submitted Date]]</f>
        <v>8</v>
      </c>
    </row>
    <row r="1682" spans="1:14">
      <c r="A1682" t="str">
        <f t="shared" si="26"/>
        <v>Norman</v>
      </c>
      <c r="B1682">
        <v>0</v>
      </c>
      <c r="D1682">
        <v>1</v>
      </c>
      <c r="E1682">
        <v>15</v>
      </c>
      <c r="F1682" s="1">
        <v>43020</v>
      </c>
      <c r="G1682" s="1">
        <v>43020</v>
      </c>
      <c r="H1682">
        <v>3</v>
      </c>
      <c r="I1682">
        <v>35.71</v>
      </c>
      <c r="J1682">
        <v>0</v>
      </c>
      <c r="K1682">
        <v>36.002937899999999</v>
      </c>
      <c r="L1682">
        <v>-97.346161600000002</v>
      </c>
      <c r="M1682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1682" s="12">
        <f>Table22[[#This Row],[Permit Approval Date]]-Table22[[#This Row],[Permit Submitted Date]]</f>
        <v>0</v>
      </c>
    </row>
    <row r="1683" spans="1:14">
      <c r="A1683" t="str">
        <f t="shared" si="26"/>
        <v>Norman</v>
      </c>
      <c r="B1683">
        <v>0</v>
      </c>
      <c r="D1683">
        <v>1</v>
      </c>
      <c r="E1683">
        <v>10</v>
      </c>
      <c r="F1683" s="1">
        <v>43020</v>
      </c>
      <c r="G1683" s="1">
        <v>43031</v>
      </c>
      <c r="H1683">
        <v>4</v>
      </c>
      <c r="I1683">
        <v>32.58</v>
      </c>
      <c r="J1683">
        <v>0</v>
      </c>
      <c r="K1683">
        <v>35.482937899999996</v>
      </c>
      <c r="L1683">
        <v>-97.206161600000001</v>
      </c>
      <c r="M1683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83" s="12">
        <f>Table22[[#This Row],[Permit Approval Date]]-Table22[[#This Row],[Permit Submitted Date]]</f>
        <v>11</v>
      </c>
    </row>
    <row r="1684" spans="1:14">
      <c r="A1684" t="str">
        <f t="shared" si="26"/>
        <v>Norman</v>
      </c>
      <c r="B1684">
        <v>1</v>
      </c>
      <c r="D1684">
        <v>1</v>
      </c>
      <c r="E1684">
        <v>18</v>
      </c>
      <c r="F1684" s="1">
        <v>43020</v>
      </c>
      <c r="G1684" s="1">
        <v>43021</v>
      </c>
      <c r="H1684">
        <v>4</v>
      </c>
      <c r="I1684">
        <v>26.740000000000002</v>
      </c>
      <c r="J1684">
        <v>2.2999999999999998</v>
      </c>
      <c r="K1684">
        <v>35.333925000000001</v>
      </c>
      <c r="L1684">
        <v>-97.419213999999997</v>
      </c>
      <c r="M1684" s="13">
        <f>ACOS(COS(RADIANS(90-$P$2)) *COS(RADIANS(90-Table22[[#This Row],[Latitude]])) +SIN(RADIANS(90-$P$2)) *SIN(RADIANS(90-Table22[[#This Row],[Latitude]])) *COS(RADIANS($Q$2-Table22[[#This Row],[Longitude]]))) *3958.756</f>
        <v>8.9682435831207172</v>
      </c>
      <c r="N1684" s="12">
        <f>Table22[[#This Row],[Permit Approval Date]]-Table22[[#This Row],[Permit Submitted Date]]</f>
        <v>1</v>
      </c>
    </row>
    <row r="1685" spans="1:14">
      <c r="A1685" t="str">
        <f t="shared" si="26"/>
        <v>Norman</v>
      </c>
      <c r="B1685">
        <v>0</v>
      </c>
      <c r="D1685">
        <v>1</v>
      </c>
      <c r="E1685">
        <v>21</v>
      </c>
      <c r="F1685" s="1">
        <v>43020</v>
      </c>
      <c r="G1685" s="1">
        <v>43020</v>
      </c>
      <c r="H1685">
        <v>3</v>
      </c>
      <c r="I1685">
        <v>24.75</v>
      </c>
      <c r="J1685">
        <v>0</v>
      </c>
      <c r="K1685">
        <v>35.702937899999995</v>
      </c>
      <c r="L1685">
        <v>-97.4261616</v>
      </c>
      <c r="M1685" s="13">
        <f>ACOS(COS(RADIANS(90-$P$2)) *COS(RADIANS(90-Table22[[#This Row],[Latitude]])) +SIN(RADIANS(90-$P$2)) *SIN(RADIANS(90-Table22[[#This Row],[Latitude]])) *COS(RADIANS($Q$2-Table22[[#This Row],[Longitude]]))) *3958.756</f>
        <v>34.349627017789345</v>
      </c>
      <c r="N1685" s="12">
        <f>Table22[[#This Row],[Permit Approval Date]]-Table22[[#This Row],[Permit Submitted Date]]</f>
        <v>0</v>
      </c>
    </row>
    <row r="1686" spans="1:14">
      <c r="A1686" t="str">
        <f t="shared" si="26"/>
        <v>Norman</v>
      </c>
      <c r="B1686">
        <v>1</v>
      </c>
      <c r="D1686">
        <v>1</v>
      </c>
      <c r="E1686">
        <v>18</v>
      </c>
      <c r="F1686" s="1">
        <v>43021</v>
      </c>
      <c r="G1686" s="1">
        <v>43032</v>
      </c>
      <c r="H1686">
        <v>7</v>
      </c>
      <c r="I1686">
        <v>70.53</v>
      </c>
      <c r="J1686">
        <v>0</v>
      </c>
      <c r="K1686">
        <v>34.693205599999999</v>
      </c>
      <c r="L1686">
        <v>-97.158782399999993</v>
      </c>
      <c r="M1686" s="13">
        <f>ACOS(COS(RADIANS(90-$P$2)) *COS(RADIANS(90-Table22[[#This Row],[Latitude]])) +SIN(RADIANS(90-$P$2)) *SIN(RADIANS(90-Table22[[#This Row],[Latitude]])) *COS(RADIANS($Q$2-Table22[[#This Row],[Longitude]]))) *3958.756</f>
        <v>39.004969524934992</v>
      </c>
      <c r="N1686" s="12">
        <f>Table22[[#This Row],[Permit Approval Date]]-Table22[[#This Row],[Permit Submitted Date]]</f>
        <v>11</v>
      </c>
    </row>
    <row r="1687" spans="1:14">
      <c r="A1687" t="str">
        <f t="shared" si="26"/>
        <v>Norman</v>
      </c>
      <c r="B1687">
        <v>0</v>
      </c>
      <c r="D1687">
        <v>1</v>
      </c>
      <c r="E1687">
        <v>17</v>
      </c>
      <c r="F1687" s="1">
        <v>43021</v>
      </c>
      <c r="G1687" s="1">
        <v>43021</v>
      </c>
      <c r="H1687">
        <v>4</v>
      </c>
      <c r="I1687">
        <v>34.44</v>
      </c>
      <c r="J1687">
        <v>0</v>
      </c>
      <c r="K1687">
        <v>34.962937899999993</v>
      </c>
      <c r="L1687">
        <v>-97.966161600000007</v>
      </c>
      <c r="M1687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687" s="12">
        <f>Table22[[#This Row],[Permit Approval Date]]-Table22[[#This Row],[Permit Submitted Date]]</f>
        <v>0</v>
      </c>
    </row>
    <row r="1688" spans="1:14">
      <c r="A1688" t="str">
        <f t="shared" si="26"/>
        <v>Norman</v>
      </c>
      <c r="B1688">
        <v>0</v>
      </c>
      <c r="D1688">
        <v>1</v>
      </c>
      <c r="E1688">
        <v>23</v>
      </c>
      <c r="F1688" s="1">
        <v>43021</v>
      </c>
      <c r="G1688" s="1">
        <v>43026</v>
      </c>
      <c r="H1688">
        <v>3</v>
      </c>
      <c r="I1688">
        <v>29.85</v>
      </c>
      <c r="J1688">
        <v>0</v>
      </c>
      <c r="K1688">
        <v>35.162937899999996</v>
      </c>
      <c r="L1688">
        <v>-97.446161599999996</v>
      </c>
      <c r="M1688" s="13">
        <f>ACOS(COS(RADIANS(90-$P$2)) *COS(RADIANS(90-Table22[[#This Row],[Latitude]])) +SIN(RADIANS(90-$P$2)) *SIN(RADIANS(90-Table22[[#This Row],[Latitude]])) *COS(RADIANS($Q$2-Table22[[#This Row],[Longitude]]))) *3958.756</f>
        <v>2.980183107586265</v>
      </c>
      <c r="N1688" s="12">
        <f>Table22[[#This Row],[Permit Approval Date]]-Table22[[#This Row],[Permit Submitted Date]]</f>
        <v>5</v>
      </c>
    </row>
    <row r="1689" spans="1:14">
      <c r="A1689" t="str">
        <f t="shared" si="26"/>
        <v>Norman</v>
      </c>
      <c r="B1689">
        <v>1</v>
      </c>
      <c r="D1689">
        <v>1</v>
      </c>
      <c r="E1689">
        <v>17</v>
      </c>
      <c r="F1689" s="1">
        <v>43022</v>
      </c>
      <c r="G1689" s="1">
        <v>43024</v>
      </c>
      <c r="H1689">
        <v>5</v>
      </c>
      <c r="I1689">
        <v>49.779999999999994</v>
      </c>
      <c r="J1689">
        <v>0</v>
      </c>
      <c r="K1689">
        <v>35.028142000000003</v>
      </c>
      <c r="L1689">
        <v>-97.255610999999988</v>
      </c>
      <c r="M1689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689" s="12">
        <f>Table22[[#This Row],[Permit Approval Date]]-Table22[[#This Row],[Permit Submitted Date]]</f>
        <v>2</v>
      </c>
    </row>
    <row r="1690" spans="1:14">
      <c r="A1690" t="str">
        <f t="shared" si="26"/>
        <v>Norman</v>
      </c>
      <c r="B1690">
        <v>1</v>
      </c>
      <c r="D1690">
        <v>2</v>
      </c>
      <c r="E1690">
        <v>38</v>
      </c>
      <c r="F1690" s="1">
        <v>43024</v>
      </c>
      <c r="G1690" s="1">
        <v>43025</v>
      </c>
      <c r="H1690">
        <v>10</v>
      </c>
      <c r="I1690">
        <v>77.61</v>
      </c>
      <c r="J1690">
        <v>0</v>
      </c>
      <c r="K1690">
        <v>34.593924999999999</v>
      </c>
      <c r="L1690">
        <v>-97.979213999999999</v>
      </c>
      <c r="M1690" s="13">
        <f>ACOS(COS(RADIANS(90-$P$2)) *COS(RADIANS(90-Table22[[#This Row],[Latitude]])) +SIN(RADIANS(90-$P$2)) *SIN(RADIANS(90-Table22[[#This Row],[Latitude]])) *COS(RADIANS($Q$2-Table22[[#This Row],[Longitude]]))) *3958.756</f>
        <v>51.958792222098623</v>
      </c>
      <c r="N1690" s="12">
        <f>Table22[[#This Row],[Permit Approval Date]]-Table22[[#This Row],[Permit Submitted Date]]</f>
        <v>1</v>
      </c>
    </row>
    <row r="1691" spans="1:14">
      <c r="A1691" t="str">
        <f t="shared" si="26"/>
        <v>Norman</v>
      </c>
      <c r="B1691">
        <v>0</v>
      </c>
      <c r="D1691">
        <v>2</v>
      </c>
      <c r="E1691">
        <v>28</v>
      </c>
      <c r="F1691" s="1">
        <v>43024</v>
      </c>
      <c r="G1691" s="1">
        <v>43034</v>
      </c>
      <c r="H1691">
        <v>9</v>
      </c>
      <c r="I1691">
        <v>76.66</v>
      </c>
      <c r="J1691">
        <v>0</v>
      </c>
      <c r="K1691">
        <v>35.482937899999996</v>
      </c>
      <c r="L1691">
        <v>-97.206161600000001</v>
      </c>
      <c r="M1691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691" s="12">
        <f>Table22[[#This Row],[Permit Approval Date]]-Table22[[#This Row],[Permit Submitted Date]]</f>
        <v>10</v>
      </c>
    </row>
    <row r="1692" spans="1:14">
      <c r="A1692" t="str">
        <f t="shared" si="26"/>
        <v>Norman</v>
      </c>
      <c r="B1692">
        <v>1</v>
      </c>
      <c r="C1692">
        <v>1</v>
      </c>
      <c r="D1692">
        <v>1</v>
      </c>
      <c r="E1692">
        <v>24</v>
      </c>
      <c r="F1692" s="1">
        <v>43024</v>
      </c>
      <c r="G1692" s="1">
        <v>43038</v>
      </c>
      <c r="H1692">
        <v>7</v>
      </c>
      <c r="I1692">
        <v>26.439999999999998</v>
      </c>
      <c r="J1692">
        <v>17.04</v>
      </c>
      <c r="K1692">
        <v>35.075773099999999</v>
      </c>
      <c r="L1692">
        <v>-97.674911899999998</v>
      </c>
      <c r="M1692" s="13">
        <f>ACOS(COS(RADIANS(90-$P$2)) *COS(RADIANS(90-Table22[[#This Row],[Latitude]])) +SIN(RADIANS(90-$P$2)) *SIN(RADIANS(90-Table22[[#This Row],[Latitude]])) *COS(RADIANS($Q$2-Table22[[#This Row],[Longitude]]))) *3958.756</f>
        <v>15.729604323045256</v>
      </c>
      <c r="N1692" s="12">
        <f>Table22[[#This Row],[Permit Approval Date]]-Table22[[#This Row],[Permit Submitted Date]]</f>
        <v>14</v>
      </c>
    </row>
    <row r="1693" spans="1:14">
      <c r="A1693" t="str">
        <f t="shared" si="26"/>
        <v>Norman</v>
      </c>
      <c r="B1693">
        <v>1</v>
      </c>
      <c r="D1693">
        <v>1</v>
      </c>
      <c r="E1693">
        <v>17</v>
      </c>
      <c r="F1693" s="1">
        <v>43024</v>
      </c>
      <c r="G1693" s="1">
        <v>43038</v>
      </c>
      <c r="H1693">
        <v>6</v>
      </c>
      <c r="I1693">
        <v>43.85</v>
      </c>
      <c r="J1693">
        <v>0</v>
      </c>
      <c r="K1693">
        <v>35.278142000000003</v>
      </c>
      <c r="L1693">
        <v>-97.385610999999997</v>
      </c>
      <c r="M1693" s="13">
        <f>ACOS(COS(RADIANS(90-$P$2)) *COS(RADIANS(90-Table22[[#This Row],[Latitude]])) +SIN(RADIANS(90-$P$2)) *SIN(RADIANS(90-Table22[[#This Row],[Latitude]])) *COS(RADIANS($Q$2-Table22[[#This Row],[Longitude]]))) *3958.756</f>
        <v>6.0539312557402871</v>
      </c>
      <c r="N1693" s="12">
        <f>Table22[[#This Row],[Permit Approval Date]]-Table22[[#This Row],[Permit Submitted Date]]</f>
        <v>14</v>
      </c>
    </row>
    <row r="1694" spans="1:14">
      <c r="A1694" t="str">
        <f t="shared" si="26"/>
        <v>Norman</v>
      </c>
      <c r="B1694">
        <v>1</v>
      </c>
      <c r="D1694">
        <v>1</v>
      </c>
      <c r="E1694">
        <v>10</v>
      </c>
      <c r="F1694" s="1">
        <v>43024</v>
      </c>
      <c r="G1694" s="1">
        <v>43024</v>
      </c>
      <c r="H1694">
        <v>6</v>
      </c>
      <c r="I1694">
        <v>37.700000000000003</v>
      </c>
      <c r="J1694">
        <v>2.3199999999999998</v>
      </c>
      <c r="K1694">
        <v>35.210556999999994</v>
      </c>
      <c r="L1694">
        <v>-97.610181400000016</v>
      </c>
      <c r="M1694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694" s="12">
        <f>Table22[[#This Row],[Permit Approval Date]]-Table22[[#This Row],[Permit Submitted Date]]</f>
        <v>0</v>
      </c>
    </row>
    <row r="1695" spans="1:14">
      <c r="A1695" t="str">
        <f t="shared" si="26"/>
        <v>Norman</v>
      </c>
      <c r="B1695">
        <v>1</v>
      </c>
      <c r="D1695">
        <v>1</v>
      </c>
      <c r="E1695">
        <v>20</v>
      </c>
      <c r="F1695" s="1">
        <v>43024</v>
      </c>
      <c r="G1695" s="1">
        <v>43034</v>
      </c>
      <c r="H1695">
        <v>4</v>
      </c>
      <c r="I1695">
        <v>32.519999999999996</v>
      </c>
      <c r="J1695">
        <v>0</v>
      </c>
      <c r="K1695">
        <v>35.313924999999998</v>
      </c>
      <c r="L1695">
        <v>-97.779213999999996</v>
      </c>
      <c r="M1695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1695" s="12">
        <f>Table22[[#This Row],[Permit Approval Date]]-Table22[[#This Row],[Permit Submitted Date]]</f>
        <v>10</v>
      </c>
    </row>
    <row r="1696" spans="1:14">
      <c r="A1696" t="str">
        <f t="shared" si="26"/>
        <v>Norman</v>
      </c>
      <c r="B1696">
        <v>1</v>
      </c>
      <c r="D1696">
        <v>2</v>
      </c>
      <c r="E1696">
        <v>37</v>
      </c>
      <c r="F1696" s="1">
        <v>43025</v>
      </c>
      <c r="G1696" s="1">
        <v>43038</v>
      </c>
      <c r="H1696">
        <v>12</v>
      </c>
      <c r="I1696">
        <v>113.08</v>
      </c>
      <c r="J1696">
        <v>0</v>
      </c>
      <c r="K1696">
        <v>34.988142000000003</v>
      </c>
      <c r="L1696">
        <v>-97.275610999999998</v>
      </c>
      <c r="M1696" s="13">
        <f>ACOS(COS(RADIANS(90-$P$2)) *COS(RADIANS(90-Table22[[#This Row],[Latitude]])) +SIN(RADIANS(90-$P$2)) *SIN(RADIANS(90-Table22[[#This Row],[Latitude]])) *COS(RADIANS($Q$2-Table22[[#This Row],[Longitude]]))) *3958.756</f>
        <v>17.893484581304001</v>
      </c>
      <c r="N1696" s="12">
        <f>Table22[[#This Row],[Permit Approval Date]]-Table22[[#This Row],[Permit Submitted Date]]</f>
        <v>13</v>
      </c>
    </row>
    <row r="1697" spans="1:14">
      <c r="A1697" t="str">
        <f t="shared" si="26"/>
        <v>Norman</v>
      </c>
      <c r="B1697">
        <v>1</v>
      </c>
      <c r="D1697">
        <v>1</v>
      </c>
      <c r="E1697">
        <v>24</v>
      </c>
      <c r="F1697" s="1">
        <v>43025</v>
      </c>
      <c r="G1697" s="1">
        <v>43025</v>
      </c>
      <c r="H1697">
        <v>9</v>
      </c>
      <c r="I1697">
        <v>89.06</v>
      </c>
      <c r="J1697">
        <v>0</v>
      </c>
      <c r="K1697">
        <v>35.065345200000003</v>
      </c>
      <c r="L1697">
        <v>-97.484357899999992</v>
      </c>
      <c r="M1697" s="13">
        <f>ACOS(COS(RADIANS(90-$P$2)) *COS(RADIANS(90-Table22[[#This Row],[Latitude]])) +SIN(RADIANS(90-$P$2)) *SIN(RADIANS(90-Table22[[#This Row],[Latitude]])) *COS(RADIANS($Q$2-Table22[[#This Row],[Longitude]]))) *3958.756</f>
        <v>9.9541600162234207</v>
      </c>
      <c r="N1697" s="12">
        <f>Table22[[#This Row],[Permit Approval Date]]-Table22[[#This Row],[Permit Submitted Date]]</f>
        <v>0</v>
      </c>
    </row>
    <row r="1698" spans="1:14">
      <c r="A1698" t="str">
        <f t="shared" si="26"/>
        <v>Norman</v>
      </c>
      <c r="B1698">
        <v>1</v>
      </c>
      <c r="D1698">
        <v>1</v>
      </c>
      <c r="E1698">
        <v>26</v>
      </c>
      <c r="F1698" s="1">
        <v>43025</v>
      </c>
      <c r="G1698" s="1">
        <v>43032</v>
      </c>
      <c r="H1698">
        <v>8</v>
      </c>
      <c r="I1698">
        <v>64.569999999999993</v>
      </c>
      <c r="J1698">
        <v>0</v>
      </c>
      <c r="K1698">
        <v>35.385345200000003</v>
      </c>
      <c r="L1698">
        <v>-97.614357900000002</v>
      </c>
      <c r="M1698" s="13">
        <f>ACOS(COS(RADIANS(90-$P$2)) *COS(RADIANS(90-Table22[[#This Row],[Latitude]])) +SIN(RADIANS(90-$P$2)) *SIN(RADIANS(90-Table22[[#This Row],[Latitude]])) *COS(RADIANS($Q$2-Table22[[#This Row],[Longitude]]))) *3958.756</f>
        <v>15.585557003203469</v>
      </c>
      <c r="N1698" s="12">
        <f>Table22[[#This Row],[Permit Approval Date]]-Table22[[#This Row],[Permit Submitted Date]]</f>
        <v>7</v>
      </c>
    </row>
    <row r="1699" spans="1:14">
      <c r="A1699" t="str">
        <f t="shared" si="26"/>
        <v>Norman</v>
      </c>
      <c r="B1699">
        <v>1</v>
      </c>
      <c r="C1699">
        <v>1</v>
      </c>
      <c r="D1699">
        <v>1</v>
      </c>
      <c r="E1699">
        <v>20</v>
      </c>
      <c r="F1699" s="1">
        <v>43025</v>
      </c>
      <c r="G1699" s="1">
        <v>43025</v>
      </c>
      <c r="H1699">
        <v>8</v>
      </c>
      <c r="I1699">
        <v>44.95</v>
      </c>
      <c r="J1699">
        <v>14</v>
      </c>
      <c r="K1699">
        <v>35.803925</v>
      </c>
      <c r="L1699">
        <v>-97.199213999999998</v>
      </c>
      <c r="M1699" s="13">
        <f>ACOS(COS(RADIANS(90-$P$2)) *COS(RADIANS(90-Table22[[#This Row],[Latitude]])) +SIN(RADIANS(90-$P$2)) *SIN(RADIANS(90-Table22[[#This Row],[Latitude]])) *COS(RADIANS($Q$2-Table22[[#This Row],[Longitude]]))) *3958.756</f>
        <v>43.588761577956291</v>
      </c>
      <c r="N1699" s="12">
        <f>Table22[[#This Row],[Permit Approval Date]]-Table22[[#This Row],[Permit Submitted Date]]</f>
        <v>0</v>
      </c>
    </row>
    <row r="1700" spans="1:14">
      <c r="A1700" t="str">
        <f t="shared" si="26"/>
        <v>Norman</v>
      </c>
      <c r="B1700">
        <v>1</v>
      </c>
      <c r="C1700">
        <v>1</v>
      </c>
      <c r="D1700">
        <v>2</v>
      </c>
      <c r="E1700">
        <v>36</v>
      </c>
      <c r="F1700" s="1">
        <v>43025</v>
      </c>
      <c r="G1700" s="1">
        <v>43025</v>
      </c>
      <c r="H1700">
        <v>10</v>
      </c>
      <c r="I1700">
        <v>49.339999999999996</v>
      </c>
      <c r="J1700">
        <v>13.620000000000001</v>
      </c>
      <c r="K1700">
        <v>35.550556999999998</v>
      </c>
      <c r="L1700">
        <v>-97.470181400000001</v>
      </c>
      <c r="M1700" s="13">
        <f>ACOS(COS(RADIANS(90-$P$2)) *COS(RADIANS(90-Table22[[#This Row],[Latitude]])) +SIN(RADIANS(90-$P$2)) *SIN(RADIANS(90-Table22[[#This Row],[Latitude]])) *COS(RADIANS($Q$2-Table22[[#This Row],[Longitude]]))) *3958.756</f>
        <v>23.838805986574858</v>
      </c>
      <c r="N1700" s="12">
        <f>Table22[[#This Row],[Permit Approval Date]]-Table22[[#This Row],[Permit Submitted Date]]</f>
        <v>0</v>
      </c>
    </row>
    <row r="1701" spans="1:14">
      <c r="A1701" t="str">
        <f t="shared" si="26"/>
        <v>Norman</v>
      </c>
      <c r="B1701">
        <v>1</v>
      </c>
      <c r="C1701">
        <v>1</v>
      </c>
      <c r="D1701">
        <v>1</v>
      </c>
      <c r="E1701">
        <v>19</v>
      </c>
      <c r="F1701" s="1">
        <v>43025</v>
      </c>
      <c r="G1701" s="1">
        <v>43026</v>
      </c>
      <c r="H1701">
        <v>8</v>
      </c>
      <c r="I1701">
        <v>47.82</v>
      </c>
      <c r="J1701">
        <v>12.370000000000001</v>
      </c>
      <c r="K1701">
        <v>35.264834499999999</v>
      </c>
      <c r="L1701">
        <v>-97.160178399999992</v>
      </c>
      <c r="M1701" s="13">
        <f>ACOS(COS(RADIANS(90-$P$2)) *COS(RADIANS(90-Table22[[#This Row],[Latitude]])) +SIN(RADIANS(90-$P$2)) *SIN(RADIANS(90-Table22[[#This Row],[Latitude]])) *COS(RADIANS($Q$2-Table22[[#This Row],[Longitude]]))) *3958.756</f>
        <v>16.667282215523439</v>
      </c>
      <c r="N1701" s="12">
        <f>Table22[[#This Row],[Permit Approval Date]]-Table22[[#This Row],[Permit Submitted Date]]</f>
        <v>1</v>
      </c>
    </row>
    <row r="1702" spans="1:14">
      <c r="A1702" t="str">
        <f t="shared" si="26"/>
        <v>Norman</v>
      </c>
      <c r="B1702">
        <v>1</v>
      </c>
      <c r="D1702">
        <v>1</v>
      </c>
      <c r="E1702">
        <v>18</v>
      </c>
      <c r="F1702" s="1">
        <v>43025</v>
      </c>
      <c r="G1702" s="1">
        <v>43046</v>
      </c>
      <c r="H1702">
        <v>5</v>
      </c>
      <c r="I1702">
        <v>45.33</v>
      </c>
      <c r="J1702">
        <v>0</v>
      </c>
      <c r="K1702">
        <v>34.928142000000001</v>
      </c>
      <c r="L1702">
        <v>-97.295610999999994</v>
      </c>
      <c r="M1702" s="13">
        <f>ACOS(COS(RADIANS(90-$P$2)) *COS(RADIANS(90-Table22[[#This Row],[Latitude]])) +SIN(RADIANS(90-$P$2)) *SIN(RADIANS(90-Table22[[#This Row],[Latitude]])) *COS(RADIANS($Q$2-Table22[[#This Row],[Longitude]]))) *3958.756</f>
        <v>21.016135911583238</v>
      </c>
      <c r="N1702" s="12">
        <f>Table22[[#This Row],[Permit Approval Date]]-Table22[[#This Row],[Permit Submitted Date]]</f>
        <v>21</v>
      </c>
    </row>
    <row r="1703" spans="1:14">
      <c r="A1703" t="str">
        <f t="shared" si="26"/>
        <v>Norman</v>
      </c>
      <c r="B1703">
        <v>1</v>
      </c>
      <c r="D1703">
        <v>1</v>
      </c>
      <c r="E1703">
        <v>24</v>
      </c>
      <c r="F1703" s="1">
        <v>43025</v>
      </c>
      <c r="G1703" s="1">
        <v>43025</v>
      </c>
      <c r="H1703">
        <v>4</v>
      </c>
      <c r="I1703">
        <v>45.25</v>
      </c>
      <c r="J1703">
        <v>0</v>
      </c>
      <c r="K1703">
        <v>34.883924999999998</v>
      </c>
      <c r="L1703">
        <v>-97.529213999999996</v>
      </c>
      <c r="M1703" s="13">
        <f>ACOS(COS(RADIANS(90-$P$2)) *COS(RADIANS(90-Table22[[#This Row],[Latitude]])) +SIN(RADIANS(90-$P$2)) *SIN(RADIANS(90-Table22[[#This Row],[Latitude]])) *COS(RADIANS($Q$2-Table22[[#This Row],[Longitude]]))) *3958.756</f>
        <v>22.743071222211018</v>
      </c>
      <c r="N1703" s="12">
        <f>Table22[[#This Row],[Permit Approval Date]]-Table22[[#This Row],[Permit Submitted Date]]</f>
        <v>0</v>
      </c>
    </row>
    <row r="1704" spans="1:14">
      <c r="A1704" t="str">
        <f t="shared" si="26"/>
        <v>Norman</v>
      </c>
      <c r="B1704">
        <v>0</v>
      </c>
      <c r="D1704">
        <v>1</v>
      </c>
      <c r="E1704">
        <v>22</v>
      </c>
      <c r="F1704" s="1">
        <v>43025</v>
      </c>
      <c r="G1704" s="1">
        <v>43025</v>
      </c>
      <c r="H1704">
        <v>4</v>
      </c>
      <c r="I1704">
        <v>42.269999999999996</v>
      </c>
      <c r="J1704">
        <v>0</v>
      </c>
      <c r="K1704">
        <v>35.232937899999996</v>
      </c>
      <c r="L1704">
        <v>-97.006161599999999</v>
      </c>
      <c r="M1704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704" s="12">
        <f>Table22[[#This Row],[Permit Approval Date]]-Table22[[#This Row],[Permit Submitted Date]]</f>
        <v>0</v>
      </c>
    </row>
    <row r="1705" spans="1:14">
      <c r="A1705" t="str">
        <f t="shared" si="26"/>
        <v>Norman</v>
      </c>
      <c r="B1705">
        <v>1</v>
      </c>
      <c r="D1705">
        <v>1</v>
      </c>
      <c r="E1705">
        <v>19</v>
      </c>
      <c r="F1705" s="1">
        <v>43025</v>
      </c>
      <c r="G1705" s="1">
        <v>43025</v>
      </c>
      <c r="H1705">
        <v>4</v>
      </c>
      <c r="I1705">
        <v>36.769999999999996</v>
      </c>
      <c r="J1705">
        <v>0</v>
      </c>
      <c r="K1705">
        <v>35.443925</v>
      </c>
      <c r="L1705">
        <v>-97.619213999999999</v>
      </c>
      <c r="M1705" s="13">
        <f>ACOS(COS(RADIANS(90-$P$2)) *COS(RADIANS(90-Table22[[#This Row],[Latitude]])) +SIN(RADIANS(90-$P$2)) *SIN(RADIANS(90-Table22[[#This Row],[Latitude]])) *COS(RADIANS($Q$2-Table22[[#This Row],[Longitude]]))) *3958.756</f>
        <v>19.098404895161835</v>
      </c>
      <c r="N1705" s="12">
        <f>Table22[[#This Row],[Permit Approval Date]]-Table22[[#This Row],[Permit Submitted Date]]</f>
        <v>0</v>
      </c>
    </row>
    <row r="1706" spans="1:14">
      <c r="A1706" t="str">
        <f t="shared" si="26"/>
        <v>Norman</v>
      </c>
      <c r="B1706">
        <v>1</v>
      </c>
      <c r="D1706">
        <v>1</v>
      </c>
      <c r="E1706">
        <v>32</v>
      </c>
      <c r="F1706" s="1">
        <v>43025</v>
      </c>
      <c r="G1706" s="1">
        <v>43025</v>
      </c>
      <c r="H1706">
        <v>5</v>
      </c>
      <c r="I1706">
        <v>35.32</v>
      </c>
      <c r="J1706">
        <v>5.1899999999999995</v>
      </c>
      <c r="K1706">
        <v>34.593924999999999</v>
      </c>
      <c r="L1706">
        <v>-97.979213999999999</v>
      </c>
      <c r="M1706" s="13">
        <f>ACOS(COS(RADIANS(90-$P$2)) *COS(RADIANS(90-Table22[[#This Row],[Latitude]])) +SIN(RADIANS(90-$P$2)) *SIN(RADIANS(90-Table22[[#This Row],[Latitude]])) *COS(RADIANS($Q$2-Table22[[#This Row],[Longitude]]))) *3958.756</f>
        <v>51.958792222098623</v>
      </c>
      <c r="N1706" s="12">
        <f>Table22[[#This Row],[Permit Approval Date]]-Table22[[#This Row],[Permit Submitted Date]]</f>
        <v>0</v>
      </c>
    </row>
    <row r="1707" spans="1:14">
      <c r="A1707" t="str">
        <f t="shared" si="26"/>
        <v>Norman</v>
      </c>
      <c r="B1707">
        <v>1</v>
      </c>
      <c r="D1707">
        <v>1</v>
      </c>
      <c r="E1707">
        <v>17</v>
      </c>
      <c r="F1707" s="1">
        <v>43025</v>
      </c>
      <c r="G1707" s="1">
        <v>43040</v>
      </c>
      <c r="H1707">
        <v>4</v>
      </c>
      <c r="I1707">
        <v>29.980000000000004</v>
      </c>
      <c r="J1707">
        <v>0</v>
      </c>
      <c r="K1707">
        <v>35.168142000000003</v>
      </c>
      <c r="L1707">
        <v>-97.255610999999988</v>
      </c>
      <c r="M1707" s="13">
        <f>ACOS(COS(RADIANS(90-$P$2)) *COS(RADIANS(90-Table22[[#This Row],[Latitude]])) +SIN(RADIANS(90-$P$2)) *SIN(RADIANS(90-Table22[[#This Row],[Latitude]])) *COS(RADIANS($Q$2-Table22[[#This Row],[Longitude]]))) *3958.756</f>
        <v>11.099650327938939</v>
      </c>
      <c r="N1707" s="12">
        <f>Table22[[#This Row],[Permit Approval Date]]-Table22[[#This Row],[Permit Submitted Date]]</f>
        <v>15</v>
      </c>
    </row>
    <row r="1708" spans="1:14">
      <c r="A1708" t="str">
        <f t="shared" si="26"/>
        <v>Norman</v>
      </c>
      <c r="B1708">
        <v>1</v>
      </c>
      <c r="C1708">
        <v>1</v>
      </c>
      <c r="D1708">
        <v>1</v>
      </c>
      <c r="E1708">
        <v>20</v>
      </c>
      <c r="F1708" s="1">
        <v>43026</v>
      </c>
      <c r="G1708" s="1">
        <v>43031</v>
      </c>
      <c r="H1708">
        <v>9</v>
      </c>
      <c r="I1708">
        <v>61.72</v>
      </c>
      <c r="J1708">
        <v>24.87</v>
      </c>
      <c r="K1708">
        <v>35.233205599999998</v>
      </c>
      <c r="L1708">
        <v>-97.578782399999994</v>
      </c>
      <c r="M1708" s="13">
        <f>ACOS(COS(RADIANS(90-$P$2)) *COS(RADIANS(90-Table22[[#This Row],[Latitude]])) +SIN(RADIANS(90-$P$2)) *SIN(RADIANS(90-Table22[[#This Row],[Latitude]])) *COS(RADIANS($Q$2-Table22[[#This Row],[Longitude]]))) *3958.756</f>
        <v>7.6920543646469195</v>
      </c>
      <c r="N1708" s="12">
        <f>Table22[[#This Row],[Permit Approval Date]]-Table22[[#This Row],[Permit Submitted Date]]</f>
        <v>5</v>
      </c>
    </row>
    <row r="1709" spans="1:14">
      <c r="A1709" t="str">
        <f t="shared" si="26"/>
        <v>Norman</v>
      </c>
      <c r="B1709">
        <v>1</v>
      </c>
      <c r="D1709">
        <v>2</v>
      </c>
      <c r="E1709">
        <v>42</v>
      </c>
      <c r="F1709" s="1">
        <v>43026</v>
      </c>
      <c r="G1709" s="1">
        <v>43045</v>
      </c>
      <c r="H1709">
        <v>15</v>
      </c>
      <c r="I1709">
        <v>106.95</v>
      </c>
      <c r="J1709">
        <v>0</v>
      </c>
      <c r="K1709">
        <v>35.170954999999999</v>
      </c>
      <c r="L1709">
        <v>-97.531639999999996</v>
      </c>
      <c r="M1709" s="13">
        <f>ACOS(COS(RADIANS(90-$P$2)) *COS(RADIANS(90-Table22[[#This Row],[Latitude]])) +SIN(RADIANS(90-$P$2)) *SIN(RADIANS(90-Table22[[#This Row],[Latitude]])) *COS(RADIANS($Q$2-Table22[[#This Row],[Longitude]]))) *3958.756</f>
        <v>5.3791098180254622</v>
      </c>
      <c r="N1709" s="12">
        <f>Table22[[#This Row],[Permit Approval Date]]-Table22[[#This Row],[Permit Submitted Date]]</f>
        <v>19</v>
      </c>
    </row>
    <row r="1710" spans="1:14">
      <c r="A1710" t="str">
        <f t="shared" si="26"/>
        <v>Norman</v>
      </c>
      <c r="B1710">
        <v>1</v>
      </c>
      <c r="D1710">
        <v>1</v>
      </c>
      <c r="E1710">
        <v>24</v>
      </c>
      <c r="F1710" s="1">
        <v>43026</v>
      </c>
      <c r="G1710" s="1">
        <v>43026</v>
      </c>
      <c r="H1710">
        <v>9</v>
      </c>
      <c r="I1710">
        <v>56.96</v>
      </c>
      <c r="J1710">
        <v>9.08</v>
      </c>
      <c r="K1710">
        <v>35.4748345</v>
      </c>
      <c r="L1710">
        <v>-97.610178399999995</v>
      </c>
      <c r="M1710" s="13">
        <f>ACOS(COS(RADIANS(90-$P$2)) *COS(RADIANS(90-Table22[[#This Row],[Latitude]])) +SIN(RADIANS(90-$P$2)) *SIN(RADIANS(90-Table22[[#This Row],[Latitude]])) *COS(RADIANS($Q$2-Table22[[#This Row],[Longitude]]))) *3958.756</f>
        <v>20.732115643256577</v>
      </c>
      <c r="N1710" s="12">
        <f>Table22[[#This Row],[Permit Approval Date]]-Table22[[#This Row],[Permit Submitted Date]]</f>
        <v>0</v>
      </c>
    </row>
    <row r="1711" spans="1:14">
      <c r="A1711" t="str">
        <f t="shared" si="26"/>
        <v>Norman</v>
      </c>
      <c r="B1711">
        <v>1</v>
      </c>
      <c r="D1711">
        <v>1</v>
      </c>
      <c r="E1711">
        <v>23</v>
      </c>
      <c r="F1711" s="1">
        <v>43026</v>
      </c>
      <c r="G1711" s="1">
        <v>43032</v>
      </c>
      <c r="H1711">
        <v>7</v>
      </c>
      <c r="I1711">
        <v>52.33</v>
      </c>
      <c r="J1711">
        <v>1</v>
      </c>
      <c r="K1711">
        <v>35.233924999999999</v>
      </c>
      <c r="L1711">
        <v>-97.269214000000005</v>
      </c>
      <c r="M1711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711" s="12">
        <f>Table22[[#This Row],[Permit Approval Date]]-Table22[[#This Row],[Permit Submitted Date]]</f>
        <v>6</v>
      </c>
    </row>
    <row r="1712" spans="1:14">
      <c r="A1712" t="str">
        <f t="shared" si="26"/>
        <v>Norman</v>
      </c>
      <c r="B1712">
        <v>1</v>
      </c>
      <c r="D1712">
        <v>1</v>
      </c>
      <c r="E1712">
        <v>30</v>
      </c>
      <c r="F1712" s="1">
        <v>43026</v>
      </c>
      <c r="G1712" s="1">
        <v>43028</v>
      </c>
      <c r="H1712">
        <v>8</v>
      </c>
      <c r="I1712">
        <v>52</v>
      </c>
      <c r="J1712">
        <v>0</v>
      </c>
      <c r="K1712">
        <v>35.290954999999997</v>
      </c>
      <c r="L1712">
        <v>-97.391639999999995</v>
      </c>
      <c r="M1712" s="13">
        <f>ACOS(COS(RADIANS(90-$P$2)) *COS(RADIANS(90-Table22[[#This Row],[Latitude]])) +SIN(RADIANS(90-$P$2)) *SIN(RADIANS(90-Table22[[#This Row],[Latitude]])) *COS(RADIANS($Q$2-Table22[[#This Row],[Longitude]]))) *3958.756</f>
        <v>6.6349557823356724</v>
      </c>
      <c r="N1712" s="12">
        <f>Table22[[#This Row],[Permit Approval Date]]-Table22[[#This Row],[Permit Submitted Date]]</f>
        <v>2</v>
      </c>
    </row>
    <row r="1713" spans="1:14">
      <c r="A1713" t="str">
        <f t="shared" si="26"/>
        <v>Norman</v>
      </c>
      <c r="B1713">
        <v>0</v>
      </c>
      <c r="D1713">
        <v>1</v>
      </c>
      <c r="E1713">
        <v>27</v>
      </c>
      <c r="F1713" s="1">
        <v>43026</v>
      </c>
      <c r="G1713" s="1">
        <v>43034</v>
      </c>
      <c r="H1713">
        <v>6</v>
      </c>
      <c r="I1713">
        <v>51.58</v>
      </c>
      <c r="J1713">
        <v>5.32</v>
      </c>
      <c r="K1713">
        <v>35.482937899999996</v>
      </c>
      <c r="L1713">
        <v>-97.206161600000001</v>
      </c>
      <c r="M1713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713" s="12">
        <f>Table22[[#This Row],[Permit Approval Date]]-Table22[[#This Row],[Permit Submitted Date]]</f>
        <v>8</v>
      </c>
    </row>
    <row r="1714" spans="1:14">
      <c r="A1714" t="str">
        <f t="shared" si="26"/>
        <v>Norman</v>
      </c>
      <c r="B1714">
        <v>0</v>
      </c>
      <c r="D1714">
        <v>1</v>
      </c>
      <c r="E1714">
        <v>20</v>
      </c>
      <c r="F1714" s="1">
        <v>43026</v>
      </c>
      <c r="G1714" s="1">
        <v>43026</v>
      </c>
      <c r="H1714">
        <v>6</v>
      </c>
      <c r="I1714">
        <v>48.510000000000005</v>
      </c>
      <c r="J1714">
        <v>0</v>
      </c>
      <c r="K1714">
        <v>34.962937899999993</v>
      </c>
      <c r="L1714">
        <v>-97.966161600000007</v>
      </c>
      <c r="M1714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714" s="12">
        <f>Table22[[#This Row],[Permit Approval Date]]-Table22[[#This Row],[Permit Submitted Date]]</f>
        <v>0</v>
      </c>
    </row>
    <row r="1715" spans="1:14">
      <c r="A1715" t="str">
        <f t="shared" si="26"/>
        <v>Norman</v>
      </c>
      <c r="B1715">
        <v>1</v>
      </c>
      <c r="D1715">
        <v>2</v>
      </c>
      <c r="E1715">
        <v>37</v>
      </c>
      <c r="F1715" s="1">
        <v>43026</v>
      </c>
      <c r="G1715" s="1">
        <v>43033</v>
      </c>
      <c r="H1715">
        <v>5</v>
      </c>
      <c r="I1715">
        <v>43.519999999999996</v>
      </c>
      <c r="J1715">
        <v>1.98</v>
      </c>
      <c r="K1715">
        <v>35.203924999999998</v>
      </c>
      <c r="L1715">
        <v>-97.459214000000003</v>
      </c>
      <c r="M1715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715" s="12">
        <f>Table22[[#This Row],[Permit Approval Date]]-Table22[[#This Row],[Permit Submitted Date]]</f>
        <v>7</v>
      </c>
    </row>
    <row r="1716" spans="1:14">
      <c r="A1716" t="str">
        <f t="shared" si="26"/>
        <v>Norman</v>
      </c>
      <c r="B1716">
        <v>0</v>
      </c>
      <c r="D1716">
        <v>1</v>
      </c>
      <c r="E1716">
        <v>17</v>
      </c>
      <c r="F1716" s="1">
        <v>43027</v>
      </c>
      <c r="G1716" s="1">
        <v>43038</v>
      </c>
      <c r="H1716">
        <v>5</v>
      </c>
      <c r="I1716">
        <v>48.040000000000006</v>
      </c>
      <c r="J1716">
        <v>0</v>
      </c>
      <c r="K1716">
        <v>34.902937899999998</v>
      </c>
      <c r="L1716">
        <v>-97.376161600000003</v>
      </c>
      <c r="M1716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716" s="12">
        <f>Table22[[#This Row],[Permit Approval Date]]-Table22[[#This Row],[Permit Submitted Date]]</f>
        <v>11</v>
      </c>
    </row>
    <row r="1717" spans="1:14">
      <c r="A1717" t="str">
        <f t="shared" si="26"/>
        <v>Norman</v>
      </c>
      <c r="B1717">
        <v>1</v>
      </c>
      <c r="D1717">
        <v>1</v>
      </c>
      <c r="E1717">
        <v>27</v>
      </c>
      <c r="F1717" s="1">
        <v>43027</v>
      </c>
      <c r="G1717" s="1">
        <v>43046</v>
      </c>
      <c r="H1717">
        <v>5</v>
      </c>
      <c r="I1717">
        <v>43</v>
      </c>
      <c r="J1717">
        <v>0</v>
      </c>
      <c r="K1717">
        <v>35.203924999999998</v>
      </c>
      <c r="L1717">
        <v>-97.459214000000003</v>
      </c>
      <c r="M1717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717" s="12">
        <f>Table22[[#This Row],[Permit Approval Date]]-Table22[[#This Row],[Permit Submitted Date]]</f>
        <v>19</v>
      </c>
    </row>
    <row r="1718" spans="1:14">
      <c r="A1718" t="str">
        <f t="shared" si="26"/>
        <v>Norman</v>
      </c>
      <c r="B1718">
        <v>1</v>
      </c>
      <c r="D1718">
        <v>1</v>
      </c>
      <c r="E1718">
        <v>29</v>
      </c>
      <c r="F1718" s="1">
        <v>43027</v>
      </c>
      <c r="G1718" s="1">
        <v>43032</v>
      </c>
      <c r="H1718">
        <v>4</v>
      </c>
      <c r="I1718">
        <v>34.53</v>
      </c>
      <c r="J1718">
        <v>0</v>
      </c>
      <c r="K1718">
        <v>35.233924999999999</v>
      </c>
      <c r="L1718">
        <v>-97.269214000000005</v>
      </c>
      <c r="M1718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718" s="12">
        <f>Table22[[#This Row],[Permit Approval Date]]-Table22[[#This Row],[Permit Submitted Date]]</f>
        <v>5</v>
      </c>
    </row>
    <row r="1719" spans="1:14">
      <c r="A1719" t="str">
        <f t="shared" si="26"/>
        <v>Norman</v>
      </c>
      <c r="B1719">
        <v>0</v>
      </c>
      <c r="D1719">
        <v>2</v>
      </c>
      <c r="E1719">
        <v>26</v>
      </c>
      <c r="F1719" s="1">
        <v>43027</v>
      </c>
      <c r="G1719" s="1">
        <v>43032</v>
      </c>
      <c r="H1719">
        <v>3</v>
      </c>
      <c r="I1719">
        <v>30.92</v>
      </c>
      <c r="J1719">
        <v>0</v>
      </c>
      <c r="K1719">
        <v>35.212937899999993</v>
      </c>
      <c r="L1719">
        <v>-97.576161600000006</v>
      </c>
      <c r="M1719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719" s="12">
        <f>Table22[[#This Row],[Permit Approval Date]]-Table22[[#This Row],[Permit Submitted Date]]</f>
        <v>5</v>
      </c>
    </row>
    <row r="1720" spans="1:14">
      <c r="A1720" t="str">
        <f t="shared" si="26"/>
        <v>Norman</v>
      </c>
      <c r="B1720">
        <v>1</v>
      </c>
      <c r="D1720">
        <v>1</v>
      </c>
      <c r="E1720">
        <v>16</v>
      </c>
      <c r="F1720" s="1">
        <v>43027</v>
      </c>
      <c r="G1720" s="1">
        <v>43033</v>
      </c>
      <c r="H1720">
        <v>4</v>
      </c>
      <c r="I1720">
        <v>25.5</v>
      </c>
      <c r="J1720">
        <v>2.5</v>
      </c>
      <c r="K1720">
        <v>35.153925000000001</v>
      </c>
      <c r="L1720">
        <v>-97.259214</v>
      </c>
      <c r="M1720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720" s="12">
        <f>Table22[[#This Row],[Permit Approval Date]]-Table22[[#This Row],[Permit Submitted Date]]</f>
        <v>6</v>
      </c>
    </row>
    <row r="1721" spans="1:14">
      <c r="A1721" t="str">
        <f t="shared" si="26"/>
        <v>Norman</v>
      </c>
      <c r="B1721">
        <v>1</v>
      </c>
      <c r="D1721">
        <v>1</v>
      </c>
      <c r="E1721">
        <v>30</v>
      </c>
      <c r="F1721" s="1">
        <v>43027</v>
      </c>
      <c r="G1721" s="1">
        <v>43033</v>
      </c>
      <c r="H1721">
        <v>4</v>
      </c>
      <c r="I1721">
        <v>24.71</v>
      </c>
      <c r="J1721">
        <v>0</v>
      </c>
      <c r="K1721">
        <v>35.153925000000001</v>
      </c>
      <c r="L1721">
        <v>-97.259214</v>
      </c>
      <c r="M1721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721" s="12">
        <f>Table22[[#This Row],[Permit Approval Date]]-Table22[[#This Row],[Permit Submitted Date]]</f>
        <v>6</v>
      </c>
    </row>
    <row r="1722" spans="1:14">
      <c r="A1722" t="str">
        <f t="shared" si="26"/>
        <v>Norman</v>
      </c>
      <c r="B1722">
        <v>0</v>
      </c>
      <c r="D1722">
        <v>3</v>
      </c>
      <c r="E1722">
        <v>53</v>
      </c>
      <c r="F1722" s="1">
        <v>43028</v>
      </c>
      <c r="G1722" s="1">
        <v>43047</v>
      </c>
      <c r="H1722">
        <v>15</v>
      </c>
      <c r="I1722">
        <v>114.46</v>
      </c>
      <c r="J1722">
        <v>0</v>
      </c>
      <c r="K1722">
        <v>35.112937899999999</v>
      </c>
      <c r="L1722">
        <v>-97.946161599999996</v>
      </c>
      <c r="M1722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1722" s="12">
        <f>Table22[[#This Row],[Permit Approval Date]]-Table22[[#This Row],[Permit Submitted Date]]</f>
        <v>19</v>
      </c>
    </row>
    <row r="1723" spans="1:14">
      <c r="A1723" t="str">
        <f t="shared" si="26"/>
        <v>Norman</v>
      </c>
      <c r="B1723">
        <v>1</v>
      </c>
      <c r="C1723">
        <v>1</v>
      </c>
      <c r="D1723">
        <v>1</v>
      </c>
      <c r="E1723">
        <v>23</v>
      </c>
      <c r="F1723" s="1">
        <v>43028</v>
      </c>
      <c r="G1723" s="1">
        <v>43034</v>
      </c>
      <c r="H1723">
        <v>10</v>
      </c>
      <c r="I1723">
        <v>51.959999999999994</v>
      </c>
      <c r="J1723">
        <v>22.13</v>
      </c>
      <c r="K1723">
        <v>36.292937899999998</v>
      </c>
      <c r="L1723">
        <v>-97.566161600000001</v>
      </c>
      <c r="M1723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1723" s="12">
        <f>Table22[[#This Row],[Permit Approval Date]]-Table22[[#This Row],[Permit Submitted Date]]</f>
        <v>6</v>
      </c>
    </row>
    <row r="1724" spans="1:14">
      <c r="A1724" t="str">
        <f t="shared" si="26"/>
        <v>Norman</v>
      </c>
      <c r="B1724">
        <v>1</v>
      </c>
      <c r="C1724">
        <v>1</v>
      </c>
      <c r="D1724">
        <v>1</v>
      </c>
      <c r="E1724">
        <v>23</v>
      </c>
      <c r="F1724" s="1">
        <v>43028</v>
      </c>
      <c r="G1724" s="1">
        <v>43034</v>
      </c>
      <c r="H1724">
        <v>10</v>
      </c>
      <c r="I1724">
        <v>51.959999999999994</v>
      </c>
      <c r="J1724">
        <v>22.13</v>
      </c>
      <c r="K1724">
        <v>36.292937899999998</v>
      </c>
      <c r="L1724">
        <v>-97.566161600000001</v>
      </c>
      <c r="M1724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1724" s="12">
        <f>Table22[[#This Row],[Permit Approval Date]]-Table22[[#This Row],[Permit Submitted Date]]</f>
        <v>6</v>
      </c>
    </row>
    <row r="1725" spans="1:14">
      <c r="A1725" t="str">
        <f t="shared" si="26"/>
        <v>Norman</v>
      </c>
      <c r="B1725">
        <v>1</v>
      </c>
      <c r="D1725">
        <v>1</v>
      </c>
      <c r="E1725">
        <v>24</v>
      </c>
      <c r="F1725" s="1">
        <v>43028</v>
      </c>
      <c r="G1725" s="1">
        <v>43040</v>
      </c>
      <c r="H1725">
        <v>11</v>
      </c>
      <c r="I1725">
        <v>91.86</v>
      </c>
      <c r="J1725">
        <v>0</v>
      </c>
      <c r="K1725">
        <v>35.272937899999995</v>
      </c>
      <c r="L1725">
        <v>-96.956161600000001</v>
      </c>
      <c r="M1725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725" s="12">
        <f>Table22[[#This Row],[Permit Approval Date]]-Table22[[#This Row],[Permit Submitted Date]]</f>
        <v>12</v>
      </c>
    </row>
    <row r="1726" spans="1:14">
      <c r="A1726" t="str">
        <f t="shared" si="26"/>
        <v>Norman</v>
      </c>
      <c r="B1726">
        <v>1</v>
      </c>
      <c r="D1726">
        <v>1</v>
      </c>
      <c r="E1726">
        <v>24</v>
      </c>
      <c r="F1726" s="1">
        <v>43028</v>
      </c>
      <c r="G1726" s="1">
        <v>43040</v>
      </c>
      <c r="H1726">
        <v>11</v>
      </c>
      <c r="I1726">
        <v>91.86</v>
      </c>
      <c r="J1726">
        <v>0</v>
      </c>
      <c r="K1726">
        <v>35.272937899999995</v>
      </c>
      <c r="L1726">
        <v>-96.956161600000001</v>
      </c>
      <c r="M1726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726" s="12">
        <f>Table22[[#This Row],[Permit Approval Date]]-Table22[[#This Row],[Permit Submitted Date]]</f>
        <v>12</v>
      </c>
    </row>
    <row r="1727" spans="1:14">
      <c r="A1727" t="str">
        <f t="shared" si="26"/>
        <v>Norman</v>
      </c>
      <c r="B1727">
        <v>1</v>
      </c>
      <c r="D1727">
        <v>1</v>
      </c>
      <c r="E1727">
        <v>20</v>
      </c>
      <c r="F1727" s="1">
        <v>43028</v>
      </c>
      <c r="G1727" s="1">
        <v>43032</v>
      </c>
      <c r="H1727">
        <v>7</v>
      </c>
      <c r="I1727">
        <v>72.13</v>
      </c>
      <c r="J1727">
        <v>0</v>
      </c>
      <c r="K1727">
        <v>35.218142</v>
      </c>
      <c r="L1727">
        <v>-97.155610999999993</v>
      </c>
      <c r="M1727" s="13">
        <f>ACOS(COS(RADIANS(90-$P$2)) *COS(RADIANS(90-Table22[[#This Row],[Latitude]])) +SIN(RADIANS(90-$P$2)) *SIN(RADIANS(90-Table22[[#This Row],[Latitude]])) *COS(RADIANS($Q$2-Table22[[#This Row],[Longitude]]))) *3958.756</f>
        <v>16.448805996412069</v>
      </c>
      <c r="N1727" s="12">
        <f>Table22[[#This Row],[Permit Approval Date]]-Table22[[#This Row],[Permit Submitted Date]]</f>
        <v>4</v>
      </c>
    </row>
    <row r="1728" spans="1:14">
      <c r="A1728" t="str">
        <f t="shared" si="26"/>
        <v>Norman</v>
      </c>
      <c r="B1728">
        <v>0</v>
      </c>
      <c r="D1728">
        <v>1</v>
      </c>
      <c r="E1728">
        <v>22</v>
      </c>
      <c r="F1728" s="1">
        <v>43028</v>
      </c>
      <c r="G1728" s="1">
        <v>43049</v>
      </c>
      <c r="H1728">
        <v>6</v>
      </c>
      <c r="I1728">
        <v>48.31</v>
      </c>
      <c r="J1728">
        <v>0</v>
      </c>
      <c r="K1728">
        <v>35.332937899999997</v>
      </c>
      <c r="L1728">
        <v>-97.326161600000006</v>
      </c>
      <c r="M1728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728" s="12">
        <f>Table22[[#This Row],[Permit Approval Date]]-Table22[[#This Row],[Permit Submitted Date]]</f>
        <v>21</v>
      </c>
    </row>
    <row r="1729" spans="1:14">
      <c r="A1729" t="str">
        <f t="shared" si="26"/>
        <v>Norman</v>
      </c>
      <c r="B1729">
        <v>1</v>
      </c>
      <c r="D1729">
        <v>1</v>
      </c>
      <c r="E1729">
        <v>23</v>
      </c>
      <c r="F1729" s="1">
        <v>43028</v>
      </c>
      <c r="G1729" s="1">
        <v>43039</v>
      </c>
      <c r="H1729">
        <v>9</v>
      </c>
      <c r="I1729">
        <v>42.79</v>
      </c>
      <c r="J1729">
        <v>0</v>
      </c>
      <c r="K1729">
        <v>34.9906826</v>
      </c>
      <c r="L1729">
        <v>-97.572868299999996</v>
      </c>
      <c r="M1729" s="13">
        <f>ACOS(COS(RADIANS(90-$P$2)) *COS(RADIANS(90-Table22[[#This Row],[Latitude]])) +SIN(RADIANS(90-$P$2)) *SIN(RADIANS(90-Table22[[#This Row],[Latitude]])) *COS(RADIANS($Q$2-Table22[[#This Row],[Longitude]]))) *3958.756</f>
        <v>16.504584998100857</v>
      </c>
      <c r="N1729" s="12">
        <f>Table22[[#This Row],[Permit Approval Date]]-Table22[[#This Row],[Permit Submitted Date]]</f>
        <v>11</v>
      </c>
    </row>
    <row r="1730" spans="1:14">
      <c r="A1730" t="str">
        <f t="shared" ref="A1730:A1793" si="27">"Norman"</f>
        <v>Norman</v>
      </c>
      <c r="B1730">
        <v>1</v>
      </c>
      <c r="D1730">
        <v>1</v>
      </c>
      <c r="E1730">
        <v>12</v>
      </c>
      <c r="F1730" s="1">
        <v>43028</v>
      </c>
      <c r="G1730" s="1">
        <v>43028</v>
      </c>
      <c r="H1730">
        <v>5</v>
      </c>
      <c r="I1730">
        <v>34.03</v>
      </c>
      <c r="J1730">
        <v>0</v>
      </c>
      <c r="K1730">
        <v>35.010682600000003</v>
      </c>
      <c r="L1730">
        <v>-97.222868300000002</v>
      </c>
      <c r="M1730" s="13">
        <f>ACOS(COS(RADIANS(90-$P$2)) *COS(RADIANS(90-Table22[[#This Row],[Latitude]])) +SIN(RADIANS(90-$P$2)) *SIN(RADIANS(90-Table22[[#This Row],[Latitude]])) *COS(RADIANS($Q$2-Table22[[#This Row],[Longitude]]))) *3958.756</f>
        <v>18.498491848112973</v>
      </c>
      <c r="N1730" s="12">
        <f>Table22[[#This Row],[Permit Approval Date]]-Table22[[#This Row],[Permit Submitted Date]]</f>
        <v>0</v>
      </c>
    </row>
    <row r="1731" spans="1:14">
      <c r="A1731" t="str">
        <f t="shared" si="27"/>
        <v>Norman</v>
      </c>
      <c r="B1731">
        <v>1</v>
      </c>
      <c r="D1731">
        <v>1</v>
      </c>
      <c r="E1731">
        <v>12</v>
      </c>
      <c r="F1731" s="1">
        <v>43028</v>
      </c>
      <c r="G1731" s="1">
        <v>43054</v>
      </c>
      <c r="H1731">
        <v>5</v>
      </c>
      <c r="I1731">
        <v>33.299999999999997</v>
      </c>
      <c r="J1731">
        <v>0</v>
      </c>
      <c r="K1731">
        <v>35.2124314</v>
      </c>
      <c r="L1731">
        <v>-97.423839600000008</v>
      </c>
      <c r="M1731" s="13">
        <f>ACOS(COS(RADIANS(90-$P$2)) *COS(RADIANS(90-Table22[[#This Row],[Latitude]])) +SIN(RADIANS(90-$P$2)) *SIN(RADIANS(90-Table22[[#This Row],[Latitude]])) *COS(RADIANS($Q$2-Table22[[#This Row],[Longitude]]))) *3958.756</f>
        <v>1.3590234496896225</v>
      </c>
      <c r="N1731" s="12">
        <f>Table22[[#This Row],[Permit Approval Date]]-Table22[[#This Row],[Permit Submitted Date]]</f>
        <v>26</v>
      </c>
    </row>
    <row r="1732" spans="1:14">
      <c r="A1732" t="str">
        <f t="shared" si="27"/>
        <v>Norman</v>
      </c>
      <c r="B1732">
        <v>0</v>
      </c>
      <c r="D1732">
        <v>1</v>
      </c>
      <c r="E1732">
        <v>18</v>
      </c>
      <c r="F1732" s="1">
        <v>43028</v>
      </c>
      <c r="G1732" s="1">
        <v>43035</v>
      </c>
      <c r="H1732">
        <v>4</v>
      </c>
      <c r="I1732">
        <v>28.72</v>
      </c>
      <c r="J1732">
        <v>0</v>
      </c>
      <c r="K1732">
        <v>35.212937899999993</v>
      </c>
      <c r="L1732">
        <v>-97.576161600000006</v>
      </c>
      <c r="M1732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732" s="12">
        <f>Table22[[#This Row],[Permit Approval Date]]-Table22[[#This Row],[Permit Submitted Date]]</f>
        <v>7</v>
      </c>
    </row>
    <row r="1733" spans="1:14">
      <c r="A1733" t="str">
        <f t="shared" si="27"/>
        <v>Norman</v>
      </c>
      <c r="B1733">
        <v>0</v>
      </c>
      <c r="D1733">
        <v>1</v>
      </c>
      <c r="E1733">
        <v>27</v>
      </c>
      <c r="F1733" s="1">
        <v>43031</v>
      </c>
      <c r="G1733" s="1">
        <v>43031</v>
      </c>
      <c r="H1733">
        <v>12</v>
      </c>
      <c r="I1733">
        <v>102.88</v>
      </c>
      <c r="J1733">
        <v>0</v>
      </c>
      <c r="K1733">
        <v>35.312937899999994</v>
      </c>
      <c r="L1733">
        <v>-97.116161599999998</v>
      </c>
      <c r="M1733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733" s="12">
        <f>Table22[[#This Row],[Permit Approval Date]]-Table22[[#This Row],[Permit Submitted Date]]</f>
        <v>0</v>
      </c>
    </row>
    <row r="1734" spans="1:14">
      <c r="A1734" t="str">
        <f t="shared" si="27"/>
        <v>Norman</v>
      </c>
      <c r="B1734">
        <v>1</v>
      </c>
      <c r="C1734">
        <v>1</v>
      </c>
      <c r="D1734">
        <v>1</v>
      </c>
      <c r="E1734">
        <v>14</v>
      </c>
      <c r="F1734" s="1">
        <v>43031</v>
      </c>
      <c r="G1734" s="1">
        <v>43033</v>
      </c>
      <c r="H1734">
        <v>7</v>
      </c>
      <c r="I1734">
        <v>37.51</v>
      </c>
      <c r="J1734">
        <v>13.170000000000002</v>
      </c>
      <c r="K1734">
        <v>35.180556999999993</v>
      </c>
      <c r="L1734">
        <v>-97.540181399999994</v>
      </c>
      <c r="M1734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734" s="12">
        <f>Table22[[#This Row],[Permit Approval Date]]-Table22[[#This Row],[Permit Submitted Date]]</f>
        <v>2</v>
      </c>
    </row>
    <row r="1735" spans="1:14">
      <c r="A1735" t="str">
        <f t="shared" si="27"/>
        <v>Norman</v>
      </c>
      <c r="B1735">
        <v>1</v>
      </c>
      <c r="D1735">
        <v>2</v>
      </c>
      <c r="E1735">
        <v>43</v>
      </c>
      <c r="F1735" s="1">
        <v>43031</v>
      </c>
      <c r="G1735" s="1">
        <v>43035</v>
      </c>
      <c r="H1735">
        <v>11</v>
      </c>
      <c r="I1735">
        <v>56.379999999999995</v>
      </c>
      <c r="J1735">
        <v>4.04</v>
      </c>
      <c r="K1735">
        <v>35.303925</v>
      </c>
      <c r="L1735">
        <v>-97.339213999999998</v>
      </c>
      <c r="M1735" s="13">
        <f>ACOS(COS(RADIANS(90-$P$2)) *COS(RADIANS(90-Table22[[#This Row],[Latitude]])) +SIN(RADIANS(90-$P$2)) *SIN(RADIANS(90-Table22[[#This Row],[Latitude]])) *COS(RADIANS($Q$2-Table22[[#This Row],[Longitude]]))) *3958.756</f>
        <v>9.079433648522528</v>
      </c>
      <c r="N1735" s="12">
        <f>Table22[[#This Row],[Permit Approval Date]]-Table22[[#This Row],[Permit Submitted Date]]</f>
        <v>4</v>
      </c>
    </row>
    <row r="1736" spans="1:14">
      <c r="A1736" t="str">
        <f t="shared" si="27"/>
        <v>Norman</v>
      </c>
      <c r="B1736">
        <v>1</v>
      </c>
      <c r="D1736">
        <v>1</v>
      </c>
      <c r="E1736">
        <v>20</v>
      </c>
      <c r="F1736" s="1">
        <v>43031</v>
      </c>
      <c r="G1736" s="1">
        <v>43038</v>
      </c>
      <c r="H1736">
        <v>4</v>
      </c>
      <c r="I1736">
        <v>46.53</v>
      </c>
      <c r="J1736">
        <v>0</v>
      </c>
      <c r="K1736">
        <v>35.128142000000004</v>
      </c>
      <c r="L1736">
        <v>-97.295610999999994</v>
      </c>
      <c r="M1736" s="13">
        <f>ACOS(COS(RADIANS(90-$P$2)) *COS(RADIANS(90-Table22[[#This Row],[Latitude]])) +SIN(RADIANS(90-$P$2)) *SIN(RADIANS(90-Table22[[#This Row],[Latitude]])) *COS(RADIANS($Q$2-Table22[[#This Row],[Longitude]]))) *3958.756</f>
        <v>10.086529621740086</v>
      </c>
      <c r="N1736" s="12">
        <f>Table22[[#This Row],[Permit Approval Date]]-Table22[[#This Row],[Permit Submitted Date]]</f>
        <v>7</v>
      </c>
    </row>
    <row r="1737" spans="1:14">
      <c r="A1737" t="str">
        <f t="shared" si="27"/>
        <v>Norman</v>
      </c>
      <c r="B1737">
        <v>1</v>
      </c>
      <c r="D1737">
        <v>1</v>
      </c>
      <c r="E1737">
        <v>15</v>
      </c>
      <c r="F1737" s="1">
        <v>43031</v>
      </c>
      <c r="G1737" s="1">
        <v>43038</v>
      </c>
      <c r="H1737">
        <v>5</v>
      </c>
      <c r="I1737">
        <v>40.57</v>
      </c>
      <c r="J1737">
        <v>0</v>
      </c>
      <c r="K1737">
        <v>35.208142000000002</v>
      </c>
      <c r="L1737">
        <v>-97.335610999999986</v>
      </c>
      <c r="M1737" s="13">
        <f>ACOS(COS(RADIANS(90-$P$2)) *COS(RADIANS(90-Table22[[#This Row],[Latitude]])) +SIN(RADIANS(90-$P$2)) *SIN(RADIANS(90-Table22[[#This Row],[Latitude]])) *COS(RADIANS($Q$2-Table22[[#This Row],[Longitude]]))) *3958.756</f>
        <v>6.2685173478590626</v>
      </c>
      <c r="N1737" s="12">
        <f>Table22[[#This Row],[Permit Approval Date]]-Table22[[#This Row],[Permit Submitted Date]]</f>
        <v>7</v>
      </c>
    </row>
    <row r="1738" spans="1:14">
      <c r="A1738" t="str">
        <f t="shared" si="27"/>
        <v>Norman</v>
      </c>
      <c r="B1738">
        <v>1</v>
      </c>
      <c r="C1738">
        <v>1</v>
      </c>
      <c r="D1738">
        <v>1</v>
      </c>
      <c r="E1738">
        <v>26</v>
      </c>
      <c r="F1738" s="1">
        <v>43031</v>
      </c>
      <c r="G1738" s="1">
        <v>43031</v>
      </c>
      <c r="H1738">
        <v>5</v>
      </c>
      <c r="I1738">
        <v>33.93</v>
      </c>
      <c r="J1738">
        <v>10.350000000000001</v>
      </c>
      <c r="K1738">
        <v>35.260556999999999</v>
      </c>
      <c r="L1738">
        <v>-97.540181399999994</v>
      </c>
      <c r="M1738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738" s="12">
        <f>Table22[[#This Row],[Permit Approval Date]]-Table22[[#This Row],[Permit Submitted Date]]</f>
        <v>0</v>
      </c>
    </row>
    <row r="1739" spans="1:14">
      <c r="A1739" t="str">
        <f t="shared" si="27"/>
        <v>Norman</v>
      </c>
      <c r="B1739">
        <v>0</v>
      </c>
      <c r="D1739">
        <v>1</v>
      </c>
      <c r="E1739">
        <v>27</v>
      </c>
      <c r="F1739" s="1">
        <v>43031</v>
      </c>
      <c r="G1739" s="1">
        <v>43031</v>
      </c>
      <c r="H1739">
        <v>3</v>
      </c>
      <c r="I1739">
        <v>27.47</v>
      </c>
      <c r="J1739">
        <v>0</v>
      </c>
      <c r="K1739">
        <v>35.312937899999994</v>
      </c>
      <c r="L1739">
        <v>-97.116161599999998</v>
      </c>
      <c r="M1739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739" s="12">
        <f>Table22[[#This Row],[Permit Approval Date]]-Table22[[#This Row],[Permit Submitted Date]]</f>
        <v>0</v>
      </c>
    </row>
    <row r="1740" spans="1:14">
      <c r="A1740" t="str">
        <f t="shared" si="27"/>
        <v>Norman</v>
      </c>
      <c r="B1740">
        <v>1</v>
      </c>
      <c r="D1740">
        <v>2</v>
      </c>
      <c r="E1740">
        <v>61</v>
      </c>
      <c r="F1740" s="1">
        <v>43032</v>
      </c>
      <c r="G1740" s="1">
        <v>43041</v>
      </c>
      <c r="H1740">
        <v>10</v>
      </c>
      <c r="I1740">
        <v>65.849999999999994</v>
      </c>
      <c r="J1740">
        <v>6.7799999999999994</v>
      </c>
      <c r="K1740">
        <v>35.193925</v>
      </c>
      <c r="L1740">
        <v>-97.349214000000003</v>
      </c>
      <c r="M1740" s="13">
        <f>ACOS(COS(RADIANS(90-$P$2)) *COS(RADIANS(90-Table22[[#This Row],[Latitude]])) +SIN(RADIANS(90-$P$2)) *SIN(RADIANS(90-Table22[[#This Row],[Latitude]])) *COS(RADIANS($Q$2-Table22[[#This Row],[Longitude]]))) *3958.756</f>
        <v>5.5630560730764307</v>
      </c>
      <c r="N1740" s="12">
        <f>Table22[[#This Row],[Permit Approval Date]]-Table22[[#This Row],[Permit Submitted Date]]</f>
        <v>9</v>
      </c>
    </row>
    <row r="1741" spans="1:14">
      <c r="A1741" t="str">
        <f t="shared" si="27"/>
        <v>Norman</v>
      </c>
      <c r="B1741">
        <v>0</v>
      </c>
      <c r="D1741">
        <v>1</v>
      </c>
      <c r="E1741">
        <v>19</v>
      </c>
      <c r="F1741" s="1">
        <v>43032</v>
      </c>
      <c r="G1741" s="1">
        <v>43034</v>
      </c>
      <c r="H1741">
        <v>8</v>
      </c>
      <c r="I1741">
        <v>54.039999999999992</v>
      </c>
      <c r="J1741">
        <v>0</v>
      </c>
      <c r="K1741">
        <v>35.362937899999999</v>
      </c>
      <c r="L1741">
        <v>-97.236161600000003</v>
      </c>
      <c r="M1741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741" s="12">
        <f>Table22[[#This Row],[Permit Approval Date]]-Table22[[#This Row],[Permit Submitted Date]]</f>
        <v>2</v>
      </c>
    </row>
    <row r="1742" spans="1:14">
      <c r="A1742" t="str">
        <f t="shared" si="27"/>
        <v>Norman</v>
      </c>
      <c r="B1742">
        <v>0</v>
      </c>
      <c r="D1742">
        <v>1</v>
      </c>
      <c r="E1742">
        <v>22</v>
      </c>
      <c r="F1742" s="1">
        <v>43032</v>
      </c>
      <c r="G1742" s="1">
        <v>43035</v>
      </c>
      <c r="H1742">
        <v>5</v>
      </c>
      <c r="I1742">
        <v>42.16</v>
      </c>
      <c r="J1742">
        <v>0</v>
      </c>
      <c r="K1742">
        <v>35.212937899999993</v>
      </c>
      <c r="L1742">
        <v>-97.576161600000006</v>
      </c>
      <c r="M1742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742" s="12">
        <f>Table22[[#This Row],[Permit Approval Date]]-Table22[[#This Row],[Permit Submitted Date]]</f>
        <v>3</v>
      </c>
    </row>
    <row r="1743" spans="1:14">
      <c r="A1743" t="str">
        <f t="shared" si="27"/>
        <v>Norman</v>
      </c>
      <c r="B1743">
        <v>1</v>
      </c>
      <c r="D1743">
        <v>1</v>
      </c>
      <c r="E1743">
        <v>27</v>
      </c>
      <c r="F1743" s="1">
        <v>43032</v>
      </c>
      <c r="G1743" s="1">
        <v>43046</v>
      </c>
      <c r="H1743">
        <v>5</v>
      </c>
      <c r="I1743">
        <v>36.620000000000005</v>
      </c>
      <c r="J1743">
        <v>0</v>
      </c>
      <c r="K1743">
        <v>35.153925000000001</v>
      </c>
      <c r="L1743">
        <v>-97.259214</v>
      </c>
      <c r="M1743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743" s="12">
        <f>Table22[[#This Row],[Permit Approval Date]]-Table22[[#This Row],[Permit Submitted Date]]</f>
        <v>14</v>
      </c>
    </row>
    <row r="1744" spans="1:14">
      <c r="A1744" t="str">
        <f t="shared" si="27"/>
        <v>Norman</v>
      </c>
      <c r="B1744">
        <v>0</v>
      </c>
      <c r="D1744">
        <v>1</v>
      </c>
      <c r="E1744">
        <v>10</v>
      </c>
      <c r="F1744" s="1">
        <v>43032</v>
      </c>
      <c r="G1744" s="1">
        <v>43032</v>
      </c>
      <c r="H1744">
        <v>5</v>
      </c>
      <c r="I1744">
        <v>27.1</v>
      </c>
      <c r="J1744">
        <v>0</v>
      </c>
      <c r="K1744">
        <v>35.082937899999997</v>
      </c>
      <c r="L1744">
        <v>-97.616161599999998</v>
      </c>
      <c r="M1744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744" s="12">
        <f>Table22[[#This Row],[Permit Approval Date]]-Table22[[#This Row],[Permit Submitted Date]]</f>
        <v>0</v>
      </c>
    </row>
    <row r="1745" spans="1:14">
      <c r="A1745" t="str">
        <f t="shared" si="27"/>
        <v>Norman</v>
      </c>
      <c r="B1745">
        <v>0</v>
      </c>
      <c r="D1745">
        <v>1</v>
      </c>
      <c r="E1745">
        <v>25</v>
      </c>
      <c r="F1745" s="1">
        <v>43033</v>
      </c>
      <c r="G1745" s="1">
        <v>43033</v>
      </c>
      <c r="H1745">
        <v>5</v>
      </c>
      <c r="I1745">
        <v>57.37</v>
      </c>
      <c r="J1745">
        <v>0</v>
      </c>
      <c r="K1745">
        <v>35.232937899999996</v>
      </c>
      <c r="L1745">
        <v>-97.006161599999999</v>
      </c>
      <c r="M1745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745" s="12">
        <f>Table22[[#This Row],[Permit Approval Date]]-Table22[[#This Row],[Permit Submitted Date]]</f>
        <v>0</v>
      </c>
    </row>
    <row r="1746" spans="1:14">
      <c r="A1746" t="str">
        <f t="shared" si="27"/>
        <v>Norman</v>
      </c>
      <c r="B1746">
        <v>1</v>
      </c>
      <c r="D1746">
        <v>1</v>
      </c>
      <c r="E1746">
        <v>17</v>
      </c>
      <c r="F1746" s="1">
        <v>43033</v>
      </c>
      <c r="G1746" s="1">
        <v>43035</v>
      </c>
      <c r="H1746">
        <v>5</v>
      </c>
      <c r="I1746">
        <v>48.11</v>
      </c>
      <c r="J1746">
        <v>0</v>
      </c>
      <c r="K1746">
        <v>35.719803999999996</v>
      </c>
      <c r="L1746">
        <v>-97.510030999999998</v>
      </c>
      <c r="M1746" s="13">
        <f>ACOS(COS(RADIANS(90-$P$2)) *COS(RADIANS(90-Table22[[#This Row],[Latitude]])) +SIN(RADIANS(90-$P$2)) *SIN(RADIANS(90-Table22[[#This Row],[Latitude]])) *COS(RADIANS($Q$2-Table22[[#This Row],[Longitude]]))) *3958.756</f>
        <v>35.674589534473796</v>
      </c>
      <c r="N1746" s="12">
        <f>Table22[[#This Row],[Permit Approval Date]]-Table22[[#This Row],[Permit Submitted Date]]</f>
        <v>2</v>
      </c>
    </row>
    <row r="1747" spans="1:14">
      <c r="A1747" t="str">
        <f t="shared" si="27"/>
        <v>Norman</v>
      </c>
      <c r="B1747">
        <v>1</v>
      </c>
      <c r="C1747">
        <v>1</v>
      </c>
      <c r="D1747">
        <v>1</v>
      </c>
      <c r="E1747">
        <v>23</v>
      </c>
      <c r="F1747" s="1">
        <v>43033</v>
      </c>
      <c r="G1747" s="1">
        <v>43039</v>
      </c>
      <c r="H1747">
        <v>6</v>
      </c>
      <c r="I1747">
        <v>46.519999999999996</v>
      </c>
      <c r="J1747">
        <v>10</v>
      </c>
      <c r="K1747">
        <v>35.120055100000094</v>
      </c>
      <c r="L1747">
        <v>-96.9822104</v>
      </c>
      <c r="M1747" s="13">
        <f>ACOS(COS(RADIANS(90-$P$2)) *COS(RADIANS(90-Table22[[#This Row],[Latitude]])) +SIN(RADIANS(90-$P$2)) *SIN(RADIANS(90-Table22[[#This Row],[Latitude]])) *COS(RADIANS($Q$2-Table22[[#This Row],[Longitude]]))) *3958.756</f>
        <v>26.896835715087352</v>
      </c>
      <c r="N1747" s="12">
        <f>Table22[[#This Row],[Permit Approval Date]]-Table22[[#This Row],[Permit Submitted Date]]</f>
        <v>6</v>
      </c>
    </row>
    <row r="1748" spans="1:14">
      <c r="A1748" t="str">
        <f t="shared" si="27"/>
        <v>Norman</v>
      </c>
      <c r="B1748">
        <v>1</v>
      </c>
      <c r="D1748">
        <v>1</v>
      </c>
      <c r="E1748">
        <v>18</v>
      </c>
      <c r="F1748" s="1">
        <v>43033</v>
      </c>
      <c r="G1748" s="1">
        <v>43034</v>
      </c>
      <c r="H1748">
        <v>6</v>
      </c>
      <c r="I1748">
        <v>30.25</v>
      </c>
      <c r="J1748">
        <v>0</v>
      </c>
      <c r="K1748">
        <v>35.203924999999998</v>
      </c>
      <c r="L1748">
        <v>-97.459214000000003</v>
      </c>
      <c r="M1748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748" s="12">
        <f>Table22[[#This Row],[Permit Approval Date]]-Table22[[#This Row],[Permit Submitted Date]]</f>
        <v>1</v>
      </c>
    </row>
    <row r="1749" spans="1:14">
      <c r="A1749" t="str">
        <f t="shared" si="27"/>
        <v>Norman</v>
      </c>
      <c r="B1749">
        <v>1</v>
      </c>
      <c r="C1749">
        <v>1</v>
      </c>
      <c r="D1749">
        <v>2</v>
      </c>
      <c r="E1749">
        <v>64</v>
      </c>
      <c r="F1749" s="1">
        <v>43033</v>
      </c>
      <c r="G1749" s="1">
        <v>43034</v>
      </c>
      <c r="H1749">
        <v>8</v>
      </c>
      <c r="I1749">
        <v>47.23</v>
      </c>
      <c r="J1749">
        <v>9.3800000000000008</v>
      </c>
      <c r="K1749">
        <v>35.153925000000001</v>
      </c>
      <c r="L1749">
        <v>-97.259214</v>
      </c>
      <c r="M1749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749" s="12">
        <f>Table22[[#This Row],[Permit Approval Date]]-Table22[[#This Row],[Permit Submitted Date]]</f>
        <v>1</v>
      </c>
    </row>
    <row r="1750" spans="1:14">
      <c r="A1750" t="str">
        <f t="shared" si="27"/>
        <v>Norman</v>
      </c>
      <c r="B1750">
        <v>1</v>
      </c>
      <c r="D1750">
        <v>1</v>
      </c>
      <c r="E1750">
        <v>23</v>
      </c>
      <c r="F1750" s="1">
        <v>43034</v>
      </c>
      <c r="G1750" s="1">
        <v>43040</v>
      </c>
      <c r="H1750">
        <v>11</v>
      </c>
      <c r="I1750">
        <v>82.810000000000016</v>
      </c>
      <c r="J1750">
        <v>0</v>
      </c>
      <c r="K1750">
        <v>35.108142000000001</v>
      </c>
      <c r="L1750">
        <v>-97.225610999999986</v>
      </c>
      <c r="M1750" s="13">
        <f>ACOS(COS(RADIANS(90-$P$2)) *COS(RADIANS(90-Table22[[#This Row],[Latitude]])) +SIN(RADIANS(90-$P$2)) *SIN(RADIANS(90-Table22[[#This Row],[Latitude]])) *COS(RADIANS($Q$2-Table22[[#This Row],[Longitude]]))) *3958.756</f>
        <v>14.200125910696551</v>
      </c>
      <c r="N1750" s="12">
        <f>Table22[[#This Row],[Permit Approval Date]]-Table22[[#This Row],[Permit Submitted Date]]</f>
        <v>6</v>
      </c>
    </row>
    <row r="1751" spans="1:14">
      <c r="A1751" t="str">
        <f t="shared" si="27"/>
        <v>Norman</v>
      </c>
      <c r="B1751">
        <v>0</v>
      </c>
      <c r="C1751">
        <v>1</v>
      </c>
      <c r="D1751">
        <v>2</v>
      </c>
      <c r="E1751">
        <v>60</v>
      </c>
      <c r="F1751" s="1">
        <v>43034</v>
      </c>
      <c r="G1751" s="1">
        <v>43034</v>
      </c>
      <c r="H1751">
        <v>32</v>
      </c>
      <c r="I1751">
        <v>262.90000000000003</v>
      </c>
      <c r="J1751">
        <v>17.64</v>
      </c>
      <c r="K1751">
        <v>34.942937899999997</v>
      </c>
      <c r="L1751">
        <v>-97.766161600000004</v>
      </c>
      <c r="M1751" s="13">
        <f>ACOS(COS(RADIANS(90-$P$2)) *COS(RADIANS(90-Table22[[#This Row],[Latitude]])) +SIN(RADIANS(90-$P$2)) *SIN(RADIANS(90-Table22[[#This Row],[Latitude]])) *COS(RADIANS($Q$2-Table22[[#This Row],[Longitude]]))) *3958.756</f>
        <v>25.632407703032921</v>
      </c>
      <c r="N1751" s="12">
        <f>Table22[[#This Row],[Permit Approval Date]]-Table22[[#This Row],[Permit Submitted Date]]</f>
        <v>0</v>
      </c>
    </row>
    <row r="1752" spans="1:14">
      <c r="A1752" t="str">
        <f t="shared" si="27"/>
        <v>Norman</v>
      </c>
      <c r="B1752">
        <v>1</v>
      </c>
      <c r="D1752">
        <v>1</v>
      </c>
      <c r="E1752">
        <v>15</v>
      </c>
      <c r="F1752" s="1">
        <v>43034</v>
      </c>
      <c r="G1752" s="1">
        <v>43046</v>
      </c>
      <c r="H1752">
        <v>6</v>
      </c>
      <c r="I1752">
        <v>53.279999999999994</v>
      </c>
      <c r="J1752">
        <v>0</v>
      </c>
      <c r="K1752">
        <v>35.149803999999996</v>
      </c>
      <c r="L1752">
        <v>-97.630030999999988</v>
      </c>
      <c r="M1752" s="13">
        <f>ACOS(COS(RADIANS(90-$P$2)) *COS(RADIANS(90-Table22[[#This Row],[Latitude]])) +SIN(RADIANS(90-$P$2)) *SIN(RADIANS(90-Table22[[#This Row],[Latitude]])) *COS(RADIANS($Q$2-Table22[[#This Row],[Longitude]]))) *3958.756</f>
        <v>11.063611065180281</v>
      </c>
      <c r="N1752" s="12">
        <f>Table22[[#This Row],[Permit Approval Date]]-Table22[[#This Row],[Permit Submitted Date]]</f>
        <v>12</v>
      </c>
    </row>
    <row r="1753" spans="1:14">
      <c r="A1753" t="str">
        <f t="shared" si="27"/>
        <v>Norman</v>
      </c>
      <c r="B1753">
        <v>1</v>
      </c>
      <c r="D1753">
        <v>2</v>
      </c>
      <c r="E1753">
        <v>40</v>
      </c>
      <c r="F1753" s="1">
        <v>43034</v>
      </c>
      <c r="G1753" s="1">
        <v>43038</v>
      </c>
      <c r="H1753">
        <v>7</v>
      </c>
      <c r="I1753">
        <v>47.019999999999996</v>
      </c>
      <c r="J1753">
        <v>5.48</v>
      </c>
      <c r="K1753">
        <v>35.313924999999998</v>
      </c>
      <c r="L1753">
        <v>-97.779213999999996</v>
      </c>
      <c r="M1753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1753" s="12">
        <f>Table22[[#This Row],[Permit Approval Date]]-Table22[[#This Row],[Permit Submitted Date]]</f>
        <v>4</v>
      </c>
    </row>
    <row r="1754" spans="1:14">
      <c r="A1754" t="str">
        <f t="shared" si="27"/>
        <v>Norman</v>
      </c>
      <c r="B1754">
        <v>1</v>
      </c>
      <c r="D1754">
        <v>1</v>
      </c>
      <c r="E1754">
        <v>15</v>
      </c>
      <c r="F1754" s="1">
        <v>43034</v>
      </c>
      <c r="G1754" s="1">
        <v>43045</v>
      </c>
      <c r="H1754">
        <v>5</v>
      </c>
      <c r="I1754">
        <v>42.5</v>
      </c>
      <c r="J1754">
        <v>0.98</v>
      </c>
      <c r="K1754">
        <v>35.053925</v>
      </c>
      <c r="L1754">
        <v>-96.989214000000004</v>
      </c>
      <c r="M1754" s="13">
        <f>ACOS(COS(RADIANS(90-$P$2)) *COS(RADIANS(90-Table22[[#This Row],[Latitude]])) +SIN(RADIANS(90-$P$2)) *SIN(RADIANS(90-Table22[[#This Row],[Latitude]])) *COS(RADIANS($Q$2-Table22[[#This Row],[Longitude]]))) *3958.756</f>
        <v>27.90285846537531</v>
      </c>
      <c r="N1754" s="12">
        <f>Table22[[#This Row],[Permit Approval Date]]-Table22[[#This Row],[Permit Submitted Date]]</f>
        <v>11</v>
      </c>
    </row>
    <row r="1755" spans="1:14">
      <c r="A1755" t="str">
        <f t="shared" si="27"/>
        <v>Norman</v>
      </c>
      <c r="B1755">
        <v>0</v>
      </c>
      <c r="D1755">
        <v>1</v>
      </c>
      <c r="E1755">
        <v>20</v>
      </c>
      <c r="F1755" s="1">
        <v>43034</v>
      </c>
      <c r="G1755" s="1">
        <v>43034</v>
      </c>
      <c r="H1755">
        <v>3</v>
      </c>
      <c r="I1755">
        <v>29.92</v>
      </c>
      <c r="J1755">
        <v>0</v>
      </c>
      <c r="K1755">
        <v>35.902937899999998</v>
      </c>
      <c r="L1755">
        <v>-97.716161600000007</v>
      </c>
      <c r="M1755" s="13">
        <f>ACOS(COS(RADIANS(90-$P$2)) *COS(RADIANS(90-Table22[[#This Row],[Latitude]])) +SIN(RADIANS(90-$P$2)) *SIN(RADIANS(90-Table22[[#This Row],[Latitude]])) *COS(RADIANS($Q$2-Table22[[#This Row],[Longitude]]))) *3958.756</f>
        <v>50.476576746280514</v>
      </c>
      <c r="N1755" s="12">
        <f>Table22[[#This Row],[Permit Approval Date]]-Table22[[#This Row],[Permit Submitted Date]]</f>
        <v>0</v>
      </c>
    </row>
    <row r="1756" spans="1:14">
      <c r="A1756" t="str">
        <f t="shared" si="27"/>
        <v>Norman</v>
      </c>
      <c r="B1756">
        <v>0</v>
      </c>
      <c r="D1756">
        <v>1</v>
      </c>
      <c r="E1756">
        <v>11</v>
      </c>
      <c r="F1756" s="1">
        <v>43034</v>
      </c>
      <c r="G1756" s="1">
        <v>43045</v>
      </c>
      <c r="H1756">
        <v>3</v>
      </c>
      <c r="I1756">
        <v>16.61</v>
      </c>
      <c r="J1756">
        <v>0</v>
      </c>
      <c r="K1756">
        <v>35.482937899999996</v>
      </c>
      <c r="L1756">
        <v>-97.206161600000001</v>
      </c>
      <c r="M1756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756" s="12">
        <f>Table22[[#This Row],[Permit Approval Date]]-Table22[[#This Row],[Permit Submitted Date]]</f>
        <v>11</v>
      </c>
    </row>
    <row r="1757" spans="1:14">
      <c r="A1757" t="str">
        <f t="shared" si="27"/>
        <v>Norman</v>
      </c>
      <c r="B1757">
        <v>1</v>
      </c>
      <c r="D1757">
        <v>2</v>
      </c>
      <c r="E1757">
        <v>38</v>
      </c>
      <c r="F1757" s="1">
        <v>43035</v>
      </c>
      <c r="G1757" s="1">
        <v>43041</v>
      </c>
      <c r="H1757">
        <v>15</v>
      </c>
      <c r="I1757">
        <v>119.85</v>
      </c>
      <c r="J1757">
        <v>0</v>
      </c>
      <c r="K1757">
        <v>35.200955</v>
      </c>
      <c r="L1757">
        <v>-97.271640000000005</v>
      </c>
      <c r="M1757" s="13">
        <f>ACOS(COS(RADIANS(90-$P$2)) *COS(RADIANS(90-Table22[[#This Row],[Latitude]])) +SIN(RADIANS(90-$P$2)) *SIN(RADIANS(90-Table22[[#This Row],[Latitude]])) *COS(RADIANS($Q$2-Table22[[#This Row],[Longitude]]))) *3958.756</f>
        <v>9.8850734191735814</v>
      </c>
      <c r="N1757" s="12">
        <f>Table22[[#This Row],[Permit Approval Date]]-Table22[[#This Row],[Permit Submitted Date]]</f>
        <v>6</v>
      </c>
    </row>
    <row r="1758" spans="1:14">
      <c r="A1758" t="str">
        <f t="shared" si="27"/>
        <v>Norman</v>
      </c>
      <c r="B1758">
        <v>1</v>
      </c>
      <c r="D1758">
        <v>1</v>
      </c>
      <c r="E1758">
        <v>23</v>
      </c>
      <c r="F1758" s="1">
        <v>43035</v>
      </c>
      <c r="G1758" s="1">
        <v>43038</v>
      </c>
      <c r="H1758">
        <v>9</v>
      </c>
      <c r="I1758">
        <v>66.25</v>
      </c>
      <c r="J1758">
        <v>6.8999999999999995</v>
      </c>
      <c r="K1758">
        <v>34.592937899999995</v>
      </c>
      <c r="L1758">
        <v>-97.306161599999996</v>
      </c>
      <c r="M1758" s="13">
        <f>ACOS(COS(RADIANS(90-$P$2)) *COS(RADIANS(90-Table22[[#This Row],[Latitude]])) +SIN(RADIANS(90-$P$2)) *SIN(RADIANS(90-Table22[[#This Row],[Latitude]])) *COS(RADIANS($Q$2-Table22[[#This Row],[Longitude]]))) *3958.756</f>
        <v>43.104479792239502</v>
      </c>
      <c r="N1758" s="12">
        <f>Table22[[#This Row],[Permit Approval Date]]-Table22[[#This Row],[Permit Submitted Date]]</f>
        <v>3</v>
      </c>
    </row>
    <row r="1759" spans="1:14">
      <c r="A1759" t="str">
        <f t="shared" si="27"/>
        <v>Norman</v>
      </c>
      <c r="B1759">
        <v>0</v>
      </c>
      <c r="D1759">
        <v>1</v>
      </c>
      <c r="E1759">
        <v>30</v>
      </c>
      <c r="F1759" s="1">
        <v>43035</v>
      </c>
      <c r="G1759" s="1">
        <v>43049</v>
      </c>
      <c r="H1759">
        <v>8</v>
      </c>
      <c r="I1759">
        <v>53.150000000000006</v>
      </c>
      <c r="J1759">
        <v>0</v>
      </c>
      <c r="K1759">
        <v>36.002937899999999</v>
      </c>
      <c r="L1759">
        <v>-97.346161600000002</v>
      </c>
      <c r="M1759" s="13">
        <f>ACOS(COS(RADIANS(90-$P$2)) *COS(RADIANS(90-Table22[[#This Row],[Latitude]])) +SIN(RADIANS(90-$P$2)) *SIN(RADIANS(90-Table22[[#This Row],[Latitude]])) *COS(RADIANS($Q$2-Table22[[#This Row],[Longitude]]))) *3958.756</f>
        <v>55.346772048503162</v>
      </c>
      <c r="N1759" s="12">
        <f>Table22[[#This Row],[Permit Approval Date]]-Table22[[#This Row],[Permit Submitted Date]]</f>
        <v>14</v>
      </c>
    </row>
    <row r="1760" spans="1:14">
      <c r="A1760" t="str">
        <f t="shared" si="27"/>
        <v>Norman</v>
      </c>
      <c r="B1760">
        <v>0</v>
      </c>
      <c r="D1760">
        <v>1</v>
      </c>
      <c r="E1760">
        <v>22</v>
      </c>
      <c r="F1760" s="1">
        <v>43035</v>
      </c>
      <c r="G1760" s="1">
        <v>43045</v>
      </c>
      <c r="H1760">
        <v>7</v>
      </c>
      <c r="I1760">
        <v>50.92</v>
      </c>
      <c r="J1760">
        <v>0</v>
      </c>
      <c r="K1760">
        <v>35.482937899999996</v>
      </c>
      <c r="L1760">
        <v>-97.206161600000001</v>
      </c>
      <c r="M1760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760" s="12">
        <f>Table22[[#This Row],[Permit Approval Date]]-Table22[[#This Row],[Permit Submitted Date]]</f>
        <v>10</v>
      </c>
    </row>
    <row r="1761" spans="1:14">
      <c r="A1761" t="str">
        <f t="shared" si="27"/>
        <v>Norman</v>
      </c>
      <c r="B1761">
        <v>0</v>
      </c>
      <c r="D1761">
        <v>1</v>
      </c>
      <c r="E1761">
        <v>29</v>
      </c>
      <c r="F1761" s="1">
        <v>43035</v>
      </c>
      <c r="G1761" s="1">
        <v>43035</v>
      </c>
      <c r="H1761">
        <v>6</v>
      </c>
      <c r="I1761">
        <v>45.370000000000005</v>
      </c>
      <c r="J1761">
        <v>0</v>
      </c>
      <c r="K1761">
        <v>34.962937899999993</v>
      </c>
      <c r="L1761">
        <v>-97.966161600000007</v>
      </c>
      <c r="M1761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761" s="12">
        <f>Table22[[#This Row],[Permit Approval Date]]-Table22[[#This Row],[Permit Submitted Date]]</f>
        <v>0</v>
      </c>
    </row>
    <row r="1762" spans="1:14">
      <c r="A1762" t="str">
        <f t="shared" si="27"/>
        <v>Norman</v>
      </c>
      <c r="B1762">
        <v>1</v>
      </c>
      <c r="D1762">
        <v>1</v>
      </c>
      <c r="E1762">
        <v>18</v>
      </c>
      <c r="F1762" s="1">
        <v>43035</v>
      </c>
      <c r="G1762" s="1">
        <v>43035</v>
      </c>
      <c r="H1762">
        <v>4</v>
      </c>
      <c r="I1762">
        <v>31</v>
      </c>
      <c r="J1762">
        <v>0</v>
      </c>
      <c r="K1762">
        <v>35.180954999999997</v>
      </c>
      <c r="L1762">
        <v>-97.451639999999998</v>
      </c>
      <c r="M1762" s="13">
        <f>ACOS(COS(RADIANS(90-$P$2)) *COS(RADIANS(90-Table22[[#This Row],[Latitude]])) +SIN(RADIANS(90-$P$2)) *SIN(RADIANS(90-Table22[[#This Row],[Latitude]])) *COS(RADIANS($Q$2-Table22[[#This Row],[Longitude]]))) *3958.756</f>
        <v>1.7582172508966802</v>
      </c>
      <c r="N1762" s="12">
        <f>Table22[[#This Row],[Permit Approval Date]]-Table22[[#This Row],[Permit Submitted Date]]</f>
        <v>0</v>
      </c>
    </row>
    <row r="1763" spans="1:14">
      <c r="A1763" t="str">
        <f t="shared" si="27"/>
        <v>Norman</v>
      </c>
      <c r="B1763">
        <v>0</v>
      </c>
      <c r="D1763">
        <v>1</v>
      </c>
      <c r="E1763">
        <v>10</v>
      </c>
      <c r="F1763" s="1">
        <v>43035</v>
      </c>
      <c r="G1763" s="1">
        <v>43035</v>
      </c>
      <c r="H1763">
        <v>3</v>
      </c>
      <c r="I1763">
        <v>27.75</v>
      </c>
      <c r="J1763">
        <v>0</v>
      </c>
      <c r="K1763">
        <v>36.292937899999998</v>
      </c>
      <c r="L1763">
        <v>-97.7861616</v>
      </c>
      <c r="M1763" s="13">
        <f>ACOS(COS(RADIANS(90-$P$2)) *COS(RADIANS(90-Table22[[#This Row],[Latitude]])) +SIN(RADIANS(90-$P$2)) *SIN(RADIANS(90-Table22[[#This Row],[Latitude]])) *COS(RADIANS($Q$2-Table22[[#This Row],[Longitude]]))) *3958.756</f>
        <v>77.471292321758767</v>
      </c>
      <c r="N1763" s="12">
        <f>Table22[[#This Row],[Permit Approval Date]]-Table22[[#This Row],[Permit Submitted Date]]</f>
        <v>0</v>
      </c>
    </row>
    <row r="1764" spans="1:14">
      <c r="A1764" t="str">
        <f t="shared" si="27"/>
        <v>Norman</v>
      </c>
      <c r="B1764">
        <v>0</v>
      </c>
      <c r="D1764">
        <v>1</v>
      </c>
      <c r="E1764">
        <v>11</v>
      </c>
      <c r="F1764" s="1">
        <v>43035</v>
      </c>
      <c r="G1764" s="1">
        <v>43035</v>
      </c>
      <c r="H1764">
        <v>4</v>
      </c>
      <c r="I1764">
        <v>26.75</v>
      </c>
      <c r="J1764">
        <v>0</v>
      </c>
      <c r="K1764">
        <v>34.902937899999998</v>
      </c>
      <c r="L1764">
        <v>-97.886161600000008</v>
      </c>
      <c r="M176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764" s="12">
        <f>Table22[[#This Row],[Permit Approval Date]]-Table22[[#This Row],[Permit Submitted Date]]</f>
        <v>0</v>
      </c>
    </row>
    <row r="1765" spans="1:14">
      <c r="A1765" t="str">
        <f t="shared" si="27"/>
        <v>Norman</v>
      </c>
      <c r="B1765">
        <v>1</v>
      </c>
      <c r="D1765">
        <v>1</v>
      </c>
      <c r="E1765">
        <v>21</v>
      </c>
      <c r="F1765" s="1">
        <v>43035</v>
      </c>
      <c r="G1765" s="1">
        <v>43046</v>
      </c>
      <c r="H1765">
        <v>5</v>
      </c>
      <c r="I1765">
        <v>25.169999999999998</v>
      </c>
      <c r="J1765">
        <v>2.0499999999999998</v>
      </c>
      <c r="K1765">
        <v>35.203924999999998</v>
      </c>
      <c r="L1765">
        <v>-97.459214000000003</v>
      </c>
      <c r="M1765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765" s="12">
        <f>Table22[[#This Row],[Permit Approval Date]]-Table22[[#This Row],[Permit Submitted Date]]</f>
        <v>11</v>
      </c>
    </row>
    <row r="1766" spans="1:14">
      <c r="A1766" t="str">
        <f t="shared" si="27"/>
        <v>Norman</v>
      </c>
      <c r="B1766">
        <v>0</v>
      </c>
      <c r="D1766">
        <v>1</v>
      </c>
      <c r="E1766">
        <v>18</v>
      </c>
      <c r="F1766" s="1">
        <v>43035</v>
      </c>
      <c r="G1766" s="1">
        <v>43035</v>
      </c>
      <c r="H1766">
        <v>3</v>
      </c>
      <c r="I1766">
        <v>21.81</v>
      </c>
      <c r="J1766">
        <v>0</v>
      </c>
      <c r="K1766">
        <v>36.452937899999995</v>
      </c>
      <c r="L1766">
        <v>-97.7861616</v>
      </c>
      <c r="M1766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766" s="12">
        <f>Table22[[#This Row],[Permit Approval Date]]-Table22[[#This Row],[Permit Submitted Date]]</f>
        <v>0</v>
      </c>
    </row>
    <row r="1767" spans="1:14">
      <c r="A1767" t="str">
        <f t="shared" si="27"/>
        <v>Norman</v>
      </c>
      <c r="B1767">
        <v>1</v>
      </c>
      <c r="D1767">
        <v>1</v>
      </c>
      <c r="E1767">
        <v>26</v>
      </c>
      <c r="F1767" s="1">
        <v>43035</v>
      </c>
      <c r="G1767" s="1">
        <v>43035</v>
      </c>
      <c r="H1767">
        <v>4</v>
      </c>
      <c r="I1767">
        <v>21.73</v>
      </c>
      <c r="J1767">
        <v>2.56</v>
      </c>
      <c r="K1767">
        <v>35.363925000000002</v>
      </c>
      <c r="L1767">
        <v>-96.889213999999996</v>
      </c>
      <c r="M1767" s="13">
        <f>ACOS(COS(RADIANS(90-$P$2)) *COS(RADIANS(90-Table22[[#This Row],[Latitude]])) +SIN(RADIANS(90-$P$2)) *SIN(RADIANS(90-Table22[[#This Row],[Latitude]])) *COS(RADIANS($Q$2-Table22[[#This Row],[Longitude]]))) *3958.756</f>
        <v>33.275867502582969</v>
      </c>
      <c r="N1767" s="12">
        <f>Table22[[#This Row],[Permit Approval Date]]-Table22[[#This Row],[Permit Submitted Date]]</f>
        <v>0</v>
      </c>
    </row>
    <row r="1768" spans="1:14">
      <c r="A1768" t="str">
        <f t="shared" si="27"/>
        <v>Norman</v>
      </c>
      <c r="B1768">
        <v>1</v>
      </c>
      <c r="D1768">
        <v>1</v>
      </c>
      <c r="E1768">
        <v>13</v>
      </c>
      <c r="F1768" s="1">
        <v>43036</v>
      </c>
      <c r="G1768" s="1">
        <v>43046</v>
      </c>
      <c r="H1768">
        <v>5</v>
      </c>
      <c r="I1768">
        <v>45.809999999999995</v>
      </c>
      <c r="J1768">
        <v>0</v>
      </c>
      <c r="K1768">
        <v>35.128142000000004</v>
      </c>
      <c r="L1768">
        <v>-97.295610999999994</v>
      </c>
      <c r="M1768" s="13">
        <f>ACOS(COS(RADIANS(90-$P$2)) *COS(RADIANS(90-Table22[[#This Row],[Latitude]])) +SIN(RADIANS(90-$P$2)) *SIN(RADIANS(90-Table22[[#This Row],[Latitude]])) *COS(RADIANS($Q$2-Table22[[#This Row],[Longitude]]))) *3958.756</f>
        <v>10.086529621740086</v>
      </c>
      <c r="N1768" s="12">
        <f>Table22[[#This Row],[Permit Approval Date]]-Table22[[#This Row],[Permit Submitted Date]]</f>
        <v>10</v>
      </c>
    </row>
    <row r="1769" spans="1:14">
      <c r="A1769" t="str">
        <f t="shared" si="27"/>
        <v>Norman</v>
      </c>
      <c r="B1769">
        <v>0</v>
      </c>
      <c r="D1769">
        <v>1</v>
      </c>
      <c r="E1769">
        <v>39</v>
      </c>
      <c r="F1769" s="1">
        <v>43038</v>
      </c>
      <c r="G1769" s="1">
        <v>43047</v>
      </c>
      <c r="H1769">
        <v>11</v>
      </c>
      <c r="I1769">
        <v>95.690000000000012</v>
      </c>
      <c r="J1769">
        <v>0</v>
      </c>
      <c r="K1769">
        <v>35.212937899999993</v>
      </c>
      <c r="L1769">
        <v>-97.576161600000006</v>
      </c>
      <c r="M1769" s="13">
        <f>ACOS(COS(RADIANS(90-$P$2)) *COS(RADIANS(90-Table22[[#This Row],[Latitude]])) +SIN(RADIANS(90-$P$2)) *SIN(RADIANS(90-Table22[[#This Row],[Latitude]])) *COS(RADIANS($Q$2-Table22[[#This Row],[Longitude]]))) *3958.756</f>
        <v>7.3284066219263675</v>
      </c>
      <c r="N1769" s="12">
        <f>Table22[[#This Row],[Permit Approval Date]]-Table22[[#This Row],[Permit Submitted Date]]</f>
        <v>9</v>
      </c>
    </row>
    <row r="1770" spans="1:14">
      <c r="A1770" t="str">
        <f t="shared" si="27"/>
        <v>Norman</v>
      </c>
      <c r="B1770">
        <v>1</v>
      </c>
      <c r="D1770">
        <v>1</v>
      </c>
      <c r="E1770">
        <v>19</v>
      </c>
      <c r="F1770" s="1">
        <v>43038</v>
      </c>
      <c r="G1770" s="1">
        <v>43040</v>
      </c>
      <c r="H1770">
        <v>10</v>
      </c>
      <c r="I1770">
        <v>76.100000000000009</v>
      </c>
      <c r="J1770">
        <v>3</v>
      </c>
      <c r="K1770">
        <v>35.584834499999999</v>
      </c>
      <c r="L1770">
        <v>-97.500178399999996</v>
      </c>
      <c r="M1770" s="13">
        <f>ACOS(COS(RADIANS(90-$P$2)) *COS(RADIANS(90-Table22[[#This Row],[Latitude]])) +SIN(RADIANS(90-$P$2)) *SIN(RADIANS(90-Table22[[#This Row],[Latitude]])) *COS(RADIANS($Q$2-Table22[[#This Row],[Longitude]]))) *3958.756</f>
        <v>26.34345616884676</v>
      </c>
      <c r="N1770" s="12">
        <f>Table22[[#This Row],[Permit Approval Date]]-Table22[[#This Row],[Permit Submitted Date]]</f>
        <v>2</v>
      </c>
    </row>
    <row r="1771" spans="1:14">
      <c r="A1771" t="str">
        <f t="shared" si="27"/>
        <v>Norman</v>
      </c>
      <c r="B1771">
        <v>1</v>
      </c>
      <c r="D1771">
        <v>1</v>
      </c>
      <c r="E1771">
        <v>13</v>
      </c>
      <c r="F1771" s="1">
        <v>43038</v>
      </c>
      <c r="G1771" s="1">
        <v>43038</v>
      </c>
      <c r="H1771">
        <v>8</v>
      </c>
      <c r="I1771">
        <v>64.27000000000001</v>
      </c>
      <c r="J1771">
        <v>0</v>
      </c>
      <c r="K1771">
        <v>35.563205600000003</v>
      </c>
      <c r="L1771">
        <v>-98.008782400000001</v>
      </c>
      <c r="M1771" s="13">
        <f>ACOS(COS(RADIANS(90-$P$2)) *COS(RADIANS(90-Table22[[#This Row],[Latitude]])) +SIN(RADIANS(90-$P$2)) *SIN(RADIANS(90-Table22[[#This Row],[Latitude]])) *COS(RADIANS($Q$2-Table22[[#This Row],[Longitude]]))) *3958.756</f>
        <v>40.145756784732434</v>
      </c>
      <c r="N1771" s="12">
        <f>Table22[[#This Row],[Permit Approval Date]]-Table22[[#This Row],[Permit Submitted Date]]</f>
        <v>0</v>
      </c>
    </row>
    <row r="1772" spans="1:14">
      <c r="A1772" t="str">
        <f t="shared" si="27"/>
        <v>Norman</v>
      </c>
      <c r="B1772">
        <v>1</v>
      </c>
      <c r="D1772">
        <v>1</v>
      </c>
      <c r="E1772">
        <v>24</v>
      </c>
      <c r="F1772" s="1">
        <v>43038</v>
      </c>
      <c r="G1772" s="1">
        <v>43040</v>
      </c>
      <c r="H1772">
        <v>5</v>
      </c>
      <c r="I1772">
        <v>50.6</v>
      </c>
      <c r="J1772">
        <v>4.5</v>
      </c>
      <c r="K1772">
        <v>35.211928299999997</v>
      </c>
      <c r="L1772">
        <v>-97.016524599999997</v>
      </c>
      <c r="M1772" s="13">
        <f>ACOS(COS(RADIANS(90-$P$2)) *COS(RADIANS(90-Table22[[#This Row],[Latitude]])) +SIN(RADIANS(90-$P$2)) *SIN(RADIANS(90-Table22[[#This Row],[Latitude]])) *COS(RADIANS($Q$2-Table22[[#This Row],[Longitude]]))) *3958.756</f>
        <v>24.283476477935956</v>
      </c>
      <c r="N1772" s="12">
        <f>Table22[[#This Row],[Permit Approval Date]]-Table22[[#This Row],[Permit Submitted Date]]</f>
        <v>2</v>
      </c>
    </row>
    <row r="1773" spans="1:14">
      <c r="A1773" t="str">
        <f t="shared" si="27"/>
        <v>Norman</v>
      </c>
      <c r="B1773">
        <v>1</v>
      </c>
      <c r="D1773">
        <v>1</v>
      </c>
      <c r="E1773">
        <v>28</v>
      </c>
      <c r="F1773" s="1">
        <v>43038</v>
      </c>
      <c r="G1773" s="1">
        <v>43038</v>
      </c>
      <c r="H1773">
        <v>7</v>
      </c>
      <c r="I1773">
        <v>49.75</v>
      </c>
      <c r="J1773">
        <v>6.17</v>
      </c>
      <c r="K1773">
        <v>35.180556999999993</v>
      </c>
      <c r="L1773">
        <v>-97.540181399999994</v>
      </c>
      <c r="M1773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773" s="12">
        <f>Table22[[#This Row],[Permit Approval Date]]-Table22[[#This Row],[Permit Submitted Date]]</f>
        <v>0</v>
      </c>
    </row>
    <row r="1774" spans="1:14">
      <c r="A1774" t="str">
        <f t="shared" si="27"/>
        <v>Norman</v>
      </c>
      <c r="B1774">
        <v>1</v>
      </c>
      <c r="D1774">
        <v>2</v>
      </c>
      <c r="E1774">
        <v>33</v>
      </c>
      <c r="F1774" s="1">
        <v>43039</v>
      </c>
      <c r="G1774" s="1">
        <v>43052</v>
      </c>
      <c r="H1774">
        <v>14</v>
      </c>
      <c r="I1774">
        <v>103.25</v>
      </c>
      <c r="J1774">
        <v>0</v>
      </c>
      <c r="K1774">
        <v>35.162937899999996</v>
      </c>
      <c r="L1774">
        <v>-96.9261616</v>
      </c>
      <c r="M1774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774" s="12">
        <f>Table22[[#This Row],[Permit Approval Date]]-Table22[[#This Row],[Permit Submitted Date]]</f>
        <v>13</v>
      </c>
    </row>
    <row r="1775" spans="1:14">
      <c r="A1775" t="str">
        <f t="shared" si="27"/>
        <v>Norman</v>
      </c>
      <c r="B1775">
        <v>1</v>
      </c>
      <c r="D1775">
        <v>2</v>
      </c>
      <c r="E1775">
        <v>33</v>
      </c>
      <c r="F1775" s="1">
        <v>43039</v>
      </c>
      <c r="G1775" s="1">
        <v>43052</v>
      </c>
      <c r="H1775">
        <v>14</v>
      </c>
      <c r="I1775">
        <v>103.25</v>
      </c>
      <c r="J1775">
        <v>0</v>
      </c>
      <c r="K1775">
        <v>35.162937899999996</v>
      </c>
      <c r="L1775">
        <v>-96.9261616</v>
      </c>
      <c r="M1775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775" s="12">
        <f>Table22[[#This Row],[Permit Approval Date]]-Table22[[#This Row],[Permit Submitted Date]]</f>
        <v>13</v>
      </c>
    </row>
    <row r="1776" spans="1:14">
      <c r="A1776" t="str">
        <f t="shared" si="27"/>
        <v>Norman</v>
      </c>
      <c r="B1776">
        <v>0</v>
      </c>
      <c r="D1776">
        <v>1</v>
      </c>
      <c r="E1776">
        <v>26</v>
      </c>
      <c r="F1776" s="1">
        <v>43039</v>
      </c>
      <c r="G1776" s="1">
        <v>43039</v>
      </c>
      <c r="H1776">
        <v>8</v>
      </c>
      <c r="I1776">
        <v>63.06</v>
      </c>
      <c r="J1776">
        <v>0</v>
      </c>
      <c r="K1776">
        <v>35.232937899999996</v>
      </c>
      <c r="L1776">
        <v>-97.006161599999999</v>
      </c>
      <c r="M177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776" s="12">
        <f>Table22[[#This Row],[Permit Approval Date]]-Table22[[#This Row],[Permit Submitted Date]]</f>
        <v>0</v>
      </c>
    </row>
    <row r="1777" spans="1:14">
      <c r="A1777" t="str">
        <f t="shared" si="27"/>
        <v>Norman</v>
      </c>
      <c r="B1777">
        <v>1</v>
      </c>
      <c r="D1777">
        <v>1</v>
      </c>
      <c r="E1777">
        <v>14</v>
      </c>
      <c r="F1777" s="1">
        <v>43039</v>
      </c>
      <c r="G1777" s="1">
        <v>43047</v>
      </c>
      <c r="H1777">
        <v>7</v>
      </c>
      <c r="I1777">
        <v>55.5</v>
      </c>
      <c r="J1777">
        <v>2.4900000000000002</v>
      </c>
      <c r="K1777">
        <v>34.5432056</v>
      </c>
      <c r="L1777">
        <v>-97.158782399999993</v>
      </c>
      <c r="M1777" s="13">
        <f>ACOS(COS(RADIANS(90-$P$2)) *COS(RADIANS(90-Table22[[#This Row],[Latitude]])) +SIN(RADIANS(90-$P$2)) *SIN(RADIANS(90-Table22[[#This Row],[Latitude]])) *COS(RADIANS($Q$2-Table22[[#This Row],[Longitude]]))) *3958.756</f>
        <v>48.618811737539879</v>
      </c>
      <c r="N1777" s="12">
        <f>Table22[[#This Row],[Permit Approval Date]]-Table22[[#This Row],[Permit Submitted Date]]</f>
        <v>8</v>
      </c>
    </row>
    <row r="1778" spans="1:14">
      <c r="A1778" t="str">
        <f t="shared" si="27"/>
        <v>Norman</v>
      </c>
      <c r="B1778">
        <v>1</v>
      </c>
      <c r="C1778">
        <v>1</v>
      </c>
      <c r="D1778">
        <v>2</v>
      </c>
      <c r="E1778">
        <v>29</v>
      </c>
      <c r="F1778" s="1">
        <v>43039</v>
      </c>
      <c r="G1778" s="1">
        <v>43039</v>
      </c>
      <c r="H1778">
        <v>14</v>
      </c>
      <c r="I1778">
        <v>111.03999999999999</v>
      </c>
      <c r="J1778">
        <v>12.3</v>
      </c>
      <c r="K1778">
        <v>34.962937899999993</v>
      </c>
      <c r="L1778">
        <v>-97.966161600000007</v>
      </c>
      <c r="M177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778" s="12">
        <f>Table22[[#This Row],[Permit Approval Date]]-Table22[[#This Row],[Permit Submitted Date]]</f>
        <v>0</v>
      </c>
    </row>
    <row r="1779" spans="1:14">
      <c r="A1779" t="str">
        <f t="shared" si="27"/>
        <v>Norman</v>
      </c>
      <c r="B1779">
        <v>1</v>
      </c>
      <c r="C1779">
        <v>1</v>
      </c>
      <c r="D1779">
        <v>2</v>
      </c>
      <c r="E1779">
        <v>29</v>
      </c>
      <c r="F1779" s="1">
        <v>43039</v>
      </c>
      <c r="G1779" s="1">
        <v>43039</v>
      </c>
      <c r="H1779">
        <v>14</v>
      </c>
      <c r="I1779">
        <v>111.03999999999999</v>
      </c>
      <c r="J1779">
        <v>12.3</v>
      </c>
      <c r="K1779">
        <v>34.962937899999993</v>
      </c>
      <c r="L1779">
        <v>-97.966161600000007</v>
      </c>
      <c r="M1779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779" s="12">
        <f>Table22[[#This Row],[Permit Approval Date]]-Table22[[#This Row],[Permit Submitted Date]]</f>
        <v>0</v>
      </c>
    </row>
    <row r="1780" spans="1:14">
      <c r="A1780" t="str">
        <f t="shared" si="27"/>
        <v>Norman</v>
      </c>
      <c r="B1780">
        <v>1</v>
      </c>
      <c r="D1780">
        <v>1</v>
      </c>
      <c r="E1780">
        <v>13</v>
      </c>
      <c r="F1780" s="1">
        <v>43039</v>
      </c>
      <c r="G1780" s="1">
        <v>43040</v>
      </c>
      <c r="H1780">
        <v>4</v>
      </c>
      <c r="I1780">
        <v>39.53</v>
      </c>
      <c r="J1780">
        <v>0</v>
      </c>
      <c r="K1780">
        <v>35.211928299999997</v>
      </c>
      <c r="L1780">
        <v>-97.016524599999997</v>
      </c>
      <c r="M1780" s="13">
        <f>ACOS(COS(RADIANS(90-$P$2)) *COS(RADIANS(90-Table22[[#This Row],[Latitude]])) +SIN(RADIANS(90-$P$2)) *SIN(RADIANS(90-Table22[[#This Row],[Latitude]])) *COS(RADIANS($Q$2-Table22[[#This Row],[Longitude]]))) *3958.756</f>
        <v>24.283476477935956</v>
      </c>
      <c r="N1780" s="12">
        <f>Table22[[#This Row],[Permit Approval Date]]-Table22[[#This Row],[Permit Submitted Date]]</f>
        <v>1</v>
      </c>
    </row>
    <row r="1781" spans="1:14">
      <c r="A1781" t="str">
        <f t="shared" si="27"/>
        <v>Norman</v>
      </c>
      <c r="B1781">
        <v>1</v>
      </c>
      <c r="C1781">
        <v>1</v>
      </c>
      <c r="D1781">
        <v>1</v>
      </c>
      <c r="E1781">
        <v>32</v>
      </c>
      <c r="F1781" s="1">
        <v>43039</v>
      </c>
      <c r="G1781" s="1">
        <v>43039</v>
      </c>
      <c r="H1781">
        <v>9</v>
      </c>
      <c r="I1781">
        <v>62.58</v>
      </c>
      <c r="J1781">
        <v>10.669999999999998</v>
      </c>
      <c r="K1781">
        <v>34.562937899999994</v>
      </c>
      <c r="L1781">
        <v>-97.336161599999997</v>
      </c>
      <c r="M1781" s="13">
        <f>ACOS(COS(RADIANS(90-$P$2)) *COS(RADIANS(90-Table22[[#This Row],[Latitude]])) +SIN(RADIANS(90-$P$2)) *SIN(RADIANS(90-Table22[[#This Row],[Latitude]])) *COS(RADIANS($Q$2-Table22[[#This Row],[Longitude]]))) *3958.756</f>
        <v>44.874898972844889</v>
      </c>
      <c r="N1781" s="12">
        <f>Table22[[#This Row],[Permit Approval Date]]-Table22[[#This Row],[Permit Submitted Date]]</f>
        <v>0</v>
      </c>
    </row>
    <row r="1782" spans="1:14">
      <c r="A1782" t="str">
        <f t="shared" si="27"/>
        <v>Norman</v>
      </c>
      <c r="B1782">
        <v>1</v>
      </c>
      <c r="D1782">
        <v>1</v>
      </c>
      <c r="E1782">
        <v>21</v>
      </c>
      <c r="F1782" s="1">
        <v>43039</v>
      </c>
      <c r="G1782" s="1">
        <v>43039</v>
      </c>
      <c r="H1782">
        <v>4</v>
      </c>
      <c r="I1782">
        <v>34.089999999999996</v>
      </c>
      <c r="J1782">
        <v>0</v>
      </c>
      <c r="K1782">
        <v>35.305345200000005</v>
      </c>
      <c r="L1782">
        <v>-97.344357899999991</v>
      </c>
      <c r="M1782" s="13">
        <f>ACOS(COS(RADIANS(90-$P$2)) *COS(RADIANS(90-Table22[[#This Row],[Latitude]])) +SIN(RADIANS(90-$P$2)) *SIN(RADIANS(90-Table22[[#This Row],[Latitude]])) *COS(RADIANS($Q$2-Table22[[#This Row],[Longitude]]))) *3958.756</f>
        <v>8.963193647309307</v>
      </c>
      <c r="N1782" s="12">
        <f>Table22[[#This Row],[Permit Approval Date]]-Table22[[#This Row],[Permit Submitted Date]]</f>
        <v>0</v>
      </c>
    </row>
    <row r="1783" spans="1:14">
      <c r="A1783" t="str">
        <f t="shared" si="27"/>
        <v>Norman</v>
      </c>
      <c r="B1783">
        <v>1</v>
      </c>
      <c r="C1783">
        <v>1</v>
      </c>
      <c r="D1783">
        <v>1</v>
      </c>
      <c r="E1783">
        <v>27</v>
      </c>
      <c r="F1783" s="1">
        <v>43039</v>
      </c>
      <c r="G1783" s="1">
        <v>43046</v>
      </c>
      <c r="H1783">
        <v>6</v>
      </c>
      <c r="I1783">
        <v>36.5</v>
      </c>
      <c r="J1783">
        <v>9</v>
      </c>
      <c r="K1783">
        <v>35.243925000000004</v>
      </c>
      <c r="L1783">
        <v>-97.409213999999992</v>
      </c>
      <c r="M1783" s="13">
        <f>ACOS(COS(RADIANS(90-$P$2)) *COS(RADIANS(90-Table22[[#This Row],[Latitude]])) +SIN(RADIANS(90-$P$2)) *SIN(RADIANS(90-Table22[[#This Row],[Latitude]])) *COS(RADIANS($Q$2-Table22[[#This Row],[Longitude]]))) *3958.756</f>
        <v>3.3613313021155715</v>
      </c>
      <c r="N1783" s="12">
        <f>Table22[[#This Row],[Permit Approval Date]]-Table22[[#This Row],[Permit Submitted Date]]</f>
        <v>7</v>
      </c>
    </row>
    <row r="1784" spans="1:14">
      <c r="A1784" t="str">
        <f t="shared" si="27"/>
        <v>Norman</v>
      </c>
      <c r="B1784">
        <v>0</v>
      </c>
      <c r="D1784">
        <v>2</v>
      </c>
      <c r="E1784">
        <v>38</v>
      </c>
      <c r="F1784" s="1">
        <v>43040</v>
      </c>
      <c r="G1784" s="1">
        <v>43042</v>
      </c>
      <c r="H1784">
        <v>8</v>
      </c>
      <c r="I1784">
        <v>75.66</v>
      </c>
      <c r="J1784">
        <v>0</v>
      </c>
      <c r="K1784">
        <v>35.022937899999995</v>
      </c>
      <c r="L1784">
        <v>-97.396161599999999</v>
      </c>
      <c r="M1784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784" s="12">
        <f>Table22[[#This Row],[Permit Approval Date]]-Table22[[#This Row],[Permit Submitted Date]]</f>
        <v>2</v>
      </c>
    </row>
    <row r="1785" spans="1:14">
      <c r="A1785" t="str">
        <f t="shared" si="27"/>
        <v>Norman</v>
      </c>
      <c r="B1785">
        <v>0</v>
      </c>
      <c r="D1785">
        <v>1</v>
      </c>
      <c r="E1785">
        <v>8</v>
      </c>
      <c r="F1785" s="1">
        <v>43040</v>
      </c>
      <c r="G1785" s="1">
        <v>43045</v>
      </c>
      <c r="H1785">
        <v>8</v>
      </c>
      <c r="I1785">
        <v>64.400000000000006</v>
      </c>
      <c r="J1785">
        <v>0</v>
      </c>
      <c r="K1785">
        <v>35.1429379</v>
      </c>
      <c r="L1785">
        <v>-97.446161599999996</v>
      </c>
      <c r="M1785" s="13">
        <f>ACOS(COS(RADIANS(90-$P$2)) *COS(RADIANS(90-Table22[[#This Row],[Latitude]])) +SIN(RADIANS(90-$P$2)) *SIN(RADIANS(90-Table22[[#This Row],[Latitude]])) *COS(RADIANS($Q$2-Table22[[#This Row],[Longitude]]))) *3958.756</f>
        <v>4.362014196614501</v>
      </c>
      <c r="N1785" s="12">
        <f>Table22[[#This Row],[Permit Approval Date]]-Table22[[#This Row],[Permit Submitted Date]]</f>
        <v>5</v>
      </c>
    </row>
    <row r="1786" spans="1:14">
      <c r="A1786" t="str">
        <f t="shared" si="27"/>
        <v>Norman</v>
      </c>
      <c r="B1786">
        <v>0</v>
      </c>
      <c r="D1786">
        <v>1</v>
      </c>
      <c r="E1786">
        <v>18</v>
      </c>
      <c r="F1786" s="1">
        <v>43040</v>
      </c>
      <c r="G1786" s="1">
        <v>43053</v>
      </c>
      <c r="H1786">
        <v>4</v>
      </c>
      <c r="I1786">
        <v>34.67</v>
      </c>
      <c r="J1786">
        <v>0</v>
      </c>
      <c r="K1786">
        <v>34.982937899999996</v>
      </c>
      <c r="L1786">
        <v>-97.396161599999999</v>
      </c>
      <c r="M1786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1786" s="12">
        <f>Table22[[#This Row],[Permit Approval Date]]-Table22[[#This Row],[Permit Submitted Date]]</f>
        <v>13</v>
      </c>
    </row>
    <row r="1787" spans="1:14">
      <c r="A1787" t="str">
        <f t="shared" si="27"/>
        <v>Norman</v>
      </c>
      <c r="B1787">
        <v>1</v>
      </c>
      <c r="C1787">
        <v>1</v>
      </c>
      <c r="D1787">
        <v>1</v>
      </c>
      <c r="E1787">
        <v>16</v>
      </c>
      <c r="F1787" s="1">
        <v>43041</v>
      </c>
      <c r="G1787" s="1">
        <v>43041</v>
      </c>
      <c r="H1787">
        <v>7</v>
      </c>
      <c r="I1787">
        <v>31.63</v>
      </c>
      <c r="J1787">
        <v>25.17</v>
      </c>
      <c r="K1787">
        <v>35.271928299999999</v>
      </c>
      <c r="L1787">
        <v>-97.1065246</v>
      </c>
      <c r="M1787" s="13">
        <f>ACOS(COS(RADIANS(90-$P$2)) *COS(RADIANS(90-Table22[[#This Row],[Latitude]])) +SIN(RADIANS(90-$P$2)) *SIN(RADIANS(90-Table22[[#This Row],[Latitude]])) *COS(RADIANS($Q$2-Table22[[#This Row],[Longitude]]))) *3958.756</f>
        <v>19.724315820274992</v>
      </c>
      <c r="N1787" s="12">
        <f>Table22[[#This Row],[Permit Approval Date]]-Table22[[#This Row],[Permit Submitted Date]]</f>
        <v>0</v>
      </c>
    </row>
    <row r="1788" spans="1:14">
      <c r="A1788" t="str">
        <f t="shared" si="27"/>
        <v>Norman</v>
      </c>
      <c r="B1788">
        <v>1</v>
      </c>
      <c r="D1788">
        <v>1</v>
      </c>
      <c r="E1788">
        <v>16</v>
      </c>
      <c r="F1788" s="1">
        <v>43041</v>
      </c>
      <c r="G1788" s="1">
        <v>43053</v>
      </c>
      <c r="H1788">
        <v>12</v>
      </c>
      <c r="I1788">
        <v>85.080000000000013</v>
      </c>
      <c r="J1788">
        <v>3.48</v>
      </c>
      <c r="K1788">
        <v>35.422937899999994</v>
      </c>
      <c r="L1788">
        <v>-97.106161600000007</v>
      </c>
      <c r="M1788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1788" s="12">
        <f>Table22[[#This Row],[Permit Approval Date]]-Table22[[#This Row],[Permit Submitted Date]]</f>
        <v>12</v>
      </c>
    </row>
    <row r="1789" spans="1:14">
      <c r="A1789" t="str">
        <f t="shared" si="27"/>
        <v>Norman</v>
      </c>
      <c r="B1789">
        <v>1</v>
      </c>
      <c r="D1789">
        <v>1</v>
      </c>
      <c r="E1789">
        <v>16</v>
      </c>
      <c r="F1789" s="1">
        <v>43041</v>
      </c>
      <c r="G1789" s="1">
        <v>43053</v>
      </c>
      <c r="H1789">
        <v>12</v>
      </c>
      <c r="I1789">
        <v>85.08</v>
      </c>
      <c r="J1789">
        <v>3.48</v>
      </c>
      <c r="K1789">
        <v>35.422937899999994</v>
      </c>
      <c r="L1789">
        <v>-97.106161600000007</v>
      </c>
      <c r="M1789" s="13">
        <f>ACOS(COS(RADIANS(90-$P$2)) *COS(RADIANS(90-Table22[[#This Row],[Latitude]])) +SIN(RADIANS(90-$P$2)) *SIN(RADIANS(90-Table22[[#This Row],[Latitude]])) *COS(RADIANS($Q$2-Table22[[#This Row],[Longitude]]))) *3958.756</f>
        <v>24.350899798056059</v>
      </c>
      <c r="N1789" s="12">
        <f>Table22[[#This Row],[Permit Approval Date]]-Table22[[#This Row],[Permit Submitted Date]]</f>
        <v>12</v>
      </c>
    </row>
    <row r="1790" spans="1:14">
      <c r="A1790" t="str">
        <f t="shared" si="27"/>
        <v>Norman</v>
      </c>
      <c r="B1790">
        <v>1</v>
      </c>
      <c r="D1790">
        <v>1</v>
      </c>
      <c r="E1790">
        <v>30</v>
      </c>
      <c r="F1790" s="1">
        <v>43041</v>
      </c>
      <c r="G1790" s="1">
        <v>43042</v>
      </c>
      <c r="H1790">
        <v>10</v>
      </c>
      <c r="I1790">
        <v>80.399999999999991</v>
      </c>
      <c r="J1790">
        <v>0</v>
      </c>
      <c r="K1790">
        <v>35.463621400000001</v>
      </c>
      <c r="L1790">
        <v>-97.439232199999992</v>
      </c>
      <c r="M1790" s="13">
        <f>ACOS(COS(RADIANS(90-$P$2)) *COS(RADIANS(90-Table22[[#This Row],[Latitude]])) +SIN(RADIANS(90-$P$2)) *SIN(RADIANS(90-Table22[[#This Row],[Latitude]])) *COS(RADIANS($Q$2-Table22[[#This Row],[Longitude]]))) *3958.756</f>
        <v>17.80002223311952</v>
      </c>
      <c r="N1790" s="12">
        <f>Table22[[#This Row],[Permit Approval Date]]-Table22[[#This Row],[Permit Submitted Date]]</f>
        <v>1</v>
      </c>
    </row>
    <row r="1791" spans="1:14">
      <c r="A1791" t="str">
        <f t="shared" si="27"/>
        <v>Norman</v>
      </c>
      <c r="B1791">
        <v>1</v>
      </c>
      <c r="D1791">
        <v>1</v>
      </c>
      <c r="E1791">
        <v>22</v>
      </c>
      <c r="F1791" s="1">
        <v>43041</v>
      </c>
      <c r="G1791" s="1">
        <v>43041</v>
      </c>
      <c r="H1791">
        <v>8</v>
      </c>
      <c r="I1791">
        <v>61.74</v>
      </c>
      <c r="J1791">
        <v>0</v>
      </c>
      <c r="K1791">
        <v>35.315345200000003</v>
      </c>
      <c r="L1791">
        <v>-97.104357899999997</v>
      </c>
      <c r="M1791" s="13">
        <f>ACOS(COS(RADIANS(90-$P$2)) *COS(RADIANS(90-Table22[[#This Row],[Latitude]])) +SIN(RADIANS(90-$P$2)) *SIN(RADIANS(90-Table22[[#This Row],[Latitude]])) *COS(RADIANS($Q$2-Table22[[#This Row],[Longitude]]))) *3958.756</f>
        <v>20.73299011149086</v>
      </c>
      <c r="N1791" s="12">
        <f>Table22[[#This Row],[Permit Approval Date]]-Table22[[#This Row],[Permit Submitted Date]]</f>
        <v>0</v>
      </c>
    </row>
    <row r="1792" spans="1:14">
      <c r="A1792" t="str">
        <f t="shared" si="27"/>
        <v>Norman</v>
      </c>
      <c r="B1792">
        <v>1</v>
      </c>
      <c r="D1792">
        <v>1</v>
      </c>
      <c r="E1792">
        <v>21</v>
      </c>
      <c r="F1792" s="1">
        <v>43041</v>
      </c>
      <c r="G1792" s="1">
        <v>43066</v>
      </c>
      <c r="H1792">
        <v>8</v>
      </c>
      <c r="I1792">
        <v>59</v>
      </c>
      <c r="J1792">
        <v>0</v>
      </c>
      <c r="K1792">
        <v>35.263205599999999</v>
      </c>
      <c r="L1792">
        <v>-97.938782399999994</v>
      </c>
      <c r="M1792" s="13">
        <f>ACOS(COS(RADIANS(90-$P$2)) *COS(RADIANS(90-Table22[[#This Row],[Latitude]])) +SIN(RADIANS(90-$P$2)) *SIN(RADIANS(90-Table22[[#This Row],[Latitude]])) *COS(RADIANS($Q$2-Table22[[#This Row],[Longitude]]))) *3958.756</f>
        <v>28.054443272571135</v>
      </c>
      <c r="N1792" s="12">
        <f>Table22[[#This Row],[Permit Approval Date]]-Table22[[#This Row],[Permit Submitted Date]]</f>
        <v>25</v>
      </c>
    </row>
    <row r="1793" spans="1:14">
      <c r="A1793" t="str">
        <f t="shared" si="27"/>
        <v>Norman</v>
      </c>
      <c r="B1793">
        <v>0</v>
      </c>
      <c r="D1793">
        <v>1</v>
      </c>
      <c r="E1793">
        <v>26</v>
      </c>
      <c r="F1793" s="1">
        <v>43041</v>
      </c>
      <c r="G1793" s="1">
        <v>43042</v>
      </c>
      <c r="H1793">
        <v>9</v>
      </c>
      <c r="I1793">
        <v>57.06</v>
      </c>
      <c r="J1793">
        <v>0</v>
      </c>
      <c r="K1793">
        <v>35.362937899999999</v>
      </c>
      <c r="L1793">
        <v>-97.236161600000003</v>
      </c>
      <c r="M1793" s="13">
        <f>ACOS(COS(RADIANS(90-$P$2)) *COS(RADIANS(90-Table22[[#This Row],[Latitude]])) +SIN(RADIANS(90-$P$2)) *SIN(RADIANS(90-Table22[[#This Row],[Latitude]])) *COS(RADIANS($Q$2-Table22[[#This Row],[Longitude]]))) *3958.756</f>
        <v>16.07386776250852</v>
      </c>
      <c r="N1793" s="12">
        <f>Table22[[#This Row],[Permit Approval Date]]-Table22[[#This Row],[Permit Submitted Date]]</f>
        <v>1</v>
      </c>
    </row>
    <row r="1794" spans="1:14">
      <c r="A1794" t="str">
        <f t="shared" ref="A1794:A1857" si="28">"Norman"</f>
        <v>Norman</v>
      </c>
      <c r="B1794">
        <v>0</v>
      </c>
      <c r="D1794">
        <v>1</v>
      </c>
      <c r="E1794">
        <v>22</v>
      </c>
      <c r="F1794" s="1">
        <v>43042</v>
      </c>
      <c r="G1794" s="1">
        <v>43047</v>
      </c>
      <c r="H1794">
        <v>7</v>
      </c>
      <c r="I1794">
        <v>51.97</v>
      </c>
      <c r="J1794">
        <v>0</v>
      </c>
      <c r="K1794">
        <v>35.162937899999996</v>
      </c>
      <c r="L1794">
        <v>-97.446161599999996</v>
      </c>
      <c r="M1794" s="13">
        <f>ACOS(COS(RADIANS(90-$P$2)) *COS(RADIANS(90-Table22[[#This Row],[Latitude]])) +SIN(RADIANS(90-$P$2)) *SIN(RADIANS(90-Table22[[#This Row],[Latitude]])) *COS(RADIANS($Q$2-Table22[[#This Row],[Longitude]]))) *3958.756</f>
        <v>2.980183107586265</v>
      </c>
      <c r="N1794" s="12">
        <f>Table22[[#This Row],[Permit Approval Date]]-Table22[[#This Row],[Permit Submitted Date]]</f>
        <v>5</v>
      </c>
    </row>
    <row r="1795" spans="1:14">
      <c r="A1795" t="str">
        <f t="shared" si="28"/>
        <v>Norman</v>
      </c>
      <c r="B1795">
        <v>0</v>
      </c>
      <c r="D1795">
        <v>1</v>
      </c>
      <c r="E1795">
        <v>14</v>
      </c>
      <c r="F1795" s="1">
        <v>43042</v>
      </c>
      <c r="G1795" s="1">
        <v>43047</v>
      </c>
      <c r="H1795">
        <v>7</v>
      </c>
      <c r="I1795">
        <v>45.35</v>
      </c>
      <c r="J1795">
        <v>0</v>
      </c>
      <c r="K1795">
        <v>35.222937899999998</v>
      </c>
      <c r="L1795">
        <v>-97.486161600000003</v>
      </c>
      <c r="M1795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795" s="12">
        <f>Table22[[#This Row],[Permit Approval Date]]-Table22[[#This Row],[Permit Submitted Date]]</f>
        <v>5</v>
      </c>
    </row>
    <row r="1796" spans="1:14">
      <c r="A1796" t="str">
        <f t="shared" si="28"/>
        <v>Norman</v>
      </c>
      <c r="B1796">
        <v>0</v>
      </c>
      <c r="D1796">
        <v>1</v>
      </c>
      <c r="E1796">
        <v>20</v>
      </c>
      <c r="F1796" s="1">
        <v>43042</v>
      </c>
      <c r="G1796" s="1">
        <v>43047</v>
      </c>
      <c r="H1796">
        <v>6</v>
      </c>
      <c r="I1796">
        <v>41.32</v>
      </c>
      <c r="J1796">
        <v>0</v>
      </c>
      <c r="K1796">
        <v>35.022937899999995</v>
      </c>
      <c r="L1796">
        <v>-97.396161599999999</v>
      </c>
      <c r="M1796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796" s="12">
        <f>Table22[[#This Row],[Permit Approval Date]]-Table22[[#This Row],[Permit Submitted Date]]</f>
        <v>5</v>
      </c>
    </row>
    <row r="1797" spans="1:14">
      <c r="A1797" t="str">
        <f t="shared" si="28"/>
        <v>Norman</v>
      </c>
      <c r="B1797">
        <v>0</v>
      </c>
      <c r="D1797">
        <v>1</v>
      </c>
      <c r="E1797">
        <v>29</v>
      </c>
      <c r="F1797" s="1">
        <v>43042</v>
      </c>
      <c r="G1797" s="1">
        <v>43047</v>
      </c>
      <c r="H1797">
        <v>4</v>
      </c>
      <c r="I1797">
        <v>34.28</v>
      </c>
      <c r="J1797">
        <v>0</v>
      </c>
      <c r="K1797">
        <v>35.162937899999996</v>
      </c>
      <c r="L1797">
        <v>-97.446161599999996</v>
      </c>
      <c r="M1797" s="13">
        <f>ACOS(COS(RADIANS(90-$P$2)) *COS(RADIANS(90-Table22[[#This Row],[Latitude]])) +SIN(RADIANS(90-$P$2)) *SIN(RADIANS(90-Table22[[#This Row],[Latitude]])) *COS(RADIANS($Q$2-Table22[[#This Row],[Longitude]]))) *3958.756</f>
        <v>2.980183107586265</v>
      </c>
      <c r="N1797" s="12">
        <f>Table22[[#This Row],[Permit Approval Date]]-Table22[[#This Row],[Permit Submitted Date]]</f>
        <v>5</v>
      </c>
    </row>
    <row r="1798" spans="1:14">
      <c r="A1798" t="str">
        <f t="shared" si="28"/>
        <v>Norman</v>
      </c>
      <c r="B1798">
        <v>1</v>
      </c>
      <c r="D1798">
        <v>1</v>
      </c>
      <c r="E1798">
        <v>20</v>
      </c>
      <c r="F1798" s="1">
        <v>43042</v>
      </c>
      <c r="G1798" s="1">
        <v>43046</v>
      </c>
      <c r="H1798">
        <v>4</v>
      </c>
      <c r="I1798">
        <v>31.65</v>
      </c>
      <c r="J1798">
        <v>5.95</v>
      </c>
      <c r="K1798">
        <v>35.233924999999999</v>
      </c>
      <c r="L1798">
        <v>-97.269214000000005</v>
      </c>
      <c r="M1798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798" s="12">
        <f>Table22[[#This Row],[Permit Approval Date]]-Table22[[#This Row],[Permit Submitted Date]]</f>
        <v>4</v>
      </c>
    </row>
    <row r="1799" spans="1:14">
      <c r="A1799" t="str">
        <f t="shared" si="28"/>
        <v>Norman</v>
      </c>
      <c r="B1799">
        <v>0</v>
      </c>
      <c r="D1799">
        <v>1</v>
      </c>
      <c r="E1799">
        <v>11</v>
      </c>
      <c r="F1799" s="1">
        <v>43042</v>
      </c>
      <c r="G1799" s="1">
        <v>43047</v>
      </c>
      <c r="H1799">
        <v>4</v>
      </c>
      <c r="I1799">
        <v>27.049999999999997</v>
      </c>
      <c r="J1799">
        <v>0</v>
      </c>
      <c r="K1799">
        <v>35.022937899999995</v>
      </c>
      <c r="L1799">
        <v>-97.396161599999999</v>
      </c>
      <c r="M1799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799" s="12">
        <f>Table22[[#This Row],[Permit Approval Date]]-Table22[[#This Row],[Permit Submitted Date]]</f>
        <v>5</v>
      </c>
    </row>
    <row r="1800" spans="1:14">
      <c r="A1800" t="str">
        <f t="shared" si="28"/>
        <v>Norman</v>
      </c>
      <c r="B1800">
        <v>0</v>
      </c>
      <c r="D1800">
        <v>1</v>
      </c>
      <c r="E1800">
        <v>18</v>
      </c>
      <c r="F1800" s="1">
        <v>43042</v>
      </c>
      <c r="G1800" s="1">
        <v>43053</v>
      </c>
      <c r="H1800">
        <v>3</v>
      </c>
      <c r="I1800">
        <v>22.11</v>
      </c>
      <c r="J1800">
        <v>0</v>
      </c>
      <c r="K1800">
        <v>35.332937899999997</v>
      </c>
      <c r="L1800">
        <v>-97.326161600000006</v>
      </c>
      <c r="M1800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800" s="12">
        <f>Table22[[#This Row],[Permit Approval Date]]-Table22[[#This Row],[Permit Submitted Date]]</f>
        <v>11</v>
      </c>
    </row>
    <row r="1801" spans="1:14">
      <c r="A1801" t="str">
        <f t="shared" si="28"/>
        <v>Norman</v>
      </c>
      <c r="B1801">
        <v>1</v>
      </c>
      <c r="D1801">
        <v>1</v>
      </c>
      <c r="E1801">
        <v>30</v>
      </c>
      <c r="F1801" s="1">
        <v>43045</v>
      </c>
      <c r="G1801" s="1">
        <v>43045</v>
      </c>
      <c r="H1801">
        <v>13</v>
      </c>
      <c r="I1801">
        <v>99.95</v>
      </c>
      <c r="J1801">
        <v>3</v>
      </c>
      <c r="K1801">
        <v>34.562937899999994</v>
      </c>
      <c r="L1801">
        <v>-97.336161599999997</v>
      </c>
      <c r="M1801" s="13">
        <f>ACOS(COS(RADIANS(90-$P$2)) *COS(RADIANS(90-Table22[[#This Row],[Latitude]])) +SIN(RADIANS(90-$P$2)) *SIN(RADIANS(90-Table22[[#This Row],[Latitude]])) *COS(RADIANS($Q$2-Table22[[#This Row],[Longitude]]))) *3958.756</f>
        <v>44.874898972844889</v>
      </c>
      <c r="N1801" s="12">
        <f>Table22[[#This Row],[Permit Approval Date]]-Table22[[#This Row],[Permit Submitted Date]]</f>
        <v>0</v>
      </c>
    </row>
    <row r="1802" spans="1:14">
      <c r="A1802" t="str">
        <f t="shared" si="28"/>
        <v>Norman</v>
      </c>
      <c r="B1802">
        <v>1</v>
      </c>
      <c r="D1802">
        <v>1</v>
      </c>
      <c r="E1802">
        <v>25</v>
      </c>
      <c r="F1802" s="1">
        <v>43045</v>
      </c>
      <c r="G1802" s="1">
        <v>43045</v>
      </c>
      <c r="H1802">
        <v>11</v>
      </c>
      <c r="I1802">
        <v>73.05</v>
      </c>
      <c r="J1802">
        <v>1.82</v>
      </c>
      <c r="K1802">
        <v>35.180556999999993</v>
      </c>
      <c r="L1802">
        <v>-97.540181399999994</v>
      </c>
      <c r="M1802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802" s="12">
        <f>Table22[[#This Row],[Permit Approval Date]]-Table22[[#This Row],[Permit Submitted Date]]</f>
        <v>0</v>
      </c>
    </row>
    <row r="1803" spans="1:14">
      <c r="A1803" t="str">
        <f t="shared" si="28"/>
        <v>Norman</v>
      </c>
      <c r="B1803">
        <v>0</v>
      </c>
      <c r="D1803">
        <v>1</v>
      </c>
      <c r="E1803">
        <v>22</v>
      </c>
      <c r="F1803" s="1">
        <v>43045</v>
      </c>
      <c r="G1803" s="1">
        <v>43048</v>
      </c>
      <c r="H1803">
        <v>17</v>
      </c>
      <c r="I1803">
        <v>70.139999999999986</v>
      </c>
      <c r="J1803">
        <v>0</v>
      </c>
      <c r="K1803">
        <v>35.352937899999993</v>
      </c>
      <c r="L1803">
        <v>-97.196161599999996</v>
      </c>
      <c r="M1803" s="13">
        <f>ACOS(COS(RADIANS(90-$P$2)) *COS(RADIANS(90-Table22[[#This Row],[Latitude]])) +SIN(RADIANS(90-$P$2)) *SIN(RADIANS(90-Table22[[#This Row],[Latitude]])) *COS(RADIANS($Q$2-Table22[[#This Row],[Longitude]]))) *3958.756</f>
        <v>17.393696381103698</v>
      </c>
      <c r="N1803" s="12">
        <f>Table22[[#This Row],[Permit Approval Date]]-Table22[[#This Row],[Permit Submitted Date]]</f>
        <v>3</v>
      </c>
    </row>
    <row r="1804" spans="1:14">
      <c r="A1804" t="str">
        <f t="shared" si="28"/>
        <v>Norman</v>
      </c>
      <c r="B1804">
        <v>0</v>
      </c>
      <c r="D1804">
        <v>1</v>
      </c>
      <c r="E1804">
        <v>33</v>
      </c>
      <c r="F1804" s="1">
        <v>43045</v>
      </c>
      <c r="G1804" s="1">
        <v>43049</v>
      </c>
      <c r="H1804">
        <v>8</v>
      </c>
      <c r="I1804">
        <v>50.660000000000004</v>
      </c>
      <c r="J1804">
        <v>0</v>
      </c>
      <c r="K1804">
        <v>36.292937899999998</v>
      </c>
      <c r="L1804">
        <v>-97.566161600000001</v>
      </c>
      <c r="M1804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1804" s="12">
        <f>Table22[[#This Row],[Permit Approval Date]]-Table22[[#This Row],[Permit Submitted Date]]</f>
        <v>4</v>
      </c>
    </row>
    <row r="1805" spans="1:14">
      <c r="A1805" t="str">
        <f t="shared" si="28"/>
        <v>Norman</v>
      </c>
      <c r="B1805">
        <v>0</v>
      </c>
      <c r="D1805">
        <v>1</v>
      </c>
      <c r="E1805">
        <v>20</v>
      </c>
      <c r="F1805" s="1">
        <v>43045</v>
      </c>
      <c r="G1805" s="1">
        <v>43047</v>
      </c>
      <c r="H1805">
        <v>6</v>
      </c>
      <c r="I1805">
        <v>40.31</v>
      </c>
      <c r="J1805">
        <v>0</v>
      </c>
      <c r="K1805">
        <v>35.032937899999993</v>
      </c>
      <c r="L1805">
        <v>-97.356161600000007</v>
      </c>
      <c r="M1805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805" s="12">
        <f>Table22[[#This Row],[Permit Approval Date]]-Table22[[#This Row],[Permit Submitted Date]]</f>
        <v>2</v>
      </c>
    </row>
    <row r="1806" spans="1:14">
      <c r="A1806" t="str">
        <f t="shared" si="28"/>
        <v>Norman</v>
      </c>
      <c r="B1806">
        <v>0</v>
      </c>
      <c r="D1806">
        <v>1</v>
      </c>
      <c r="E1806">
        <v>16</v>
      </c>
      <c r="F1806" s="1">
        <v>43045</v>
      </c>
      <c r="G1806" s="1">
        <v>43048</v>
      </c>
      <c r="H1806">
        <v>6</v>
      </c>
      <c r="I1806">
        <v>35.410000000000004</v>
      </c>
      <c r="J1806">
        <v>3.93</v>
      </c>
      <c r="K1806">
        <v>35.032937899999993</v>
      </c>
      <c r="L1806">
        <v>-97.356161600000007</v>
      </c>
      <c r="M1806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806" s="12">
        <f>Table22[[#This Row],[Permit Approval Date]]-Table22[[#This Row],[Permit Submitted Date]]</f>
        <v>3</v>
      </c>
    </row>
    <row r="1807" spans="1:14">
      <c r="A1807" t="str">
        <f t="shared" si="28"/>
        <v>Norman</v>
      </c>
      <c r="B1807">
        <v>0</v>
      </c>
      <c r="D1807">
        <v>1</v>
      </c>
      <c r="E1807">
        <v>14</v>
      </c>
      <c r="F1807" s="1">
        <v>43045</v>
      </c>
      <c r="G1807" s="1">
        <v>43048</v>
      </c>
      <c r="H1807">
        <v>5</v>
      </c>
      <c r="I1807">
        <v>30.48</v>
      </c>
      <c r="J1807">
        <v>0</v>
      </c>
      <c r="K1807">
        <v>35.092937899999995</v>
      </c>
      <c r="L1807">
        <v>-97.336161599999997</v>
      </c>
      <c r="M1807" s="13">
        <f>ACOS(COS(RADIANS(90-$P$2)) *COS(RADIANS(90-Table22[[#This Row],[Latitude]])) +SIN(RADIANS(90-$P$2)) *SIN(RADIANS(90-Table22[[#This Row],[Latitude]])) *COS(RADIANS($Q$2-Table22[[#This Row],[Longitude]]))) *3958.756</f>
        <v>10.001978842276545</v>
      </c>
      <c r="N1807" s="12">
        <f>Table22[[#This Row],[Permit Approval Date]]-Table22[[#This Row],[Permit Submitted Date]]</f>
        <v>3</v>
      </c>
    </row>
    <row r="1808" spans="1:14">
      <c r="A1808" t="str">
        <f t="shared" si="28"/>
        <v>Norman</v>
      </c>
      <c r="B1808">
        <v>0</v>
      </c>
      <c r="D1808">
        <v>1</v>
      </c>
      <c r="E1808">
        <v>18</v>
      </c>
      <c r="F1808" s="1">
        <v>43045</v>
      </c>
      <c r="G1808" s="1">
        <v>43046</v>
      </c>
      <c r="H1808">
        <v>4</v>
      </c>
      <c r="I1808">
        <v>29.069999999999997</v>
      </c>
      <c r="J1808">
        <v>0</v>
      </c>
      <c r="K1808">
        <v>35.032937899999993</v>
      </c>
      <c r="L1808">
        <v>-97.296161600000005</v>
      </c>
      <c r="M1808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808" s="12">
        <f>Table22[[#This Row],[Permit Approval Date]]-Table22[[#This Row],[Permit Submitted Date]]</f>
        <v>1</v>
      </c>
    </row>
    <row r="1809" spans="1:14">
      <c r="A1809" t="str">
        <f t="shared" si="28"/>
        <v>Norman</v>
      </c>
      <c r="B1809">
        <v>0</v>
      </c>
      <c r="D1809">
        <v>1</v>
      </c>
      <c r="E1809">
        <v>17</v>
      </c>
      <c r="F1809" s="1">
        <v>43045</v>
      </c>
      <c r="G1809" s="1">
        <v>43059</v>
      </c>
      <c r="H1809">
        <v>5</v>
      </c>
      <c r="I1809">
        <v>25.48</v>
      </c>
      <c r="J1809">
        <v>0</v>
      </c>
      <c r="K1809">
        <v>35.032937899999993</v>
      </c>
      <c r="L1809">
        <v>-97.356161600000007</v>
      </c>
      <c r="M1809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809" s="12">
        <f>Table22[[#This Row],[Permit Approval Date]]-Table22[[#This Row],[Permit Submitted Date]]</f>
        <v>14</v>
      </c>
    </row>
    <row r="1810" spans="1:14">
      <c r="A1810" t="str">
        <f t="shared" si="28"/>
        <v>Norman</v>
      </c>
      <c r="B1810">
        <v>1</v>
      </c>
      <c r="D1810">
        <v>2</v>
      </c>
      <c r="E1810">
        <v>44</v>
      </c>
      <c r="F1810" s="1">
        <v>43046</v>
      </c>
      <c r="G1810" s="1">
        <v>43048</v>
      </c>
      <c r="H1810">
        <v>18</v>
      </c>
      <c r="I1810">
        <v>183.96999999999997</v>
      </c>
      <c r="J1810">
        <v>0</v>
      </c>
      <c r="K1810">
        <v>35.140954999999998</v>
      </c>
      <c r="L1810">
        <v>-97.121639999999999</v>
      </c>
      <c r="M1810" s="13">
        <f>ACOS(COS(RADIANS(90-$P$2)) *COS(RADIANS(90-Table22[[#This Row],[Latitude]])) +SIN(RADIANS(90-$P$2)) *SIN(RADIANS(90-Table22[[#This Row],[Latitude]])) *COS(RADIANS($Q$2-Table22[[#This Row],[Longitude]]))) *3958.756</f>
        <v>18.897392488293068</v>
      </c>
      <c r="N1810" s="12">
        <f>Table22[[#This Row],[Permit Approval Date]]-Table22[[#This Row],[Permit Submitted Date]]</f>
        <v>2</v>
      </c>
    </row>
    <row r="1811" spans="1:14">
      <c r="A1811" t="str">
        <f t="shared" si="28"/>
        <v>Norman</v>
      </c>
      <c r="B1811">
        <v>1</v>
      </c>
      <c r="C1811">
        <v>1</v>
      </c>
      <c r="D1811">
        <v>1</v>
      </c>
      <c r="E1811">
        <v>24</v>
      </c>
      <c r="F1811" s="1">
        <v>43046</v>
      </c>
      <c r="G1811" s="1">
        <v>43046</v>
      </c>
      <c r="H1811">
        <v>17</v>
      </c>
      <c r="I1811">
        <v>94.87</v>
      </c>
      <c r="J1811">
        <v>14.3</v>
      </c>
      <c r="K1811">
        <v>35.210556999999994</v>
      </c>
      <c r="L1811">
        <v>-97.610181400000016</v>
      </c>
      <c r="M1811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811" s="12">
        <f>Table22[[#This Row],[Permit Approval Date]]-Table22[[#This Row],[Permit Submitted Date]]</f>
        <v>0</v>
      </c>
    </row>
    <row r="1812" spans="1:14">
      <c r="A1812" t="str">
        <f t="shared" si="28"/>
        <v>Norman</v>
      </c>
      <c r="B1812">
        <v>0</v>
      </c>
      <c r="D1812">
        <v>1</v>
      </c>
      <c r="E1812">
        <v>12</v>
      </c>
      <c r="F1812" s="1">
        <v>43046</v>
      </c>
      <c r="G1812" s="1">
        <v>43054</v>
      </c>
      <c r="H1812">
        <v>4</v>
      </c>
      <c r="I1812">
        <v>36.129999999999995</v>
      </c>
      <c r="J1812">
        <v>0</v>
      </c>
      <c r="K1812">
        <v>34.982937899999996</v>
      </c>
      <c r="L1812">
        <v>-97.396161599999999</v>
      </c>
      <c r="M1812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1812" s="12">
        <f>Table22[[#This Row],[Permit Approval Date]]-Table22[[#This Row],[Permit Submitted Date]]</f>
        <v>8</v>
      </c>
    </row>
    <row r="1813" spans="1:14">
      <c r="A1813" t="str">
        <f t="shared" si="28"/>
        <v>Norman</v>
      </c>
      <c r="B1813">
        <v>1</v>
      </c>
      <c r="D1813">
        <v>1</v>
      </c>
      <c r="E1813">
        <v>29</v>
      </c>
      <c r="F1813" s="1">
        <v>43046</v>
      </c>
      <c r="G1813" s="1">
        <v>43054</v>
      </c>
      <c r="H1813">
        <v>4</v>
      </c>
      <c r="I1813">
        <v>32.019999999999996</v>
      </c>
      <c r="J1813">
        <v>0.98</v>
      </c>
      <c r="K1813">
        <v>35.203924999999998</v>
      </c>
      <c r="L1813">
        <v>-97.459214000000003</v>
      </c>
      <c r="M1813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813" s="12">
        <f>Table22[[#This Row],[Permit Approval Date]]-Table22[[#This Row],[Permit Submitted Date]]</f>
        <v>8</v>
      </c>
    </row>
    <row r="1814" spans="1:14">
      <c r="A1814" t="str">
        <f t="shared" si="28"/>
        <v>Norman</v>
      </c>
      <c r="B1814">
        <v>0</v>
      </c>
      <c r="D1814">
        <v>1</v>
      </c>
      <c r="E1814">
        <v>18</v>
      </c>
      <c r="F1814" s="1">
        <v>43046</v>
      </c>
      <c r="G1814" s="1">
        <v>43054</v>
      </c>
      <c r="H1814">
        <v>4</v>
      </c>
      <c r="I1814">
        <v>28.88</v>
      </c>
      <c r="J1814">
        <v>0</v>
      </c>
      <c r="K1814">
        <v>34.992937899999994</v>
      </c>
      <c r="L1814">
        <v>-97.256161599999999</v>
      </c>
      <c r="M1814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814" s="12">
        <f>Table22[[#This Row],[Permit Approval Date]]-Table22[[#This Row],[Permit Submitted Date]]</f>
        <v>8</v>
      </c>
    </row>
    <row r="1815" spans="1:14">
      <c r="A1815" t="str">
        <f t="shared" si="28"/>
        <v>Norman</v>
      </c>
      <c r="B1815">
        <v>0</v>
      </c>
      <c r="D1815">
        <v>1</v>
      </c>
      <c r="E1815">
        <v>15</v>
      </c>
      <c r="F1815" s="1">
        <v>43046</v>
      </c>
      <c r="G1815" s="1">
        <v>43046</v>
      </c>
      <c r="H1815">
        <v>4</v>
      </c>
      <c r="I1815">
        <v>28.2</v>
      </c>
      <c r="J1815">
        <v>0</v>
      </c>
      <c r="K1815">
        <v>35.082937899999997</v>
      </c>
      <c r="L1815">
        <v>-97.616161599999998</v>
      </c>
      <c r="M1815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815" s="12">
        <f>Table22[[#This Row],[Permit Approval Date]]-Table22[[#This Row],[Permit Submitted Date]]</f>
        <v>0</v>
      </c>
    </row>
    <row r="1816" spans="1:14">
      <c r="A1816" t="str">
        <f t="shared" si="28"/>
        <v>Norman</v>
      </c>
      <c r="B1816">
        <v>0</v>
      </c>
      <c r="D1816">
        <v>1</v>
      </c>
      <c r="E1816">
        <v>22</v>
      </c>
      <c r="F1816" s="1">
        <v>43046</v>
      </c>
      <c r="G1816" s="1">
        <v>43047</v>
      </c>
      <c r="H1816">
        <v>4</v>
      </c>
      <c r="I1816">
        <v>26.12</v>
      </c>
      <c r="J1816">
        <v>0</v>
      </c>
      <c r="K1816">
        <v>35.082937899999997</v>
      </c>
      <c r="L1816">
        <v>-97.616161599999998</v>
      </c>
      <c r="M1816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816" s="12">
        <f>Table22[[#This Row],[Permit Approval Date]]-Table22[[#This Row],[Permit Submitted Date]]</f>
        <v>1</v>
      </c>
    </row>
    <row r="1817" spans="1:14">
      <c r="A1817" t="str">
        <f t="shared" si="28"/>
        <v>Norman</v>
      </c>
      <c r="B1817">
        <v>0</v>
      </c>
      <c r="D1817">
        <v>1</v>
      </c>
      <c r="E1817">
        <v>15</v>
      </c>
      <c r="F1817" s="1">
        <v>43046</v>
      </c>
      <c r="G1817" s="1">
        <v>43054</v>
      </c>
      <c r="H1817">
        <v>3</v>
      </c>
      <c r="I1817">
        <v>24.21</v>
      </c>
      <c r="J1817">
        <v>0</v>
      </c>
      <c r="K1817">
        <v>34.902937899999998</v>
      </c>
      <c r="L1817">
        <v>-97.376161600000003</v>
      </c>
      <c r="M1817" s="13">
        <f>ACOS(COS(RADIANS(90-$P$2)) *COS(RADIANS(90-Table22[[#This Row],[Latitude]])) +SIN(RADIANS(90-$P$2)) *SIN(RADIANS(90-Table22[[#This Row],[Latitude]])) *COS(RADIANS($Q$2-Table22[[#This Row],[Longitude]]))) *3958.756</f>
        <v>21.320085098479392</v>
      </c>
      <c r="N1817" s="12">
        <f>Table22[[#This Row],[Permit Approval Date]]-Table22[[#This Row],[Permit Submitted Date]]</f>
        <v>8</v>
      </c>
    </row>
    <row r="1818" spans="1:14">
      <c r="A1818" t="str">
        <f t="shared" si="28"/>
        <v>Norman</v>
      </c>
      <c r="B1818">
        <v>1</v>
      </c>
      <c r="D1818">
        <v>1</v>
      </c>
      <c r="E1818">
        <v>27</v>
      </c>
      <c r="F1818" s="1">
        <v>43047</v>
      </c>
      <c r="G1818" s="1">
        <v>43070</v>
      </c>
      <c r="H1818">
        <v>13</v>
      </c>
      <c r="I1818">
        <v>87.499999999999986</v>
      </c>
      <c r="J1818">
        <v>0</v>
      </c>
      <c r="K1818">
        <v>35.409803999999994</v>
      </c>
      <c r="L1818">
        <v>-97.590030999999996</v>
      </c>
      <c r="M1818" s="13">
        <f>ACOS(COS(RADIANS(90-$P$2)) *COS(RADIANS(90-Table22[[#This Row],[Latitude]])) +SIN(RADIANS(90-$P$2)) *SIN(RADIANS(90-Table22[[#This Row],[Latitude]])) *COS(RADIANS($Q$2-Table22[[#This Row],[Longitude]]))) *3958.756</f>
        <v>16.233918470676016</v>
      </c>
      <c r="N1818" s="12">
        <f>Table22[[#This Row],[Permit Approval Date]]-Table22[[#This Row],[Permit Submitted Date]]</f>
        <v>23</v>
      </c>
    </row>
    <row r="1819" spans="1:14">
      <c r="A1819" t="str">
        <f t="shared" si="28"/>
        <v>Norman</v>
      </c>
      <c r="B1819">
        <v>1</v>
      </c>
      <c r="D1819">
        <v>1</v>
      </c>
      <c r="E1819">
        <v>26</v>
      </c>
      <c r="F1819" s="1">
        <v>43047</v>
      </c>
      <c r="G1819" s="1">
        <v>43059</v>
      </c>
      <c r="H1819">
        <v>8</v>
      </c>
      <c r="I1819">
        <v>75.930000000000007</v>
      </c>
      <c r="J1819">
        <v>0</v>
      </c>
      <c r="K1819">
        <v>35.335773100000004</v>
      </c>
      <c r="L1819">
        <v>-97.214911900000004</v>
      </c>
      <c r="M1819" s="13">
        <f>ACOS(COS(RADIANS(90-$P$2)) *COS(RADIANS(90-Table22[[#This Row],[Latitude]])) +SIN(RADIANS(90-$P$2)) *SIN(RADIANS(90-Table22[[#This Row],[Latitude]])) *COS(RADIANS($Q$2-Table22[[#This Row],[Longitude]]))) *3958.756</f>
        <v>15.847763382471648</v>
      </c>
      <c r="N1819" s="12">
        <f>Table22[[#This Row],[Permit Approval Date]]-Table22[[#This Row],[Permit Submitted Date]]</f>
        <v>12</v>
      </c>
    </row>
    <row r="1820" spans="1:14">
      <c r="A1820" t="str">
        <f t="shared" si="28"/>
        <v>Norman</v>
      </c>
      <c r="B1820">
        <v>1</v>
      </c>
      <c r="D1820">
        <v>1</v>
      </c>
      <c r="E1820">
        <v>23</v>
      </c>
      <c r="F1820" s="1">
        <v>43047</v>
      </c>
      <c r="G1820" s="1">
        <v>43047</v>
      </c>
      <c r="H1820">
        <v>9</v>
      </c>
      <c r="I1820">
        <v>61.79</v>
      </c>
      <c r="J1820">
        <v>6.75</v>
      </c>
      <c r="K1820">
        <v>35.280557000000002</v>
      </c>
      <c r="L1820">
        <v>-97.320181399999996</v>
      </c>
      <c r="M1820" s="13">
        <f>ACOS(COS(RADIANS(90-$P$2)) *COS(RADIANS(90-Table22[[#This Row],[Latitude]])) +SIN(RADIANS(90-$P$2)) *SIN(RADIANS(90-Table22[[#This Row],[Latitude]])) *COS(RADIANS($Q$2-Table22[[#This Row],[Longitude]]))) *3958.756</f>
        <v>8.7973049412467539</v>
      </c>
      <c r="N1820" s="12">
        <f>Table22[[#This Row],[Permit Approval Date]]-Table22[[#This Row],[Permit Submitted Date]]</f>
        <v>0</v>
      </c>
    </row>
    <row r="1821" spans="1:14">
      <c r="A1821" t="str">
        <f t="shared" si="28"/>
        <v>Norman</v>
      </c>
      <c r="B1821">
        <v>0</v>
      </c>
      <c r="D1821">
        <v>2</v>
      </c>
      <c r="E1821">
        <v>45</v>
      </c>
      <c r="F1821" s="1">
        <v>43047</v>
      </c>
      <c r="G1821" s="1">
        <v>43048</v>
      </c>
      <c r="H1821">
        <v>10</v>
      </c>
      <c r="I1821">
        <v>61.58</v>
      </c>
      <c r="J1821">
        <v>0</v>
      </c>
      <c r="K1821">
        <v>36.292937899999998</v>
      </c>
      <c r="L1821">
        <v>-97.566161600000001</v>
      </c>
      <c r="M1821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1821" s="12">
        <f>Table22[[#This Row],[Permit Approval Date]]-Table22[[#This Row],[Permit Submitted Date]]</f>
        <v>1</v>
      </c>
    </row>
    <row r="1822" spans="1:14">
      <c r="A1822" t="str">
        <f t="shared" si="28"/>
        <v>Norman</v>
      </c>
      <c r="B1822">
        <v>1</v>
      </c>
      <c r="D1822">
        <v>1</v>
      </c>
      <c r="E1822">
        <v>12</v>
      </c>
      <c r="F1822" s="1">
        <v>43047</v>
      </c>
      <c r="G1822" s="1">
        <v>43060</v>
      </c>
      <c r="H1822">
        <v>3</v>
      </c>
      <c r="I1822">
        <v>16.25</v>
      </c>
      <c r="J1822">
        <v>0</v>
      </c>
      <c r="K1822">
        <v>35.275773100000002</v>
      </c>
      <c r="L1822">
        <v>-97.354911900000005</v>
      </c>
      <c r="M1822" s="13">
        <f>ACOS(COS(RADIANS(90-$P$2)) *COS(RADIANS(90-Table22[[#This Row],[Latitude]])) +SIN(RADIANS(90-$P$2)) *SIN(RADIANS(90-Table22[[#This Row],[Latitude]])) *COS(RADIANS($Q$2-Table22[[#This Row],[Longitude]]))) *3958.756</f>
        <v>7.0693992992182393</v>
      </c>
      <c r="N1822" s="12">
        <f>Table22[[#This Row],[Permit Approval Date]]-Table22[[#This Row],[Permit Submitted Date]]</f>
        <v>13</v>
      </c>
    </row>
    <row r="1823" spans="1:14">
      <c r="A1823" t="str">
        <f t="shared" si="28"/>
        <v>Norman</v>
      </c>
      <c r="B1823">
        <v>1</v>
      </c>
      <c r="D1823">
        <v>1</v>
      </c>
      <c r="E1823">
        <v>25</v>
      </c>
      <c r="F1823" s="1">
        <v>43048</v>
      </c>
      <c r="G1823" s="1">
        <v>43053</v>
      </c>
      <c r="H1823">
        <v>9</v>
      </c>
      <c r="I1823">
        <v>70.52</v>
      </c>
      <c r="J1823">
        <v>0</v>
      </c>
      <c r="K1823">
        <v>35.234834499999998</v>
      </c>
      <c r="L1823">
        <v>-97.540178399999988</v>
      </c>
      <c r="M1823" s="13">
        <f>ACOS(COS(RADIANS(90-$P$2)) *COS(RADIANS(90-Table22[[#This Row],[Latitude]])) +SIN(RADIANS(90-$P$2)) *SIN(RADIANS(90-Table22[[#This Row],[Latitude]])) *COS(RADIANS($Q$2-Table22[[#This Row],[Longitude]]))) *3958.756</f>
        <v>5.6425836010615491</v>
      </c>
      <c r="N1823" s="12">
        <f>Table22[[#This Row],[Permit Approval Date]]-Table22[[#This Row],[Permit Submitted Date]]</f>
        <v>5</v>
      </c>
    </row>
    <row r="1824" spans="1:14">
      <c r="A1824" t="str">
        <f t="shared" si="28"/>
        <v>Norman</v>
      </c>
      <c r="B1824">
        <v>1</v>
      </c>
      <c r="D1824">
        <v>1</v>
      </c>
      <c r="E1824">
        <v>32</v>
      </c>
      <c r="F1824" s="1">
        <v>43048</v>
      </c>
      <c r="G1824" s="1">
        <v>43055</v>
      </c>
      <c r="H1824">
        <v>6</v>
      </c>
      <c r="I1824">
        <v>58.429999999999993</v>
      </c>
      <c r="J1824">
        <v>0</v>
      </c>
      <c r="K1824">
        <v>35.208142000000002</v>
      </c>
      <c r="L1824">
        <v>-97.335610999999986</v>
      </c>
      <c r="M1824" s="13">
        <f>ACOS(COS(RADIANS(90-$P$2)) *COS(RADIANS(90-Table22[[#This Row],[Latitude]])) +SIN(RADIANS(90-$P$2)) *SIN(RADIANS(90-Table22[[#This Row],[Latitude]])) *COS(RADIANS($Q$2-Table22[[#This Row],[Longitude]]))) *3958.756</f>
        <v>6.2685173478590626</v>
      </c>
      <c r="N1824" s="12">
        <f>Table22[[#This Row],[Permit Approval Date]]-Table22[[#This Row],[Permit Submitted Date]]</f>
        <v>7</v>
      </c>
    </row>
    <row r="1825" spans="1:14">
      <c r="A1825" t="str">
        <f t="shared" si="28"/>
        <v>Norman</v>
      </c>
      <c r="B1825">
        <v>1</v>
      </c>
      <c r="D1825">
        <v>1</v>
      </c>
      <c r="E1825">
        <v>17</v>
      </c>
      <c r="F1825" s="1">
        <v>43048</v>
      </c>
      <c r="G1825" s="1">
        <v>43056</v>
      </c>
      <c r="H1825">
        <v>5</v>
      </c>
      <c r="I1825">
        <v>42.58</v>
      </c>
      <c r="J1825">
        <v>0</v>
      </c>
      <c r="K1825">
        <v>35.443925</v>
      </c>
      <c r="L1825">
        <v>-97.619213999999999</v>
      </c>
      <c r="M1825" s="13">
        <f>ACOS(COS(RADIANS(90-$P$2)) *COS(RADIANS(90-Table22[[#This Row],[Latitude]])) +SIN(RADIANS(90-$P$2)) *SIN(RADIANS(90-Table22[[#This Row],[Latitude]])) *COS(RADIANS($Q$2-Table22[[#This Row],[Longitude]]))) *3958.756</f>
        <v>19.098404895161835</v>
      </c>
      <c r="N1825" s="12">
        <f>Table22[[#This Row],[Permit Approval Date]]-Table22[[#This Row],[Permit Submitted Date]]</f>
        <v>8</v>
      </c>
    </row>
    <row r="1826" spans="1:14">
      <c r="A1826" t="str">
        <f t="shared" si="28"/>
        <v>Norman</v>
      </c>
      <c r="B1826">
        <v>1</v>
      </c>
      <c r="D1826">
        <v>1</v>
      </c>
      <c r="E1826">
        <v>15</v>
      </c>
      <c r="F1826" s="1">
        <v>43048</v>
      </c>
      <c r="G1826" s="1">
        <v>43055</v>
      </c>
      <c r="H1826">
        <v>4</v>
      </c>
      <c r="I1826">
        <v>40.130000000000003</v>
      </c>
      <c r="J1826">
        <v>0</v>
      </c>
      <c r="K1826">
        <v>35.038142000000001</v>
      </c>
      <c r="L1826">
        <v>-97.495610999999997</v>
      </c>
      <c r="M1826" s="13">
        <f>ACOS(COS(RADIANS(90-$P$2)) *COS(RADIANS(90-Table22[[#This Row],[Latitude]])) +SIN(RADIANS(90-$P$2)) *SIN(RADIANS(90-Table22[[#This Row],[Latitude]])) *COS(RADIANS($Q$2-Table22[[#This Row],[Longitude]]))) *3958.756</f>
        <v>11.928404667204356</v>
      </c>
      <c r="N1826" s="12">
        <f>Table22[[#This Row],[Permit Approval Date]]-Table22[[#This Row],[Permit Submitted Date]]</f>
        <v>7</v>
      </c>
    </row>
    <row r="1827" spans="1:14">
      <c r="A1827" t="str">
        <f t="shared" si="28"/>
        <v>Norman</v>
      </c>
      <c r="B1827">
        <v>1</v>
      </c>
      <c r="D1827">
        <v>1</v>
      </c>
      <c r="E1827">
        <v>17</v>
      </c>
      <c r="F1827" s="1">
        <v>43048</v>
      </c>
      <c r="G1827" s="1">
        <v>43060</v>
      </c>
      <c r="H1827">
        <v>4</v>
      </c>
      <c r="I1827">
        <v>37.54</v>
      </c>
      <c r="J1827">
        <v>0</v>
      </c>
      <c r="K1827">
        <v>35.338142000000005</v>
      </c>
      <c r="L1827">
        <v>-97.385610999999997</v>
      </c>
      <c r="M1827" s="13">
        <f>ACOS(COS(RADIANS(90-$P$2)) *COS(RADIANS(90-Table22[[#This Row],[Latitude]])) +SIN(RADIANS(90-$P$2)) *SIN(RADIANS(90-Table22[[#This Row],[Latitude]])) *COS(RADIANS($Q$2-Table22[[#This Row],[Longitude]]))) *3958.756</f>
        <v>9.7527180483824942</v>
      </c>
      <c r="N1827" s="12">
        <f>Table22[[#This Row],[Permit Approval Date]]-Table22[[#This Row],[Permit Submitted Date]]</f>
        <v>12</v>
      </c>
    </row>
    <row r="1828" spans="1:14">
      <c r="A1828" t="str">
        <f t="shared" si="28"/>
        <v>Norman</v>
      </c>
      <c r="B1828">
        <v>1</v>
      </c>
      <c r="D1828">
        <v>1</v>
      </c>
      <c r="E1828">
        <v>25</v>
      </c>
      <c r="F1828" s="1">
        <v>43048</v>
      </c>
      <c r="G1828" s="1">
        <v>43066</v>
      </c>
      <c r="H1828">
        <v>6</v>
      </c>
      <c r="I1828">
        <v>30.93</v>
      </c>
      <c r="J1828">
        <v>3.17</v>
      </c>
      <c r="K1828">
        <v>35.180556999999993</v>
      </c>
      <c r="L1828">
        <v>-97.540181399999994</v>
      </c>
      <c r="M182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828" s="12">
        <f>Table22[[#This Row],[Permit Approval Date]]-Table22[[#This Row],[Permit Submitted Date]]</f>
        <v>18</v>
      </c>
    </row>
    <row r="1829" spans="1:14">
      <c r="A1829" t="str">
        <f t="shared" si="28"/>
        <v>Norman</v>
      </c>
      <c r="B1829">
        <v>0</v>
      </c>
      <c r="D1829">
        <v>1</v>
      </c>
      <c r="E1829">
        <v>15</v>
      </c>
      <c r="F1829" s="1">
        <v>43048</v>
      </c>
      <c r="G1829" s="1">
        <v>43061</v>
      </c>
      <c r="H1829">
        <v>4</v>
      </c>
      <c r="I1829">
        <v>29.15</v>
      </c>
      <c r="J1829">
        <v>0</v>
      </c>
      <c r="K1829">
        <v>35.222937899999998</v>
      </c>
      <c r="L1829">
        <v>-97.096161600000002</v>
      </c>
      <c r="M1829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1829" s="12">
        <f>Table22[[#This Row],[Permit Approval Date]]-Table22[[#This Row],[Permit Submitted Date]]</f>
        <v>13</v>
      </c>
    </row>
    <row r="1830" spans="1:14">
      <c r="A1830" t="str">
        <f t="shared" si="28"/>
        <v>Norman</v>
      </c>
      <c r="B1830">
        <v>1</v>
      </c>
      <c r="D1830">
        <v>1</v>
      </c>
      <c r="E1830">
        <v>13</v>
      </c>
      <c r="F1830" s="1">
        <v>43048</v>
      </c>
      <c r="G1830" s="1">
        <v>43048</v>
      </c>
      <c r="H1830">
        <v>4</v>
      </c>
      <c r="I1830">
        <v>27.14</v>
      </c>
      <c r="J1830">
        <v>3.93</v>
      </c>
      <c r="K1830">
        <v>35.260556999999999</v>
      </c>
      <c r="L1830">
        <v>-97.540181399999994</v>
      </c>
      <c r="M1830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830" s="12">
        <f>Table22[[#This Row],[Permit Approval Date]]-Table22[[#This Row],[Permit Submitted Date]]</f>
        <v>0</v>
      </c>
    </row>
    <row r="1831" spans="1:14">
      <c r="A1831" t="str">
        <f t="shared" si="28"/>
        <v>Norman</v>
      </c>
      <c r="B1831">
        <v>1</v>
      </c>
      <c r="D1831">
        <v>1</v>
      </c>
      <c r="E1831">
        <v>24</v>
      </c>
      <c r="F1831" s="1">
        <v>43049</v>
      </c>
      <c r="G1831" s="1">
        <v>43053</v>
      </c>
      <c r="H1831">
        <v>5</v>
      </c>
      <c r="I1831">
        <v>27.03</v>
      </c>
      <c r="J1831">
        <v>5.18</v>
      </c>
      <c r="K1831">
        <v>35.233924999999999</v>
      </c>
      <c r="L1831">
        <v>-97.269214000000005</v>
      </c>
      <c r="M1831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831" s="12">
        <f>Table22[[#This Row],[Permit Approval Date]]-Table22[[#This Row],[Permit Submitted Date]]</f>
        <v>4</v>
      </c>
    </row>
    <row r="1832" spans="1:14">
      <c r="A1832" t="str">
        <f t="shared" si="28"/>
        <v>Norman</v>
      </c>
      <c r="B1832">
        <v>1</v>
      </c>
      <c r="D1832">
        <v>1</v>
      </c>
      <c r="E1832">
        <v>22</v>
      </c>
      <c r="F1832" s="1">
        <v>43052</v>
      </c>
      <c r="G1832" s="1">
        <v>43052</v>
      </c>
      <c r="H1832">
        <v>11</v>
      </c>
      <c r="I1832">
        <v>108.13000000000001</v>
      </c>
      <c r="J1832">
        <v>6.5</v>
      </c>
      <c r="K1832">
        <v>34.583205599999999</v>
      </c>
      <c r="L1832">
        <v>-97.178782400000003</v>
      </c>
      <c r="M1832" s="13">
        <f>ACOS(COS(RADIANS(90-$P$2)) *COS(RADIANS(90-Table22[[#This Row],[Latitude]])) +SIN(RADIANS(90-$P$2)) *SIN(RADIANS(90-Table22[[#This Row],[Latitude]])) *COS(RADIANS($Q$2-Table22[[#This Row],[Longitude]]))) *3958.756</f>
        <v>45.633899465568618</v>
      </c>
      <c r="N1832" s="12">
        <f>Table22[[#This Row],[Permit Approval Date]]-Table22[[#This Row],[Permit Submitted Date]]</f>
        <v>0</v>
      </c>
    </row>
    <row r="1833" spans="1:14">
      <c r="A1833" t="str">
        <f t="shared" si="28"/>
        <v>Norman</v>
      </c>
      <c r="B1833">
        <v>0</v>
      </c>
      <c r="D1833">
        <v>2</v>
      </c>
      <c r="E1833">
        <v>27</v>
      </c>
      <c r="F1833" s="1">
        <v>43052</v>
      </c>
      <c r="G1833" s="1">
        <v>43055</v>
      </c>
      <c r="H1833">
        <v>6</v>
      </c>
      <c r="I1833">
        <v>53.179999999999993</v>
      </c>
      <c r="J1833">
        <v>0</v>
      </c>
      <c r="K1833">
        <v>35.092937899999995</v>
      </c>
      <c r="L1833">
        <v>-97.236161600000003</v>
      </c>
      <c r="M1833" s="13">
        <f>ACOS(COS(RADIANS(90-$P$2)) *COS(RADIANS(90-Table22[[#This Row],[Latitude]])) +SIN(RADIANS(90-$P$2)) *SIN(RADIANS(90-Table22[[#This Row],[Latitude]])) *COS(RADIANS($Q$2-Table22[[#This Row],[Longitude]]))) *3958.756</f>
        <v>14.228947513888629</v>
      </c>
      <c r="N1833" s="12">
        <f>Table22[[#This Row],[Permit Approval Date]]-Table22[[#This Row],[Permit Submitted Date]]</f>
        <v>3</v>
      </c>
    </row>
    <row r="1834" spans="1:14">
      <c r="A1834" t="str">
        <f t="shared" si="28"/>
        <v>Norman</v>
      </c>
      <c r="B1834">
        <v>1</v>
      </c>
      <c r="D1834">
        <v>1</v>
      </c>
      <c r="E1834">
        <v>31</v>
      </c>
      <c r="F1834" s="1">
        <v>43052</v>
      </c>
      <c r="G1834" s="1">
        <v>43052</v>
      </c>
      <c r="H1834">
        <v>7</v>
      </c>
      <c r="I1834">
        <v>52.22</v>
      </c>
      <c r="J1834">
        <v>0</v>
      </c>
      <c r="K1834">
        <v>35.162937899999996</v>
      </c>
      <c r="L1834">
        <v>-96.9261616</v>
      </c>
      <c r="M1834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834" s="12">
        <f>Table22[[#This Row],[Permit Approval Date]]-Table22[[#This Row],[Permit Submitted Date]]</f>
        <v>0</v>
      </c>
    </row>
    <row r="1835" spans="1:14">
      <c r="A1835" t="str">
        <f t="shared" si="28"/>
        <v>Norman</v>
      </c>
      <c r="B1835">
        <v>1</v>
      </c>
      <c r="D1835">
        <v>1</v>
      </c>
      <c r="E1835">
        <v>31</v>
      </c>
      <c r="F1835" s="1">
        <v>43052</v>
      </c>
      <c r="G1835" s="1">
        <v>43052</v>
      </c>
      <c r="H1835">
        <v>7</v>
      </c>
      <c r="I1835">
        <v>52.22</v>
      </c>
      <c r="J1835">
        <v>0</v>
      </c>
      <c r="K1835">
        <v>35.162937899999996</v>
      </c>
      <c r="L1835">
        <v>-96.9261616</v>
      </c>
      <c r="M1835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835" s="12">
        <f>Table22[[#This Row],[Permit Approval Date]]-Table22[[#This Row],[Permit Submitted Date]]</f>
        <v>0</v>
      </c>
    </row>
    <row r="1836" spans="1:14">
      <c r="A1836" t="str">
        <f t="shared" si="28"/>
        <v>Norman</v>
      </c>
      <c r="B1836">
        <v>1</v>
      </c>
      <c r="D1836">
        <v>1</v>
      </c>
      <c r="E1836">
        <v>14</v>
      </c>
      <c r="F1836" s="1">
        <v>43052</v>
      </c>
      <c r="G1836" s="1">
        <v>43052</v>
      </c>
      <c r="H1836">
        <v>6</v>
      </c>
      <c r="I1836">
        <v>43.42</v>
      </c>
      <c r="J1836">
        <v>0</v>
      </c>
      <c r="K1836">
        <v>35.373621399999998</v>
      </c>
      <c r="L1836">
        <v>-97.499232199999994</v>
      </c>
      <c r="M1836" s="13">
        <f>ACOS(COS(RADIANS(90-$P$2)) *COS(RADIANS(90-Table22[[#This Row],[Latitude]])) +SIN(RADIANS(90-$P$2)) *SIN(RADIANS(90-Table22[[#This Row],[Latitude]])) *COS(RADIANS($Q$2-Table22[[#This Row],[Longitude]]))) *3958.756</f>
        <v>11.950963904160343</v>
      </c>
      <c r="N1836" s="12">
        <f>Table22[[#This Row],[Permit Approval Date]]-Table22[[#This Row],[Permit Submitted Date]]</f>
        <v>0</v>
      </c>
    </row>
    <row r="1837" spans="1:14">
      <c r="A1837" t="str">
        <f t="shared" si="28"/>
        <v>Norman</v>
      </c>
      <c r="B1837">
        <v>0</v>
      </c>
      <c r="D1837">
        <v>1</v>
      </c>
      <c r="E1837">
        <v>16</v>
      </c>
      <c r="F1837" s="1">
        <v>43052</v>
      </c>
      <c r="G1837" s="1">
        <v>43061</v>
      </c>
      <c r="H1837">
        <v>4</v>
      </c>
      <c r="I1837">
        <v>42.25</v>
      </c>
      <c r="J1837">
        <v>0</v>
      </c>
      <c r="K1837">
        <v>35.222937899999998</v>
      </c>
      <c r="L1837">
        <v>-97.096161600000002</v>
      </c>
      <c r="M1837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1837" s="12">
        <f>Table22[[#This Row],[Permit Approval Date]]-Table22[[#This Row],[Permit Submitted Date]]</f>
        <v>9</v>
      </c>
    </row>
    <row r="1838" spans="1:14">
      <c r="A1838" t="str">
        <f t="shared" si="28"/>
        <v>Norman</v>
      </c>
      <c r="B1838">
        <v>0</v>
      </c>
      <c r="D1838">
        <v>1</v>
      </c>
      <c r="E1838">
        <v>14</v>
      </c>
      <c r="F1838" s="1">
        <v>43052</v>
      </c>
      <c r="G1838" s="1">
        <v>43055</v>
      </c>
      <c r="H1838">
        <v>5</v>
      </c>
      <c r="I1838">
        <v>30.49</v>
      </c>
      <c r="J1838">
        <v>0</v>
      </c>
      <c r="K1838">
        <v>35.072937899999999</v>
      </c>
      <c r="L1838">
        <v>-97.396161599999999</v>
      </c>
      <c r="M1838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1838" s="12">
        <f>Table22[[#This Row],[Permit Approval Date]]-Table22[[#This Row],[Permit Submitted Date]]</f>
        <v>3</v>
      </c>
    </row>
    <row r="1839" spans="1:14">
      <c r="A1839" t="str">
        <f t="shared" si="28"/>
        <v>Norman</v>
      </c>
      <c r="B1839">
        <v>1</v>
      </c>
      <c r="D1839">
        <v>1</v>
      </c>
      <c r="E1839">
        <v>22</v>
      </c>
      <c r="F1839" s="1">
        <v>43053</v>
      </c>
      <c r="G1839" s="1">
        <v>43067</v>
      </c>
      <c r="H1839">
        <v>10</v>
      </c>
      <c r="I1839">
        <v>75.47</v>
      </c>
      <c r="J1839">
        <v>0</v>
      </c>
      <c r="K1839">
        <v>35.173621400000002</v>
      </c>
      <c r="L1839">
        <v>-97.419232199999996</v>
      </c>
      <c r="M1839" s="13">
        <f>ACOS(COS(RADIANS(90-$P$2)) *COS(RADIANS(90-Table22[[#This Row],[Latitude]])) +SIN(RADIANS(90-$P$2)) *SIN(RADIANS(90-Table22[[#This Row],[Latitude]])) *COS(RADIANS($Q$2-Table22[[#This Row],[Longitude]]))) *3958.756</f>
        <v>2.723531371916752</v>
      </c>
      <c r="N1839" s="12">
        <f>Table22[[#This Row],[Permit Approval Date]]-Table22[[#This Row],[Permit Submitted Date]]</f>
        <v>14</v>
      </c>
    </row>
    <row r="1840" spans="1:14">
      <c r="A1840" t="str">
        <f t="shared" si="28"/>
        <v>Norman</v>
      </c>
      <c r="B1840">
        <v>1</v>
      </c>
      <c r="C1840">
        <v>1</v>
      </c>
      <c r="D1840">
        <v>1</v>
      </c>
      <c r="E1840">
        <v>18</v>
      </c>
      <c r="F1840" s="1">
        <v>43053</v>
      </c>
      <c r="G1840" s="1">
        <v>43053</v>
      </c>
      <c r="H1840">
        <v>11</v>
      </c>
      <c r="I1840">
        <v>51.150000000000006</v>
      </c>
      <c r="J1840">
        <v>16.5</v>
      </c>
      <c r="K1840">
        <v>35.270556999999997</v>
      </c>
      <c r="L1840">
        <v>-97.490181400000012</v>
      </c>
      <c r="M1840" s="13">
        <f>ACOS(COS(RADIANS(90-$P$2)) *COS(RADIANS(90-Table22[[#This Row],[Latitude]])) +SIN(RADIANS(90-$P$2)) *SIN(RADIANS(90-Table22[[#This Row],[Latitude]])) *COS(RADIANS($Q$2-Table22[[#This Row],[Longitude]]))) *3958.756</f>
        <v>5.0888713619078683</v>
      </c>
      <c r="N1840" s="12">
        <f>Table22[[#This Row],[Permit Approval Date]]-Table22[[#This Row],[Permit Submitted Date]]</f>
        <v>0</v>
      </c>
    </row>
    <row r="1841" spans="1:14">
      <c r="A1841" t="str">
        <f t="shared" si="28"/>
        <v>Norman</v>
      </c>
      <c r="B1841">
        <v>1</v>
      </c>
      <c r="D1841">
        <v>1</v>
      </c>
      <c r="E1841">
        <v>18</v>
      </c>
      <c r="F1841" s="1">
        <v>43053</v>
      </c>
      <c r="G1841" s="1">
        <v>43054</v>
      </c>
      <c r="H1841">
        <v>6</v>
      </c>
      <c r="I1841">
        <v>64.5</v>
      </c>
      <c r="J1841">
        <v>0</v>
      </c>
      <c r="K1841">
        <v>35.063205600000003</v>
      </c>
      <c r="L1841">
        <v>-97.258782400000001</v>
      </c>
      <c r="M1841" s="13">
        <f>ACOS(COS(RADIANS(90-$P$2)) *COS(RADIANS(90-Table22[[#This Row],[Latitude]])) +SIN(RADIANS(90-$P$2)) *SIN(RADIANS(90-Table22[[#This Row],[Latitude]])) *COS(RADIANS($Q$2-Table22[[#This Row],[Longitude]]))) *3958.756</f>
        <v>14.494276458441801</v>
      </c>
      <c r="N1841" s="12">
        <f>Table22[[#This Row],[Permit Approval Date]]-Table22[[#This Row],[Permit Submitted Date]]</f>
        <v>1</v>
      </c>
    </row>
    <row r="1842" spans="1:14">
      <c r="A1842" t="str">
        <f t="shared" si="28"/>
        <v>Norman</v>
      </c>
      <c r="B1842">
        <v>1</v>
      </c>
      <c r="D1842">
        <v>1</v>
      </c>
      <c r="E1842">
        <v>21</v>
      </c>
      <c r="F1842" s="1">
        <v>43053</v>
      </c>
      <c r="G1842" s="1">
        <v>43053</v>
      </c>
      <c r="H1842">
        <v>9</v>
      </c>
      <c r="I1842">
        <v>57.319999999999993</v>
      </c>
      <c r="J1842">
        <v>4.12</v>
      </c>
      <c r="K1842">
        <v>35.210556999999994</v>
      </c>
      <c r="L1842">
        <v>-97.610181400000016</v>
      </c>
      <c r="M1842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842" s="12">
        <f>Table22[[#This Row],[Permit Approval Date]]-Table22[[#This Row],[Permit Submitted Date]]</f>
        <v>0</v>
      </c>
    </row>
    <row r="1843" spans="1:14">
      <c r="A1843" t="str">
        <f t="shared" si="28"/>
        <v>Norman</v>
      </c>
      <c r="B1843">
        <v>0</v>
      </c>
      <c r="D1843">
        <v>2</v>
      </c>
      <c r="E1843">
        <v>34</v>
      </c>
      <c r="F1843" s="1">
        <v>43053</v>
      </c>
      <c r="G1843" s="1">
        <v>43059</v>
      </c>
      <c r="H1843">
        <v>7</v>
      </c>
      <c r="I1843">
        <v>56.14</v>
      </c>
      <c r="J1843">
        <v>0</v>
      </c>
      <c r="K1843">
        <v>35.032937899999993</v>
      </c>
      <c r="L1843">
        <v>-97.296161600000005</v>
      </c>
      <c r="M1843" s="13">
        <f>ACOS(COS(RADIANS(90-$P$2)) *COS(RADIANS(90-Table22[[#This Row],[Latitude]])) +SIN(RADIANS(90-$P$2)) *SIN(RADIANS(90-Table22[[#This Row],[Latitude]])) *COS(RADIANS($Q$2-Table22[[#This Row],[Longitude]]))) *3958.756</f>
        <v>14.676419165841784</v>
      </c>
      <c r="N1843" s="12">
        <f>Table22[[#This Row],[Permit Approval Date]]-Table22[[#This Row],[Permit Submitted Date]]</f>
        <v>6</v>
      </c>
    </row>
    <row r="1844" spans="1:14">
      <c r="A1844" t="str">
        <f t="shared" si="28"/>
        <v>Norman</v>
      </c>
      <c r="B1844">
        <v>0</v>
      </c>
      <c r="D1844">
        <v>1</v>
      </c>
      <c r="E1844">
        <v>22</v>
      </c>
      <c r="F1844" s="1">
        <v>43053</v>
      </c>
      <c r="G1844" s="1">
        <v>43073</v>
      </c>
      <c r="H1844">
        <v>7</v>
      </c>
      <c r="I1844">
        <v>49.07</v>
      </c>
      <c r="J1844">
        <v>0</v>
      </c>
      <c r="K1844">
        <v>35.482937899999996</v>
      </c>
      <c r="L1844">
        <v>-97.206161600000001</v>
      </c>
      <c r="M1844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844" s="12">
        <f>Table22[[#This Row],[Permit Approval Date]]-Table22[[#This Row],[Permit Submitted Date]]</f>
        <v>20</v>
      </c>
    </row>
    <row r="1845" spans="1:14">
      <c r="A1845" t="str">
        <f t="shared" si="28"/>
        <v>Norman</v>
      </c>
      <c r="B1845">
        <v>1</v>
      </c>
      <c r="D1845">
        <v>1</v>
      </c>
      <c r="E1845">
        <v>22</v>
      </c>
      <c r="F1845" s="1">
        <v>43053</v>
      </c>
      <c r="G1845" s="1">
        <v>43053</v>
      </c>
      <c r="H1845">
        <v>9</v>
      </c>
      <c r="I1845">
        <v>48.73</v>
      </c>
      <c r="J1845">
        <v>3.35</v>
      </c>
      <c r="K1845">
        <v>35.210556999999994</v>
      </c>
      <c r="L1845">
        <v>-97.610181400000016</v>
      </c>
      <c r="M1845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845" s="12">
        <f>Table22[[#This Row],[Permit Approval Date]]-Table22[[#This Row],[Permit Submitted Date]]</f>
        <v>0</v>
      </c>
    </row>
    <row r="1846" spans="1:14">
      <c r="A1846" t="str">
        <f t="shared" si="28"/>
        <v>Norman</v>
      </c>
      <c r="B1846">
        <v>1</v>
      </c>
      <c r="D1846">
        <v>1</v>
      </c>
      <c r="E1846">
        <v>22</v>
      </c>
      <c r="F1846" s="1">
        <v>43053</v>
      </c>
      <c r="G1846" s="1">
        <v>43053</v>
      </c>
      <c r="H1846">
        <v>6</v>
      </c>
      <c r="I1846">
        <v>48.309999999999995</v>
      </c>
      <c r="J1846">
        <v>0</v>
      </c>
      <c r="K1846">
        <v>35.305345200000005</v>
      </c>
      <c r="L1846">
        <v>-97.344357899999991</v>
      </c>
      <c r="M1846" s="13">
        <f>ACOS(COS(RADIANS(90-$P$2)) *COS(RADIANS(90-Table22[[#This Row],[Latitude]])) +SIN(RADIANS(90-$P$2)) *SIN(RADIANS(90-Table22[[#This Row],[Latitude]])) *COS(RADIANS($Q$2-Table22[[#This Row],[Longitude]]))) *3958.756</f>
        <v>8.963193647309307</v>
      </c>
      <c r="N1846" s="12">
        <f>Table22[[#This Row],[Permit Approval Date]]-Table22[[#This Row],[Permit Submitted Date]]</f>
        <v>0</v>
      </c>
    </row>
    <row r="1847" spans="1:14">
      <c r="A1847" t="str">
        <f t="shared" si="28"/>
        <v>Norman</v>
      </c>
      <c r="B1847">
        <v>1</v>
      </c>
      <c r="D1847">
        <v>2</v>
      </c>
      <c r="E1847">
        <v>33</v>
      </c>
      <c r="F1847" s="1">
        <v>43054</v>
      </c>
      <c r="G1847" s="1">
        <v>43075</v>
      </c>
      <c r="H1847">
        <v>10</v>
      </c>
      <c r="I1847">
        <v>80.760000000000005</v>
      </c>
      <c r="J1847">
        <v>0</v>
      </c>
      <c r="K1847">
        <v>35.151928299999994</v>
      </c>
      <c r="L1847">
        <v>-97.046524599999998</v>
      </c>
      <c r="M1847" s="13">
        <f>ACOS(COS(RADIANS(90-$P$2)) *COS(RADIANS(90-Table22[[#This Row],[Latitude]])) +SIN(RADIANS(90-$P$2)) *SIN(RADIANS(90-Table22[[#This Row],[Latitude]])) *COS(RADIANS($Q$2-Table22[[#This Row],[Longitude]]))) *3958.756</f>
        <v>22.902418725225647</v>
      </c>
      <c r="N1847" s="12">
        <f>Table22[[#This Row],[Permit Approval Date]]-Table22[[#This Row],[Permit Submitted Date]]</f>
        <v>21</v>
      </c>
    </row>
    <row r="1848" spans="1:14">
      <c r="A1848" t="str">
        <f t="shared" si="28"/>
        <v>Norman</v>
      </c>
      <c r="B1848">
        <v>1</v>
      </c>
      <c r="D1848">
        <v>1</v>
      </c>
      <c r="E1848">
        <v>27</v>
      </c>
      <c r="F1848" s="1">
        <v>43054</v>
      </c>
      <c r="G1848" s="1">
        <v>43059</v>
      </c>
      <c r="H1848">
        <v>7</v>
      </c>
      <c r="I1848">
        <v>53.219999999999992</v>
      </c>
      <c r="J1848">
        <v>4</v>
      </c>
      <c r="K1848">
        <v>34.422937899999994</v>
      </c>
      <c r="L1848">
        <v>-97.636161600000008</v>
      </c>
      <c r="M1848" s="13">
        <f>ACOS(COS(RADIANS(90-$P$2)) *COS(RADIANS(90-Table22[[#This Row],[Latitude]])) +SIN(RADIANS(90-$P$2)) *SIN(RADIANS(90-Table22[[#This Row],[Latitude]])) *COS(RADIANS($Q$2-Table22[[#This Row],[Longitude]]))) *3958.756</f>
        <v>55.16700963935876</v>
      </c>
      <c r="N1848" s="12">
        <f>Table22[[#This Row],[Permit Approval Date]]-Table22[[#This Row],[Permit Submitted Date]]</f>
        <v>5</v>
      </c>
    </row>
    <row r="1849" spans="1:14">
      <c r="A1849" t="str">
        <f t="shared" si="28"/>
        <v>Norman</v>
      </c>
      <c r="B1849">
        <v>0</v>
      </c>
      <c r="D1849">
        <v>1</v>
      </c>
      <c r="E1849">
        <v>16</v>
      </c>
      <c r="F1849" s="1">
        <v>43054</v>
      </c>
      <c r="G1849" s="1">
        <v>43054</v>
      </c>
      <c r="H1849">
        <v>7</v>
      </c>
      <c r="I1849">
        <v>49.25</v>
      </c>
      <c r="J1849">
        <v>0</v>
      </c>
      <c r="K1849">
        <v>35.232937899999996</v>
      </c>
      <c r="L1849">
        <v>-97.006161599999999</v>
      </c>
      <c r="M184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49" s="12">
        <f>Table22[[#This Row],[Permit Approval Date]]-Table22[[#This Row],[Permit Submitted Date]]</f>
        <v>0</v>
      </c>
    </row>
    <row r="1850" spans="1:14">
      <c r="A1850" t="str">
        <f t="shared" si="28"/>
        <v>Norman</v>
      </c>
      <c r="B1850">
        <v>0</v>
      </c>
      <c r="C1850">
        <v>1</v>
      </c>
      <c r="D1850">
        <v>1</v>
      </c>
      <c r="E1850">
        <v>18</v>
      </c>
      <c r="F1850" s="1">
        <v>43054</v>
      </c>
      <c r="G1850" s="1">
        <v>43054</v>
      </c>
      <c r="H1850">
        <v>4</v>
      </c>
      <c r="I1850">
        <v>31.4</v>
      </c>
      <c r="J1850">
        <v>10.629999999999999</v>
      </c>
      <c r="K1850">
        <v>34.962937899999993</v>
      </c>
      <c r="L1850">
        <v>-97.966161600000007</v>
      </c>
      <c r="M1850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850" s="12">
        <f>Table22[[#This Row],[Permit Approval Date]]-Table22[[#This Row],[Permit Submitted Date]]</f>
        <v>0</v>
      </c>
    </row>
    <row r="1851" spans="1:14">
      <c r="A1851" t="str">
        <f t="shared" si="28"/>
        <v>Norman</v>
      </c>
      <c r="B1851">
        <v>1</v>
      </c>
      <c r="D1851">
        <v>1</v>
      </c>
      <c r="E1851">
        <v>26</v>
      </c>
      <c r="F1851" s="1">
        <v>43055</v>
      </c>
      <c r="G1851" s="1">
        <v>43069</v>
      </c>
      <c r="H1851">
        <v>6</v>
      </c>
      <c r="I1851">
        <v>35.599999999999994</v>
      </c>
      <c r="J1851">
        <v>4.46</v>
      </c>
      <c r="K1851">
        <v>35.193925</v>
      </c>
      <c r="L1851">
        <v>-97.349214000000003</v>
      </c>
      <c r="M1851" s="13">
        <f>ACOS(COS(RADIANS(90-$P$2)) *COS(RADIANS(90-Table22[[#This Row],[Latitude]])) +SIN(RADIANS(90-$P$2)) *SIN(RADIANS(90-Table22[[#This Row],[Latitude]])) *COS(RADIANS($Q$2-Table22[[#This Row],[Longitude]]))) *3958.756</f>
        <v>5.5630560730764307</v>
      </c>
      <c r="N1851" s="12">
        <f>Table22[[#This Row],[Permit Approval Date]]-Table22[[#This Row],[Permit Submitted Date]]</f>
        <v>14</v>
      </c>
    </row>
    <row r="1852" spans="1:14">
      <c r="A1852" t="str">
        <f t="shared" si="28"/>
        <v>Norman</v>
      </c>
      <c r="B1852">
        <v>1</v>
      </c>
      <c r="D1852">
        <v>1</v>
      </c>
      <c r="E1852">
        <v>29</v>
      </c>
      <c r="F1852" s="1">
        <v>43055</v>
      </c>
      <c r="G1852" s="1">
        <v>43073</v>
      </c>
      <c r="H1852">
        <v>5</v>
      </c>
      <c r="I1852">
        <v>29.97</v>
      </c>
      <c r="J1852">
        <v>4.6400000000000006</v>
      </c>
      <c r="K1852">
        <v>35.193925</v>
      </c>
      <c r="L1852">
        <v>-97.029213999999996</v>
      </c>
      <c r="M1852" s="13">
        <f>ACOS(COS(RADIANS(90-$P$2)) *COS(RADIANS(90-Table22[[#This Row],[Latitude]])) +SIN(RADIANS(90-$P$2)) *SIN(RADIANS(90-Table22[[#This Row],[Latitude]])) *COS(RADIANS($Q$2-Table22[[#This Row],[Longitude]]))) *3958.756</f>
        <v>23.581293156455043</v>
      </c>
      <c r="N1852" s="12">
        <f>Table22[[#This Row],[Permit Approval Date]]-Table22[[#This Row],[Permit Submitted Date]]</f>
        <v>18</v>
      </c>
    </row>
    <row r="1853" spans="1:14">
      <c r="A1853" t="str">
        <f t="shared" si="28"/>
        <v>Norman</v>
      </c>
      <c r="B1853">
        <v>1</v>
      </c>
      <c r="D1853">
        <v>1</v>
      </c>
      <c r="E1853">
        <v>19</v>
      </c>
      <c r="F1853" s="1">
        <v>43056</v>
      </c>
      <c r="G1853" s="1">
        <v>43056</v>
      </c>
      <c r="H1853">
        <v>6</v>
      </c>
      <c r="I1853">
        <v>50.43</v>
      </c>
      <c r="J1853">
        <v>0</v>
      </c>
      <c r="K1853">
        <v>35.310557000000003</v>
      </c>
      <c r="L1853">
        <v>-97.71018140000001</v>
      </c>
      <c r="M1853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853" s="12">
        <f>Table22[[#This Row],[Permit Approval Date]]-Table22[[#This Row],[Permit Submitted Date]]</f>
        <v>0</v>
      </c>
    </row>
    <row r="1854" spans="1:14">
      <c r="A1854" t="str">
        <f t="shared" si="28"/>
        <v>Norman</v>
      </c>
      <c r="B1854">
        <v>1</v>
      </c>
      <c r="D1854">
        <v>1</v>
      </c>
      <c r="E1854">
        <v>18</v>
      </c>
      <c r="F1854" s="1">
        <v>43056</v>
      </c>
      <c r="G1854" s="1">
        <v>43067</v>
      </c>
      <c r="H1854">
        <v>6</v>
      </c>
      <c r="I1854">
        <v>47.05</v>
      </c>
      <c r="J1854">
        <v>4.05</v>
      </c>
      <c r="K1854">
        <v>35.075773099999999</v>
      </c>
      <c r="L1854">
        <v>-97.4849119</v>
      </c>
      <c r="M1854" s="13">
        <f>ACOS(COS(RADIANS(90-$P$2)) *COS(RADIANS(90-Table22[[#This Row],[Latitude]])) +SIN(RADIANS(90-$P$2)) *SIN(RADIANS(90-Table22[[#This Row],[Latitude]])) *COS(RADIANS($Q$2-Table22[[#This Row],[Longitude]]))) *3958.756</f>
        <v>9.2589083131575922</v>
      </c>
      <c r="N1854" s="12">
        <f>Table22[[#This Row],[Permit Approval Date]]-Table22[[#This Row],[Permit Submitted Date]]</f>
        <v>11</v>
      </c>
    </row>
    <row r="1855" spans="1:14">
      <c r="A1855" t="str">
        <f t="shared" si="28"/>
        <v>Norman</v>
      </c>
      <c r="B1855">
        <v>1</v>
      </c>
      <c r="D1855">
        <v>1</v>
      </c>
      <c r="E1855">
        <v>14</v>
      </c>
      <c r="F1855" s="1">
        <v>43056</v>
      </c>
      <c r="G1855" s="1">
        <v>43059</v>
      </c>
      <c r="H1855">
        <v>7</v>
      </c>
      <c r="I1855">
        <v>45.06</v>
      </c>
      <c r="J1855">
        <v>0</v>
      </c>
      <c r="K1855">
        <v>35.218142</v>
      </c>
      <c r="L1855">
        <v>-97.155610999999993</v>
      </c>
      <c r="M1855" s="13">
        <f>ACOS(COS(RADIANS(90-$P$2)) *COS(RADIANS(90-Table22[[#This Row],[Latitude]])) +SIN(RADIANS(90-$P$2)) *SIN(RADIANS(90-Table22[[#This Row],[Latitude]])) *COS(RADIANS($Q$2-Table22[[#This Row],[Longitude]]))) *3958.756</f>
        <v>16.448805996412069</v>
      </c>
      <c r="N1855" s="12">
        <f>Table22[[#This Row],[Permit Approval Date]]-Table22[[#This Row],[Permit Submitted Date]]</f>
        <v>3</v>
      </c>
    </row>
    <row r="1856" spans="1:14">
      <c r="A1856" t="str">
        <f t="shared" si="28"/>
        <v>Norman</v>
      </c>
      <c r="B1856">
        <v>1</v>
      </c>
      <c r="D1856">
        <v>1</v>
      </c>
      <c r="E1856">
        <v>23</v>
      </c>
      <c r="F1856" s="1">
        <v>43056</v>
      </c>
      <c r="G1856" s="1">
        <v>43056</v>
      </c>
      <c r="H1856">
        <v>8</v>
      </c>
      <c r="I1856">
        <v>34.589999999999996</v>
      </c>
      <c r="J1856">
        <v>9.9600000000000009</v>
      </c>
      <c r="K1856">
        <v>35.260556999999999</v>
      </c>
      <c r="L1856">
        <v>-97.540181399999994</v>
      </c>
      <c r="M1856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856" s="12">
        <f>Table22[[#This Row],[Permit Approval Date]]-Table22[[#This Row],[Permit Submitted Date]]</f>
        <v>0</v>
      </c>
    </row>
    <row r="1857" spans="1:14">
      <c r="A1857" t="str">
        <f t="shared" si="28"/>
        <v>Norman</v>
      </c>
      <c r="B1857">
        <v>1</v>
      </c>
      <c r="D1857">
        <v>1</v>
      </c>
      <c r="E1857">
        <v>19</v>
      </c>
      <c r="F1857" s="1">
        <v>43057</v>
      </c>
      <c r="G1857" s="1">
        <v>43070</v>
      </c>
      <c r="H1857">
        <v>5</v>
      </c>
      <c r="I1857">
        <v>48.86</v>
      </c>
      <c r="J1857">
        <v>0</v>
      </c>
      <c r="K1857">
        <v>35.308142000000004</v>
      </c>
      <c r="L1857">
        <v>-97.335610999999986</v>
      </c>
      <c r="M1857" s="13">
        <f>ACOS(COS(RADIANS(90-$P$2)) *COS(RADIANS(90-Table22[[#This Row],[Latitude]])) +SIN(RADIANS(90-$P$2)) *SIN(RADIANS(90-Table22[[#This Row],[Latitude]])) *COS(RADIANS($Q$2-Table22[[#This Row],[Longitude]]))) *3958.756</f>
        <v>9.4320747411368799</v>
      </c>
      <c r="N1857" s="12">
        <f>Table22[[#This Row],[Permit Approval Date]]-Table22[[#This Row],[Permit Submitted Date]]</f>
        <v>13</v>
      </c>
    </row>
    <row r="1858" spans="1:14">
      <c r="A1858" t="str">
        <f t="shared" ref="A1858:A1921" si="29">"Norman"</f>
        <v>Norman</v>
      </c>
      <c r="B1858">
        <v>1</v>
      </c>
      <c r="D1858">
        <v>1</v>
      </c>
      <c r="E1858">
        <v>27</v>
      </c>
      <c r="F1858" s="1">
        <v>43059</v>
      </c>
      <c r="G1858" s="1">
        <v>43060</v>
      </c>
      <c r="H1858">
        <v>10</v>
      </c>
      <c r="I1858">
        <v>81.5</v>
      </c>
      <c r="J1858">
        <v>0</v>
      </c>
      <c r="K1858">
        <v>35.063621399999995</v>
      </c>
      <c r="L1858">
        <v>-97.329232199999993</v>
      </c>
      <c r="M1858" s="13">
        <f>ACOS(COS(RADIANS(90-$P$2)) *COS(RADIANS(90-Table22[[#This Row],[Latitude]])) +SIN(RADIANS(90-$P$2)) *SIN(RADIANS(90-Table22[[#This Row],[Latitude]])) *COS(RADIANS($Q$2-Table22[[#This Row],[Longitude]]))) *3958.756</f>
        <v>11.868595835601443</v>
      </c>
      <c r="N1858" s="12">
        <f>Table22[[#This Row],[Permit Approval Date]]-Table22[[#This Row],[Permit Submitted Date]]</f>
        <v>1</v>
      </c>
    </row>
    <row r="1859" spans="1:14">
      <c r="A1859" t="str">
        <f t="shared" si="29"/>
        <v>Norman</v>
      </c>
      <c r="B1859">
        <v>1</v>
      </c>
      <c r="D1859">
        <v>1</v>
      </c>
      <c r="E1859">
        <v>21</v>
      </c>
      <c r="F1859" s="1">
        <v>43059</v>
      </c>
      <c r="G1859" s="1">
        <v>43070</v>
      </c>
      <c r="H1859">
        <v>8</v>
      </c>
      <c r="I1859">
        <v>42.709999999999994</v>
      </c>
      <c r="J1859">
        <v>2.99</v>
      </c>
      <c r="K1859">
        <v>35.243925000000004</v>
      </c>
      <c r="L1859">
        <v>-97.409213999999992</v>
      </c>
      <c r="M1859" s="13">
        <f>ACOS(COS(RADIANS(90-$P$2)) *COS(RADIANS(90-Table22[[#This Row],[Latitude]])) +SIN(RADIANS(90-$P$2)) *SIN(RADIANS(90-Table22[[#This Row],[Latitude]])) *COS(RADIANS($Q$2-Table22[[#This Row],[Longitude]]))) *3958.756</f>
        <v>3.3613313021155715</v>
      </c>
      <c r="N1859" s="12">
        <f>Table22[[#This Row],[Permit Approval Date]]-Table22[[#This Row],[Permit Submitted Date]]</f>
        <v>11</v>
      </c>
    </row>
    <row r="1860" spans="1:14">
      <c r="A1860" t="str">
        <f t="shared" si="29"/>
        <v>Norman</v>
      </c>
      <c r="B1860">
        <v>1</v>
      </c>
      <c r="D1860">
        <v>1</v>
      </c>
      <c r="E1860">
        <v>10</v>
      </c>
      <c r="F1860" s="1">
        <v>43059</v>
      </c>
      <c r="G1860" s="1">
        <v>43059</v>
      </c>
      <c r="H1860">
        <v>10</v>
      </c>
      <c r="I1860">
        <v>42.55</v>
      </c>
      <c r="J1860">
        <v>7.0600000000000005</v>
      </c>
      <c r="K1860">
        <v>35.180556999999993</v>
      </c>
      <c r="L1860">
        <v>-97.540181399999994</v>
      </c>
      <c r="M1860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860" s="12">
        <f>Table22[[#This Row],[Permit Approval Date]]-Table22[[#This Row],[Permit Submitted Date]]</f>
        <v>0</v>
      </c>
    </row>
    <row r="1861" spans="1:14">
      <c r="A1861" t="str">
        <f t="shared" si="29"/>
        <v>Norman</v>
      </c>
      <c r="B1861">
        <v>0</v>
      </c>
      <c r="D1861">
        <v>1</v>
      </c>
      <c r="E1861">
        <v>18</v>
      </c>
      <c r="F1861" s="1">
        <v>43059</v>
      </c>
      <c r="G1861" s="1">
        <v>43059</v>
      </c>
      <c r="H1861">
        <v>4</v>
      </c>
      <c r="I1861">
        <v>36.18</v>
      </c>
      <c r="J1861">
        <v>0</v>
      </c>
      <c r="K1861">
        <v>34.902937899999998</v>
      </c>
      <c r="L1861">
        <v>-97.886161600000008</v>
      </c>
      <c r="M1861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861" s="12">
        <f>Table22[[#This Row],[Permit Approval Date]]-Table22[[#This Row],[Permit Submitted Date]]</f>
        <v>0</v>
      </c>
    </row>
    <row r="1862" spans="1:14">
      <c r="A1862" t="str">
        <f t="shared" si="29"/>
        <v>Norman</v>
      </c>
      <c r="B1862">
        <v>1</v>
      </c>
      <c r="D1862">
        <v>2</v>
      </c>
      <c r="E1862">
        <v>35</v>
      </c>
      <c r="F1862" s="1">
        <v>43060</v>
      </c>
      <c r="G1862" s="1">
        <v>43077</v>
      </c>
      <c r="H1862">
        <v>12</v>
      </c>
      <c r="I1862">
        <v>101.47</v>
      </c>
      <c r="J1862">
        <v>0</v>
      </c>
      <c r="K1862">
        <v>35.232937899999996</v>
      </c>
      <c r="L1862">
        <v>-97.006161599999999</v>
      </c>
      <c r="M1862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62" s="12">
        <f>Table22[[#This Row],[Permit Approval Date]]-Table22[[#This Row],[Permit Submitted Date]]</f>
        <v>17</v>
      </c>
    </row>
    <row r="1863" spans="1:14">
      <c r="A1863" t="str">
        <f t="shared" si="29"/>
        <v>Norman</v>
      </c>
      <c r="B1863">
        <v>1</v>
      </c>
      <c r="D1863">
        <v>2</v>
      </c>
      <c r="E1863">
        <v>35</v>
      </c>
      <c r="F1863" s="1">
        <v>43060</v>
      </c>
      <c r="G1863" s="1">
        <v>43077</v>
      </c>
      <c r="H1863">
        <v>12</v>
      </c>
      <c r="I1863">
        <v>101.47</v>
      </c>
      <c r="J1863">
        <v>0</v>
      </c>
      <c r="K1863">
        <v>35.232937899999996</v>
      </c>
      <c r="L1863">
        <v>-97.006161599999999</v>
      </c>
      <c r="M186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63" s="12">
        <f>Table22[[#This Row],[Permit Approval Date]]-Table22[[#This Row],[Permit Submitted Date]]</f>
        <v>17</v>
      </c>
    </row>
    <row r="1864" spans="1:14">
      <c r="A1864" t="str">
        <f t="shared" si="29"/>
        <v>Norman</v>
      </c>
      <c r="B1864">
        <v>1</v>
      </c>
      <c r="D1864">
        <v>1</v>
      </c>
      <c r="E1864">
        <v>23</v>
      </c>
      <c r="F1864" s="1">
        <v>43060</v>
      </c>
      <c r="G1864" s="1">
        <v>43066</v>
      </c>
      <c r="H1864">
        <v>5</v>
      </c>
      <c r="I1864">
        <v>47.5</v>
      </c>
      <c r="J1864">
        <v>0</v>
      </c>
      <c r="K1864">
        <v>35.220954999999996</v>
      </c>
      <c r="L1864">
        <v>-97.461640000000003</v>
      </c>
      <c r="M1864" s="13">
        <f>ACOS(COS(RADIANS(90-$P$2)) *COS(RADIANS(90-Table22[[#This Row],[Latitude]])) +SIN(RADIANS(90-$P$2)) *SIN(RADIANS(90-Table22[[#This Row],[Latitude]])) *COS(RADIANS($Q$2-Table22[[#This Row],[Longitude]]))) *3958.756</f>
        <v>1.3329858135153894</v>
      </c>
      <c r="N1864" s="12">
        <f>Table22[[#This Row],[Permit Approval Date]]-Table22[[#This Row],[Permit Submitted Date]]</f>
        <v>6</v>
      </c>
    </row>
    <row r="1865" spans="1:14">
      <c r="A1865" t="str">
        <f t="shared" si="29"/>
        <v>Norman</v>
      </c>
      <c r="B1865">
        <v>1</v>
      </c>
      <c r="D1865">
        <v>1</v>
      </c>
      <c r="E1865">
        <v>21</v>
      </c>
      <c r="F1865" s="1">
        <v>43060</v>
      </c>
      <c r="G1865" s="1">
        <v>43060</v>
      </c>
      <c r="H1865">
        <v>7</v>
      </c>
      <c r="I1865">
        <v>45.35</v>
      </c>
      <c r="J1865">
        <v>4.5</v>
      </c>
      <c r="K1865">
        <v>35.300055100000094</v>
      </c>
      <c r="L1865">
        <v>-97.74221039999999</v>
      </c>
      <c r="M1865" s="13">
        <f>ACOS(COS(RADIANS(90-$P$2)) *COS(RADIANS(90-Table22[[#This Row],[Latitude]])) +SIN(RADIANS(90-$P$2)) *SIN(RADIANS(90-Table22[[#This Row],[Latitude]])) *COS(RADIANS($Q$2-Table22[[#This Row],[Longitude]]))) *3958.756</f>
        <v>17.897587485155416</v>
      </c>
      <c r="N1865" s="12">
        <f>Table22[[#This Row],[Permit Approval Date]]-Table22[[#This Row],[Permit Submitted Date]]</f>
        <v>0</v>
      </c>
    </row>
    <row r="1866" spans="1:14">
      <c r="A1866" t="str">
        <f t="shared" si="29"/>
        <v>Norman</v>
      </c>
      <c r="B1866">
        <v>1</v>
      </c>
      <c r="D1866">
        <v>1</v>
      </c>
      <c r="E1866">
        <v>20</v>
      </c>
      <c r="F1866" s="1">
        <v>43060</v>
      </c>
      <c r="G1866" s="1">
        <v>43060</v>
      </c>
      <c r="H1866">
        <v>5</v>
      </c>
      <c r="I1866">
        <v>39.820000000000007</v>
      </c>
      <c r="J1866">
        <v>0</v>
      </c>
      <c r="K1866">
        <v>35.232937899999996</v>
      </c>
      <c r="L1866">
        <v>-97.006161599999999</v>
      </c>
      <c r="M186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66" s="12">
        <f>Table22[[#This Row],[Permit Approval Date]]-Table22[[#This Row],[Permit Submitted Date]]</f>
        <v>0</v>
      </c>
    </row>
    <row r="1867" spans="1:14">
      <c r="A1867" t="str">
        <f t="shared" si="29"/>
        <v>Norman</v>
      </c>
      <c r="B1867">
        <v>1</v>
      </c>
      <c r="D1867">
        <v>1</v>
      </c>
      <c r="E1867">
        <v>20</v>
      </c>
      <c r="F1867" s="1">
        <v>43060</v>
      </c>
      <c r="G1867" s="1">
        <v>43060</v>
      </c>
      <c r="H1867">
        <v>5</v>
      </c>
      <c r="I1867">
        <v>39.82</v>
      </c>
      <c r="J1867">
        <v>0</v>
      </c>
      <c r="K1867">
        <v>35.232937899999996</v>
      </c>
      <c r="L1867">
        <v>-97.006161599999999</v>
      </c>
      <c r="M1867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67" s="12">
        <f>Table22[[#This Row],[Permit Approval Date]]-Table22[[#This Row],[Permit Submitted Date]]</f>
        <v>0</v>
      </c>
    </row>
    <row r="1868" spans="1:14">
      <c r="A1868" t="str">
        <f t="shared" si="29"/>
        <v>Norman</v>
      </c>
      <c r="B1868">
        <v>1</v>
      </c>
      <c r="D1868">
        <v>1</v>
      </c>
      <c r="E1868">
        <v>20</v>
      </c>
      <c r="F1868" s="1">
        <v>43060</v>
      </c>
      <c r="G1868" s="1">
        <v>43083</v>
      </c>
      <c r="H1868">
        <v>5</v>
      </c>
      <c r="I1868">
        <v>33.729999999999997</v>
      </c>
      <c r="J1868">
        <v>0</v>
      </c>
      <c r="K1868">
        <v>35.168142000000003</v>
      </c>
      <c r="L1868">
        <v>-97.255610999999988</v>
      </c>
      <c r="M1868" s="13">
        <f>ACOS(COS(RADIANS(90-$P$2)) *COS(RADIANS(90-Table22[[#This Row],[Latitude]])) +SIN(RADIANS(90-$P$2)) *SIN(RADIANS(90-Table22[[#This Row],[Latitude]])) *COS(RADIANS($Q$2-Table22[[#This Row],[Longitude]]))) *3958.756</f>
        <v>11.099650327938939</v>
      </c>
      <c r="N1868" s="12">
        <f>Table22[[#This Row],[Permit Approval Date]]-Table22[[#This Row],[Permit Submitted Date]]</f>
        <v>23</v>
      </c>
    </row>
    <row r="1869" spans="1:14">
      <c r="A1869" t="str">
        <f t="shared" si="29"/>
        <v>Norman</v>
      </c>
      <c r="B1869">
        <v>1</v>
      </c>
      <c r="C1869">
        <v>1</v>
      </c>
      <c r="D1869">
        <v>1</v>
      </c>
      <c r="E1869">
        <v>30</v>
      </c>
      <c r="F1869" s="1">
        <v>43060</v>
      </c>
      <c r="G1869" s="1">
        <v>43060</v>
      </c>
      <c r="H1869">
        <v>11</v>
      </c>
      <c r="I1869">
        <v>110.25000000000001</v>
      </c>
      <c r="J1869">
        <v>9.7200000000000006</v>
      </c>
      <c r="K1869">
        <v>34.1210022</v>
      </c>
      <c r="L1869">
        <v>-101.5086716</v>
      </c>
      <c r="M1869" s="13">
        <f>ACOS(COS(RADIANS(90-$P$2)) *COS(RADIANS(90-Table22[[#This Row],[Latitude]])) +SIN(RADIANS(90-$P$2)) *SIN(RADIANS(90-Table22[[#This Row],[Latitude]])) *COS(RADIANS($Q$2-Table22[[#This Row],[Longitude]]))) *3958.756</f>
        <v>242.69122303581324</v>
      </c>
      <c r="N1869" s="12">
        <f>Table22[[#This Row],[Permit Approval Date]]-Table22[[#This Row],[Permit Submitted Date]]</f>
        <v>0</v>
      </c>
    </row>
    <row r="1870" spans="1:14">
      <c r="A1870" t="str">
        <f t="shared" si="29"/>
        <v>Norman</v>
      </c>
      <c r="B1870">
        <v>1</v>
      </c>
      <c r="D1870">
        <v>1</v>
      </c>
      <c r="E1870">
        <v>20</v>
      </c>
      <c r="F1870" s="1">
        <v>43060</v>
      </c>
      <c r="G1870" s="1">
        <v>43060</v>
      </c>
      <c r="H1870">
        <v>3</v>
      </c>
      <c r="I1870">
        <v>31</v>
      </c>
      <c r="J1870">
        <v>0</v>
      </c>
      <c r="K1870">
        <v>34.930682599999997</v>
      </c>
      <c r="L1870">
        <v>-96.872868300000007</v>
      </c>
      <c r="M1870" s="13">
        <f>ACOS(COS(RADIANS(90-$P$2)) *COS(RADIANS(90-Table22[[#This Row],[Latitude]])) +SIN(RADIANS(90-$P$2)) *SIN(RADIANS(90-Table22[[#This Row],[Latitude]])) *COS(RADIANS($Q$2-Table22[[#This Row],[Longitude]]))) *3958.756</f>
        <v>37.613457999492091</v>
      </c>
      <c r="N1870" s="12">
        <f>Table22[[#This Row],[Permit Approval Date]]-Table22[[#This Row],[Permit Submitted Date]]</f>
        <v>0</v>
      </c>
    </row>
    <row r="1871" spans="1:14">
      <c r="A1871" t="str">
        <f t="shared" si="29"/>
        <v>Norman</v>
      </c>
      <c r="B1871">
        <v>1</v>
      </c>
      <c r="D1871">
        <v>2</v>
      </c>
      <c r="E1871">
        <v>33</v>
      </c>
      <c r="F1871" s="1">
        <v>43061</v>
      </c>
      <c r="G1871" s="1">
        <v>43081</v>
      </c>
      <c r="H1871">
        <v>12</v>
      </c>
      <c r="I1871">
        <v>106.95</v>
      </c>
      <c r="J1871">
        <v>5</v>
      </c>
      <c r="K1871">
        <v>35.035301499999996</v>
      </c>
      <c r="L1871">
        <v>-97.676652799999999</v>
      </c>
      <c r="M1871" s="13">
        <f>ACOS(COS(RADIANS(90-$P$2)) *COS(RADIANS(90-Table22[[#This Row],[Latitude]])) +SIN(RADIANS(90-$P$2)) *SIN(RADIANS(90-Table22[[#This Row],[Latitude]])) *COS(RADIANS($Q$2-Table22[[#This Row],[Longitude]]))) *3958.756</f>
        <v>17.556165258161009</v>
      </c>
      <c r="N1871" s="12">
        <f>Table22[[#This Row],[Permit Approval Date]]-Table22[[#This Row],[Permit Submitted Date]]</f>
        <v>20</v>
      </c>
    </row>
    <row r="1872" spans="1:14">
      <c r="A1872" t="str">
        <f t="shared" si="29"/>
        <v>Norman</v>
      </c>
      <c r="B1872">
        <v>1</v>
      </c>
      <c r="C1872">
        <v>1</v>
      </c>
      <c r="D1872">
        <v>1</v>
      </c>
      <c r="E1872">
        <v>15</v>
      </c>
      <c r="F1872" s="1">
        <v>43061</v>
      </c>
      <c r="G1872" s="1">
        <v>43061</v>
      </c>
      <c r="H1872">
        <v>7</v>
      </c>
      <c r="I1872">
        <v>33.019999999999996</v>
      </c>
      <c r="J1872">
        <v>10.98</v>
      </c>
      <c r="K1872">
        <v>35.310557000000003</v>
      </c>
      <c r="L1872">
        <v>-97.71018140000001</v>
      </c>
      <c r="M1872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872" s="12">
        <f>Table22[[#This Row],[Permit Approval Date]]-Table22[[#This Row],[Permit Submitted Date]]</f>
        <v>0</v>
      </c>
    </row>
    <row r="1873" spans="1:14">
      <c r="A1873" t="str">
        <f t="shared" si="29"/>
        <v>Norman</v>
      </c>
      <c r="B1873">
        <v>0</v>
      </c>
      <c r="D1873">
        <v>1</v>
      </c>
      <c r="E1873">
        <v>15</v>
      </c>
      <c r="F1873" s="1">
        <v>43061</v>
      </c>
      <c r="G1873" s="1">
        <v>43074</v>
      </c>
      <c r="H1873">
        <v>4</v>
      </c>
      <c r="I1873">
        <v>36</v>
      </c>
      <c r="J1873">
        <v>0</v>
      </c>
      <c r="K1873">
        <v>35.082937899999997</v>
      </c>
      <c r="L1873">
        <v>-97.396161599999999</v>
      </c>
      <c r="M1873" s="13">
        <f>ACOS(COS(RADIANS(90-$P$2)) *COS(RADIANS(90-Table22[[#This Row],[Latitude]])) +SIN(RADIANS(90-$P$2)) *SIN(RADIANS(90-Table22[[#This Row],[Latitude]])) *COS(RADIANS($Q$2-Table22[[#This Row],[Longitude]]))) *3958.756</f>
        <v>8.9724500048267775</v>
      </c>
      <c r="N1873" s="12">
        <f>Table22[[#This Row],[Permit Approval Date]]-Table22[[#This Row],[Permit Submitted Date]]</f>
        <v>13</v>
      </c>
    </row>
    <row r="1874" spans="1:14">
      <c r="A1874" t="str">
        <f t="shared" si="29"/>
        <v>Norman</v>
      </c>
      <c r="B1874">
        <v>1</v>
      </c>
      <c r="D1874">
        <v>1</v>
      </c>
      <c r="E1874">
        <v>27</v>
      </c>
      <c r="F1874" s="1">
        <v>43063</v>
      </c>
      <c r="G1874" s="1">
        <v>43063</v>
      </c>
      <c r="H1874">
        <v>7</v>
      </c>
      <c r="I1874">
        <v>69.02000000000001</v>
      </c>
      <c r="J1874">
        <v>1.98</v>
      </c>
      <c r="K1874">
        <v>35.180556999999993</v>
      </c>
      <c r="L1874">
        <v>-97.540181399999994</v>
      </c>
      <c r="M1874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874" s="12">
        <f>Table22[[#This Row],[Permit Approval Date]]-Table22[[#This Row],[Permit Submitted Date]]</f>
        <v>0</v>
      </c>
    </row>
    <row r="1875" spans="1:14">
      <c r="A1875" t="str">
        <f t="shared" si="29"/>
        <v>Norman</v>
      </c>
      <c r="B1875">
        <v>1</v>
      </c>
      <c r="D1875">
        <v>1</v>
      </c>
      <c r="E1875">
        <v>13</v>
      </c>
      <c r="F1875" s="1">
        <v>43066</v>
      </c>
      <c r="G1875" s="1">
        <v>43066</v>
      </c>
      <c r="H1875">
        <v>10</v>
      </c>
      <c r="I1875">
        <v>80.17</v>
      </c>
      <c r="J1875">
        <v>0</v>
      </c>
      <c r="K1875">
        <v>35.263205599999999</v>
      </c>
      <c r="L1875">
        <v>-97.398782400000002</v>
      </c>
      <c r="M1875" s="13">
        <f>ACOS(COS(RADIANS(90-$P$2)) *COS(RADIANS(90-Table22[[#This Row],[Latitude]])) +SIN(RADIANS(90-$P$2)) *SIN(RADIANS(90-Table22[[#This Row],[Latitude]])) *COS(RADIANS($Q$2-Table22[[#This Row],[Longitude]]))) *3958.756</f>
        <v>4.7825715003496638</v>
      </c>
      <c r="N1875" s="12">
        <f>Table22[[#This Row],[Permit Approval Date]]-Table22[[#This Row],[Permit Submitted Date]]</f>
        <v>0</v>
      </c>
    </row>
    <row r="1876" spans="1:14">
      <c r="A1876" t="str">
        <f t="shared" si="29"/>
        <v>Norman</v>
      </c>
      <c r="B1876">
        <v>1</v>
      </c>
      <c r="D1876">
        <v>1</v>
      </c>
      <c r="E1876">
        <v>24</v>
      </c>
      <c r="F1876" s="1">
        <v>43066</v>
      </c>
      <c r="G1876" s="1">
        <v>43073</v>
      </c>
      <c r="H1876">
        <v>10</v>
      </c>
      <c r="I1876">
        <v>66.5</v>
      </c>
      <c r="J1876">
        <v>0</v>
      </c>
      <c r="K1876">
        <v>35.324834499999994</v>
      </c>
      <c r="L1876">
        <v>-96.840178399999999</v>
      </c>
      <c r="M1876" s="13">
        <f>ACOS(COS(RADIANS(90-$P$2)) *COS(RADIANS(90-Table22[[#This Row],[Latitude]])) +SIN(RADIANS(90-$P$2)) *SIN(RADIANS(90-Table22[[#This Row],[Latitude]])) *COS(RADIANS($Q$2-Table22[[#This Row],[Longitude]]))) *3958.756</f>
        <v>35.181869205571907</v>
      </c>
      <c r="N1876" s="12">
        <f>Table22[[#This Row],[Permit Approval Date]]-Table22[[#This Row],[Permit Submitted Date]]</f>
        <v>7</v>
      </c>
    </row>
    <row r="1877" spans="1:14">
      <c r="A1877" t="str">
        <f t="shared" si="29"/>
        <v>Norman</v>
      </c>
      <c r="B1877">
        <v>1</v>
      </c>
      <c r="D1877">
        <v>1</v>
      </c>
      <c r="E1877">
        <v>32</v>
      </c>
      <c r="F1877" s="1">
        <v>43066</v>
      </c>
      <c r="G1877" s="1">
        <v>43066</v>
      </c>
      <c r="H1877">
        <v>8</v>
      </c>
      <c r="I1877">
        <v>54.03</v>
      </c>
      <c r="J1877">
        <v>2.25</v>
      </c>
      <c r="K1877">
        <v>35.210556999999994</v>
      </c>
      <c r="L1877">
        <v>-97.610181400000016</v>
      </c>
      <c r="M1877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877" s="12">
        <f>Table22[[#This Row],[Permit Approval Date]]-Table22[[#This Row],[Permit Submitted Date]]</f>
        <v>0</v>
      </c>
    </row>
    <row r="1878" spans="1:14">
      <c r="A1878" t="str">
        <f t="shared" si="29"/>
        <v>Norman</v>
      </c>
      <c r="B1878">
        <v>1</v>
      </c>
      <c r="D1878">
        <v>1</v>
      </c>
      <c r="E1878">
        <v>27</v>
      </c>
      <c r="F1878" s="1">
        <v>43066</v>
      </c>
      <c r="G1878" s="1">
        <v>43066</v>
      </c>
      <c r="H1878">
        <v>10</v>
      </c>
      <c r="I1878">
        <v>52.760000000000005</v>
      </c>
      <c r="J1878">
        <v>2.23</v>
      </c>
      <c r="K1878">
        <v>35.210556999999994</v>
      </c>
      <c r="L1878">
        <v>-97.610181400000016</v>
      </c>
      <c r="M1878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878" s="12">
        <f>Table22[[#This Row],[Permit Approval Date]]-Table22[[#This Row],[Permit Submitted Date]]</f>
        <v>0</v>
      </c>
    </row>
    <row r="1879" spans="1:14">
      <c r="A1879" t="str">
        <f t="shared" si="29"/>
        <v>Norman</v>
      </c>
      <c r="B1879">
        <v>1</v>
      </c>
      <c r="D1879">
        <v>1</v>
      </c>
      <c r="E1879">
        <v>20</v>
      </c>
      <c r="F1879" s="1">
        <v>43066</v>
      </c>
      <c r="G1879" s="1">
        <v>43076</v>
      </c>
      <c r="H1879">
        <v>5</v>
      </c>
      <c r="I1879">
        <v>47.93</v>
      </c>
      <c r="J1879">
        <v>0</v>
      </c>
      <c r="K1879">
        <v>35.208142000000002</v>
      </c>
      <c r="L1879">
        <v>-97.335610999999986</v>
      </c>
      <c r="M1879" s="13">
        <f>ACOS(COS(RADIANS(90-$P$2)) *COS(RADIANS(90-Table22[[#This Row],[Latitude]])) +SIN(RADIANS(90-$P$2)) *SIN(RADIANS(90-Table22[[#This Row],[Latitude]])) *COS(RADIANS($Q$2-Table22[[#This Row],[Longitude]]))) *3958.756</f>
        <v>6.2685173478590626</v>
      </c>
      <c r="N1879" s="12">
        <f>Table22[[#This Row],[Permit Approval Date]]-Table22[[#This Row],[Permit Submitted Date]]</f>
        <v>10</v>
      </c>
    </row>
    <row r="1880" spans="1:14">
      <c r="A1880" t="str">
        <f t="shared" si="29"/>
        <v>Norman</v>
      </c>
      <c r="B1880">
        <v>1</v>
      </c>
      <c r="D1880">
        <v>1</v>
      </c>
      <c r="E1880">
        <v>32</v>
      </c>
      <c r="F1880" s="1">
        <v>43066</v>
      </c>
      <c r="G1880" s="1">
        <v>43074</v>
      </c>
      <c r="H1880">
        <v>6</v>
      </c>
      <c r="I1880">
        <v>28.12</v>
      </c>
      <c r="J1880">
        <v>6.38</v>
      </c>
      <c r="K1880">
        <v>35.203924999999998</v>
      </c>
      <c r="L1880">
        <v>-97.459214000000003</v>
      </c>
      <c r="M1880" s="13">
        <f>ACOS(COS(RADIANS(90-$P$2)) *COS(RADIANS(90-Table22[[#This Row],[Latitude]])) +SIN(RADIANS(90-$P$2)) *SIN(RADIANS(90-Table22[[#This Row],[Latitude]])) *COS(RADIANS($Q$2-Table22[[#This Row],[Longitude]]))) *3958.756</f>
        <v>0.72632740937908113</v>
      </c>
      <c r="N1880" s="12">
        <f>Table22[[#This Row],[Permit Approval Date]]-Table22[[#This Row],[Permit Submitted Date]]</f>
        <v>8</v>
      </c>
    </row>
    <row r="1881" spans="1:14">
      <c r="A1881" t="str">
        <f t="shared" si="29"/>
        <v>Norman</v>
      </c>
      <c r="B1881">
        <v>0</v>
      </c>
      <c r="D1881">
        <v>1</v>
      </c>
      <c r="E1881">
        <v>16</v>
      </c>
      <c r="F1881" s="1">
        <v>43066</v>
      </c>
      <c r="G1881" s="1">
        <v>43066</v>
      </c>
      <c r="H1881">
        <v>4</v>
      </c>
      <c r="I1881">
        <v>28.019999999999996</v>
      </c>
      <c r="J1881">
        <v>0</v>
      </c>
      <c r="K1881">
        <v>35.082937899999997</v>
      </c>
      <c r="L1881">
        <v>-97.616161599999998</v>
      </c>
      <c r="M1881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881" s="12">
        <f>Table22[[#This Row],[Permit Approval Date]]-Table22[[#This Row],[Permit Submitted Date]]</f>
        <v>0</v>
      </c>
    </row>
    <row r="1882" spans="1:14">
      <c r="A1882" t="str">
        <f t="shared" si="29"/>
        <v>Norman</v>
      </c>
      <c r="B1882">
        <v>1</v>
      </c>
      <c r="D1882">
        <v>1</v>
      </c>
      <c r="E1882">
        <v>20</v>
      </c>
      <c r="F1882" s="1">
        <v>43067</v>
      </c>
      <c r="G1882" s="1">
        <v>43069</v>
      </c>
      <c r="H1882">
        <v>6</v>
      </c>
      <c r="I1882">
        <v>60.64</v>
      </c>
      <c r="J1882">
        <v>0</v>
      </c>
      <c r="K1882">
        <v>35.310557000000003</v>
      </c>
      <c r="L1882">
        <v>-97.71018140000001</v>
      </c>
      <c r="M1882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882" s="12">
        <f>Table22[[#This Row],[Permit Approval Date]]-Table22[[#This Row],[Permit Submitted Date]]</f>
        <v>2</v>
      </c>
    </row>
    <row r="1883" spans="1:14">
      <c r="A1883" t="str">
        <f t="shared" si="29"/>
        <v>Norman</v>
      </c>
      <c r="B1883">
        <v>0</v>
      </c>
      <c r="D1883">
        <v>1</v>
      </c>
      <c r="E1883">
        <v>33</v>
      </c>
      <c r="F1883" s="1">
        <v>43067</v>
      </c>
      <c r="G1883" s="1">
        <v>43067</v>
      </c>
      <c r="H1883">
        <v>6</v>
      </c>
      <c r="I1883">
        <v>44.83</v>
      </c>
      <c r="J1883">
        <v>0</v>
      </c>
      <c r="K1883">
        <v>35.232937899999996</v>
      </c>
      <c r="L1883">
        <v>-97.006161599999999</v>
      </c>
      <c r="M1883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883" s="12">
        <f>Table22[[#This Row],[Permit Approval Date]]-Table22[[#This Row],[Permit Submitted Date]]</f>
        <v>0</v>
      </c>
    </row>
    <row r="1884" spans="1:14">
      <c r="A1884" t="str">
        <f t="shared" si="29"/>
        <v>Norman</v>
      </c>
      <c r="B1884">
        <v>1</v>
      </c>
      <c r="D1884">
        <v>1</v>
      </c>
      <c r="E1884">
        <v>22</v>
      </c>
      <c r="F1884" s="1">
        <v>43067</v>
      </c>
      <c r="G1884" s="1">
        <v>43067</v>
      </c>
      <c r="H1884">
        <v>4</v>
      </c>
      <c r="I1884">
        <v>33.089999999999996</v>
      </c>
      <c r="J1884">
        <v>4.0199999999999996</v>
      </c>
      <c r="K1884">
        <v>35.310557000000003</v>
      </c>
      <c r="L1884">
        <v>-97.71018140000001</v>
      </c>
      <c r="M1884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884" s="12">
        <f>Table22[[#This Row],[Permit Approval Date]]-Table22[[#This Row],[Permit Submitted Date]]</f>
        <v>0</v>
      </c>
    </row>
    <row r="1885" spans="1:14">
      <c r="A1885" t="str">
        <f t="shared" si="29"/>
        <v>Norman</v>
      </c>
      <c r="B1885">
        <v>1</v>
      </c>
      <c r="D1885">
        <v>1</v>
      </c>
      <c r="E1885">
        <v>13</v>
      </c>
      <c r="F1885" s="1">
        <v>43067</v>
      </c>
      <c r="G1885" s="1">
        <v>43067</v>
      </c>
      <c r="H1885">
        <v>6</v>
      </c>
      <c r="I1885">
        <v>28.990000000000002</v>
      </c>
      <c r="J1885">
        <v>3.33</v>
      </c>
      <c r="K1885">
        <v>35.320556999999994</v>
      </c>
      <c r="L1885">
        <v>-97.540181399999994</v>
      </c>
      <c r="M1885" s="13">
        <f>ACOS(COS(RADIANS(90-$P$2)) *COS(RADIANS(90-Table22[[#This Row],[Latitude]])) +SIN(RADIANS(90-$P$2)) *SIN(RADIANS(90-Table22[[#This Row],[Latitude]])) *COS(RADIANS($Q$2-Table22[[#This Row],[Longitude]]))) *3958.756</f>
        <v>9.5097119946493365</v>
      </c>
      <c r="N1885" s="12">
        <f>Table22[[#This Row],[Permit Approval Date]]-Table22[[#This Row],[Permit Submitted Date]]</f>
        <v>0</v>
      </c>
    </row>
    <row r="1886" spans="1:14">
      <c r="A1886" t="str">
        <f t="shared" si="29"/>
        <v>Norman</v>
      </c>
      <c r="B1886">
        <v>1</v>
      </c>
      <c r="C1886">
        <v>1</v>
      </c>
      <c r="D1886">
        <v>1</v>
      </c>
      <c r="E1886">
        <v>30</v>
      </c>
      <c r="F1886" s="1">
        <v>43067</v>
      </c>
      <c r="G1886" s="1">
        <v>43067</v>
      </c>
      <c r="H1886">
        <v>10</v>
      </c>
      <c r="I1886">
        <v>53.38</v>
      </c>
      <c r="J1886">
        <v>8.48</v>
      </c>
      <c r="K1886">
        <v>35.180556999999993</v>
      </c>
      <c r="L1886">
        <v>-97.540181399999994</v>
      </c>
      <c r="M1886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886" s="12">
        <f>Table22[[#This Row],[Permit Approval Date]]-Table22[[#This Row],[Permit Submitted Date]]</f>
        <v>0</v>
      </c>
    </row>
    <row r="1887" spans="1:14">
      <c r="A1887" t="str">
        <f t="shared" si="29"/>
        <v>Norman</v>
      </c>
      <c r="B1887">
        <v>0</v>
      </c>
      <c r="D1887">
        <v>1</v>
      </c>
      <c r="E1887">
        <v>31</v>
      </c>
      <c r="F1887" s="1">
        <v>43068</v>
      </c>
      <c r="G1887" s="1">
        <v>43068</v>
      </c>
      <c r="H1887">
        <v>18</v>
      </c>
      <c r="I1887">
        <v>161.96000000000004</v>
      </c>
      <c r="J1887">
        <v>0</v>
      </c>
      <c r="K1887">
        <v>35.662937899999996</v>
      </c>
      <c r="L1887">
        <v>-97.076161600000006</v>
      </c>
      <c r="M1887" s="13">
        <f>ACOS(COS(RADIANS(90-$P$2)) *COS(RADIANS(90-Table22[[#This Row],[Latitude]])) +SIN(RADIANS(90-$P$2)) *SIN(RADIANS(90-Table22[[#This Row],[Latitude]])) *COS(RADIANS($Q$2-Table22[[#This Row],[Longitude]]))) *3958.756</f>
        <v>37.833612942927211</v>
      </c>
      <c r="N1887" s="12">
        <f>Table22[[#This Row],[Permit Approval Date]]-Table22[[#This Row],[Permit Submitted Date]]</f>
        <v>0</v>
      </c>
    </row>
    <row r="1888" spans="1:14">
      <c r="A1888" t="str">
        <f t="shared" si="29"/>
        <v>Norman</v>
      </c>
      <c r="B1888">
        <v>1</v>
      </c>
      <c r="D1888">
        <v>1</v>
      </c>
      <c r="E1888">
        <v>13</v>
      </c>
      <c r="F1888" s="1">
        <v>43068</v>
      </c>
      <c r="G1888" s="1">
        <v>43088</v>
      </c>
      <c r="H1888">
        <v>5</v>
      </c>
      <c r="I1888">
        <v>31.84</v>
      </c>
      <c r="J1888">
        <v>5.37</v>
      </c>
      <c r="K1888">
        <v>35.180556999999993</v>
      </c>
      <c r="L1888">
        <v>-97.540181399999994</v>
      </c>
      <c r="M188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888" s="12">
        <f>Table22[[#This Row],[Permit Approval Date]]-Table22[[#This Row],[Permit Submitted Date]]</f>
        <v>20</v>
      </c>
    </row>
    <row r="1889" spans="1:14">
      <c r="A1889" t="str">
        <f t="shared" si="29"/>
        <v>Norman</v>
      </c>
      <c r="B1889">
        <v>0</v>
      </c>
      <c r="D1889">
        <v>1</v>
      </c>
      <c r="E1889">
        <v>24</v>
      </c>
      <c r="F1889" s="1">
        <v>43068</v>
      </c>
      <c r="G1889" s="1">
        <v>43082</v>
      </c>
      <c r="H1889">
        <v>3</v>
      </c>
      <c r="I1889">
        <v>27.03</v>
      </c>
      <c r="J1889">
        <v>0</v>
      </c>
      <c r="K1889">
        <v>35.112937899999999</v>
      </c>
      <c r="L1889">
        <v>-97.946161599999996</v>
      </c>
      <c r="M1889" s="13">
        <f>ACOS(COS(RADIANS(90-$P$2)) *COS(RADIANS(90-Table22[[#This Row],[Latitude]])) +SIN(RADIANS(90-$P$2)) *SIN(RADIANS(90-Table22[[#This Row],[Latitude]])) *COS(RADIANS($Q$2-Table22[[#This Row],[Longitude]]))) *3958.756</f>
        <v>28.942207529288897</v>
      </c>
      <c r="N1889" s="12">
        <f>Table22[[#This Row],[Permit Approval Date]]-Table22[[#This Row],[Permit Submitted Date]]</f>
        <v>14</v>
      </c>
    </row>
    <row r="1890" spans="1:14">
      <c r="A1890" t="str">
        <f t="shared" si="29"/>
        <v>Norman</v>
      </c>
      <c r="B1890">
        <v>0</v>
      </c>
      <c r="D1890">
        <v>1</v>
      </c>
      <c r="E1890">
        <v>16</v>
      </c>
      <c r="F1890" s="1">
        <v>43068</v>
      </c>
      <c r="G1890" s="1">
        <v>43074</v>
      </c>
      <c r="H1890">
        <v>3</v>
      </c>
      <c r="I1890">
        <v>22.15</v>
      </c>
      <c r="J1890">
        <v>0</v>
      </c>
      <c r="K1890">
        <v>35.482937899999996</v>
      </c>
      <c r="L1890">
        <v>-97.206161600000001</v>
      </c>
      <c r="M1890" s="13">
        <f>ACOS(COS(RADIANS(90-$P$2)) *COS(RADIANS(90-Table22[[#This Row],[Latitude]])) +SIN(RADIANS(90-$P$2)) *SIN(RADIANS(90-Table22[[#This Row],[Latitude]])) *COS(RADIANS($Q$2-Table22[[#This Row],[Longitude]]))) *3958.756</f>
        <v>23.443563020453009</v>
      </c>
      <c r="N1890" s="12">
        <f>Table22[[#This Row],[Permit Approval Date]]-Table22[[#This Row],[Permit Submitted Date]]</f>
        <v>6</v>
      </c>
    </row>
    <row r="1891" spans="1:14">
      <c r="A1891" t="str">
        <f t="shared" si="29"/>
        <v>Norman</v>
      </c>
      <c r="B1891">
        <v>0</v>
      </c>
      <c r="D1891">
        <v>2</v>
      </c>
      <c r="E1891">
        <v>31</v>
      </c>
      <c r="F1891" s="1">
        <v>43069</v>
      </c>
      <c r="G1891" s="1">
        <v>43082</v>
      </c>
      <c r="H1891">
        <v>20</v>
      </c>
      <c r="I1891">
        <v>155.07999999999998</v>
      </c>
      <c r="J1891">
        <v>0</v>
      </c>
      <c r="K1891">
        <v>34.982937899999996</v>
      </c>
      <c r="L1891">
        <v>-97.396161599999999</v>
      </c>
      <c r="M1891" s="13">
        <f>ACOS(COS(RADIANS(90-$P$2)) *COS(RADIANS(90-Table22[[#This Row],[Latitude]])) +SIN(RADIANS(90-$P$2)) *SIN(RADIANS(90-Table22[[#This Row],[Latitude]])) *COS(RADIANS($Q$2-Table22[[#This Row],[Longitude]]))) *3958.756</f>
        <v>15.67853663998685</v>
      </c>
      <c r="N1891" s="12">
        <f>Table22[[#This Row],[Permit Approval Date]]-Table22[[#This Row],[Permit Submitted Date]]</f>
        <v>13</v>
      </c>
    </row>
    <row r="1892" spans="1:14">
      <c r="A1892" t="str">
        <f t="shared" si="29"/>
        <v>Norman</v>
      </c>
      <c r="B1892">
        <v>1</v>
      </c>
      <c r="D1892">
        <v>1</v>
      </c>
      <c r="E1892">
        <v>17</v>
      </c>
      <c r="F1892" s="1">
        <v>43069</v>
      </c>
      <c r="G1892" s="1">
        <v>43069</v>
      </c>
      <c r="H1892">
        <v>7</v>
      </c>
      <c r="I1892">
        <v>59</v>
      </c>
      <c r="J1892">
        <v>0</v>
      </c>
      <c r="K1892">
        <v>35.073205600000001</v>
      </c>
      <c r="L1892">
        <v>-97.448782399999999</v>
      </c>
      <c r="M1892" s="13">
        <f>ACOS(COS(RADIANS(90-$P$2)) *COS(RADIANS(90-Table22[[#This Row],[Latitude]])) +SIN(RADIANS(90-$P$2)) *SIN(RADIANS(90-Table22[[#This Row],[Latitude]])) *COS(RADIANS($Q$2-Table22[[#This Row],[Longitude]]))) *3958.756</f>
        <v>9.1807880361241043</v>
      </c>
      <c r="N1892" s="12">
        <f>Table22[[#This Row],[Permit Approval Date]]-Table22[[#This Row],[Permit Submitted Date]]</f>
        <v>0</v>
      </c>
    </row>
    <row r="1893" spans="1:14">
      <c r="A1893" t="str">
        <f t="shared" si="29"/>
        <v>Norman</v>
      </c>
      <c r="B1893">
        <v>1</v>
      </c>
      <c r="D1893">
        <v>1</v>
      </c>
      <c r="E1893">
        <v>22</v>
      </c>
      <c r="F1893" s="1">
        <v>43069</v>
      </c>
      <c r="G1893" s="1">
        <v>43076</v>
      </c>
      <c r="H1893">
        <v>5</v>
      </c>
      <c r="I1893">
        <v>52.78</v>
      </c>
      <c r="J1893">
        <v>0</v>
      </c>
      <c r="K1893">
        <v>35.198142000000004</v>
      </c>
      <c r="L1893">
        <v>-97.395610999999988</v>
      </c>
      <c r="M1893" s="13">
        <f>ACOS(COS(RADIANS(90-$P$2)) *COS(RADIANS(90-Table22[[#This Row],[Latitude]])) +SIN(RADIANS(90-$P$2)) *SIN(RADIANS(90-Table22[[#This Row],[Latitude]])) *COS(RADIANS($Q$2-Table22[[#This Row],[Longitude]]))) *3958.756</f>
        <v>2.931419758170823</v>
      </c>
      <c r="N1893" s="12">
        <f>Table22[[#This Row],[Permit Approval Date]]-Table22[[#This Row],[Permit Submitted Date]]</f>
        <v>7</v>
      </c>
    </row>
    <row r="1894" spans="1:14">
      <c r="A1894" t="str">
        <f t="shared" si="29"/>
        <v>Norman</v>
      </c>
      <c r="B1894">
        <v>1</v>
      </c>
      <c r="D1894">
        <v>1</v>
      </c>
      <c r="E1894">
        <v>14</v>
      </c>
      <c r="F1894" s="1">
        <v>43069</v>
      </c>
      <c r="G1894" s="1">
        <v>43081</v>
      </c>
      <c r="H1894">
        <v>6</v>
      </c>
      <c r="I1894">
        <v>52.469999999999992</v>
      </c>
      <c r="J1894">
        <v>0</v>
      </c>
      <c r="K1894">
        <v>35.138142000000002</v>
      </c>
      <c r="L1894">
        <v>-97.345610999999991</v>
      </c>
      <c r="M1894" s="13">
        <f>ACOS(COS(RADIANS(90-$P$2)) *COS(RADIANS(90-Table22[[#This Row],[Latitude]])) +SIN(RADIANS(90-$P$2)) *SIN(RADIANS(90-Table22[[#This Row],[Latitude]])) *COS(RADIANS($Q$2-Table22[[#This Row],[Longitude]]))) *3958.756</f>
        <v>7.3872699983068753</v>
      </c>
      <c r="N1894" s="12">
        <f>Table22[[#This Row],[Permit Approval Date]]-Table22[[#This Row],[Permit Submitted Date]]</f>
        <v>12</v>
      </c>
    </row>
    <row r="1895" spans="1:14">
      <c r="A1895" t="str">
        <f t="shared" si="29"/>
        <v>Norman</v>
      </c>
      <c r="B1895">
        <v>1</v>
      </c>
      <c r="D1895">
        <v>1</v>
      </c>
      <c r="E1895">
        <v>29</v>
      </c>
      <c r="F1895" s="1">
        <v>43069</v>
      </c>
      <c r="G1895" s="1">
        <v>43070</v>
      </c>
      <c r="H1895">
        <v>5</v>
      </c>
      <c r="I1895">
        <v>44.92</v>
      </c>
      <c r="J1895">
        <v>0</v>
      </c>
      <c r="K1895">
        <v>35.210556999999994</v>
      </c>
      <c r="L1895">
        <v>-97.610181400000016</v>
      </c>
      <c r="M1895" s="13">
        <f>ACOS(COS(RADIANS(90-$P$2)) *COS(RADIANS(90-Table22[[#This Row],[Latitude]])) +SIN(RADIANS(90-$P$2)) *SIN(RADIANS(90-Table22[[#This Row],[Latitude]])) *COS(RADIANS($Q$2-Table22[[#This Row],[Longitude]]))) *3958.756</f>
        <v>9.2388710109045373</v>
      </c>
      <c r="N1895" s="12">
        <f>Table22[[#This Row],[Permit Approval Date]]-Table22[[#This Row],[Permit Submitted Date]]</f>
        <v>1</v>
      </c>
    </row>
    <row r="1896" spans="1:14">
      <c r="A1896" t="str">
        <f t="shared" si="29"/>
        <v>Norman</v>
      </c>
      <c r="B1896">
        <v>1</v>
      </c>
      <c r="D1896">
        <v>1</v>
      </c>
      <c r="E1896">
        <v>22</v>
      </c>
      <c r="F1896" s="1">
        <v>43069</v>
      </c>
      <c r="G1896" s="1">
        <v>43069</v>
      </c>
      <c r="H1896">
        <v>6</v>
      </c>
      <c r="I1896">
        <v>40.68</v>
      </c>
      <c r="J1896">
        <v>1.5</v>
      </c>
      <c r="K1896">
        <v>35.260556999999999</v>
      </c>
      <c r="L1896">
        <v>-97.540181399999994</v>
      </c>
      <c r="M1896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896" s="12">
        <f>Table22[[#This Row],[Permit Approval Date]]-Table22[[#This Row],[Permit Submitted Date]]</f>
        <v>0</v>
      </c>
    </row>
    <row r="1897" spans="1:14">
      <c r="A1897" t="str">
        <f t="shared" si="29"/>
        <v>Norman</v>
      </c>
      <c r="B1897">
        <v>0</v>
      </c>
      <c r="D1897">
        <v>1</v>
      </c>
      <c r="E1897">
        <v>22</v>
      </c>
      <c r="F1897" s="1">
        <v>43070</v>
      </c>
      <c r="G1897" s="1">
        <v>43083</v>
      </c>
      <c r="H1897">
        <v>6</v>
      </c>
      <c r="I1897">
        <v>59.989999999999995</v>
      </c>
      <c r="J1897">
        <v>0</v>
      </c>
      <c r="K1897">
        <v>35.032937899999993</v>
      </c>
      <c r="L1897">
        <v>-97.356161600000007</v>
      </c>
      <c r="M1897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897" s="12">
        <f>Table22[[#This Row],[Permit Approval Date]]-Table22[[#This Row],[Permit Submitted Date]]</f>
        <v>13</v>
      </c>
    </row>
    <row r="1898" spans="1:14">
      <c r="A1898" t="str">
        <f t="shared" si="29"/>
        <v>Norman</v>
      </c>
      <c r="B1898">
        <v>1</v>
      </c>
      <c r="D1898">
        <v>1</v>
      </c>
      <c r="E1898">
        <v>22</v>
      </c>
      <c r="F1898" s="1">
        <v>43070</v>
      </c>
      <c r="G1898" s="1">
        <v>43081</v>
      </c>
      <c r="H1898">
        <v>5</v>
      </c>
      <c r="I1898">
        <v>47.629999999999995</v>
      </c>
      <c r="J1898">
        <v>0</v>
      </c>
      <c r="K1898">
        <v>35.008141999999999</v>
      </c>
      <c r="L1898">
        <v>-97.375610999999992</v>
      </c>
      <c r="M1898" s="13">
        <f>ACOS(COS(RADIANS(90-$P$2)) *COS(RADIANS(90-Table22[[#This Row],[Latitude]])) +SIN(RADIANS(90-$P$2)) *SIN(RADIANS(90-Table22[[#This Row],[Latitude]])) *COS(RADIANS($Q$2-Table22[[#This Row],[Longitude]]))) *3958.756</f>
        <v>14.252255103051054</v>
      </c>
      <c r="N1898" s="12">
        <f>Table22[[#This Row],[Permit Approval Date]]-Table22[[#This Row],[Permit Submitted Date]]</f>
        <v>11</v>
      </c>
    </row>
    <row r="1899" spans="1:14">
      <c r="A1899" t="str">
        <f t="shared" si="29"/>
        <v>Norman</v>
      </c>
      <c r="B1899">
        <v>0</v>
      </c>
      <c r="D1899">
        <v>1</v>
      </c>
      <c r="E1899">
        <v>20</v>
      </c>
      <c r="F1899" s="1">
        <v>43070</v>
      </c>
      <c r="G1899" s="1">
        <v>43074</v>
      </c>
      <c r="H1899">
        <v>4</v>
      </c>
      <c r="I1899">
        <v>35.9</v>
      </c>
      <c r="J1899">
        <v>0</v>
      </c>
      <c r="K1899">
        <v>35.192937899999997</v>
      </c>
      <c r="L1899">
        <v>-97.396161599999999</v>
      </c>
      <c r="M1899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1899" s="12">
        <f>Table22[[#This Row],[Permit Approval Date]]-Table22[[#This Row],[Permit Submitted Date]]</f>
        <v>4</v>
      </c>
    </row>
    <row r="1900" spans="1:14">
      <c r="A1900" t="str">
        <f t="shared" si="29"/>
        <v>Norman</v>
      </c>
      <c r="B1900">
        <v>0</v>
      </c>
      <c r="D1900">
        <v>1</v>
      </c>
      <c r="E1900">
        <v>13</v>
      </c>
      <c r="F1900" s="1">
        <v>43070</v>
      </c>
      <c r="G1900" s="1">
        <v>43074</v>
      </c>
      <c r="H1900">
        <v>4</v>
      </c>
      <c r="I1900">
        <v>29.67</v>
      </c>
      <c r="J1900">
        <v>0</v>
      </c>
      <c r="K1900">
        <v>35.192937899999997</v>
      </c>
      <c r="L1900">
        <v>-97.396161599999999</v>
      </c>
      <c r="M1900" s="13">
        <f>ACOS(COS(RADIANS(90-$P$2)) *COS(RADIANS(90-Table22[[#This Row],[Latitude]])) +SIN(RADIANS(90-$P$2)) *SIN(RADIANS(90-Table22[[#This Row],[Latitude]])) *COS(RADIANS($Q$2-Table22[[#This Row],[Longitude]]))) *3958.756</f>
        <v>2.9897876398657939</v>
      </c>
      <c r="N1900" s="12">
        <f>Table22[[#This Row],[Permit Approval Date]]-Table22[[#This Row],[Permit Submitted Date]]</f>
        <v>4</v>
      </c>
    </row>
    <row r="1901" spans="1:14">
      <c r="A1901" t="str">
        <f t="shared" si="29"/>
        <v>Norman</v>
      </c>
      <c r="B1901">
        <v>0</v>
      </c>
      <c r="D1901">
        <v>1</v>
      </c>
      <c r="E1901">
        <v>22</v>
      </c>
      <c r="F1901" s="1">
        <v>43070</v>
      </c>
      <c r="G1901" s="1">
        <v>43076</v>
      </c>
      <c r="H1901">
        <v>3</v>
      </c>
      <c r="I1901">
        <v>26.83</v>
      </c>
      <c r="J1901">
        <v>0</v>
      </c>
      <c r="K1901">
        <v>35.092937899999995</v>
      </c>
      <c r="L1901">
        <v>-97.336161599999997</v>
      </c>
      <c r="M1901" s="13">
        <f>ACOS(COS(RADIANS(90-$P$2)) *COS(RADIANS(90-Table22[[#This Row],[Latitude]])) +SIN(RADIANS(90-$P$2)) *SIN(RADIANS(90-Table22[[#This Row],[Latitude]])) *COS(RADIANS($Q$2-Table22[[#This Row],[Longitude]]))) *3958.756</f>
        <v>10.001978842276545</v>
      </c>
      <c r="N1901" s="12">
        <f>Table22[[#This Row],[Permit Approval Date]]-Table22[[#This Row],[Permit Submitted Date]]</f>
        <v>6</v>
      </c>
    </row>
    <row r="1902" spans="1:14">
      <c r="A1902" t="str">
        <f t="shared" si="29"/>
        <v>Norman</v>
      </c>
      <c r="B1902">
        <v>0</v>
      </c>
      <c r="D1902">
        <v>1</v>
      </c>
      <c r="E1902">
        <v>11</v>
      </c>
      <c r="F1902" s="1">
        <v>43070</v>
      </c>
      <c r="G1902" s="1">
        <v>43074</v>
      </c>
      <c r="H1902">
        <v>4</v>
      </c>
      <c r="I1902">
        <v>26.03</v>
      </c>
      <c r="J1902">
        <v>0</v>
      </c>
      <c r="K1902">
        <v>35.152937899999998</v>
      </c>
      <c r="L1902">
        <v>-97.416161599999995</v>
      </c>
      <c r="M1902" s="13">
        <f>ACOS(COS(RADIANS(90-$P$2)) *COS(RADIANS(90-Table22[[#This Row],[Latitude]])) +SIN(RADIANS(90-$P$2)) *SIN(RADIANS(90-Table22[[#This Row],[Latitude]])) *COS(RADIANS($Q$2-Table22[[#This Row],[Longitude]]))) *3958.756</f>
        <v>4.0539853415848448</v>
      </c>
      <c r="N1902" s="12">
        <f>Table22[[#This Row],[Permit Approval Date]]-Table22[[#This Row],[Permit Submitted Date]]</f>
        <v>4</v>
      </c>
    </row>
    <row r="1903" spans="1:14">
      <c r="A1903" t="str">
        <f t="shared" si="29"/>
        <v>Norman</v>
      </c>
      <c r="B1903">
        <v>0</v>
      </c>
      <c r="D1903">
        <v>1</v>
      </c>
      <c r="E1903">
        <v>36</v>
      </c>
      <c r="F1903" s="1">
        <v>43073</v>
      </c>
      <c r="G1903" s="1">
        <v>43083</v>
      </c>
      <c r="H1903">
        <v>4</v>
      </c>
      <c r="I1903">
        <v>41.96</v>
      </c>
      <c r="J1903">
        <v>0</v>
      </c>
      <c r="K1903">
        <v>35.092937899999995</v>
      </c>
      <c r="L1903">
        <v>-97.236161600000003</v>
      </c>
      <c r="M1903" s="13">
        <f>ACOS(COS(RADIANS(90-$P$2)) *COS(RADIANS(90-Table22[[#This Row],[Latitude]])) +SIN(RADIANS(90-$P$2)) *SIN(RADIANS(90-Table22[[#This Row],[Latitude]])) *COS(RADIANS($Q$2-Table22[[#This Row],[Longitude]]))) *3958.756</f>
        <v>14.228947513888629</v>
      </c>
      <c r="N1903" s="12">
        <f>Table22[[#This Row],[Permit Approval Date]]-Table22[[#This Row],[Permit Submitted Date]]</f>
        <v>10</v>
      </c>
    </row>
    <row r="1904" spans="1:14">
      <c r="A1904" t="str">
        <f t="shared" si="29"/>
        <v>Norman</v>
      </c>
      <c r="B1904">
        <v>1</v>
      </c>
      <c r="D1904">
        <v>1</v>
      </c>
      <c r="E1904">
        <v>22</v>
      </c>
      <c r="F1904" s="1">
        <v>43073</v>
      </c>
      <c r="G1904" s="1">
        <v>43081</v>
      </c>
      <c r="H1904">
        <v>4</v>
      </c>
      <c r="I1904">
        <v>41.6</v>
      </c>
      <c r="J1904">
        <v>0</v>
      </c>
      <c r="K1904">
        <v>35.008141999999999</v>
      </c>
      <c r="L1904">
        <v>-97.375610999999992</v>
      </c>
      <c r="M1904" s="13">
        <f>ACOS(COS(RADIANS(90-$P$2)) *COS(RADIANS(90-Table22[[#This Row],[Latitude]])) +SIN(RADIANS(90-$P$2)) *SIN(RADIANS(90-Table22[[#This Row],[Latitude]])) *COS(RADIANS($Q$2-Table22[[#This Row],[Longitude]]))) *3958.756</f>
        <v>14.252255103051054</v>
      </c>
      <c r="N1904" s="12">
        <f>Table22[[#This Row],[Permit Approval Date]]-Table22[[#This Row],[Permit Submitted Date]]</f>
        <v>8</v>
      </c>
    </row>
    <row r="1905" spans="1:14">
      <c r="A1905" t="str">
        <f t="shared" si="29"/>
        <v>Norman</v>
      </c>
      <c r="B1905">
        <v>0</v>
      </c>
      <c r="D1905">
        <v>1</v>
      </c>
      <c r="E1905">
        <v>9</v>
      </c>
      <c r="F1905" s="1">
        <v>43073</v>
      </c>
      <c r="G1905" s="1">
        <v>43082</v>
      </c>
      <c r="H1905">
        <v>4</v>
      </c>
      <c r="I1905">
        <v>29.53</v>
      </c>
      <c r="J1905">
        <v>0</v>
      </c>
      <c r="K1905">
        <v>35.272937899999995</v>
      </c>
      <c r="L1905">
        <v>-96.956161600000001</v>
      </c>
      <c r="M1905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905" s="12">
        <f>Table22[[#This Row],[Permit Approval Date]]-Table22[[#This Row],[Permit Submitted Date]]</f>
        <v>9</v>
      </c>
    </row>
    <row r="1906" spans="1:14">
      <c r="A1906" t="str">
        <f t="shared" si="29"/>
        <v>Norman</v>
      </c>
      <c r="B1906">
        <v>0</v>
      </c>
      <c r="D1906">
        <v>1</v>
      </c>
      <c r="E1906">
        <v>26</v>
      </c>
      <c r="F1906" s="1">
        <v>43074</v>
      </c>
      <c r="G1906" s="1">
        <v>43074</v>
      </c>
      <c r="H1906">
        <v>8</v>
      </c>
      <c r="I1906">
        <v>73.009999999999991</v>
      </c>
      <c r="J1906">
        <v>0</v>
      </c>
      <c r="K1906">
        <v>35.732937899999996</v>
      </c>
      <c r="L1906">
        <v>-96.936161600000005</v>
      </c>
      <c r="M1906" s="13">
        <f>ACOS(COS(RADIANS(90-$P$2)) *COS(RADIANS(90-Table22[[#This Row],[Latitude]])) +SIN(RADIANS(90-$P$2)) *SIN(RADIANS(90-Table22[[#This Row],[Latitude]])) *COS(RADIANS($Q$2-Table22[[#This Row],[Longitude]]))) *3958.756</f>
        <v>46.370733487732394</v>
      </c>
      <c r="N1906" s="12">
        <f>Table22[[#This Row],[Permit Approval Date]]-Table22[[#This Row],[Permit Submitted Date]]</f>
        <v>0</v>
      </c>
    </row>
    <row r="1907" spans="1:14">
      <c r="A1907" t="str">
        <f t="shared" si="29"/>
        <v>Norman</v>
      </c>
      <c r="B1907">
        <v>1</v>
      </c>
      <c r="D1907">
        <v>1</v>
      </c>
      <c r="E1907">
        <v>27</v>
      </c>
      <c r="F1907" s="1">
        <v>43074</v>
      </c>
      <c r="G1907" s="1">
        <v>43074</v>
      </c>
      <c r="H1907">
        <v>10</v>
      </c>
      <c r="I1907">
        <v>70.710000000000008</v>
      </c>
      <c r="J1907">
        <v>5.37</v>
      </c>
      <c r="K1907">
        <v>35.180556999999993</v>
      </c>
      <c r="L1907">
        <v>-97.540181399999994</v>
      </c>
      <c r="M1907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07" s="12">
        <f>Table22[[#This Row],[Permit Approval Date]]-Table22[[#This Row],[Permit Submitted Date]]</f>
        <v>0</v>
      </c>
    </row>
    <row r="1908" spans="1:14">
      <c r="A1908" t="str">
        <f t="shared" si="29"/>
        <v>Norman</v>
      </c>
      <c r="B1908">
        <v>0</v>
      </c>
      <c r="D1908">
        <v>1</v>
      </c>
      <c r="E1908">
        <v>22</v>
      </c>
      <c r="F1908" s="1">
        <v>43074</v>
      </c>
      <c r="G1908" s="1">
        <v>43080</v>
      </c>
      <c r="H1908">
        <v>8</v>
      </c>
      <c r="I1908">
        <v>59.699999999999996</v>
      </c>
      <c r="J1908">
        <v>0</v>
      </c>
      <c r="K1908">
        <v>35.362937899999999</v>
      </c>
      <c r="L1908">
        <v>-97.116161599999998</v>
      </c>
      <c r="M1908" s="13">
        <f>ACOS(COS(RADIANS(90-$P$2)) *COS(RADIANS(90-Table22[[#This Row],[Latitude]])) +SIN(RADIANS(90-$P$2)) *SIN(RADIANS(90-Table22[[#This Row],[Latitude]])) *COS(RADIANS($Q$2-Table22[[#This Row],[Longitude]]))) *3958.756</f>
        <v>21.560319683425128</v>
      </c>
      <c r="N1908" s="12">
        <f>Table22[[#This Row],[Permit Approval Date]]-Table22[[#This Row],[Permit Submitted Date]]</f>
        <v>6</v>
      </c>
    </row>
    <row r="1909" spans="1:14">
      <c r="A1909" t="str">
        <f t="shared" si="29"/>
        <v>Norman</v>
      </c>
      <c r="B1909">
        <v>0</v>
      </c>
      <c r="D1909">
        <v>1</v>
      </c>
      <c r="E1909">
        <v>19</v>
      </c>
      <c r="F1909" s="1">
        <v>43074</v>
      </c>
      <c r="G1909" s="1">
        <v>43074</v>
      </c>
      <c r="H1909">
        <v>7</v>
      </c>
      <c r="I1909">
        <v>46.46</v>
      </c>
      <c r="J1909">
        <v>0</v>
      </c>
      <c r="K1909">
        <v>35.632937899999995</v>
      </c>
      <c r="L1909">
        <v>-97.506161599999999</v>
      </c>
      <c r="M1909" s="13">
        <f>ACOS(COS(RADIANS(90-$P$2)) *COS(RADIANS(90-Table22[[#This Row],[Latitude]])) +SIN(RADIANS(90-$P$2)) *SIN(RADIANS(90-Table22[[#This Row],[Latitude]])) *COS(RADIANS($Q$2-Table22[[#This Row],[Longitude]]))) *3958.756</f>
        <v>29.683728221432123</v>
      </c>
      <c r="N1909" s="12">
        <f>Table22[[#This Row],[Permit Approval Date]]-Table22[[#This Row],[Permit Submitted Date]]</f>
        <v>0</v>
      </c>
    </row>
    <row r="1910" spans="1:14">
      <c r="A1910" t="str">
        <f t="shared" si="29"/>
        <v>Norman</v>
      </c>
      <c r="B1910">
        <v>0</v>
      </c>
      <c r="D1910">
        <v>1</v>
      </c>
      <c r="E1910">
        <v>22</v>
      </c>
      <c r="F1910" s="1">
        <v>43074</v>
      </c>
      <c r="G1910" s="1">
        <v>43082</v>
      </c>
      <c r="H1910">
        <v>11</v>
      </c>
      <c r="I1910">
        <v>41.07</v>
      </c>
      <c r="J1910">
        <v>9.1900000000000013</v>
      </c>
      <c r="K1910">
        <v>36.292937899999998</v>
      </c>
      <c r="L1910">
        <v>-97.566161600000001</v>
      </c>
      <c r="M1910" s="13">
        <f>ACOS(COS(RADIANS(90-$P$2)) *COS(RADIANS(90-Table22[[#This Row],[Latitude]])) +SIN(RADIANS(90-$P$2)) *SIN(RADIANS(90-Table22[[#This Row],[Latitude]])) *COS(RADIANS($Q$2-Table22[[#This Row],[Longitude]]))) *3958.756</f>
        <v>75.393953636815993</v>
      </c>
      <c r="N1910" s="12">
        <f>Table22[[#This Row],[Permit Approval Date]]-Table22[[#This Row],[Permit Submitted Date]]</f>
        <v>8</v>
      </c>
    </row>
    <row r="1911" spans="1:14">
      <c r="A1911" t="str">
        <f t="shared" si="29"/>
        <v>Norman</v>
      </c>
      <c r="B1911">
        <v>1</v>
      </c>
      <c r="C1911">
        <v>1</v>
      </c>
      <c r="D1911">
        <v>1</v>
      </c>
      <c r="E1911">
        <v>25</v>
      </c>
      <c r="F1911" s="1">
        <v>43075</v>
      </c>
      <c r="G1911" s="1">
        <v>43075</v>
      </c>
      <c r="H1911">
        <v>6</v>
      </c>
      <c r="I1911">
        <v>41.75</v>
      </c>
      <c r="J1911">
        <v>11.52</v>
      </c>
      <c r="K1911">
        <v>35.180556999999993</v>
      </c>
      <c r="L1911">
        <v>-97.540181399999994</v>
      </c>
      <c r="M1911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11" s="12">
        <f>Table22[[#This Row],[Permit Approval Date]]-Table22[[#This Row],[Permit Submitted Date]]</f>
        <v>0</v>
      </c>
    </row>
    <row r="1912" spans="1:14">
      <c r="A1912" t="str">
        <f t="shared" si="29"/>
        <v>Norman</v>
      </c>
      <c r="B1912">
        <v>0</v>
      </c>
      <c r="D1912">
        <v>1</v>
      </c>
      <c r="E1912">
        <v>14</v>
      </c>
      <c r="F1912" s="1">
        <v>43075</v>
      </c>
      <c r="G1912" s="1">
        <v>43077</v>
      </c>
      <c r="H1912">
        <v>4</v>
      </c>
      <c r="I1912">
        <v>31.089999999999996</v>
      </c>
      <c r="J1912">
        <v>0</v>
      </c>
      <c r="K1912">
        <v>35.022937899999995</v>
      </c>
      <c r="L1912">
        <v>-97.396161599999999</v>
      </c>
      <c r="M1912" s="13">
        <f>ACOS(COS(RADIANS(90-$P$2)) *COS(RADIANS(90-Table22[[#This Row],[Latitude]])) +SIN(RADIANS(90-$P$2)) *SIN(RADIANS(90-Table22[[#This Row],[Latitude]])) *COS(RADIANS($Q$2-Table22[[#This Row],[Longitude]]))) *3958.756</f>
        <v>12.970525111871465</v>
      </c>
      <c r="N1912" s="12">
        <f>Table22[[#This Row],[Permit Approval Date]]-Table22[[#This Row],[Permit Submitted Date]]</f>
        <v>2</v>
      </c>
    </row>
    <row r="1913" spans="1:14">
      <c r="A1913" t="str">
        <f t="shared" si="29"/>
        <v>Norman</v>
      </c>
      <c r="B1913">
        <v>0</v>
      </c>
      <c r="D1913">
        <v>1</v>
      </c>
      <c r="E1913">
        <v>14</v>
      </c>
      <c r="F1913" s="1">
        <v>43075</v>
      </c>
      <c r="G1913" s="1">
        <v>43076</v>
      </c>
      <c r="H1913">
        <v>6</v>
      </c>
      <c r="I1913">
        <v>31.060000000000002</v>
      </c>
      <c r="J1913">
        <v>0</v>
      </c>
      <c r="K1913">
        <v>35.082937899999997</v>
      </c>
      <c r="L1913">
        <v>-97.616161599999998</v>
      </c>
      <c r="M1913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913" s="12">
        <f>Table22[[#This Row],[Permit Approval Date]]-Table22[[#This Row],[Permit Submitted Date]]</f>
        <v>1</v>
      </c>
    </row>
    <row r="1914" spans="1:14">
      <c r="A1914" t="str">
        <f t="shared" si="29"/>
        <v>Norman</v>
      </c>
      <c r="B1914">
        <v>0</v>
      </c>
      <c r="D1914">
        <v>1</v>
      </c>
      <c r="E1914">
        <v>23</v>
      </c>
      <c r="F1914" s="1">
        <v>43075</v>
      </c>
      <c r="G1914" s="1">
        <v>43075</v>
      </c>
      <c r="H1914">
        <v>3</v>
      </c>
      <c r="I1914">
        <v>23.56</v>
      </c>
      <c r="J1914">
        <v>0</v>
      </c>
      <c r="K1914">
        <v>34.962937899999993</v>
      </c>
      <c r="L1914">
        <v>-97.966161600000007</v>
      </c>
      <c r="M1914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914" s="12">
        <f>Table22[[#This Row],[Permit Approval Date]]-Table22[[#This Row],[Permit Submitted Date]]</f>
        <v>0</v>
      </c>
    </row>
    <row r="1915" spans="1:14">
      <c r="A1915" t="str">
        <f t="shared" si="29"/>
        <v>Norman</v>
      </c>
      <c r="B1915">
        <v>1</v>
      </c>
      <c r="D1915">
        <v>2</v>
      </c>
      <c r="E1915">
        <v>51</v>
      </c>
      <c r="F1915" s="1">
        <v>43076</v>
      </c>
      <c r="G1915" s="1">
        <v>43083</v>
      </c>
      <c r="H1915">
        <v>14</v>
      </c>
      <c r="I1915">
        <v>126.63999999999999</v>
      </c>
      <c r="J1915">
        <v>0</v>
      </c>
      <c r="K1915">
        <v>35.151928299999994</v>
      </c>
      <c r="L1915">
        <v>-97.046524599999998</v>
      </c>
      <c r="M1915" s="13">
        <f>ACOS(COS(RADIANS(90-$P$2)) *COS(RADIANS(90-Table22[[#This Row],[Latitude]])) +SIN(RADIANS(90-$P$2)) *SIN(RADIANS(90-Table22[[#This Row],[Latitude]])) *COS(RADIANS($Q$2-Table22[[#This Row],[Longitude]]))) *3958.756</f>
        <v>22.902418725225647</v>
      </c>
      <c r="N1915" s="12">
        <f>Table22[[#This Row],[Permit Approval Date]]-Table22[[#This Row],[Permit Submitted Date]]</f>
        <v>7</v>
      </c>
    </row>
    <row r="1916" spans="1:14">
      <c r="A1916" t="str">
        <f t="shared" si="29"/>
        <v>Norman</v>
      </c>
      <c r="B1916">
        <v>1</v>
      </c>
      <c r="D1916">
        <v>1</v>
      </c>
      <c r="E1916">
        <v>14</v>
      </c>
      <c r="F1916" s="1">
        <v>43076</v>
      </c>
      <c r="G1916" s="1">
        <v>43097</v>
      </c>
      <c r="H1916">
        <v>4</v>
      </c>
      <c r="I1916">
        <v>35.989999999999995</v>
      </c>
      <c r="J1916">
        <v>0</v>
      </c>
      <c r="K1916">
        <v>35.471928299999995</v>
      </c>
      <c r="L1916">
        <v>-97.526524600000002</v>
      </c>
      <c r="M1916" s="13">
        <f>ACOS(COS(RADIANS(90-$P$2)) *COS(RADIANS(90-Table22[[#This Row],[Latitude]])) +SIN(RADIANS(90-$P$2)) *SIN(RADIANS(90-Table22[[#This Row],[Latitude]])) *COS(RADIANS($Q$2-Table22[[#This Row],[Longitude]]))) *3958.756</f>
        <v>18.913142934023643</v>
      </c>
      <c r="N1916" s="12">
        <f>Table22[[#This Row],[Permit Approval Date]]-Table22[[#This Row],[Permit Submitted Date]]</f>
        <v>21</v>
      </c>
    </row>
    <row r="1917" spans="1:14">
      <c r="A1917" t="str">
        <f t="shared" si="29"/>
        <v>Norman</v>
      </c>
      <c r="B1917">
        <v>0</v>
      </c>
      <c r="D1917">
        <v>2</v>
      </c>
      <c r="E1917">
        <v>35</v>
      </c>
      <c r="F1917" s="1">
        <v>43077</v>
      </c>
      <c r="G1917" s="1">
        <v>43083</v>
      </c>
      <c r="H1917">
        <v>8</v>
      </c>
      <c r="I1917">
        <v>64.86</v>
      </c>
      <c r="J1917">
        <v>0</v>
      </c>
      <c r="K1917">
        <v>35.282937899999993</v>
      </c>
      <c r="L1917">
        <v>-97.986161600000003</v>
      </c>
      <c r="M1917" s="13">
        <f>ACOS(COS(RADIANS(90-$P$2)) *COS(RADIANS(90-Table22[[#This Row],[Latitude]])) +SIN(RADIANS(90-$P$2)) *SIN(RADIANS(90-Table22[[#This Row],[Latitude]])) *COS(RADIANS($Q$2-Table22[[#This Row],[Longitude]]))) *3958.756</f>
        <v>30.905216772083463</v>
      </c>
      <c r="N1917" s="12">
        <f>Table22[[#This Row],[Permit Approval Date]]-Table22[[#This Row],[Permit Submitted Date]]</f>
        <v>6</v>
      </c>
    </row>
    <row r="1918" spans="1:14">
      <c r="A1918" t="str">
        <f t="shared" si="29"/>
        <v>Norman</v>
      </c>
      <c r="B1918">
        <v>0</v>
      </c>
      <c r="D1918">
        <v>1</v>
      </c>
      <c r="E1918">
        <v>22</v>
      </c>
      <c r="F1918" s="1">
        <v>43077</v>
      </c>
      <c r="G1918" s="1">
        <v>43077</v>
      </c>
      <c r="H1918">
        <v>8</v>
      </c>
      <c r="I1918">
        <v>60.32</v>
      </c>
      <c r="J1918">
        <v>0</v>
      </c>
      <c r="K1918">
        <v>34.962937899999993</v>
      </c>
      <c r="L1918">
        <v>-97.966161600000007</v>
      </c>
      <c r="M1918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918" s="12">
        <f>Table22[[#This Row],[Permit Approval Date]]-Table22[[#This Row],[Permit Submitted Date]]</f>
        <v>0</v>
      </c>
    </row>
    <row r="1919" spans="1:14">
      <c r="A1919" t="str">
        <f t="shared" si="29"/>
        <v>Norman</v>
      </c>
      <c r="B1919">
        <v>1</v>
      </c>
      <c r="D1919">
        <v>1</v>
      </c>
      <c r="E1919">
        <v>23</v>
      </c>
      <c r="F1919" s="1">
        <v>43077</v>
      </c>
      <c r="G1919" s="1">
        <v>43077</v>
      </c>
      <c r="H1919">
        <v>8</v>
      </c>
      <c r="I1919">
        <v>55.999999999999993</v>
      </c>
      <c r="J1919">
        <v>5</v>
      </c>
      <c r="K1919">
        <v>35.180556999999993</v>
      </c>
      <c r="L1919">
        <v>-97.540181399999994</v>
      </c>
      <c r="M1919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19" s="12">
        <f>Table22[[#This Row],[Permit Approval Date]]-Table22[[#This Row],[Permit Submitted Date]]</f>
        <v>0</v>
      </c>
    </row>
    <row r="1920" spans="1:14">
      <c r="A1920" t="str">
        <f t="shared" si="29"/>
        <v>Norman</v>
      </c>
      <c r="B1920">
        <v>1</v>
      </c>
      <c r="D1920">
        <v>1</v>
      </c>
      <c r="E1920">
        <v>25</v>
      </c>
      <c r="F1920" s="1">
        <v>43077</v>
      </c>
      <c r="G1920" s="1">
        <v>43080</v>
      </c>
      <c r="H1920">
        <v>4</v>
      </c>
      <c r="I1920">
        <v>25.48</v>
      </c>
      <c r="J1920">
        <v>1.02</v>
      </c>
      <c r="K1920">
        <v>35.233924999999999</v>
      </c>
      <c r="L1920">
        <v>-97.269214000000005</v>
      </c>
      <c r="M1920" s="13">
        <f>ACOS(COS(RADIANS(90-$P$2)) *COS(RADIANS(90-Table22[[#This Row],[Latitude]])) +SIN(RADIANS(90-$P$2)) *SIN(RADIANS(90-Table22[[#This Row],[Latitude]])) *COS(RADIANS($Q$2-Table22[[#This Row],[Longitude]]))) *3958.756</f>
        <v>10.196972675987457</v>
      </c>
      <c r="N1920" s="12">
        <f>Table22[[#This Row],[Permit Approval Date]]-Table22[[#This Row],[Permit Submitted Date]]</f>
        <v>3</v>
      </c>
    </row>
    <row r="1921" spans="1:14">
      <c r="A1921" t="str">
        <f t="shared" si="29"/>
        <v>Norman</v>
      </c>
      <c r="B1921">
        <v>1</v>
      </c>
      <c r="D1921">
        <v>1</v>
      </c>
      <c r="E1921">
        <v>28</v>
      </c>
      <c r="F1921" s="1">
        <v>43080</v>
      </c>
      <c r="G1921" s="1">
        <v>43090</v>
      </c>
      <c r="H1921">
        <v>6</v>
      </c>
      <c r="I1921">
        <v>61.79</v>
      </c>
      <c r="J1921">
        <v>0</v>
      </c>
      <c r="K1921">
        <v>35.048141999999999</v>
      </c>
      <c r="L1921">
        <v>-97.295610999999994</v>
      </c>
      <c r="M1921" s="13">
        <f>ACOS(COS(RADIANS(90-$P$2)) *COS(RADIANS(90-Table22[[#This Row],[Latitude]])) +SIN(RADIANS(90-$P$2)) *SIN(RADIANS(90-Table22[[#This Row],[Latitude]])) *COS(RADIANS($Q$2-Table22[[#This Row],[Longitude]]))) *3958.756</f>
        <v>13.852248324970169</v>
      </c>
      <c r="N1921" s="12">
        <f>Table22[[#This Row],[Permit Approval Date]]-Table22[[#This Row],[Permit Submitted Date]]</f>
        <v>10</v>
      </c>
    </row>
    <row r="1922" spans="1:14">
      <c r="A1922" t="str">
        <f t="shared" ref="A1922:A1981" si="30">"Norman"</f>
        <v>Norman</v>
      </c>
      <c r="B1922">
        <v>1</v>
      </c>
      <c r="D1922">
        <v>1</v>
      </c>
      <c r="E1922">
        <v>24</v>
      </c>
      <c r="F1922" s="1">
        <v>43080</v>
      </c>
      <c r="G1922" s="1">
        <v>43080</v>
      </c>
      <c r="H1922">
        <v>6</v>
      </c>
      <c r="I1922">
        <v>54.170000000000009</v>
      </c>
      <c r="J1922">
        <v>0</v>
      </c>
      <c r="K1922">
        <v>35.1457731</v>
      </c>
      <c r="L1922">
        <v>-97.694911900000008</v>
      </c>
      <c r="M1922" s="13">
        <f>ACOS(COS(RADIANS(90-$P$2)) *COS(RADIANS(90-Table22[[#This Row],[Latitude]])) +SIN(RADIANS(90-$P$2)) *SIN(RADIANS(90-Table22[[#This Row],[Latitude]])) *COS(RADIANS($Q$2-Table22[[#This Row],[Longitude]]))) *3958.756</f>
        <v>14.628354249935571</v>
      </c>
      <c r="N1922" s="12">
        <f>Table22[[#This Row],[Permit Approval Date]]-Table22[[#This Row],[Permit Submitted Date]]</f>
        <v>0</v>
      </c>
    </row>
    <row r="1923" spans="1:14">
      <c r="A1923" t="str">
        <f t="shared" si="30"/>
        <v>Norman</v>
      </c>
      <c r="B1923">
        <v>1</v>
      </c>
      <c r="D1923">
        <v>1</v>
      </c>
      <c r="E1923">
        <v>16</v>
      </c>
      <c r="F1923" s="1">
        <v>43080</v>
      </c>
      <c r="G1923" s="1">
        <v>43087</v>
      </c>
      <c r="H1923">
        <v>5</v>
      </c>
      <c r="I1923">
        <v>42.43</v>
      </c>
      <c r="J1923">
        <v>0</v>
      </c>
      <c r="K1923">
        <v>35.235301499999998</v>
      </c>
      <c r="L1923">
        <v>-97.406652800000003</v>
      </c>
      <c r="M1923" s="13">
        <f>ACOS(COS(RADIANS(90-$P$2)) *COS(RADIANS(90-Table22[[#This Row],[Latitude]])) +SIN(RADIANS(90-$P$2)) *SIN(RADIANS(90-Table22[[#This Row],[Latitude]])) *COS(RADIANS($Q$2-Table22[[#This Row],[Longitude]]))) *3958.756</f>
        <v>3.0279531723255011</v>
      </c>
      <c r="N1923" s="12">
        <f>Table22[[#This Row],[Permit Approval Date]]-Table22[[#This Row],[Permit Submitted Date]]</f>
        <v>7</v>
      </c>
    </row>
    <row r="1924" spans="1:14">
      <c r="A1924" t="str">
        <f t="shared" si="30"/>
        <v>Norman</v>
      </c>
      <c r="B1924">
        <v>0</v>
      </c>
      <c r="D1924">
        <v>1</v>
      </c>
      <c r="E1924">
        <v>17</v>
      </c>
      <c r="F1924" s="1">
        <v>43080</v>
      </c>
      <c r="G1924" s="1">
        <v>43081</v>
      </c>
      <c r="H1924">
        <v>3</v>
      </c>
      <c r="I1924">
        <v>27.83</v>
      </c>
      <c r="J1924">
        <v>0</v>
      </c>
      <c r="K1924">
        <v>35.222937899999998</v>
      </c>
      <c r="L1924">
        <v>-97.486161600000003</v>
      </c>
      <c r="M1924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924" s="12">
        <f>Table22[[#This Row],[Permit Approval Date]]-Table22[[#This Row],[Permit Submitted Date]]</f>
        <v>1</v>
      </c>
    </row>
    <row r="1925" spans="1:14">
      <c r="A1925" t="str">
        <f t="shared" si="30"/>
        <v>Norman</v>
      </c>
      <c r="B1925">
        <v>0</v>
      </c>
      <c r="D1925">
        <v>1</v>
      </c>
      <c r="E1925">
        <v>9</v>
      </c>
      <c r="F1925" s="1">
        <v>43080</v>
      </c>
      <c r="G1925" s="1">
        <v>43080</v>
      </c>
      <c r="H1925">
        <v>4</v>
      </c>
      <c r="I1925">
        <v>26.39</v>
      </c>
      <c r="J1925">
        <v>0</v>
      </c>
      <c r="K1925">
        <v>34.962937899999993</v>
      </c>
      <c r="L1925">
        <v>-97.966161600000007</v>
      </c>
      <c r="M1925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925" s="12">
        <f>Table22[[#This Row],[Permit Approval Date]]-Table22[[#This Row],[Permit Submitted Date]]</f>
        <v>0</v>
      </c>
    </row>
    <row r="1926" spans="1:14">
      <c r="A1926" t="str">
        <f t="shared" si="30"/>
        <v>Norman</v>
      </c>
      <c r="B1926">
        <v>1</v>
      </c>
      <c r="D1926">
        <v>1</v>
      </c>
      <c r="E1926">
        <v>26</v>
      </c>
      <c r="F1926" s="1">
        <v>43081</v>
      </c>
      <c r="G1926" s="1">
        <v>43084</v>
      </c>
      <c r="H1926">
        <v>6</v>
      </c>
      <c r="I1926">
        <v>45.43</v>
      </c>
      <c r="J1926">
        <v>6.97</v>
      </c>
      <c r="K1926">
        <v>35.310557000000003</v>
      </c>
      <c r="L1926">
        <v>-97.71018140000001</v>
      </c>
      <c r="M1926" s="13">
        <f>ACOS(COS(RADIANS(90-$P$2)) *COS(RADIANS(90-Table22[[#This Row],[Latitude]])) +SIN(RADIANS(90-$P$2)) *SIN(RADIANS(90-Table22[[#This Row],[Latitude]])) *COS(RADIANS($Q$2-Table22[[#This Row],[Longitude]]))) *3958.756</f>
        <v>16.529734858429485</v>
      </c>
      <c r="N1926" s="12">
        <f>Table22[[#This Row],[Permit Approval Date]]-Table22[[#This Row],[Permit Submitted Date]]</f>
        <v>3</v>
      </c>
    </row>
    <row r="1927" spans="1:14">
      <c r="A1927" t="str">
        <f t="shared" si="30"/>
        <v>Norman</v>
      </c>
      <c r="B1927">
        <v>1</v>
      </c>
      <c r="D1927">
        <v>1</v>
      </c>
      <c r="E1927">
        <v>21</v>
      </c>
      <c r="F1927" s="1">
        <v>43081</v>
      </c>
      <c r="G1927" s="1">
        <v>43090</v>
      </c>
      <c r="H1927">
        <v>4</v>
      </c>
      <c r="I1927">
        <v>43.26</v>
      </c>
      <c r="J1927">
        <v>0</v>
      </c>
      <c r="K1927">
        <v>35.268142000000005</v>
      </c>
      <c r="L1927">
        <v>-97.45561099999999</v>
      </c>
      <c r="M1927" s="13">
        <f>ACOS(COS(RADIANS(90-$P$2)) *COS(RADIANS(90-Table22[[#This Row],[Latitude]])) +SIN(RADIANS(90-$P$2)) *SIN(RADIANS(90-Table22[[#This Row],[Latitude]])) *COS(RADIANS($Q$2-Table22[[#This Row],[Longitude]]))) *3958.756</f>
        <v>4.3187461484637382</v>
      </c>
      <c r="N1927" s="12">
        <f>Table22[[#This Row],[Permit Approval Date]]-Table22[[#This Row],[Permit Submitted Date]]</f>
        <v>9</v>
      </c>
    </row>
    <row r="1928" spans="1:14">
      <c r="A1928" t="str">
        <f t="shared" si="30"/>
        <v>Norman</v>
      </c>
      <c r="B1928">
        <v>0</v>
      </c>
      <c r="D1928">
        <v>1</v>
      </c>
      <c r="E1928">
        <v>21</v>
      </c>
      <c r="F1928" s="1">
        <v>43081</v>
      </c>
      <c r="G1928" s="1">
        <v>43087</v>
      </c>
      <c r="H1928">
        <v>3</v>
      </c>
      <c r="I1928">
        <v>28.92</v>
      </c>
      <c r="J1928">
        <v>0</v>
      </c>
      <c r="K1928">
        <v>35.222937899999998</v>
      </c>
      <c r="L1928">
        <v>-97.486161600000003</v>
      </c>
      <c r="M1928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928" s="12">
        <f>Table22[[#This Row],[Permit Approval Date]]-Table22[[#This Row],[Permit Submitted Date]]</f>
        <v>6</v>
      </c>
    </row>
    <row r="1929" spans="1:14">
      <c r="A1929" t="str">
        <f t="shared" si="30"/>
        <v>Norman</v>
      </c>
      <c r="B1929">
        <v>1</v>
      </c>
      <c r="D1929">
        <v>1</v>
      </c>
      <c r="E1929">
        <v>25</v>
      </c>
      <c r="F1929" s="1">
        <v>43081</v>
      </c>
      <c r="G1929" s="1">
        <v>43081</v>
      </c>
      <c r="H1929">
        <v>5</v>
      </c>
      <c r="I1929">
        <v>25.54</v>
      </c>
      <c r="J1929">
        <v>5.45</v>
      </c>
      <c r="K1929">
        <v>35.260556999999999</v>
      </c>
      <c r="L1929">
        <v>-97.540181399999994</v>
      </c>
      <c r="M1929" s="13">
        <f>ACOS(COS(RADIANS(90-$P$2)) *COS(RADIANS(90-Table22[[#This Row],[Latitude]])) +SIN(RADIANS(90-$P$2)) *SIN(RADIANS(90-Table22[[#This Row],[Latitude]])) *COS(RADIANS($Q$2-Table22[[#This Row],[Longitude]]))) *3958.756</f>
        <v>6.4849763629514818</v>
      </c>
      <c r="N1929" s="12">
        <f>Table22[[#This Row],[Permit Approval Date]]-Table22[[#This Row],[Permit Submitted Date]]</f>
        <v>0</v>
      </c>
    </row>
    <row r="1930" spans="1:14">
      <c r="A1930" t="str">
        <f t="shared" si="30"/>
        <v>Norman</v>
      </c>
      <c r="B1930">
        <v>1</v>
      </c>
      <c r="D1930">
        <v>1</v>
      </c>
      <c r="E1930">
        <v>16</v>
      </c>
      <c r="F1930" s="1">
        <v>43081</v>
      </c>
      <c r="G1930" s="1">
        <v>43090</v>
      </c>
      <c r="H1930">
        <v>1</v>
      </c>
      <c r="I1930">
        <v>9</v>
      </c>
      <c r="J1930">
        <v>0</v>
      </c>
      <c r="K1930">
        <v>35.278142000000003</v>
      </c>
      <c r="L1930">
        <v>-97.385610999999997</v>
      </c>
      <c r="M1930" s="13">
        <f>ACOS(COS(RADIANS(90-$P$2)) *COS(RADIANS(90-Table22[[#This Row],[Latitude]])) +SIN(RADIANS(90-$P$2)) *SIN(RADIANS(90-Table22[[#This Row],[Latitude]])) *COS(RADIANS($Q$2-Table22[[#This Row],[Longitude]]))) *3958.756</f>
        <v>6.0539312557402871</v>
      </c>
      <c r="N1930" s="12">
        <f>Table22[[#This Row],[Permit Approval Date]]-Table22[[#This Row],[Permit Submitted Date]]</f>
        <v>9</v>
      </c>
    </row>
    <row r="1931" spans="1:14">
      <c r="A1931" t="str">
        <f t="shared" si="30"/>
        <v>Norman</v>
      </c>
      <c r="B1931">
        <v>1</v>
      </c>
      <c r="D1931">
        <v>1</v>
      </c>
      <c r="E1931">
        <v>27</v>
      </c>
      <c r="F1931" s="1">
        <v>43082</v>
      </c>
      <c r="G1931" s="1">
        <v>43083</v>
      </c>
      <c r="H1931">
        <v>9</v>
      </c>
      <c r="I1931">
        <v>53.400000000000006</v>
      </c>
      <c r="J1931">
        <v>2</v>
      </c>
      <c r="K1931">
        <v>35.243621399999995</v>
      </c>
      <c r="L1931">
        <v>-97.689232199999992</v>
      </c>
      <c r="M1931" s="13">
        <f>ACOS(COS(RADIANS(90-$P$2)) *COS(RADIANS(90-Table22[[#This Row],[Latitude]])) +SIN(RADIANS(90-$P$2)) *SIN(RADIANS(90-Table22[[#This Row],[Latitude]])) *COS(RADIANS($Q$2-Table22[[#This Row],[Longitude]]))) *3958.756</f>
        <v>13.937209535080711</v>
      </c>
      <c r="N1931" s="12">
        <f>Table22[[#This Row],[Permit Approval Date]]-Table22[[#This Row],[Permit Submitted Date]]</f>
        <v>1</v>
      </c>
    </row>
    <row r="1932" spans="1:14">
      <c r="A1932" t="str">
        <f t="shared" si="30"/>
        <v>Norman</v>
      </c>
      <c r="B1932">
        <v>0</v>
      </c>
      <c r="D1932">
        <v>1</v>
      </c>
      <c r="E1932">
        <v>18</v>
      </c>
      <c r="F1932" s="1">
        <v>43082</v>
      </c>
      <c r="G1932" s="1">
        <v>43087</v>
      </c>
      <c r="H1932">
        <v>6</v>
      </c>
      <c r="I1932">
        <v>31.45</v>
      </c>
      <c r="J1932">
        <v>0</v>
      </c>
      <c r="K1932">
        <v>36.282937899999993</v>
      </c>
      <c r="L1932">
        <v>-98.2861616</v>
      </c>
      <c r="M1932" s="13">
        <f>ACOS(COS(RADIANS(90-$P$2)) *COS(RADIANS(90-Table22[[#This Row],[Latitude]])) +SIN(RADIANS(90-$P$2)) *SIN(RADIANS(90-Table22[[#This Row],[Latitude]])) *COS(RADIANS($Q$2-Table22[[#This Row],[Longitude]]))) *3958.756</f>
        <v>88.047567121306258</v>
      </c>
      <c r="N1932" s="12">
        <f>Table22[[#This Row],[Permit Approval Date]]-Table22[[#This Row],[Permit Submitted Date]]</f>
        <v>5</v>
      </c>
    </row>
    <row r="1933" spans="1:14">
      <c r="A1933" t="str">
        <f t="shared" si="30"/>
        <v>Norman</v>
      </c>
      <c r="B1933">
        <v>1</v>
      </c>
      <c r="D1933">
        <v>1</v>
      </c>
      <c r="E1933">
        <v>24</v>
      </c>
      <c r="F1933" s="1">
        <v>43082</v>
      </c>
      <c r="G1933" s="1">
        <v>43096</v>
      </c>
      <c r="H1933">
        <v>4</v>
      </c>
      <c r="I1933">
        <v>29.32</v>
      </c>
      <c r="J1933">
        <v>2.7699999999999996</v>
      </c>
      <c r="K1933">
        <v>35.193925</v>
      </c>
      <c r="L1933">
        <v>-97.029213999999996</v>
      </c>
      <c r="M1933" s="13">
        <f>ACOS(COS(RADIANS(90-$P$2)) *COS(RADIANS(90-Table22[[#This Row],[Latitude]])) +SIN(RADIANS(90-$P$2)) *SIN(RADIANS(90-Table22[[#This Row],[Latitude]])) *COS(RADIANS($Q$2-Table22[[#This Row],[Longitude]]))) *3958.756</f>
        <v>23.581293156455043</v>
      </c>
      <c r="N1933" s="12">
        <f>Table22[[#This Row],[Permit Approval Date]]-Table22[[#This Row],[Permit Submitted Date]]</f>
        <v>14</v>
      </c>
    </row>
    <row r="1934" spans="1:14">
      <c r="A1934" t="str">
        <f t="shared" si="30"/>
        <v>Norman</v>
      </c>
      <c r="B1934">
        <v>0</v>
      </c>
      <c r="D1934">
        <v>1</v>
      </c>
      <c r="E1934">
        <v>18</v>
      </c>
      <c r="F1934" s="1">
        <v>43082</v>
      </c>
      <c r="G1934" s="1">
        <v>43082</v>
      </c>
      <c r="H1934">
        <v>3</v>
      </c>
      <c r="I1934">
        <v>24.62</v>
      </c>
      <c r="J1934">
        <v>0</v>
      </c>
      <c r="K1934">
        <v>34.902937899999998</v>
      </c>
      <c r="L1934">
        <v>-97.886161600000008</v>
      </c>
      <c r="M1934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934" s="12">
        <f>Table22[[#This Row],[Permit Approval Date]]-Table22[[#This Row],[Permit Submitted Date]]</f>
        <v>0</v>
      </c>
    </row>
    <row r="1935" spans="1:14">
      <c r="A1935" t="str">
        <f t="shared" si="30"/>
        <v>Norman</v>
      </c>
      <c r="B1935">
        <v>1</v>
      </c>
      <c r="D1935">
        <v>1</v>
      </c>
      <c r="E1935">
        <v>18</v>
      </c>
      <c r="F1935" s="1">
        <v>43083</v>
      </c>
      <c r="G1935" s="1">
        <v>43083</v>
      </c>
      <c r="H1935">
        <v>5</v>
      </c>
      <c r="I1935">
        <v>34.4</v>
      </c>
      <c r="J1935">
        <v>0</v>
      </c>
      <c r="K1935">
        <v>35.550556999999998</v>
      </c>
      <c r="L1935">
        <v>-97.470181400000001</v>
      </c>
      <c r="M1935" s="13">
        <f>ACOS(COS(RADIANS(90-$P$2)) *COS(RADIANS(90-Table22[[#This Row],[Latitude]])) +SIN(RADIANS(90-$P$2)) *SIN(RADIANS(90-Table22[[#This Row],[Latitude]])) *COS(RADIANS($Q$2-Table22[[#This Row],[Longitude]]))) *3958.756</f>
        <v>23.838805986574858</v>
      </c>
      <c r="N1935" s="12">
        <f>Table22[[#This Row],[Permit Approval Date]]-Table22[[#This Row],[Permit Submitted Date]]</f>
        <v>0</v>
      </c>
    </row>
    <row r="1936" spans="1:14">
      <c r="A1936" t="str">
        <f t="shared" si="30"/>
        <v>Norman</v>
      </c>
      <c r="B1936">
        <v>0</v>
      </c>
      <c r="D1936">
        <v>1</v>
      </c>
      <c r="E1936">
        <v>23</v>
      </c>
      <c r="F1936" s="1">
        <v>43084</v>
      </c>
      <c r="G1936" s="1">
        <v>43084</v>
      </c>
      <c r="H1936">
        <v>14</v>
      </c>
      <c r="I1936">
        <v>99.15</v>
      </c>
      <c r="J1936">
        <v>0</v>
      </c>
      <c r="K1936">
        <v>35.232937899999996</v>
      </c>
      <c r="L1936">
        <v>-97.006161599999999</v>
      </c>
      <c r="M1936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936" s="12">
        <f>Table22[[#This Row],[Permit Approval Date]]-Table22[[#This Row],[Permit Submitted Date]]</f>
        <v>0</v>
      </c>
    </row>
    <row r="1937" spans="1:14">
      <c r="A1937" t="str">
        <f t="shared" si="30"/>
        <v>Norman</v>
      </c>
      <c r="B1937">
        <v>0</v>
      </c>
      <c r="D1937">
        <v>1</v>
      </c>
      <c r="E1937">
        <v>41</v>
      </c>
      <c r="F1937" s="1">
        <v>43084</v>
      </c>
      <c r="G1937" s="1">
        <v>43096</v>
      </c>
      <c r="H1937">
        <v>8</v>
      </c>
      <c r="I1937">
        <v>62.97</v>
      </c>
      <c r="J1937">
        <v>0</v>
      </c>
      <c r="K1937">
        <v>35.272937899999995</v>
      </c>
      <c r="L1937">
        <v>-96.956161600000001</v>
      </c>
      <c r="M1937" s="13">
        <f>ACOS(COS(RADIANS(90-$P$2)) *COS(RADIANS(90-Table22[[#This Row],[Latitude]])) +SIN(RADIANS(90-$P$2)) *SIN(RADIANS(90-Table22[[#This Row],[Latitude]])) *COS(RADIANS($Q$2-Table22[[#This Row],[Longitude]]))) *3958.756</f>
        <v>28.060331074102265</v>
      </c>
      <c r="N1937" s="12">
        <f>Table22[[#This Row],[Permit Approval Date]]-Table22[[#This Row],[Permit Submitted Date]]</f>
        <v>12</v>
      </c>
    </row>
    <row r="1938" spans="1:14">
      <c r="A1938" t="str">
        <f t="shared" si="30"/>
        <v>Norman</v>
      </c>
      <c r="B1938">
        <v>1</v>
      </c>
      <c r="C1938">
        <v>1</v>
      </c>
      <c r="D1938">
        <v>1</v>
      </c>
      <c r="E1938">
        <v>21</v>
      </c>
      <c r="F1938" s="1">
        <v>43084</v>
      </c>
      <c r="G1938" s="1">
        <v>43084</v>
      </c>
      <c r="H1938">
        <v>7</v>
      </c>
      <c r="I1938">
        <v>39.17</v>
      </c>
      <c r="J1938">
        <v>12.81</v>
      </c>
      <c r="K1938">
        <v>35.180556999999993</v>
      </c>
      <c r="L1938">
        <v>-97.540181399999994</v>
      </c>
      <c r="M193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38" s="12">
        <f>Table22[[#This Row],[Permit Approval Date]]-Table22[[#This Row],[Permit Submitted Date]]</f>
        <v>0</v>
      </c>
    </row>
    <row r="1939" spans="1:14">
      <c r="A1939" t="str">
        <f t="shared" si="30"/>
        <v>Norman</v>
      </c>
      <c r="B1939">
        <v>0</v>
      </c>
      <c r="D1939">
        <v>1</v>
      </c>
      <c r="E1939">
        <v>17</v>
      </c>
      <c r="F1939" s="1">
        <v>43084</v>
      </c>
      <c r="G1939" s="1">
        <v>43095</v>
      </c>
      <c r="H1939">
        <v>7</v>
      </c>
      <c r="I1939">
        <v>48.39</v>
      </c>
      <c r="J1939">
        <v>0</v>
      </c>
      <c r="K1939">
        <v>35.222937899999998</v>
      </c>
      <c r="L1939">
        <v>-97.486161600000003</v>
      </c>
      <c r="M1939" s="13">
        <f>ACOS(COS(RADIANS(90-$P$2)) *COS(RADIANS(90-Table22[[#This Row],[Latitude]])) +SIN(RADIANS(90-$P$2)) *SIN(RADIANS(90-Table22[[#This Row],[Latitude]])) *COS(RADIANS($Q$2-Table22[[#This Row],[Longitude]]))) *3958.756</f>
        <v>2.5181217902147086</v>
      </c>
      <c r="N1939" s="12">
        <f>Table22[[#This Row],[Permit Approval Date]]-Table22[[#This Row],[Permit Submitted Date]]</f>
        <v>11</v>
      </c>
    </row>
    <row r="1940" spans="1:14">
      <c r="A1940" t="str">
        <f t="shared" si="30"/>
        <v>Norman</v>
      </c>
      <c r="B1940">
        <v>0</v>
      </c>
      <c r="D1940">
        <v>1</v>
      </c>
      <c r="E1940">
        <v>23</v>
      </c>
      <c r="F1940" s="1">
        <v>43084</v>
      </c>
      <c r="G1940" s="1">
        <v>43088</v>
      </c>
      <c r="H1940">
        <v>4</v>
      </c>
      <c r="I1940">
        <v>32.799999999999997</v>
      </c>
      <c r="J1940">
        <v>0</v>
      </c>
      <c r="K1940">
        <v>35.192937899999997</v>
      </c>
      <c r="L1940">
        <v>-97.496161600000008</v>
      </c>
      <c r="M1940" s="13">
        <f>ACOS(COS(RADIANS(90-$P$2)) *COS(RADIANS(90-Table22[[#This Row],[Latitude]])) +SIN(RADIANS(90-$P$2)) *SIN(RADIANS(90-Table22[[#This Row],[Latitude]])) *COS(RADIANS($Q$2-Table22[[#This Row],[Longitude]]))) *3958.756</f>
        <v>2.9406156746702079</v>
      </c>
      <c r="N1940" s="12">
        <f>Table22[[#This Row],[Permit Approval Date]]-Table22[[#This Row],[Permit Submitted Date]]</f>
        <v>4</v>
      </c>
    </row>
    <row r="1941" spans="1:14">
      <c r="A1941" t="str">
        <f t="shared" si="30"/>
        <v>Norman</v>
      </c>
      <c r="B1941">
        <v>0</v>
      </c>
      <c r="D1941">
        <v>1</v>
      </c>
      <c r="E1941">
        <v>14</v>
      </c>
      <c r="F1941" s="1">
        <v>43084</v>
      </c>
      <c r="G1941" s="1">
        <v>43089</v>
      </c>
      <c r="H1941">
        <v>4</v>
      </c>
      <c r="I1941">
        <v>31.48</v>
      </c>
      <c r="J1941">
        <v>0</v>
      </c>
      <c r="K1941">
        <v>35.332937899999997</v>
      </c>
      <c r="L1941">
        <v>-97.326161600000006</v>
      </c>
      <c r="M1941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941" s="12">
        <f>Table22[[#This Row],[Permit Approval Date]]-Table22[[#This Row],[Permit Submitted Date]]</f>
        <v>5</v>
      </c>
    </row>
    <row r="1942" spans="1:14">
      <c r="A1942" t="str">
        <f t="shared" si="30"/>
        <v>Norman</v>
      </c>
      <c r="B1942">
        <v>1</v>
      </c>
      <c r="D1942">
        <v>1</v>
      </c>
      <c r="E1942">
        <v>20</v>
      </c>
      <c r="F1942" s="1">
        <v>43087</v>
      </c>
      <c r="G1942" s="1">
        <v>43090</v>
      </c>
      <c r="H1942">
        <v>8</v>
      </c>
      <c r="I1942">
        <v>71.000000000000014</v>
      </c>
      <c r="J1942">
        <v>0</v>
      </c>
      <c r="K1942">
        <v>35.338142000000005</v>
      </c>
      <c r="L1942">
        <v>-97.385610999999997</v>
      </c>
      <c r="M1942" s="13">
        <f>ACOS(COS(RADIANS(90-$P$2)) *COS(RADIANS(90-Table22[[#This Row],[Latitude]])) +SIN(RADIANS(90-$P$2)) *SIN(RADIANS(90-Table22[[#This Row],[Latitude]])) *COS(RADIANS($Q$2-Table22[[#This Row],[Longitude]]))) *3958.756</f>
        <v>9.7527180483824942</v>
      </c>
      <c r="N1942" s="12">
        <f>Table22[[#This Row],[Permit Approval Date]]-Table22[[#This Row],[Permit Submitted Date]]</f>
        <v>3</v>
      </c>
    </row>
    <row r="1943" spans="1:14">
      <c r="A1943" t="str">
        <f t="shared" si="30"/>
        <v>Norman</v>
      </c>
      <c r="B1943">
        <v>1</v>
      </c>
      <c r="D1943">
        <v>1</v>
      </c>
      <c r="E1943">
        <v>14</v>
      </c>
      <c r="F1943" s="1">
        <v>43087</v>
      </c>
      <c r="G1943" s="1">
        <v>43087</v>
      </c>
      <c r="H1943">
        <v>11</v>
      </c>
      <c r="I1943">
        <v>52.289999999999992</v>
      </c>
      <c r="J1943">
        <v>2.5</v>
      </c>
      <c r="K1943">
        <v>35.180556999999993</v>
      </c>
      <c r="L1943">
        <v>-97.540181399999994</v>
      </c>
      <c r="M1943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43" s="12">
        <f>Table22[[#This Row],[Permit Approval Date]]-Table22[[#This Row],[Permit Submitted Date]]</f>
        <v>0</v>
      </c>
    </row>
    <row r="1944" spans="1:14">
      <c r="A1944" t="str">
        <f t="shared" si="30"/>
        <v>Norman</v>
      </c>
      <c r="B1944">
        <v>1</v>
      </c>
      <c r="D1944">
        <v>1</v>
      </c>
      <c r="E1944">
        <v>24</v>
      </c>
      <c r="F1944" s="1">
        <v>43087</v>
      </c>
      <c r="G1944" s="1">
        <v>43088</v>
      </c>
      <c r="H1944">
        <v>5</v>
      </c>
      <c r="I1944">
        <v>47.83</v>
      </c>
      <c r="J1944">
        <v>0</v>
      </c>
      <c r="K1944">
        <v>35.028142000000003</v>
      </c>
      <c r="L1944">
        <v>-97.255610999999988</v>
      </c>
      <c r="M1944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944" s="12">
        <f>Table22[[#This Row],[Permit Approval Date]]-Table22[[#This Row],[Permit Submitted Date]]</f>
        <v>1</v>
      </c>
    </row>
    <row r="1945" spans="1:14">
      <c r="A1945" t="str">
        <f t="shared" si="30"/>
        <v>Norman</v>
      </c>
      <c r="B1945">
        <v>1</v>
      </c>
      <c r="D1945">
        <v>1</v>
      </c>
      <c r="E1945">
        <v>19</v>
      </c>
      <c r="F1945" s="1">
        <v>43087</v>
      </c>
      <c r="G1945" s="1">
        <v>43087</v>
      </c>
      <c r="H1945">
        <v>10</v>
      </c>
      <c r="I1945">
        <v>45.66</v>
      </c>
      <c r="J1945">
        <v>8.3000000000000007</v>
      </c>
      <c r="K1945">
        <v>35.180556999999993</v>
      </c>
      <c r="L1945">
        <v>-97.540181399999994</v>
      </c>
      <c r="M1945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45" s="12">
        <f>Table22[[#This Row],[Permit Approval Date]]-Table22[[#This Row],[Permit Submitted Date]]</f>
        <v>0</v>
      </c>
    </row>
    <row r="1946" spans="1:14">
      <c r="A1946" t="str">
        <f t="shared" si="30"/>
        <v>Norman</v>
      </c>
      <c r="B1946">
        <v>0</v>
      </c>
      <c r="D1946">
        <v>1</v>
      </c>
      <c r="E1946">
        <v>29</v>
      </c>
      <c r="F1946" s="1">
        <v>43087</v>
      </c>
      <c r="G1946" s="1">
        <v>43089</v>
      </c>
      <c r="H1946">
        <v>5</v>
      </c>
      <c r="I1946">
        <v>39.129999999999995</v>
      </c>
      <c r="J1946">
        <v>0</v>
      </c>
      <c r="K1946">
        <v>35.1429379</v>
      </c>
      <c r="L1946">
        <v>-97.496161600000008</v>
      </c>
      <c r="M1946" s="13">
        <f>ACOS(COS(RADIANS(90-$P$2)) *COS(RADIANS(90-Table22[[#This Row],[Latitude]])) +SIN(RADIANS(90-$P$2)) *SIN(RADIANS(90-Table22[[#This Row],[Latitude]])) *COS(RADIANS($Q$2-Table22[[#This Row],[Longitude]]))) *3958.756</f>
        <v>5.1822189717645397</v>
      </c>
      <c r="N1946" s="12">
        <f>Table22[[#This Row],[Permit Approval Date]]-Table22[[#This Row],[Permit Submitted Date]]</f>
        <v>2</v>
      </c>
    </row>
    <row r="1947" spans="1:14">
      <c r="A1947" t="str">
        <f t="shared" si="30"/>
        <v>Norman</v>
      </c>
      <c r="B1947">
        <v>1</v>
      </c>
      <c r="D1947">
        <v>1</v>
      </c>
      <c r="E1947">
        <v>28</v>
      </c>
      <c r="F1947" s="1">
        <v>43087</v>
      </c>
      <c r="G1947" s="1">
        <v>43088</v>
      </c>
      <c r="H1947">
        <v>5</v>
      </c>
      <c r="I1947">
        <v>38.700000000000003</v>
      </c>
      <c r="J1947">
        <v>0</v>
      </c>
      <c r="K1947">
        <v>35.028142000000003</v>
      </c>
      <c r="L1947">
        <v>-97.255610999999988</v>
      </c>
      <c r="M1947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947" s="12">
        <f>Table22[[#This Row],[Permit Approval Date]]-Table22[[#This Row],[Permit Submitted Date]]</f>
        <v>1</v>
      </c>
    </row>
    <row r="1948" spans="1:14">
      <c r="A1948" t="str">
        <f t="shared" si="30"/>
        <v>Norman</v>
      </c>
      <c r="B1948">
        <v>1</v>
      </c>
      <c r="D1948">
        <v>1</v>
      </c>
      <c r="E1948">
        <v>17</v>
      </c>
      <c r="F1948" s="1">
        <v>43087</v>
      </c>
      <c r="G1948" s="1">
        <v>43087</v>
      </c>
      <c r="H1948">
        <v>4</v>
      </c>
      <c r="I1948">
        <v>33.67</v>
      </c>
      <c r="J1948">
        <v>3</v>
      </c>
      <c r="K1948">
        <v>35.180556999999993</v>
      </c>
      <c r="L1948">
        <v>-97.540181399999994</v>
      </c>
      <c r="M1948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48" s="12">
        <f>Table22[[#This Row],[Permit Approval Date]]-Table22[[#This Row],[Permit Submitted Date]]</f>
        <v>0</v>
      </c>
    </row>
    <row r="1949" spans="1:14">
      <c r="A1949" t="str">
        <f t="shared" si="30"/>
        <v>Norman</v>
      </c>
      <c r="B1949">
        <v>0</v>
      </c>
      <c r="D1949">
        <v>1</v>
      </c>
      <c r="E1949">
        <v>14</v>
      </c>
      <c r="F1949" s="1">
        <v>43087</v>
      </c>
      <c r="G1949" s="1">
        <v>43087</v>
      </c>
      <c r="H1949">
        <v>4</v>
      </c>
      <c r="I1949">
        <v>29.509999999999998</v>
      </c>
      <c r="J1949">
        <v>0</v>
      </c>
      <c r="K1949">
        <v>34.962937899999993</v>
      </c>
      <c r="L1949">
        <v>-97.966161600000007</v>
      </c>
      <c r="M1949" s="13">
        <f>ACOS(COS(RADIANS(90-$P$2)) *COS(RADIANS(90-Table22[[#This Row],[Latitude]])) +SIN(RADIANS(90-$P$2)) *SIN(RADIANS(90-Table22[[#This Row],[Latitude]])) *COS(RADIANS($Q$2-Table22[[#This Row],[Longitude]]))) *3958.756</f>
        <v>33.838764252834551</v>
      </c>
      <c r="N1949" s="12">
        <f>Table22[[#This Row],[Permit Approval Date]]-Table22[[#This Row],[Permit Submitted Date]]</f>
        <v>0</v>
      </c>
    </row>
    <row r="1950" spans="1:14">
      <c r="A1950" t="str">
        <f t="shared" si="30"/>
        <v>Norman</v>
      </c>
      <c r="B1950">
        <v>0</v>
      </c>
      <c r="C1950">
        <v>1</v>
      </c>
      <c r="D1950">
        <v>1</v>
      </c>
      <c r="E1950">
        <v>24</v>
      </c>
      <c r="F1950" s="1">
        <v>43088</v>
      </c>
      <c r="G1950" s="1">
        <v>43088</v>
      </c>
      <c r="H1950">
        <v>6</v>
      </c>
      <c r="I1950">
        <v>40.480000000000004</v>
      </c>
      <c r="J1950">
        <v>16.55</v>
      </c>
      <c r="K1950">
        <v>34.902937899999998</v>
      </c>
      <c r="L1950">
        <v>-97.886161600000008</v>
      </c>
      <c r="M1950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950" s="12">
        <f>Table22[[#This Row],[Permit Approval Date]]-Table22[[#This Row],[Permit Submitted Date]]</f>
        <v>0</v>
      </c>
    </row>
    <row r="1951" spans="1:14">
      <c r="A1951" t="str">
        <f t="shared" si="30"/>
        <v>Norman</v>
      </c>
      <c r="B1951">
        <v>1</v>
      </c>
      <c r="D1951">
        <v>1</v>
      </c>
      <c r="E1951">
        <v>23</v>
      </c>
      <c r="F1951" s="1">
        <v>43088</v>
      </c>
      <c r="G1951" s="1">
        <v>43088</v>
      </c>
      <c r="H1951">
        <v>8</v>
      </c>
      <c r="I1951">
        <v>68</v>
      </c>
      <c r="J1951">
        <v>0</v>
      </c>
      <c r="K1951">
        <v>35.140954999999998</v>
      </c>
      <c r="L1951">
        <v>-97.121639999999999</v>
      </c>
      <c r="M1951" s="13">
        <f>ACOS(COS(RADIANS(90-$P$2)) *COS(RADIANS(90-Table22[[#This Row],[Latitude]])) +SIN(RADIANS(90-$P$2)) *SIN(RADIANS(90-Table22[[#This Row],[Latitude]])) *COS(RADIANS($Q$2-Table22[[#This Row],[Longitude]]))) *3958.756</f>
        <v>18.897392488293068</v>
      </c>
      <c r="N1951" s="12">
        <f>Table22[[#This Row],[Permit Approval Date]]-Table22[[#This Row],[Permit Submitted Date]]</f>
        <v>0</v>
      </c>
    </row>
    <row r="1952" spans="1:14">
      <c r="A1952" t="str">
        <f t="shared" si="30"/>
        <v>Norman</v>
      </c>
      <c r="B1952">
        <v>0</v>
      </c>
      <c r="D1952">
        <v>1</v>
      </c>
      <c r="E1952">
        <v>11</v>
      </c>
      <c r="F1952" s="1">
        <v>43088</v>
      </c>
      <c r="G1952" s="1">
        <v>43088</v>
      </c>
      <c r="H1952">
        <v>6</v>
      </c>
      <c r="I1952">
        <v>40.629999999999995</v>
      </c>
      <c r="J1952">
        <v>0</v>
      </c>
      <c r="K1952">
        <v>34.902937899999998</v>
      </c>
      <c r="L1952">
        <v>-97.886161600000008</v>
      </c>
      <c r="M1952" s="13">
        <f>ACOS(COS(RADIANS(90-$P$2)) *COS(RADIANS(90-Table22[[#This Row],[Latitude]])) +SIN(RADIANS(90-$P$2)) *SIN(RADIANS(90-Table22[[#This Row],[Latitude]])) *COS(RADIANS($Q$2-Table22[[#This Row],[Longitude]]))) *3958.756</f>
        <v>32.507095666015886</v>
      </c>
      <c r="N1952" s="12">
        <f>Table22[[#This Row],[Permit Approval Date]]-Table22[[#This Row],[Permit Submitted Date]]</f>
        <v>0</v>
      </c>
    </row>
    <row r="1953" spans="1:14">
      <c r="A1953" t="str">
        <f t="shared" si="30"/>
        <v>Norman</v>
      </c>
      <c r="B1953">
        <v>1</v>
      </c>
      <c r="D1953">
        <v>1</v>
      </c>
      <c r="E1953">
        <v>19</v>
      </c>
      <c r="F1953" s="1">
        <v>43088</v>
      </c>
      <c r="G1953" s="1">
        <v>43090</v>
      </c>
      <c r="H1953">
        <v>5</v>
      </c>
      <c r="I1953">
        <v>37.450000000000003</v>
      </c>
      <c r="J1953">
        <v>7.35</v>
      </c>
      <c r="K1953">
        <v>35.180556999999993</v>
      </c>
      <c r="L1953">
        <v>-97.540181399999994</v>
      </c>
      <c r="M1953" s="13">
        <f>ACOS(COS(RADIANS(90-$P$2)) *COS(RADIANS(90-Table22[[#This Row],[Latitude]])) +SIN(RADIANS(90-$P$2)) *SIN(RADIANS(90-Table22[[#This Row],[Latitude]])) *COS(RADIANS($Q$2-Table22[[#This Row],[Longitude]]))) *3958.756</f>
        <v>5.5692151990718619</v>
      </c>
      <c r="N1953" s="12">
        <f>Table22[[#This Row],[Permit Approval Date]]-Table22[[#This Row],[Permit Submitted Date]]</f>
        <v>2</v>
      </c>
    </row>
    <row r="1954" spans="1:14">
      <c r="A1954" t="str">
        <f t="shared" si="30"/>
        <v>Norman</v>
      </c>
      <c r="B1954">
        <v>1</v>
      </c>
      <c r="D1954">
        <v>1</v>
      </c>
      <c r="E1954">
        <v>21</v>
      </c>
      <c r="F1954" s="1">
        <v>43089</v>
      </c>
      <c r="G1954" s="1">
        <v>43090</v>
      </c>
      <c r="H1954">
        <v>10</v>
      </c>
      <c r="I1954">
        <v>54.749999999999993</v>
      </c>
      <c r="J1954">
        <v>0</v>
      </c>
      <c r="K1954">
        <v>35.313924999999998</v>
      </c>
      <c r="L1954">
        <v>-97.779213999999996</v>
      </c>
      <c r="M1954" s="13">
        <f>ACOS(COS(RADIANS(90-$P$2)) *COS(RADIANS(90-Table22[[#This Row],[Latitude]])) +SIN(RADIANS(90-$P$2)) *SIN(RADIANS(90-Table22[[#This Row],[Latitude]])) *COS(RADIANS($Q$2-Table22[[#This Row],[Longitude]]))) *3958.756</f>
        <v>20.189807526514745</v>
      </c>
      <c r="N1954" s="12">
        <f>Table22[[#This Row],[Permit Approval Date]]-Table22[[#This Row],[Permit Submitted Date]]</f>
        <v>1</v>
      </c>
    </row>
    <row r="1955" spans="1:14">
      <c r="A1955" t="str">
        <f t="shared" si="30"/>
        <v>Norman</v>
      </c>
      <c r="B1955">
        <v>1</v>
      </c>
      <c r="D1955">
        <v>1</v>
      </c>
      <c r="E1955">
        <v>19</v>
      </c>
      <c r="F1955" s="1">
        <v>43089</v>
      </c>
      <c r="G1955" s="1">
        <v>43089</v>
      </c>
      <c r="H1955">
        <v>6</v>
      </c>
      <c r="I1955">
        <v>48.88</v>
      </c>
      <c r="J1955">
        <v>0</v>
      </c>
      <c r="K1955">
        <v>35.190556999999998</v>
      </c>
      <c r="L1955">
        <v>-97.340181400000006</v>
      </c>
      <c r="M1955" s="13">
        <f>ACOS(COS(RADIANS(90-$P$2)) *COS(RADIANS(90-Table22[[#This Row],[Latitude]])) +SIN(RADIANS(90-$P$2)) *SIN(RADIANS(90-Table22[[#This Row],[Latitude]])) *COS(RADIANS($Q$2-Table22[[#This Row],[Longitude]]))) *3958.756</f>
        <v>6.1043381291149874</v>
      </c>
      <c r="N1955" s="12">
        <f>Table22[[#This Row],[Permit Approval Date]]-Table22[[#This Row],[Permit Submitted Date]]</f>
        <v>0</v>
      </c>
    </row>
    <row r="1956" spans="1:14">
      <c r="A1956" t="str">
        <f t="shared" si="30"/>
        <v>Norman</v>
      </c>
      <c r="B1956">
        <v>0</v>
      </c>
      <c r="D1956">
        <v>1</v>
      </c>
      <c r="E1956">
        <v>32</v>
      </c>
      <c r="F1956" s="1">
        <v>43089</v>
      </c>
      <c r="G1956" s="1">
        <v>43102</v>
      </c>
      <c r="H1956">
        <v>8</v>
      </c>
      <c r="I1956">
        <v>38.11</v>
      </c>
      <c r="J1956">
        <v>9.0300000000000011</v>
      </c>
      <c r="K1956">
        <v>35.032937899999993</v>
      </c>
      <c r="L1956">
        <v>-97.356161600000007</v>
      </c>
      <c r="M1956" s="13">
        <f>ACOS(COS(RADIANS(90-$P$2)) *COS(RADIANS(90-Table22[[#This Row],[Latitude]])) +SIN(RADIANS(90-$P$2)) *SIN(RADIANS(90-Table22[[#This Row],[Latitude]])) *COS(RADIANS($Q$2-Table22[[#This Row],[Longitude]]))) *3958.756</f>
        <v>13.008804681234098</v>
      </c>
      <c r="N1956" s="12">
        <f>Table22[[#This Row],[Permit Approval Date]]-Table22[[#This Row],[Permit Submitted Date]]</f>
        <v>13</v>
      </c>
    </row>
    <row r="1957" spans="1:14">
      <c r="A1957" t="str">
        <f t="shared" si="30"/>
        <v>Norman</v>
      </c>
      <c r="B1957">
        <v>0</v>
      </c>
      <c r="D1957">
        <v>1</v>
      </c>
      <c r="E1957">
        <v>23</v>
      </c>
      <c r="F1957" s="1">
        <v>43089</v>
      </c>
      <c r="G1957" s="1">
        <v>43091</v>
      </c>
      <c r="H1957">
        <v>5</v>
      </c>
      <c r="I1957">
        <v>30.9</v>
      </c>
      <c r="J1957">
        <v>0</v>
      </c>
      <c r="K1957">
        <v>35.332937899999997</v>
      </c>
      <c r="L1957">
        <v>-97.326161600000006</v>
      </c>
      <c r="M1957" s="13">
        <f>ACOS(COS(RADIANS(90-$P$2)) *COS(RADIANS(90-Table22[[#This Row],[Latitude]])) +SIN(RADIANS(90-$P$2)) *SIN(RADIANS(90-Table22[[#This Row],[Latitude]])) *COS(RADIANS($Q$2-Table22[[#This Row],[Longitude]]))) *3958.756</f>
        <v>11.09110584816289</v>
      </c>
      <c r="N1957" s="12">
        <f>Table22[[#This Row],[Permit Approval Date]]-Table22[[#This Row],[Permit Submitted Date]]</f>
        <v>2</v>
      </c>
    </row>
    <row r="1958" spans="1:14">
      <c r="A1958" t="str">
        <f t="shared" si="30"/>
        <v>Norman</v>
      </c>
      <c r="B1958">
        <v>1</v>
      </c>
      <c r="D1958">
        <v>2</v>
      </c>
      <c r="E1958">
        <v>37</v>
      </c>
      <c r="F1958" s="1">
        <v>43090</v>
      </c>
      <c r="G1958" s="1">
        <v>43098</v>
      </c>
      <c r="H1958">
        <v>8</v>
      </c>
      <c r="I1958">
        <v>75.069999999999993</v>
      </c>
      <c r="J1958">
        <v>0</v>
      </c>
      <c r="K1958">
        <v>35.162937899999996</v>
      </c>
      <c r="L1958">
        <v>-96.9261616</v>
      </c>
      <c r="M1958" s="13">
        <f>ACOS(COS(RADIANS(90-$P$2)) *COS(RADIANS(90-Table22[[#This Row],[Latitude]])) +SIN(RADIANS(90-$P$2)) *SIN(RADIANS(90-Table22[[#This Row],[Latitude]])) *COS(RADIANS($Q$2-Table22[[#This Row],[Longitude]]))) *3958.756</f>
        <v>29.540907678509793</v>
      </c>
      <c r="N1958" s="12">
        <f>Table22[[#This Row],[Permit Approval Date]]-Table22[[#This Row],[Permit Submitted Date]]</f>
        <v>8</v>
      </c>
    </row>
    <row r="1959" spans="1:14">
      <c r="A1959" t="str">
        <f t="shared" si="30"/>
        <v>Norman</v>
      </c>
      <c r="B1959">
        <v>1</v>
      </c>
      <c r="D1959">
        <v>1</v>
      </c>
      <c r="E1959">
        <v>23</v>
      </c>
      <c r="F1959" s="1">
        <v>43090</v>
      </c>
      <c r="G1959" s="1">
        <v>43098</v>
      </c>
      <c r="H1959">
        <v>9</v>
      </c>
      <c r="I1959">
        <v>69.84</v>
      </c>
      <c r="J1959">
        <v>0</v>
      </c>
      <c r="K1959">
        <v>35.232937899999996</v>
      </c>
      <c r="L1959">
        <v>-97.006161599999999</v>
      </c>
      <c r="M1959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959" s="12">
        <f>Table22[[#This Row],[Permit Approval Date]]-Table22[[#This Row],[Permit Submitted Date]]</f>
        <v>8</v>
      </c>
    </row>
    <row r="1960" spans="1:14">
      <c r="A1960" t="str">
        <f t="shared" si="30"/>
        <v>Norman</v>
      </c>
      <c r="B1960">
        <v>1</v>
      </c>
      <c r="D1960">
        <v>1</v>
      </c>
      <c r="E1960">
        <v>23</v>
      </c>
      <c r="F1960" s="1">
        <v>43090</v>
      </c>
      <c r="G1960" s="1">
        <v>43098</v>
      </c>
      <c r="H1960">
        <v>9</v>
      </c>
      <c r="I1960">
        <v>69.84</v>
      </c>
      <c r="J1960">
        <v>0</v>
      </c>
      <c r="K1960">
        <v>35.232937899999996</v>
      </c>
      <c r="L1960">
        <v>-97.006161599999999</v>
      </c>
      <c r="M1960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960" s="12">
        <f>Table22[[#This Row],[Permit Approval Date]]-Table22[[#This Row],[Permit Submitted Date]]</f>
        <v>8</v>
      </c>
    </row>
    <row r="1961" spans="1:14">
      <c r="A1961" t="str">
        <f t="shared" si="30"/>
        <v>Norman</v>
      </c>
      <c r="B1961">
        <v>0</v>
      </c>
      <c r="D1961">
        <v>1</v>
      </c>
      <c r="E1961">
        <v>29</v>
      </c>
      <c r="F1961" s="1">
        <v>43090</v>
      </c>
      <c r="G1961" s="1">
        <v>43090</v>
      </c>
      <c r="H1961">
        <v>5</v>
      </c>
      <c r="I1961">
        <v>48.49</v>
      </c>
      <c r="J1961">
        <v>0</v>
      </c>
      <c r="K1961">
        <v>35.232937899999996</v>
      </c>
      <c r="L1961">
        <v>-97.006161599999999</v>
      </c>
      <c r="M1961" s="13">
        <f>ACOS(COS(RADIANS(90-$P$2)) *COS(RADIANS(90-Table22[[#This Row],[Latitude]])) +SIN(RADIANS(90-$P$2)) *SIN(RADIANS(90-Table22[[#This Row],[Latitude]])) *COS(RADIANS($Q$2-Table22[[#This Row],[Longitude]]))) *3958.756</f>
        <v>24.931120266161376</v>
      </c>
      <c r="N1961" s="12">
        <f>Table22[[#This Row],[Permit Approval Date]]-Table22[[#This Row],[Permit Submitted Date]]</f>
        <v>0</v>
      </c>
    </row>
    <row r="1962" spans="1:14">
      <c r="A1962" t="str">
        <f t="shared" si="30"/>
        <v>Norman</v>
      </c>
      <c r="B1962">
        <v>0</v>
      </c>
      <c r="D1962">
        <v>1</v>
      </c>
      <c r="E1962">
        <v>35</v>
      </c>
      <c r="F1962" s="1">
        <v>43091</v>
      </c>
      <c r="G1962" s="1">
        <v>43108</v>
      </c>
      <c r="H1962">
        <v>9</v>
      </c>
      <c r="I1962">
        <v>61.699999999999996</v>
      </c>
      <c r="J1962">
        <v>0</v>
      </c>
      <c r="K1962">
        <v>34.992937899999994</v>
      </c>
      <c r="L1962">
        <v>-97.256161599999999</v>
      </c>
      <c r="M1962" s="13">
        <f>ACOS(COS(RADIANS(90-$P$2)) *COS(RADIANS(90-Table22[[#This Row],[Latitude]])) +SIN(RADIANS(90-$P$2)) *SIN(RADIANS(90-Table22[[#This Row],[Latitude]])) *COS(RADIANS($Q$2-Table22[[#This Row],[Longitude]]))) *3958.756</f>
        <v>18.241919062229613</v>
      </c>
      <c r="N1962" s="12">
        <f>Table22[[#This Row],[Permit Approval Date]]-Table22[[#This Row],[Permit Submitted Date]]</f>
        <v>17</v>
      </c>
    </row>
    <row r="1963" spans="1:14">
      <c r="A1963" t="str">
        <f t="shared" si="30"/>
        <v>Norman</v>
      </c>
      <c r="B1963">
        <v>0</v>
      </c>
      <c r="D1963">
        <v>2</v>
      </c>
      <c r="E1963">
        <v>35</v>
      </c>
      <c r="F1963" s="1">
        <v>43091</v>
      </c>
      <c r="G1963" s="1">
        <v>43091</v>
      </c>
      <c r="H1963">
        <v>8</v>
      </c>
      <c r="I1963">
        <v>60.45</v>
      </c>
      <c r="J1963">
        <v>0</v>
      </c>
      <c r="K1963">
        <v>35.082937899999997</v>
      </c>
      <c r="L1963">
        <v>-97.616161599999998</v>
      </c>
      <c r="M1963" s="13">
        <f>ACOS(COS(RADIANS(90-$P$2)) *COS(RADIANS(90-Table22[[#This Row],[Latitude]])) +SIN(RADIANS(90-$P$2)) *SIN(RADIANS(90-Table22[[#This Row],[Latitude]])) *COS(RADIANS($Q$2-Table22[[#This Row],[Longitude]]))) *3958.756</f>
        <v>12.811370472846091</v>
      </c>
      <c r="N1963" s="12">
        <f>Table22[[#This Row],[Permit Approval Date]]-Table22[[#This Row],[Permit Submitted Date]]</f>
        <v>0</v>
      </c>
    </row>
    <row r="1964" spans="1:14">
      <c r="A1964" t="str">
        <f t="shared" si="30"/>
        <v>Norman</v>
      </c>
      <c r="B1964">
        <v>0</v>
      </c>
      <c r="D1964">
        <v>2</v>
      </c>
      <c r="E1964">
        <v>43</v>
      </c>
      <c r="F1964" s="1">
        <v>43091</v>
      </c>
      <c r="G1964" s="1">
        <v>43108</v>
      </c>
      <c r="H1964">
        <v>6</v>
      </c>
      <c r="I1964">
        <v>53.370000000000005</v>
      </c>
      <c r="J1964">
        <v>0</v>
      </c>
      <c r="K1964">
        <v>35.222937899999998</v>
      </c>
      <c r="L1964">
        <v>-97.096161600000002</v>
      </c>
      <c r="M1964" s="13">
        <f>ACOS(COS(RADIANS(90-$P$2)) *COS(RADIANS(90-Table22[[#This Row],[Latitude]])) +SIN(RADIANS(90-$P$2)) *SIN(RADIANS(90-Table22[[#This Row],[Latitude]])) *COS(RADIANS($Q$2-Table22[[#This Row],[Longitude]]))) *3958.756</f>
        <v>19.81732509012247</v>
      </c>
      <c r="N1964" s="12">
        <f>Table22[[#This Row],[Permit Approval Date]]-Table22[[#This Row],[Permit Submitted Date]]</f>
        <v>17</v>
      </c>
    </row>
    <row r="1965" spans="1:14">
      <c r="A1965" t="str">
        <f t="shared" si="30"/>
        <v>Norman</v>
      </c>
      <c r="B1965">
        <v>1</v>
      </c>
      <c r="D1965">
        <v>1</v>
      </c>
      <c r="E1965">
        <v>27</v>
      </c>
      <c r="F1965" s="1">
        <v>43091</v>
      </c>
      <c r="G1965" s="1">
        <v>43098</v>
      </c>
      <c r="H1965">
        <v>6</v>
      </c>
      <c r="I1965">
        <v>40.519999999999996</v>
      </c>
      <c r="J1965">
        <v>0</v>
      </c>
      <c r="K1965">
        <v>35.028142000000003</v>
      </c>
      <c r="L1965">
        <v>-97.255610999999988</v>
      </c>
      <c r="M1965" s="13">
        <f>ACOS(COS(RADIANS(90-$P$2)) *COS(RADIANS(90-Table22[[#This Row],[Latitude]])) +SIN(RADIANS(90-$P$2)) *SIN(RADIANS(90-Table22[[#This Row],[Latitude]])) *COS(RADIANS($Q$2-Table22[[#This Row],[Longitude]]))) *3958.756</f>
        <v>16.360536167469984</v>
      </c>
      <c r="N1965" s="12">
        <f>Table22[[#This Row],[Permit Approval Date]]-Table22[[#This Row],[Permit Submitted Date]]</f>
        <v>7</v>
      </c>
    </row>
    <row r="1966" spans="1:14">
      <c r="A1966" t="str">
        <f t="shared" si="30"/>
        <v>Norman</v>
      </c>
      <c r="B1966">
        <v>0</v>
      </c>
      <c r="D1966">
        <v>1</v>
      </c>
      <c r="E1966">
        <v>30</v>
      </c>
      <c r="F1966" s="1">
        <v>43091</v>
      </c>
      <c r="G1966" s="1">
        <v>43103</v>
      </c>
      <c r="H1966">
        <v>6</v>
      </c>
      <c r="I1966">
        <v>24.759999999999998</v>
      </c>
      <c r="J1966">
        <v>0</v>
      </c>
      <c r="K1966">
        <v>36.452937899999995</v>
      </c>
      <c r="L1966">
        <v>-97.7861616</v>
      </c>
      <c r="M1966" s="13">
        <f>ACOS(COS(RADIANS(90-$P$2)) *COS(RADIANS(90-Table22[[#This Row],[Latitude]])) +SIN(RADIANS(90-$P$2)) *SIN(RADIANS(90-Table22[[#This Row],[Latitude]])) *COS(RADIANS($Q$2-Table22[[#This Row],[Longitude]]))) *3958.756</f>
        <v>88.224846694032422</v>
      </c>
      <c r="N1966" s="12">
        <f>Table22[[#This Row],[Permit Approval Date]]-Table22[[#This Row],[Permit Submitted Date]]</f>
        <v>12</v>
      </c>
    </row>
    <row r="1967" spans="1:14">
      <c r="A1967" t="str">
        <f t="shared" si="30"/>
        <v>Norman</v>
      </c>
      <c r="B1967">
        <v>1</v>
      </c>
      <c r="D1967">
        <v>1</v>
      </c>
      <c r="E1967">
        <v>15</v>
      </c>
      <c r="F1967" s="1">
        <v>43096</v>
      </c>
      <c r="G1967" s="1">
        <v>43111</v>
      </c>
      <c r="H1967">
        <v>3</v>
      </c>
      <c r="I1967">
        <v>26.19</v>
      </c>
      <c r="J1967">
        <v>0</v>
      </c>
      <c r="K1967">
        <v>35.085773100000004</v>
      </c>
      <c r="L1967">
        <v>-97.50491190000001</v>
      </c>
      <c r="M1967" s="13">
        <f>ACOS(COS(RADIANS(90-$P$2)) *COS(RADIANS(90-Table22[[#This Row],[Latitude]])) +SIN(RADIANS(90-$P$2)) *SIN(RADIANS(90-Table22[[#This Row],[Latitude]])) *COS(RADIANS($Q$2-Table22[[#This Row],[Longitude]]))) *3958.756</f>
        <v>8.9403388724868069</v>
      </c>
      <c r="N1967" s="12">
        <f>Table22[[#This Row],[Permit Approval Date]]-Table22[[#This Row],[Permit Submitted Date]]</f>
        <v>15</v>
      </c>
    </row>
    <row r="1968" spans="1:14">
      <c r="A1968" t="str">
        <f t="shared" si="30"/>
        <v>Norman</v>
      </c>
      <c r="B1968">
        <v>0</v>
      </c>
      <c r="D1968">
        <v>1</v>
      </c>
      <c r="E1968">
        <v>23</v>
      </c>
      <c r="F1968" s="1">
        <v>43097</v>
      </c>
      <c r="G1968" s="1">
        <v>43097</v>
      </c>
      <c r="H1968">
        <v>4</v>
      </c>
      <c r="I1968">
        <v>28.380000000000003</v>
      </c>
      <c r="J1968">
        <v>0</v>
      </c>
      <c r="K1968">
        <v>36.262937899999997</v>
      </c>
      <c r="L1968">
        <v>-97.766161600000004</v>
      </c>
      <c r="M1968" s="13">
        <f>ACOS(COS(RADIANS(90-$P$2)) *COS(RADIANS(90-Table22[[#This Row],[Latitude]])) +SIN(RADIANS(90-$P$2)) *SIN(RADIANS(90-Table22[[#This Row],[Latitude]])) *COS(RADIANS($Q$2-Table22[[#This Row],[Longitude]]))) *3958.756</f>
        <v>75.189491667285424</v>
      </c>
      <c r="N1968" s="12">
        <f>Table22[[#This Row],[Permit Approval Date]]-Table22[[#This Row],[Permit Submitted Date]]</f>
        <v>0</v>
      </c>
    </row>
    <row r="1969" spans="1:14">
      <c r="A1969" t="str">
        <f t="shared" si="30"/>
        <v>Norman</v>
      </c>
      <c r="B1969">
        <v>1</v>
      </c>
      <c r="D1969">
        <v>1</v>
      </c>
      <c r="E1969">
        <v>24</v>
      </c>
      <c r="F1969" s="1">
        <v>43098</v>
      </c>
      <c r="G1969" s="1">
        <v>43110</v>
      </c>
      <c r="H1969">
        <v>5</v>
      </c>
      <c r="I1969">
        <v>47.78</v>
      </c>
      <c r="J1969">
        <v>0</v>
      </c>
      <c r="K1969">
        <v>35.108142000000001</v>
      </c>
      <c r="L1969">
        <v>-97.225610999999986</v>
      </c>
      <c r="M1969" s="13">
        <f>ACOS(COS(RADIANS(90-$P$2)) *COS(RADIANS(90-Table22[[#This Row],[Latitude]])) +SIN(RADIANS(90-$P$2)) *SIN(RADIANS(90-Table22[[#This Row],[Latitude]])) *COS(RADIANS($Q$2-Table22[[#This Row],[Longitude]]))) *3958.756</f>
        <v>14.200125910696551</v>
      </c>
      <c r="N1969" s="12">
        <f>Table22[[#This Row],[Permit Approval Date]]-Table22[[#This Row],[Permit Submitted Date]]</f>
        <v>12</v>
      </c>
    </row>
    <row r="1970" spans="1:14">
      <c r="A1970" t="str">
        <f t="shared" si="30"/>
        <v>Norman</v>
      </c>
      <c r="B1970">
        <v>1</v>
      </c>
      <c r="C1970">
        <v>1</v>
      </c>
      <c r="D1970">
        <v>1</v>
      </c>
      <c r="E1970">
        <v>21</v>
      </c>
      <c r="F1970" s="1">
        <v>43102</v>
      </c>
      <c r="G1970" s="1">
        <v>43103</v>
      </c>
      <c r="H1970">
        <v>7</v>
      </c>
      <c r="I1970">
        <v>33</v>
      </c>
      <c r="J1970">
        <v>23.1</v>
      </c>
      <c r="K1970">
        <v>34.602937899999993</v>
      </c>
      <c r="L1970">
        <v>-96.986161600000003</v>
      </c>
      <c r="M1970" s="13">
        <f>ACOS(COS(RADIANS(90-$P$2)) *COS(RADIANS(90-Table22[[#This Row],[Latitude]])) +SIN(RADIANS(90-$P$2)) *SIN(RADIANS(90-Table22[[#This Row],[Latitude]])) *COS(RADIANS($Q$2-Table22[[#This Row],[Longitude]]))) *3958.756</f>
        <v>49.166285764136397</v>
      </c>
      <c r="N1970" s="12">
        <f>Table22[[#This Row],[Permit Approval Date]]-Table22[[#This Row],[Permit Submitted Date]]</f>
        <v>1</v>
      </c>
    </row>
    <row r="1971" spans="1:14">
      <c r="A1971" t="str">
        <f t="shared" si="30"/>
        <v>Norman</v>
      </c>
      <c r="B1971">
        <v>0</v>
      </c>
      <c r="D1971">
        <v>1</v>
      </c>
      <c r="E1971">
        <v>21</v>
      </c>
      <c r="F1971" s="1">
        <v>43103</v>
      </c>
      <c r="G1971" s="1">
        <v>43103</v>
      </c>
      <c r="H1971">
        <v>7</v>
      </c>
      <c r="I1971">
        <v>46.43</v>
      </c>
      <c r="J1971">
        <v>0</v>
      </c>
      <c r="K1971">
        <v>35.312937899999994</v>
      </c>
      <c r="L1971">
        <v>-97.116161599999998</v>
      </c>
      <c r="M1971" s="13">
        <f>ACOS(COS(RADIANS(90-$P$2)) *COS(RADIANS(90-Table22[[#This Row],[Latitude]])) +SIN(RADIANS(90-$P$2)) *SIN(RADIANS(90-Table22[[#This Row],[Latitude]])) *COS(RADIANS($Q$2-Table22[[#This Row],[Longitude]]))) *3958.756</f>
        <v>20.0526662182363</v>
      </c>
      <c r="N1971" s="12">
        <f>Table22[[#This Row],[Permit Approval Date]]-Table22[[#This Row],[Permit Submitted Date]]</f>
        <v>0</v>
      </c>
    </row>
    <row r="1972" spans="1:14">
      <c r="A1972" t="str">
        <f t="shared" si="30"/>
        <v>Norman</v>
      </c>
      <c r="B1972">
        <v>1</v>
      </c>
      <c r="D1972">
        <v>1</v>
      </c>
      <c r="E1972">
        <v>20</v>
      </c>
      <c r="F1972" s="1">
        <v>43104</v>
      </c>
      <c r="G1972" s="1">
        <v>43111</v>
      </c>
      <c r="H1972">
        <v>9</v>
      </c>
      <c r="I1972">
        <v>72.66</v>
      </c>
      <c r="J1972">
        <v>0</v>
      </c>
      <c r="K1972">
        <v>35.245345200000003</v>
      </c>
      <c r="L1972">
        <v>-97.414357899999999</v>
      </c>
      <c r="M1972" s="13">
        <f>ACOS(COS(RADIANS(90-$P$2)) *COS(RADIANS(90-Table22[[#This Row],[Latitude]])) +SIN(RADIANS(90-$P$2)) *SIN(RADIANS(90-Table22[[#This Row],[Latitude]])) *COS(RADIANS($Q$2-Table22[[#This Row],[Longitude]]))) *3958.756</f>
        <v>3.2680007818485133</v>
      </c>
      <c r="N1972" s="12">
        <f>Table22[[#This Row],[Permit Approval Date]]-Table22[[#This Row],[Permit Submitted Date]]</f>
        <v>7</v>
      </c>
    </row>
    <row r="1973" spans="1:14">
      <c r="A1973" t="str">
        <f t="shared" si="30"/>
        <v>Norman</v>
      </c>
      <c r="B1973">
        <v>1</v>
      </c>
      <c r="D1973">
        <v>1</v>
      </c>
      <c r="E1973">
        <v>14</v>
      </c>
      <c r="F1973" s="1">
        <v>43104</v>
      </c>
      <c r="G1973" s="1">
        <v>43112</v>
      </c>
      <c r="H1973">
        <v>5</v>
      </c>
      <c r="I1973">
        <v>35.549999999999997</v>
      </c>
      <c r="J1973">
        <v>4.5</v>
      </c>
      <c r="K1973">
        <v>35.210055100000098</v>
      </c>
      <c r="L1973">
        <v>-97.442210399999993</v>
      </c>
      <c r="M1973" s="13">
        <f>ACOS(COS(RADIANS(90-$P$2)) *COS(RADIANS(90-Table22[[#This Row],[Latitude]])) +SIN(RADIANS(90-$P$2)) *SIN(RADIANS(90-Table22[[#This Row],[Latitude]])) *COS(RADIANS($Q$2-Table22[[#This Row],[Longitude]]))) *3958.756</f>
        <v>0.37120656055092016</v>
      </c>
      <c r="N1973" s="12">
        <f>Table22[[#This Row],[Permit Approval Date]]-Table22[[#This Row],[Permit Submitted Date]]</f>
        <v>8</v>
      </c>
    </row>
    <row r="1974" spans="1:14">
      <c r="A1974" t="str">
        <f t="shared" si="30"/>
        <v>Norman</v>
      </c>
      <c r="B1974">
        <v>1</v>
      </c>
      <c r="D1974">
        <v>1</v>
      </c>
      <c r="E1974">
        <v>19</v>
      </c>
      <c r="F1974" s="1">
        <v>43104</v>
      </c>
      <c r="G1974" s="1">
        <v>43105</v>
      </c>
      <c r="H1974">
        <v>4</v>
      </c>
      <c r="I1974">
        <v>30.77</v>
      </c>
      <c r="J1974">
        <v>0</v>
      </c>
      <c r="K1974">
        <v>35.155773100000005</v>
      </c>
      <c r="L1974">
        <v>-97.454911899999999</v>
      </c>
      <c r="M1974" s="13">
        <f>ACOS(COS(RADIANS(90-$P$2)) *COS(RADIANS(90-Table22[[#This Row],[Latitude]])) +SIN(RADIANS(90-$P$2)) *SIN(RADIANS(90-Table22[[#This Row],[Latitude]])) *COS(RADIANS($Q$2-Table22[[#This Row],[Longitude]]))) *3958.756</f>
        <v>3.5065255186950295</v>
      </c>
      <c r="N1974" s="12">
        <f>Table22[[#This Row],[Permit Approval Date]]-Table22[[#This Row],[Permit Submitted Date]]</f>
        <v>1</v>
      </c>
    </row>
    <row r="1975" spans="1:14">
      <c r="A1975" t="str">
        <f t="shared" si="30"/>
        <v>Norman</v>
      </c>
      <c r="B1975">
        <v>1</v>
      </c>
      <c r="D1975">
        <v>1</v>
      </c>
      <c r="E1975">
        <v>26</v>
      </c>
      <c r="F1975" s="1">
        <v>43105</v>
      </c>
      <c r="G1975" s="1">
        <v>43108</v>
      </c>
      <c r="H1975">
        <v>10</v>
      </c>
      <c r="I1975">
        <v>76.28</v>
      </c>
      <c r="J1975">
        <v>0</v>
      </c>
      <c r="K1975">
        <v>35.360055100000096</v>
      </c>
      <c r="L1975">
        <v>-97.772210399999992</v>
      </c>
      <c r="M1975" s="13">
        <f>ACOS(COS(RADIANS(90-$P$2)) *COS(RADIANS(90-Table22[[#This Row],[Latitude]])) +SIN(RADIANS(90-$P$2)) *SIN(RADIANS(90-Table22[[#This Row],[Latitude]])) *COS(RADIANS($Q$2-Table22[[#This Row],[Longitude]]))) *3958.756</f>
        <v>21.223255111471438</v>
      </c>
      <c r="N1975" s="12">
        <f>Table22[[#This Row],[Permit Approval Date]]-Table22[[#This Row],[Permit Submitted Date]]</f>
        <v>3</v>
      </c>
    </row>
    <row r="1976" spans="1:14">
      <c r="A1976" t="str">
        <f t="shared" si="30"/>
        <v>Norman</v>
      </c>
      <c r="B1976">
        <v>1</v>
      </c>
      <c r="D1976">
        <v>2</v>
      </c>
      <c r="E1976">
        <v>42</v>
      </c>
      <c r="F1976" s="1">
        <v>43105</v>
      </c>
      <c r="G1976" s="1">
        <v>43112</v>
      </c>
      <c r="H1976">
        <v>6</v>
      </c>
      <c r="I1976">
        <v>54.539999999999992</v>
      </c>
      <c r="J1976">
        <v>2.0699999999999998</v>
      </c>
      <c r="K1976">
        <v>35.153925000000001</v>
      </c>
      <c r="L1976">
        <v>-97.259214</v>
      </c>
      <c r="M1976" s="13">
        <f>ACOS(COS(RADIANS(90-$P$2)) *COS(RADIANS(90-Table22[[#This Row],[Latitude]])) +SIN(RADIANS(90-$P$2)) *SIN(RADIANS(90-Table22[[#This Row],[Latitude]])) *COS(RADIANS($Q$2-Table22[[#This Row],[Longitude]]))) *3958.756</f>
        <v>11.179780205376034</v>
      </c>
      <c r="N1976" s="12">
        <f>Table22[[#This Row],[Permit Approval Date]]-Table22[[#This Row],[Permit Submitted Date]]</f>
        <v>7</v>
      </c>
    </row>
    <row r="1977" spans="1:14">
      <c r="A1977" t="str">
        <f t="shared" si="30"/>
        <v>Norman</v>
      </c>
      <c r="B1977">
        <v>1</v>
      </c>
      <c r="D1977">
        <v>1</v>
      </c>
      <c r="E1977">
        <v>15</v>
      </c>
      <c r="F1977" s="1">
        <v>43109</v>
      </c>
      <c r="G1977" s="1">
        <v>43109</v>
      </c>
      <c r="H1977">
        <v>8</v>
      </c>
      <c r="I1977">
        <v>56.49</v>
      </c>
      <c r="J1977">
        <v>8.83</v>
      </c>
      <c r="K1977">
        <v>35.220556999999999</v>
      </c>
      <c r="L1977">
        <v>-97.410181399999999</v>
      </c>
      <c r="M1977" s="13">
        <f>ACOS(COS(RADIANS(90-$P$2)) *COS(RADIANS(90-Table22[[#This Row],[Latitude]])) +SIN(RADIANS(90-$P$2)) *SIN(RADIANS(90-Table22[[#This Row],[Latitude]])) *COS(RADIANS($Q$2-Table22[[#This Row],[Longitude]]))) *3958.756</f>
        <v>2.2875527722815843</v>
      </c>
      <c r="N1977" s="12">
        <f>Table22[[#This Row],[Permit Approval Date]]-Table22[[#This Row],[Permit Submitted Date]]</f>
        <v>0</v>
      </c>
    </row>
    <row r="1978" spans="1:14">
      <c r="A1978" t="str">
        <f t="shared" si="30"/>
        <v>Norman</v>
      </c>
      <c r="B1978">
        <v>0</v>
      </c>
      <c r="D1978">
        <v>1</v>
      </c>
      <c r="E1978">
        <v>27</v>
      </c>
      <c r="F1978" s="1">
        <v>43109</v>
      </c>
      <c r="G1978" s="1">
        <v>43110</v>
      </c>
      <c r="H1978">
        <v>5</v>
      </c>
      <c r="I1978">
        <v>36.300000000000004</v>
      </c>
      <c r="J1978">
        <v>0</v>
      </c>
      <c r="K1978">
        <v>35.072937899999999</v>
      </c>
      <c r="L1978">
        <v>-97.396161599999999</v>
      </c>
      <c r="M1978" s="13">
        <f>ACOS(COS(RADIANS(90-$P$2)) *COS(RADIANS(90-Table22[[#This Row],[Latitude]])) +SIN(RADIANS(90-$P$2)) *SIN(RADIANS(90-Table22[[#This Row],[Latitude]])) *COS(RADIANS($Q$2-Table22[[#This Row],[Longitude]]))) *3958.756</f>
        <v>9.6301363463523302</v>
      </c>
      <c r="N1978" s="12">
        <f>Table22[[#This Row],[Permit Approval Date]]-Table22[[#This Row],[Permit Submitted Date]]</f>
        <v>1</v>
      </c>
    </row>
    <row r="1979" spans="1:14">
      <c r="A1979" t="str">
        <f t="shared" si="30"/>
        <v>Norman</v>
      </c>
      <c r="B1979">
        <v>1</v>
      </c>
      <c r="D1979">
        <v>1</v>
      </c>
      <c r="E1979">
        <v>14</v>
      </c>
      <c r="F1979" s="1">
        <v>43111</v>
      </c>
      <c r="G1979" s="1">
        <v>43123</v>
      </c>
      <c r="H1979">
        <v>4</v>
      </c>
      <c r="I1979">
        <v>41.480000000000004</v>
      </c>
      <c r="J1979">
        <v>0</v>
      </c>
      <c r="K1979">
        <v>34.878142000000004</v>
      </c>
      <c r="L1979">
        <v>-97.275610999999998</v>
      </c>
      <c r="M1979" s="13">
        <f>ACOS(COS(RADIANS(90-$P$2)) *COS(RADIANS(90-Table22[[#This Row],[Latitude]])) +SIN(RADIANS(90-$P$2)) *SIN(RADIANS(90-Table22[[#This Row],[Latitude]])) *COS(RADIANS($Q$2-Table22[[#This Row],[Longitude]]))) *3958.756</f>
        <v>24.63626411769442</v>
      </c>
      <c r="N1979" s="12">
        <f>Table22[[#This Row],[Permit Approval Date]]-Table22[[#This Row],[Permit Submitted Date]]</f>
        <v>12</v>
      </c>
    </row>
    <row r="1980" spans="1:14">
      <c r="A1980" t="str">
        <f t="shared" si="30"/>
        <v>Norman</v>
      </c>
      <c r="B1980">
        <v>1</v>
      </c>
      <c r="D1980">
        <v>1</v>
      </c>
      <c r="E1980">
        <v>21</v>
      </c>
      <c r="F1980" s="1">
        <v>43117</v>
      </c>
      <c r="G1980" s="1">
        <v>43123</v>
      </c>
      <c r="H1980">
        <v>3</v>
      </c>
      <c r="I1980">
        <v>29</v>
      </c>
      <c r="J1980">
        <v>0</v>
      </c>
      <c r="K1980">
        <v>35.138142000000002</v>
      </c>
      <c r="L1980">
        <v>-97.345610999999991</v>
      </c>
      <c r="M1980" s="13">
        <f>ACOS(COS(RADIANS(90-$P$2)) *COS(RADIANS(90-Table22[[#This Row],[Latitude]])) +SIN(RADIANS(90-$P$2)) *SIN(RADIANS(90-Table22[[#This Row],[Latitude]])) *COS(RADIANS($Q$2-Table22[[#This Row],[Longitude]]))) *3958.756</f>
        <v>7.3872699983068753</v>
      </c>
      <c r="N1980" s="12">
        <f>Table22[[#This Row],[Permit Approval Date]]-Table22[[#This Row],[Permit Submitted Date]]</f>
        <v>6</v>
      </c>
    </row>
    <row r="1981" spans="1:14">
      <c r="A1981" t="str">
        <f t="shared" si="30"/>
        <v>Norman</v>
      </c>
      <c r="B1981">
        <v>1</v>
      </c>
      <c r="D1981">
        <v>1</v>
      </c>
      <c r="E1981">
        <v>18</v>
      </c>
      <c r="F1981" s="1">
        <v>43119</v>
      </c>
      <c r="G1981" s="1">
        <v>43119</v>
      </c>
      <c r="H1981">
        <v>6</v>
      </c>
      <c r="I1981">
        <v>41</v>
      </c>
      <c r="J1981">
        <v>0</v>
      </c>
      <c r="K1981">
        <v>35.220954999999996</v>
      </c>
      <c r="L1981">
        <v>-97.461640000000003</v>
      </c>
      <c r="M1981" s="13">
        <f>ACOS(COS(RADIANS(90-$P$2)) *COS(RADIANS(90-Table22[[#This Row],[Latitude]])) +SIN(RADIANS(90-$P$2)) *SIN(RADIANS(90-Table22[[#This Row],[Latitude]])) *COS(RADIANS($Q$2-Table22[[#This Row],[Longitude]]))) *3958.756</f>
        <v>1.3329858135153894</v>
      </c>
      <c r="N1981" s="12">
        <f>Table22[[#This Row],[Permit Approval Date]]-Table22[[#This Row],[Permit Submitted Date]]</f>
        <v>0</v>
      </c>
    </row>
    <row r="1982" spans="1:14">
      <c r="A1982" s="6"/>
      <c r="B1982" s="6"/>
      <c r="C1982" s="6"/>
      <c r="D1982" s="6"/>
      <c r="E1982" s="6"/>
      <c r="F1982" s="7"/>
      <c r="G1982" s="7"/>
      <c r="H1982" s="6"/>
      <c r="I1982" s="6">
        <f>MIN(I2:I1981)</f>
        <v>2</v>
      </c>
      <c r="J1982" s="6"/>
      <c r="K1982" s="6"/>
      <c r="L1982" s="6"/>
      <c r="M1982" s="8"/>
      <c r="N198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879"/>
  <sheetViews>
    <sheetView workbookViewId="0">
      <selection activeCell="P135" sqref="P135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4" max="14" width="12.140625" customWidth="1"/>
    <col min="15" max="15" width="13.5703125" customWidth="1"/>
    <col min="16" max="16" width="10.5703125" customWidth="1"/>
    <col min="17" max="17" width="10.2851562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 hidden="1">
      <c r="A2" t="str">
        <f>"Norman"</f>
        <v>Norman</v>
      </c>
      <c r="B2">
        <v>0</v>
      </c>
      <c r="D2">
        <v>1</v>
      </c>
      <c r="E2">
        <v>25</v>
      </c>
      <c r="F2" s="1">
        <v>42352</v>
      </c>
      <c r="G2" s="1">
        <v>42373</v>
      </c>
      <c r="H2">
        <v>10</v>
      </c>
      <c r="I2">
        <v>81</v>
      </c>
      <c r="J2">
        <v>0</v>
      </c>
      <c r="K2">
        <v>35.482937899999996</v>
      </c>
      <c r="L2">
        <v>-97.206161600000001</v>
      </c>
      <c r="M2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 hidden="1">
      <c r="A3" t="str">
        <f>"Norman"</f>
        <v>Norman</v>
      </c>
      <c r="B3">
        <v>0</v>
      </c>
      <c r="D3">
        <v>1</v>
      </c>
      <c r="E3">
        <v>25</v>
      </c>
      <c r="F3" s="1">
        <v>42373</v>
      </c>
      <c r="G3" s="1">
        <v>42380</v>
      </c>
      <c r="H3">
        <v>17</v>
      </c>
      <c r="I3">
        <v>139</v>
      </c>
      <c r="J3">
        <v>0</v>
      </c>
      <c r="K3">
        <v>35.362937899999999</v>
      </c>
      <c r="L3">
        <v>-97.116161599999998</v>
      </c>
      <c r="M3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3" s="5">
        <f>Table22[[#This Row],[Permit Approval Date]]-Table22[[#This Row],[Permit Submitted Date]]</f>
        <v>19</v>
      </c>
    </row>
    <row r="4" spans="1:17" hidden="1">
      <c r="A4" t="str">
        <f>"Norman"</f>
        <v>Norman</v>
      </c>
      <c r="B4">
        <v>0</v>
      </c>
      <c r="D4">
        <v>1</v>
      </c>
      <c r="E4">
        <v>25</v>
      </c>
      <c r="F4" s="1">
        <v>42391</v>
      </c>
      <c r="G4" s="1">
        <v>42391</v>
      </c>
      <c r="H4">
        <v>14</v>
      </c>
      <c r="I4">
        <v>119</v>
      </c>
      <c r="J4">
        <v>0</v>
      </c>
      <c r="K4">
        <v>34.782937899999993</v>
      </c>
      <c r="L4">
        <v>-98.076161600000006</v>
      </c>
      <c r="M4" s="5">
        <f>ACOS(COS(RADIANS(90-$P$2)) *COS(RADIANS(90-Table22511[[#This Row],[Latitude]])) +SIN(RADIANS(90-$P$2)) *SIN(RADIANS(90-Table22511[[#This Row],[Latitude]])) *COS(RADIANS($Q$2-Table22511[[#This Row],[Longitude]]))) *3958.756</f>
        <v>46.091469153605814</v>
      </c>
      <c r="N4" s="5">
        <f>Table22[[#This Row],[Permit Approval Date]]-Table22[[#This Row],[Permit Submitted Date]]</f>
        <v>14</v>
      </c>
    </row>
    <row r="5" spans="1:17">
      <c r="A5" t="str">
        <f>"Norman"</f>
        <v>Norman</v>
      </c>
      <c r="B5">
        <v>0</v>
      </c>
      <c r="C5">
        <v>1</v>
      </c>
      <c r="D5">
        <v>1</v>
      </c>
      <c r="E5">
        <v>25</v>
      </c>
      <c r="F5" s="1">
        <v>42402</v>
      </c>
      <c r="G5" s="1">
        <v>42403</v>
      </c>
      <c r="H5">
        <v>16</v>
      </c>
      <c r="I5">
        <v>99.5</v>
      </c>
      <c r="J5">
        <v>12</v>
      </c>
      <c r="K5">
        <v>35.472937899999998</v>
      </c>
      <c r="L5">
        <v>-97.026161599999995</v>
      </c>
      <c r="M5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5" s="5">
        <f>Table22[[#This Row],[Permit Approval Date]]-Table22[[#This Row],[Permit Submitted Date]]</f>
        <v>10</v>
      </c>
    </row>
    <row r="6" spans="1:17" hidden="1">
      <c r="A6" t="str">
        <f>"Norman"</f>
        <v>Norman</v>
      </c>
      <c r="B6">
        <v>0</v>
      </c>
      <c r="D6">
        <v>1</v>
      </c>
      <c r="E6">
        <v>25</v>
      </c>
      <c r="F6" s="1">
        <v>42408</v>
      </c>
      <c r="G6" s="1">
        <v>42408</v>
      </c>
      <c r="H6">
        <v>15</v>
      </c>
      <c r="I6">
        <v>127</v>
      </c>
      <c r="J6">
        <v>0</v>
      </c>
      <c r="K6">
        <v>36.282937899999993</v>
      </c>
      <c r="L6">
        <v>-98.2861616</v>
      </c>
      <c r="M6" s="5">
        <f>ACOS(COS(RADIANS(90-$P$2)) *COS(RADIANS(90-Table22511[[#This Row],[Latitude]])) +SIN(RADIANS(90-$P$2)) *SIN(RADIANS(90-Table22511[[#This Row],[Latitude]])) *COS(RADIANS($Q$2-Table22511[[#This Row],[Longitude]]))) *3958.756</f>
        <v>88.047567121306258</v>
      </c>
      <c r="N6" s="5">
        <f>Table22[[#This Row],[Permit Approval Date]]-Table22[[#This Row],[Permit Submitted Date]]</f>
        <v>6</v>
      </c>
    </row>
    <row r="7" spans="1:17" hidden="1">
      <c r="A7" t="str">
        <f>"Norman"</f>
        <v>Norman</v>
      </c>
      <c r="B7">
        <v>0</v>
      </c>
      <c r="D7">
        <v>1</v>
      </c>
      <c r="E7">
        <v>25</v>
      </c>
      <c r="F7" s="1">
        <v>42419</v>
      </c>
      <c r="G7" s="1">
        <v>42425</v>
      </c>
      <c r="H7">
        <v>23</v>
      </c>
      <c r="I7">
        <v>171.75</v>
      </c>
      <c r="J7">
        <v>0</v>
      </c>
      <c r="K7">
        <v>35.362937899999999</v>
      </c>
      <c r="L7">
        <v>-97.236161600000003</v>
      </c>
      <c r="M7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7" s="5">
        <f>Table22[[#This Row],[Permit Approval Date]]-Table22[[#This Row],[Permit Submitted Date]]</f>
        <v>13</v>
      </c>
    </row>
    <row r="8" spans="1:17" hidden="1">
      <c r="A8" t="str">
        <f>"Norman"</f>
        <v>Norman</v>
      </c>
      <c r="B8">
        <v>0</v>
      </c>
      <c r="D8">
        <v>1</v>
      </c>
      <c r="E8">
        <v>25</v>
      </c>
      <c r="F8" s="1">
        <v>42444</v>
      </c>
      <c r="G8" s="1">
        <v>42452</v>
      </c>
      <c r="H8">
        <v>5</v>
      </c>
      <c r="I8">
        <v>41</v>
      </c>
      <c r="J8">
        <v>0</v>
      </c>
      <c r="K8">
        <v>35.242937899999994</v>
      </c>
      <c r="L8">
        <v>-97.266161600000004</v>
      </c>
      <c r="M8" s="5">
        <f>ACOS(COS(RADIANS(90-$P$2)) *COS(RADIANS(90-Table22511[[#This Row],[Latitude]])) +SIN(RADIANS(90-$P$2)) *SIN(RADIANS(90-Table22511[[#This Row],[Latitude]])) *COS(RADIANS($Q$2-Table22511[[#This Row],[Longitude]]))) *3958.756</f>
        <v>10.49913770014671</v>
      </c>
      <c r="N8" s="5">
        <f>Table22[[#This Row],[Permit Approval Date]]-Table22[[#This Row],[Permit Submitted Date]]</f>
        <v>12</v>
      </c>
    </row>
    <row r="9" spans="1:17" hidden="1">
      <c r="A9" t="str">
        <f>"Norman"</f>
        <v>Norman</v>
      </c>
      <c r="B9">
        <v>0</v>
      </c>
      <c r="D9">
        <v>1</v>
      </c>
      <c r="E9">
        <v>25</v>
      </c>
      <c r="F9" s="1">
        <v>42450</v>
      </c>
      <c r="G9" s="1">
        <v>42450</v>
      </c>
      <c r="H9">
        <v>6</v>
      </c>
      <c r="I9">
        <v>50.5</v>
      </c>
      <c r="J9">
        <v>0</v>
      </c>
      <c r="K9">
        <v>35.232937899999996</v>
      </c>
      <c r="L9">
        <v>-97.006161599999999</v>
      </c>
      <c r="M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9" s="5">
        <f>Table22[[#This Row],[Permit Approval Date]]-Table22[[#This Row],[Permit Submitted Date]]</f>
        <v>8</v>
      </c>
    </row>
    <row r="10" spans="1:17" hidden="1">
      <c r="A10" t="str">
        <f>"Norman"</f>
        <v>Norman</v>
      </c>
      <c r="B10">
        <v>0</v>
      </c>
      <c r="D10">
        <v>1</v>
      </c>
      <c r="E10">
        <v>25</v>
      </c>
      <c r="F10" s="1">
        <v>42458</v>
      </c>
      <c r="G10" s="1">
        <v>42458</v>
      </c>
      <c r="H10">
        <v>4</v>
      </c>
      <c r="I10">
        <v>38</v>
      </c>
      <c r="J10">
        <v>0</v>
      </c>
      <c r="K10">
        <v>34.782937899999993</v>
      </c>
      <c r="L10">
        <v>-98.076161600000006</v>
      </c>
      <c r="M10" s="5">
        <f>ACOS(COS(RADIANS(90-$P$2)) *COS(RADIANS(90-Table22511[[#This Row],[Latitude]])) +SIN(RADIANS(90-$P$2)) *SIN(RADIANS(90-Table22511[[#This Row],[Latitude]])) *COS(RADIANS($Q$2-Table22511[[#This Row],[Longitude]]))) *3958.756</f>
        <v>46.091469153605814</v>
      </c>
      <c r="N10" s="5">
        <f>Table22[[#This Row],[Permit Approval Date]]-Table22[[#This Row],[Permit Submitted Date]]</f>
        <v>9</v>
      </c>
    </row>
    <row r="11" spans="1:17" hidden="1">
      <c r="A11" t="str">
        <f>"Norman"</f>
        <v>Norman</v>
      </c>
      <c r="B11">
        <v>0</v>
      </c>
      <c r="D11">
        <v>1</v>
      </c>
      <c r="E11">
        <v>25</v>
      </c>
      <c r="F11" s="1">
        <v>42479</v>
      </c>
      <c r="G11" s="1">
        <v>42488</v>
      </c>
      <c r="H11">
        <v>12</v>
      </c>
      <c r="I11">
        <v>99</v>
      </c>
      <c r="J11">
        <v>0</v>
      </c>
      <c r="K11">
        <v>36.282937899999993</v>
      </c>
      <c r="L11">
        <v>-98.2861616</v>
      </c>
      <c r="M11" s="5">
        <f>ACOS(COS(RADIANS(90-$P$2)) *COS(RADIANS(90-Table22511[[#This Row],[Latitude]])) +SIN(RADIANS(90-$P$2)) *SIN(RADIANS(90-Table22511[[#This Row],[Latitude]])) *COS(RADIANS($Q$2-Table22511[[#This Row],[Longitude]]))) *3958.756</f>
        <v>88.047567121306258</v>
      </c>
      <c r="N11" s="5">
        <f>Table22[[#This Row],[Permit Approval Date]]-Table22[[#This Row],[Permit Submitted Date]]</f>
        <v>7</v>
      </c>
    </row>
    <row r="12" spans="1:17" hidden="1">
      <c r="A12" t="str">
        <f>"Norman"</f>
        <v>Norman</v>
      </c>
      <c r="B12">
        <v>0</v>
      </c>
      <c r="D12">
        <v>1</v>
      </c>
      <c r="E12">
        <v>25</v>
      </c>
      <c r="F12" s="1">
        <v>42487</v>
      </c>
      <c r="G12" s="1">
        <v>42493</v>
      </c>
      <c r="H12">
        <v>4</v>
      </c>
      <c r="I12">
        <v>30.5</v>
      </c>
      <c r="J12">
        <v>0</v>
      </c>
      <c r="K12">
        <v>35.352937899999993</v>
      </c>
      <c r="L12">
        <v>-97.196161599999996</v>
      </c>
      <c r="M12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12" s="5">
        <f>Table22[[#This Row],[Permit Approval Date]]-Table22[[#This Row],[Permit Submitted Date]]</f>
        <v>9</v>
      </c>
    </row>
    <row r="13" spans="1:17" hidden="1">
      <c r="A13" t="str">
        <f>"Norman"</f>
        <v>Norman</v>
      </c>
      <c r="B13">
        <v>0</v>
      </c>
      <c r="D13">
        <v>1</v>
      </c>
      <c r="E13">
        <v>25</v>
      </c>
      <c r="F13" s="1">
        <v>42509</v>
      </c>
      <c r="G13" s="1">
        <v>42516</v>
      </c>
      <c r="H13">
        <v>10</v>
      </c>
      <c r="I13">
        <v>82</v>
      </c>
      <c r="J13">
        <v>0</v>
      </c>
      <c r="K13">
        <v>35.242937899999994</v>
      </c>
      <c r="L13">
        <v>-97.226161599999998</v>
      </c>
      <c r="M13" s="5">
        <f>ACOS(COS(RADIANS(90-$P$2)) *COS(RADIANS(90-Table22511[[#This Row],[Latitude]])) +SIN(RADIANS(90-$P$2)) *SIN(RADIANS(90-Table22511[[#This Row],[Latitude]])) *COS(RADIANS($Q$2-Table22511[[#This Row],[Longitude]]))) *3958.756</f>
        <v>12.701181611774436</v>
      </c>
      <c r="N13" s="5">
        <f>Table22[[#This Row],[Permit Approval Date]]-Table22[[#This Row],[Permit Submitted Date]]</f>
        <v>9</v>
      </c>
    </row>
    <row r="14" spans="1:17" hidden="1">
      <c r="A14" t="str">
        <f>"Norman"</f>
        <v>Norman</v>
      </c>
      <c r="B14">
        <v>0</v>
      </c>
      <c r="D14">
        <v>1</v>
      </c>
      <c r="E14">
        <v>25</v>
      </c>
      <c r="F14" s="1">
        <v>42510</v>
      </c>
      <c r="G14" s="1">
        <v>42527</v>
      </c>
      <c r="H14">
        <v>9</v>
      </c>
      <c r="I14">
        <v>71</v>
      </c>
      <c r="J14">
        <v>0</v>
      </c>
      <c r="K14">
        <v>35.592937899999995</v>
      </c>
      <c r="L14">
        <v>-97.346161600000002</v>
      </c>
      <c r="M14" s="5">
        <f>ACOS(COS(RADIANS(90-$P$2)) *COS(RADIANS(90-Table22511[[#This Row],[Latitude]])) +SIN(RADIANS(90-$P$2)) *SIN(RADIANS(90-Table22511[[#This Row],[Latitude]])) *COS(RADIANS($Q$2-Table22511[[#This Row],[Longitude]]))) *3958.756</f>
        <v>27.322267185397649</v>
      </c>
      <c r="N14" s="5">
        <f>Table22[[#This Row],[Permit Approval Date]]-Table22[[#This Row],[Permit Submitted Date]]</f>
        <v>0</v>
      </c>
    </row>
    <row r="15" spans="1:17" hidden="1">
      <c r="A15" t="str">
        <f>"Norman"</f>
        <v>Norman</v>
      </c>
      <c r="B15">
        <v>0</v>
      </c>
      <c r="D15">
        <v>1</v>
      </c>
      <c r="E15">
        <v>25</v>
      </c>
      <c r="F15" s="1">
        <v>42527</v>
      </c>
      <c r="G15" s="1">
        <v>42534</v>
      </c>
      <c r="H15">
        <v>7</v>
      </c>
      <c r="I15">
        <v>48</v>
      </c>
      <c r="J15">
        <v>1.5</v>
      </c>
      <c r="K15">
        <v>35.032937899999993</v>
      </c>
      <c r="L15">
        <v>-97.356161600000007</v>
      </c>
      <c r="M15" s="5">
        <f>ACOS(COS(RADIANS(90-$P$2)) *COS(RADIANS(90-Table22511[[#This Row],[Latitude]])) +SIN(RADIANS(90-$P$2)) *SIN(RADIANS(90-Table22511[[#This Row],[Latitude]])) *COS(RADIANS($Q$2-Table22511[[#This Row],[Longitude]]))) *3958.756</f>
        <v>13.008804681234098</v>
      </c>
      <c r="N15" s="5">
        <f>Table22[[#This Row],[Permit Approval Date]]-Table22[[#This Row],[Permit Submitted Date]]</f>
        <v>2</v>
      </c>
    </row>
    <row r="16" spans="1:17" hidden="1">
      <c r="A16" t="str">
        <f>"Norman"</f>
        <v>Norman</v>
      </c>
      <c r="B16">
        <v>0</v>
      </c>
      <c r="D16">
        <v>1</v>
      </c>
      <c r="E16">
        <v>25</v>
      </c>
      <c r="F16" s="1">
        <v>42529</v>
      </c>
      <c r="G16" s="1">
        <v>42552</v>
      </c>
      <c r="H16">
        <v>8</v>
      </c>
      <c r="I16">
        <v>72.5</v>
      </c>
      <c r="J16">
        <v>0</v>
      </c>
      <c r="K16">
        <v>36.472937899999998</v>
      </c>
      <c r="L16">
        <v>-98.236161600000003</v>
      </c>
      <c r="M16" s="5">
        <f>ACOS(COS(RADIANS(90-$P$2)) *COS(RADIANS(90-Table22511[[#This Row],[Latitude]])) +SIN(RADIANS(90-$P$2)) *SIN(RADIANS(90-Table22511[[#This Row],[Latitude]])) *COS(RADIANS($Q$2-Table22511[[#This Row],[Longitude]]))) *3958.756</f>
        <v>98.068159364672084</v>
      </c>
      <c r="N16" s="5">
        <f>Table22[[#This Row],[Permit Approval Date]]-Table22[[#This Row],[Permit Submitted Date]]</f>
        <v>9</v>
      </c>
    </row>
    <row r="17" spans="1:14" hidden="1">
      <c r="A17" t="str">
        <f>"Norman"</f>
        <v>Norman</v>
      </c>
      <c r="B17">
        <v>0</v>
      </c>
      <c r="D17">
        <v>1</v>
      </c>
      <c r="E17">
        <v>25</v>
      </c>
      <c r="F17" s="1">
        <v>42548</v>
      </c>
      <c r="G17" s="1">
        <v>42548</v>
      </c>
      <c r="H17">
        <v>5</v>
      </c>
      <c r="I17">
        <v>32</v>
      </c>
      <c r="J17">
        <v>3</v>
      </c>
      <c r="K17">
        <v>35.232937899999996</v>
      </c>
      <c r="L17">
        <v>-97.006161599999999</v>
      </c>
      <c r="M17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7" s="5">
        <f>Table22[[#This Row],[Permit Approval Date]]-Table22[[#This Row],[Permit Submitted Date]]</f>
        <v>3</v>
      </c>
    </row>
    <row r="18" spans="1:14" hidden="1">
      <c r="A18" t="str">
        <f>"Norman"</f>
        <v>Norman</v>
      </c>
      <c r="B18">
        <v>0</v>
      </c>
      <c r="D18">
        <v>1</v>
      </c>
      <c r="E18">
        <v>25</v>
      </c>
      <c r="F18" s="1">
        <v>42551</v>
      </c>
      <c r="G18" s="1">
        <v>42562</v>
      </c>
      <c r="H18">
        <v>7</v>
      </c>
      <c r="I18">
        <v>51</v>
      </c>
      <c r="J18">
        <v>0</v>
      </c>
      <c r="K18">
        <v>35.262937899999997</v>
      </c>
      <c r="L18">
        <v>-97.316161600000001</v>
      </c>
      <c r="M18" s="5">
        <f>ACOS(COS(RADIANS(90-$P$2)) *COS(RADIANS(90-Table22511[[#This Row],[Latitude]])) +SIN(RADIANS(90-$P$2)) *SIN(RADIANS(90-Table22511[[#This Row],[Latitude]])) *COS(RADIANS($Q$2-Table22511[[#This Row],[Longitude]]))) *3958.756</f>
        <v>8.3452968784445485</v>
      </c>
      <c r="N18" s="5">
        <f>Table22[[#This Row],[Permit Approval Date]]-Table22[[#This Row],[Permit Submitted Date]]</f>
        <v>2</v>
      </c>
    </row>
    <row r="19" spans="1:14" hidden="1">
      <c r="A19" t="str">
        <f>"Norman"</f>
        <v>Norman</v>
      </c>
      <c r="B19">
        <v>0</v>
      </c>
      <c r="D19">
        <v>1</v>
      </c>
      <c r="E19">
        <v>25</v>
      </c>
      <c r="F19" s="1">
        <v>42559</v>
      </c>
      <c r="G19" s="1">
        <v>42566</v>
      </c>
      <c r="H19">
        <v>6</v>
      </c>
      <c r="I19">
        <v>51.5</v>
      </c>
      <c r="J19">
        <v>0</v>
      </c>
      <c r="K19">
        <v>35.262937899999997</v>
      </c>
      <c r="L19">
        <v>-97.806161599999996</v>
      </c>
      <c r="M19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19" s="5">
        <f>Table22[[#This Row],[Permit Approval Date]]-Table22[[#This Row],[Permit Submitted Date]]</f>
        <v>0</v>
      </c>
    </row>
    <row r="20" spans="1:14" hidden="1">
      <c r="A20" t="str">
        <f>"Norman"</f>
        <v>Norman</v>
      </c>
      <c r="B20">
        <v>0</v>
      </c>
      <c r="D20">
        <v>2</v>
      </c>
      <c r="E20">
        <v>25</v>
      </c>
      <c r="F20" s="1">
        <v>42573</v>
      </c>
      <c r="G20" s="1">
        <v>42578</v>
      </c>
      <c r="H20">
        <v>10</v>
      </c>
      <c r="I20">
        <v>84.5</v>
      </c>
      <c r="J20">
        <v>8</v>
      </c>
      <c r="K20">
        <v>36.002937899999999</v>
      </c>
      <c r="L20">
        <v>-97.346161600000002</v>
      </c>
      <c r="M20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20" s="5">
        <f>Table22[[#This Row],[Permit Approval Date]]-Table22[[#This Row],[Permit Submitted Date]]</f>
        <v>0</v>
      </c>
    </row>
    <row r="21" spans="1:14">
      <c r="A21" t="str">
        <f>"Norman"</f>
        <v>Norman</v>
      </c>
      <c r="B21">
        <v>0</v>
      </c>
      <c r="C21">
        <v>1</v>
      </c>
      <c r="D21">
        <v>2</v>
      </c>
      <c r="E21">
        <v>25</v>
      </c>
      <c r="F21" s="1">
        <v>42585</v>
      </c>
      <c r="G21" s="1">
        <v>42597</v>
      </c>
      <c r="H21">
        <v>5</v>
      </c>
      <c r="I21">
        <v>38</v>
      </c>
      <c r="J21">
        <v>13</v>
      </c>
      <c r="K21">
        <v>34.942937899999997</v>
      </c>
      <c r="L21">
        <v>-97.766161600000004</v>
      </c>
      <c r="M21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21" s="5">
        <f>Table22[[#This Row],[Permit Approval Date]]-Table22[[#This Row],[Permit Submitted Date]]</f>
        <v>15</v>
      </c>
    </row>
    <row r="22" spans="1:14" hidden="1">
      <c r="A22" t="str">
        <f>"Norman"</f>
        <v>Norman</v>
      </c>
      <c r="B22">
        <v>0</v>
      </c>
      <c r="D22">
        <v>1</v>
      </c>
      <c r="E22">
        <v>25</v>
      </c>
      <c r="F22" s="1">
        <v>42587</v>
      </c>
      <c r="G22" s="1">
        <v>42592</v>
      </c>
      <c r="H22">
        <v>4</v>
      </c>
      <c r="I22">
        <v>42</v>
      </c>
      <c r="J22">
        <v>0</v>
      </c>
      <c r="K22">
        <v>35.312937899999994</v>
      </c>
      <c r="L22">
        <v>-97.236161600000003</v>
      </c>
      <c r="M22" s="5">
        <f>ACOS(COS(RADIANS(90-$P$2)) *COS(RADIANS(90-Table22511[[#This Row],[Latitude]])) +SIN(RADIANS(90-$P$2)) *SIN(RADIANS(90-Table22511[[#This Row],[Latitude]])) *COS(RADIANS($Q$2-Table22511[[#This Row],[Longitude]]))) *3958.756</f>
        <v>13.982260288154336</v>
      </c>
      <c r="N22" s="5">
        <f>Table22[[#This Row],[Permit Approval Date]]-Table22[[#This Row],[Permit Submitted Date]]</f>
        <v>15</v>
      </c>
    </row>
    <row r="23" spans="1:14" hidden="1">
      <c r="A23" t="str">
        <f>"Norman"</f>
        <v>Norman</v>
      </c>
      <c r="B23">
        <v>0</v>
      </c>
      <c r="D23">
        <v>2</v>
      </c>
      <c r="E23">
        <v>25</v>
      </c>
      <c r="F23" s="1">
        <v>42594</v>
      </c>
      <c r="G23" s="1">
        <v>42594</v>
      </c>
      <c r="H23">
        <v>9</v>
      </c>
      <c r="I23">
        <v>62.55</v>
      </c>
      <c r="J23">
        <v>0</v>
      </c>
      <c r="K23">
        <v>35.122937899999997</v>
      </c>
      <c r="L23">
        <v>-97.126161600000003</v>
      </c>
      <c r="M23" s="5">
        <f>ACOS(COS(RADIANS(90-$P$2)) *COS(RADIANS(90-Table22511[[#This Row],[Latitude]])) +SIN(RADIANS(90-$P$2)) *SIN(RADIANS(90-Table22511[[#This Row],[Latitude]])) *COS(RADIANS($Q$2-Table22511[[#This Row],[Longitude]]))) *3958.756</f>
        <v>18.990152129534994</v>
      </c>
      <c r="N23" s="5">
        <f>Table22[[#This Row],[Permit Approval Date]]-Table22[[#This Row],[Permit Submitted Date]]</f>
        <v>9</v>
      </c>
    </row>
    <row r="24" spans="1:14" hidden="1">
      <c r="A24" t="str">
        <f>"Norman"</f>
        <v>Norman</v>
      </c>
      <c r="B24">
        <v>0</v>
      </c>
      <c r="D24">
        <v>2</v>
      </c>
      <c r="E24">
        <v>25</v>
      </c>
      <c r="F24" s="1">
        <v>42599</v>
      </c>
      <c r="G24" s="1">
        <v>42611</v>
      </c>
      <c r="H24">
        <v>5</v>
      </c>
      <c r="I24">
        <v>42.24</v>
      </c>
      <c r="J24">
        <v>0</v>
      </c>
      <c r="K24">
        <v>35.212937899999993</v>
      </c>
      <c r="L24">
        <v>-97.576161600000006</v>
      </c>
      <c r="M24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24" s="5">
        <f>Table22[[#This Row],[Permit Approval Date]]-Table22[[#This Row],[Permit Submitted Date]]</f>
        <v>6</v>
      </c>
    </row>
    <row r="25" spans="1:14" hidden="1">
      <c r="A25" t="str">
        <f>"Norman"</f>
        <v>Norman</v>
      </c>
      <c r="B25">
        <v>0</v>
      </c>
      <c r="D25">
        <v>1</v>
      </c>
      <c r="E25">
        <v>25</v>
      </c>
      <c r="F25" s="1">
        <v>42611</v>
      </c>
      <c r="G25" s="1">
        <v>42611</v>
      </c>
      <c r="H25">
        <v>5</v>
      </c>
      <c r="I25">
        <v>61.65</v>
      </c>
      <c r="J25">
        <v>0</v>
      </c>
      <c r="K25">
        <v>34.902937899999998</v>
      </c>
      <c r="L25">
        <v>-97.376161600000003</v>
      </c>
      <c r="M25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25" s="5">
        <f>Table22[[#This Row],[Permit Approval Date]]-Table22[[#This Row],[Permit Submitted Date]]</f>
        <v>5</v>
      </c>
    </row>
    <row r="26" spans="1:14">
      <c r="A26" t="str">
        <f>"Norman"</f>
        <v>Norman</v>
      </c>
      <c r="B26">
        <v>0</v>
      </c>
      <c r="C26">
        <v>1</v>
      </c>
      <c r="D26">
        <v>1</v>
      </c>
      <c r="E26">
        <v>25</v>
      </c>
      <c r="F26" s="1">
        <v>42620</v>
      </c>
      <c r="G26" s="1">
        <v>42639</v>
      </c>
      <c r="H26">
        <v>6</v>
      </c>
      <c r="I26">
        <v>36.07</v>
      </c>
      <c r="J26">
        <v>10.5</v>
      </c>
      <c r="K26">
        <v>35.262937899999997</v>
      </c>
      <c r="L26">
        <v>-97.806161599999996</v>
      </c>
      <c r="M26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26" s="5">
        <f>Table22[[#This Row],[Permit Approval Date]]-Table22[[#This Row],[Permit Submitted Date]]</f>
        <v>12</v>
      </c>
    </row>
    <row r="27" spans="1:14" hidden="1">
      <c r="A27" t="str">
        <f>"Norman"</f>
        <v>Norman</v>
      </c>
      <c r="B27">
        <v>0</v>
      </c>
      <c r="D27">
        <v>1</v>
      </c>
      <c r="E27">
        <v>25</v>
      </c>
      <c r="F27" s="1">
        <v>42621</v>
      </c>
      <c r="G27" s="1">
        <v>42627</v>
      </c>
      <c r="H27">
        <v>7</v>
      </c>
      <c r="I27">
        <v>53.98</v>
      </c>
      <c r="J27">
        <v>0</v>
      </c>
      <c r="K27">
        <v>35.482937899999996</v>
      </c>
      <c r="L27">
        <v>-97.206161600000001</v>
      </c>
      <c r="M27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7" s="5">
        <f>Table22[[#This Row],[Permit Approval Date]]-Table22[[#This Row],[Permit Submitted Date]]</f>
        <v>5</v>
      </c>
    </row>
    <row r="28" spans="1:14" hidden="1">
      <c r="A28" t="str">
        <f>"Norman"</f>
        <v>Norman</v>
      </c>
      <c r="B28">
        <v>0</v>
      </c>
      <c r="D28">
        <v>1</v>
      </c>
      <c r="E28">
        <v>25</v>
      </c>
      <c r="F28" s="1">
        <v>42650</v>
      </c>
      <c r="G28" s="1">
        <v>42650</v>
      </c>
      <c r="H28">
        <v>11</v>
      </c>
      <c r="I28">
        <v>93.43</v>
      </c>
      <c r="J28">
        <v>0</v>
      </c>
      <c r="K28">
        <v>35.232937899999996</v>
      </c>
      <c r="L28">
        <v>-97.006161599999999</v>
      </c>
      <c r="M28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28" s="5">
        <f>Table22[[#This Row],[Permit Approval Date]]-Table22[[#This Row],[Permit Submitted Date]]</f>
        <v>0</v>
      </c>
    </row>
    <row r="29" spans="1:14" hidden="1">
      <c r="A29" t="str">
        <f>"Norman"</f>
        <v>Norman</v>
      </c>
      <c r="B29">
        <v>0</v>
      </c>
      <c r="D29">
        <v>1</v>
      </c>
      <c r="E29">
        <v>25</v>
      </c>
      <c r="F29" s="1">
        <v>42661</v>
      </c>
      <c r="G29" s="1">
        <v>42670</v>
      </c>
      <c r="H29">
        <v>4</v>
      </c>
      <c r="I29">
        <v>35.269999999999996</v>
      </c>
      <c r="J29">
        <v>0</v>
      </c>
      <c r="K29">
        <v>35.192937899999997</v>
      </c>
      <c r="L29">
        <v>-97.396161599999999</v>
      </c>
      <c r="M29" s="5">
        <f>ACOS(COS(RADIANS(90-$P$2)) *COS(RADIANS(90-Table22511[[#This Row],[Latitude]])) +SIN(RADIANS(90-$P$2)) *SIN(RADIANS(90-Table22511[[#This Row],[Latitude]])) *COS(RADIANS($Q$2-Table22511[[#This Row],[Longitude]]))) *3958.756</f>
        <v>2.9897876398657939</v>
      </c>
      <c r="N29" s="5">
        <f>Table22[[#This Row],[Permit Approval Date]]-Table22[[#This Row],[Permit Submitted Date]]</f>
        <v>0</v>
      </c>
    </row>
    <row r="30" spans="1:14" hidden="1">
      <c r="A30" t="str">
        <f>"Norman"</f>
        <v>Norman</v>
      </c>
      <c r="B30">
        <v>0</v>
      </c>
      <c r="D30">
        <v>1</v>
      </c>
      <c r="E30">
        <v>25</v>
      </c>
      <c r="F30" s="1">
        <v>42664</v>
      </c>
      <c r="G30" s="1">
        <v>42664</v>
      </c>
      <c r="H30">
        <v>5</v>
      </c>
      <c r="I30">
        <v>44.38</v>
      </c>
      <c r="J30">
        <v>0</v>
      </c>
      <c r="K30">
        <v>35.282937899999993</v>
      </c>
      <c r="L30">
        <v>-97.986161600000003</v>
      </c>
      <c r="M30" s="5">
        <f>ACOS(COS(RADIANS(90-$P$2)) *COS(RADIANS(90-Table22511[[#This Row],[Latitude]])) +SIN(RADIANS(90-$P$2)) *SIN(RADIANS(90-Table22511[[#This Row],[Latitude]])) *COS(RADIANS($Q$2-Table22511[[#This Row],[Longitude]]))) *3958.756</f>
        <v>30.905216772083463</v>
      </c>
      <c r="N30" s="5">
        <f>Table22[[#This Row],[Permit Approval Date]]-Table22[[#This Row],[Permit Submitted Date]]</f>
        <v>0</v>
      </c>
    </row>
    <row r="31" spans="1:14" hidden="1">
      <c r="A31" t="str">
        <f>"Norman"</f>
        <v>Norman</v>
      </c>
      <c r="B31">
        <v>0</v>
      </c>
      <c r="D31">
        <v>1</v>
      </c>
      <c r="E31">
        <v>25</v>
      </c>
      <c r="F31" s="1">
        <v>42709</v>
      </c>
      <c r="G31" s="1">
        <v>42712</v>
      </c>
      <c r="H31">
        <v>11</v>
      </c>
      <c r="I31">
        <v>84.039999999999992</v>
      </c>
      <c r="J31">
        <v>0</v>
      </c>
      <c r="K31">
        <v>35.242937899999994</v>
      </c>
      <c r="L31">
        <v>-97.226161599999998</v>
      </c>
      <c r="M31" s="5">
        <f>ACOS(COS(RADIANS(90-$P$2)) *COS(RADIANS(90-Table22511[[#This Row],[Latitude]])) +SIN(RADIANS(90-$P$2)) *SIN(RADIANS(90-Table22511[[#This Row],[Latitude]])) *COS(RADIANS($Q$2-Table22511[[#This Row],[Longitude]]))) *3958.756</f>
        <v>12.701181611774436</v>
      </c>
      <c r="N31" s="5">
        <f>Table22[[#This Row],[Permit Approval Date]]-Table22[[#This Row],[Permit Submitted Date]]</f>
        <v>0</v>
      </c>
    </row>
    <row r="32" spans="1:14" hidden="1">
      <c r="A32" t="str">
        <f>"Norman"</f>
        <v>Norman</v>
      </c>
      <c r="B32">
        <v>0</v>
      </c>
      <c r="D32">
        <v>1</v>
      </c>
      <c r="E32">
        <v>25</v>
      </c>
      <c r="F32" s="1">
        <v>42720</v>
      </c>
      <c r="G32" s="1">
        <v>42720</v>
      </c>
      <c r="H32">
        <v>4</v>
      </c>
      <c r="I32">
        <v>35.85</v>
      </c>
      <c r="J32">
        <v>0</v>
      </c>
      <c r="K32">
        <v>35.232937899999996</v>
      </c>
      <c r="L32">
        <v>-97.006161599999999</v>
      </c>
      <c r="M3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2" s="5">
        <f>Table22[[#This Row],[Permit Approval Date]]-Table22[[#This Row],[Permit Submitted Date]]</f>
        <v>0</v>
      </c>
    </row>
    <row r="33" spans="1:14">
      <c r="A33" t="str">
        <f>"Norman"</f>
        <v>Norman</v>
      </c>
      <c r="B33">
        <v>0</v>
      </c>
      <c r="C33">
        <v>1</v>
      </c>
      <c r="D33">
        <v>1</v>
      </c>
      <c r="E33">
        <v>25</v>
      </c>
      <c r="F33" s="1">
        <v>42760</v>
      </c>
      <c r="G33" s="1">
        <v>42767</v>
      </c>
      <c r="H33">
        <v>5</v>
      </c>
      <c r="I33">
        <v>28.79</v>
      </c>
      <c r="J33">
        <v>10.72</v>
      </c>
      <c r="K33">
        <v>35.262937899999997</v>
      </c>
      <c r="L33">
        <v>-97.806161599999996</v>
      </c>
      <c r="M33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33" s="5">
        <f>Table22[[#This Row],[Permit Approval Date]]-Table22[[#This Row],[Permit Submitted Date]]</f>
        <v>8</v>
      </c>
    </row>
    <row r="34" spans="1:14">
      <c r="A34" t="str">
        <f>"Norman"</f>
        <v>Norman</v>
      </c>
      <c r="B34">
        <v>1</v>
      </c>
      <c r="C34">
        <v>1</v>
      </c>
      <c r="D34">
        <v>1</v>
      </c>
      <c r="E34">
        <v>25</v>
      </c>
      <c r="F34" s="1">
        <v>42766</v>
      </c>
      <c r="G34" s="1">
        <v>42767</v>
      </c>
      <c r="H34">
        <v>14</v>
      </c>
      <c r="I34">
        <v>125.10000000000001</v>
      </c>
      <c r="J34">
        <v>17.5</v>
      </c>
      <c r="K34">
        <v>34.883205600000004</v>
      </c>
      <c r="L34">
        <v>-97.538782400000002</v>
      </c>
      <c r="M34" s="5">
        <f>ACOS(COS(RADIANS(90-$P$2)) *COS(RADIANS(90-Table22511[[#This Row],[Latitude]])) +SIN(RADIANS(90-$P$2)) *SIN(RADIANS(90-Table22511[[#This Row],[Latitude]])) *COS(RADIANS($Q$2-Table22511[[#This Row],[Longitude]]))) *3958.756</f>
        <v>22.908802665678135</v>
      </c>
      <c r="N34" s="5">
        <f>Table22[[#This Row],[Permit Approval Date]]-Table22[[#This Row],[Permit Submitted Date]]</f>
        <v>1</v>
      </c>
    </row>
    <row r="35" spans="1:14" hidden="1">
      <c r="A35" t="str">
        <f>"Norman"</f>
        <v>Norman</v>
      </c>
      <c r="B35">
        <v>0</v>
      </c>
      <c r="D35">
        <v>1</v>
      </c>
      <c r="E35">
        <v>25</v>
      </c>
      <c r="F35" s="1">
        <v>42794</v>
      </c>
      <c r="G35" s="1">
        <v>42794</v>
      </c>
      <c r="H35">
        <v>2</v>
      </c>
      <c r="I35">
        <v>23.03</v>
      </c>
      <c r="J35">
        <v>0</v>
      </c>
      <c r="K35">
        <v>35.162937899999996</v>
      </c>
      <c r="L35">
        <v>-96.9261616</v>
      </c>
      <c r="M35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35" s="5">
        <f>Table22[[#This Row],[Permit Approval Date]]-Table22[[#This Row],[Permit Submitted Date]]</f>
        <v>8</v>
      </c>
    </row>
    <row r="36" spans="1:14" hidden="1">
      <c r="A36" t="str">
        <f>"Norman"</f>
        <v>Norman</v>
      </c>
      <c r="B36">
        <v>0</v>
      </c>
      <c r="D36">
        <v>1</v>
      </c>
      <c r="E36">
        <v>25</v>
      </c>
      <c r="F36" s="1">
        <v>42811</v>
      </c>
      <c r="G36" s="1">
        <v>42811</v>
      </c>
      <c r="H36">
        <v>9</v>
      </c>
      <c r="I36">
        <v>83.789999999999992</v>
      </c>
      <c r="J36">
        <v>0</v>
      </c>
      <c r="K36">
        <v>35.232937899999996</v>
      </c>
      <c r="L36">
        <v>-97.006161599999999</v>
      </c>
      <c r="M36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6" s="5">
        <f>Table22[[#This Row],[Permit Approval Date]]-Table22[[#This Row],[Permit Submitted Date]]</f>
        <v>3</v>
      </c>
    </row>
    <row r="37" spans="1:14">
      <c r="A37" t="str">
        <f>"Norman"</f>
        <v>Norman</v>
      </c>
      <c r="B37">
        <v>1</v>
      </c>
      <c r="C37">
        <v>1</v>
      </c>
      <c r="D37">
        <v>1</v>
      </c>
      <c r="E37">
        <v>25</v>
      </c>
      <c r="F37" s="1">
        <v>42843</v>
      </c>
      <c r="G37" s="1">
        <v>42845</v>
      </c>
      <c r="H37">
        <v>8</v>
      </c>
      <c r="I37">
        <v>41.8</v>
      </c>
      <c r="J37">
        <v>15.48</v>
      </c>
      <c r="K37">
        <v>35.313924999999998</v>
      </c>
      <c r="L37">
        <v>-97.779213999999996</v>
      </c>
      <c r="M37" s="5">
        <f>ACOS(COS(RADIANS(90-$P$2)) *COS(RADIANS(90-Table22511[[#This Row],[Latitude]])) +SIN(RADIANS(90-$P$2)) *SIN(RADIANS(90-Table22511[[#This Row],[Latitude]])) *COS(RADIANS($Q$2-Table22511[[#This Row],[Longitude]]))) *3958.756</f>
        <v>20.189807526514745</v>
      </c>
      <c r="N37" s="5">
        <f>Table22[[#This Row],[Permit Approval Date]]-Table22[[#This Row],[Permit Submitted Date]]</f>
        <v>0</v>
      </c>
    </row>
    <row r="38" spans="1:14" hidden="1">
      <c r="A38" t="str">
        <f>"Norman"</f>
        <v>Norman</v>
      </c>
      <c r="B38">
        <v>0</v>
      </c>
      <c r="D38">
        <v>1</v>
      </c>
      <c r="E38">
        <v>25</v>
      </c>
      <c r="F38" s="1">
        <v>42844</v>
      </c>
      <c r="G38" s="1">
        <v>42844</v>
      </c>
      <c r="H38">
        <v>9</v>
      </c>
      <c r="I38">
        <v>68.06</v>
      </c>
      <c r="J38">
        <v>0</v>
      </c>
      <c r="K38">
        <v>35.312937899999994</v>
      </c>
      <c r="L38">
        <v>-97.116161599999998</v>
      </c>
      <c r="M38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38" s="5">
        <f>Table22[[#This Row],[Permit Approval Date]]-Table22[[#This Row],[Permit Submitted Date]]</f>
        <v>3</v>
      </c>
    </row>
    <row r="39" spans="1:14" hidden="1">
      <c r="A39" t="str">
        <f>"Norman"</f>
        <v>Norman</v>
      </c>
      <c r="B39">
        <v>0</v>
      </c>
      <c r="D39">
        <v>1</v>
      </c>
      <c r="E39">
        <v>25</v>
      </c>
      <c r="F39" s="1">
        <v>42846</v>
      </c>
      <c r="G39" s="1">
        <v>42851</v>
      </c>
      <c r="H39">
        <v>5</v>
      </c>
      <c r="I39">
        <v>59.5</v>
      </c>
      <c r="J39">
        <v>0</v>
      </c>
      <c r="K39">
        <v>35.362937899999999</v>
      </c>
      <c r="L39">
        <v>-97.236161600000003</v>
      </c>
      <c r="M39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39" s="5">
        <f>Table22[[#This Row],[Permit Approval Date]]-Table22[[#This Row],[Permit Submitted Date]]</f>
        <v>8</v>
      </c>
    </row>
    <row r="40" spans="1:14" hidden="1">
      <c r="A40" t="str">
        <f>"Norman"</f>
        <v>Norman</v>
      </c>
      <c r="B40">
        <v>0</v>
      </c>
      <c r="D40">
        <v>1</v>
      </c>
      <c r="E40">
        <v>25</v>
      </c>
      <c r="F40" s="1">
        <v>42846</v>
      </c>
      <c r="G40" s="1">
        <v>42853</v>
      </c>
      <c r="H40">
        <v>5</v>
      </c>
      <c r="I40">
        <v>37.799999999999997</v>
      </c>
      <c r="J40">
        <v>0</v>
      </c>
      <c r="K40">
        <v>35.312937899999994</v>
      </c>
      <c r="L40">
        <v>-97.116161599999998</v>
      </c>
      <c r="M40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40" s="5">
        <f>Table22[[#This Row],[Permit Approval Date]]-Table22[[#This Row],[Permit Submitted Date]]</f>
        <v>9</v>
      </c>
    </row>
    <row r="41" spans="1:14" hidden="1">
      <c r="A41" t="str">
        <f>"Norman"</f>
        <v>Norman</v>
      </c>
      <c r="B41">
        <v>0</v>
      </c>
      <c r="D41">
        <v>1</v>
      </c>
      <c r="E41">
        <v>25</v>
      </c>
      <c r="F41" s="1">
        <v>42853</v>
      </c>
      <c r="G41" s="1">
        <v>42859</v>
      </c>
      <c r="H41">
        <v>6</v>
      </c>
      <c r="I41">
        <v>49.84</v>
      </c>
      <c r="J41">
        <v>0</v>
      </c>
      <c r="K41">
        <v>34.902937899999998</v>
      </c>
      <c r="L41">
        <v>-97.376161600000003</v>
      </c>
      <c r="M41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41" s="5">
        <f>Table22[[#This Row],[Permit Approval Date]]-Table22[[#This Row],[Permit Submitted Date]]</f>
        <v>8</v>
      </c>
    </row>
    <row r="42" spans="1:14">
      <c r="A42" t="str">
        <f>"Norman"</f>
        <v>Norman</v>
      </c>
      <c r="B42">
        <v>1</v>
      </c>
      <c r="C42">
        <v>1</v>
      </c>
      <c r="D42">
        <v>1</v>
      </c>
      <c r="E42">
        <v>25</v>
      </c>
      <c r="F42" s="1">
        <v>42853</v>
      </c>
      <c r="G42" s="1">
        <v>42867</v>
      </c>
      <c r="H42">
        <v>9</v>
      </c>
      <c r="I42">
        <v>48.699999999999996</v>
      </c>
      <c r="J42">
        <v>11.120000000000001</v>
      </c>
      <c r="K42">
        <v>35.210556999999994</v>
      </c>
      <c r="L42">
        <v>-97.250181400000002</v>
      </c>
      <c r="M42" s="5">
        <f>ACOS(COS(RADIANS(90-$P$2)) *COS(RADIANS(90-Table22511[[#This Row],[Latitude]])) +SIN(RADIANS(90-$P$2)) *SIN(RADIANS(90-Table22511[[#This Row],[Latitude]])) *COS(RADIANS($Q$2-Table22511[[#This Row],[Longitude]]))) *3958.756</f>
        <v>11.093918915394083</v>
      </c>
      <c r="N42" s="5">
        <f>Table22[[#This Row],[Permit Approval Date]]-Table22[[#This Row],[Permit Submitted Date]]</f>
        <v>0</v>
      </c>
    </row>
    <row r="43" spans="1:14" hidden="1">
      <c r="A43" t="str">
        <f>"Norman"</f>
        <v>Norman</v>
      </c>
      <c r="B43">
        <v>0</v>
      </c>
      <c r="D43">
        <v>2</v>
      </c>
      <c r="E43">
        <v>25</v>
      </c>
      <c r="F43" s="1">
        <v>42858</v>
      </c>
      <c r="G43" s="1">
        <v>42860</v>
      </c>
      <c r="H43">
        <v>8</v>
      </c>
      <c r="I43">
        <v>62.010000000000005</v>
      </c>
      <c r="J43">
        <v>0</v>
      </c>
      <c r="K43">
        <v>35.222937899999998</v>
      </c>
      <c r="L43">
        <v>-97.486161600000003</v>
      </c>
      <c r="M43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43" s="5">
        <f>Table22[[#This Row],[Permit Approval Date]]-Table22[[#This Row],[Permit Submitted Date]]</f>
        <v>0</v>
      </c>
    </row>
    <row r="44" spans="1:14" hidden="1">
      <c r="A44" t="str">
        <f>"Norman"</f>
        <v>Norman</v>
      </c>
      <c r="B44">
        <v>1</v>
      </c>
      <c r="D44">
        <v>2</v>
      </c>
      <c r="E44">
        <v>25</v>
      </c>
      <c r="F44" s="1">
        <v>42871</v>
      </c>
      <c r="G44" s="1">
        <v>42895</v>
      </c>
      <c r="H44">
        <v>6</v>
      </c>
      <c r="I44">
        <v>48.25</v>
      </c>
      <c r="J44">
        <v>0</v>
      </c>
      <c r="K44">
        <v>35.200296100000003</v>
      </c>
      <c r="L44">
        <v>-97.456200200000012</v>
      </c>
      <c r="M44" s="5">
        <f>ACOS(COS(RADIANS(90-$P$2)) *COS(RADIANS(90-Table22511[[#This Row],[Latitude]])) +SIN(RADIANS(90-$P$2)) *SIN(RADIANS(90-Table22511[[#This Row],[Latitude]])) *COS(RADIANS($Q$2-Table22511[[#This Row],[Longitude]]))) *3958.756</f>
        <v>0.67208451015404147</v>
      </c>
      <c r="N44" s="5">
        <f>Table22[[#This Row],[Permit Approval Date]]-Table22[[#This Row],[Permit Submitted Date]]</f>
        <v>7</v>
      </c>
    </row>
    <row r="45" spans="1:14" hidden="1">
      <c r="A45" t="str">
        <f>"Norman"</f>
        <v>Norman</v>
      </c>
      <c r="B45">
        <v>1</v>
      </c>
      <c r="D45">
        <v>1</v>
      </c>
      <c r="E45">
        <v>25</v>
      </c>
      <c r="F45" s="1">
        <v>42872</v>
      </c>
      <c r="G45" s="1">
        <v>42872</v>
      </c>
      <c r="H45">
        <v>7</v>
      </c>
      <c r="I45">
        <v>52.089999999999996</v>
      </c>
      <c r="J45">
        <v>0</v>
      </c>
      <c r="K45">
        <v>34.902937899999998</v>
      </c>
      <c r="L45">
        <v>-97.886161600000008</v>
      </c>
      <c r="M45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45" s="5">
        <f>Table22[[#This Row],[Permit Approval Date]]-Table22[[#This Row],[Permit Submitted Date]]</f>
        <v>0</v>
      </c>
    </row>
    <row r="46" spans="1:14" hidden="1">
      <c r="A46" t="str">
        <f>"Norman"</f>
        <v>Norman</v>
      </c>
      <c r="B46">
        <v>1</v>
      </c>
      <c r="D46">
        <v>1</v>
      </c>
      <c r="E46">
        <v>25</v>
      </c>
      <c r="F46" s="1">
        <v>42872</v>
      </c>
      <c r="G46" s="1">
        <v>42872</v>
      </c>
      <c r="H46">
        <v>7</v>
      </c>
      <c r="I46">
        <v>52.089999999999996</v>
      </c>
      <c r="J46">
        <v>0</v>
      </c>
      <c r="K46">
        <v>34.902937899999998</v>
      </c>
      <c r="L46">
        <v>-97.886161600000008</v>
      </c>
      <c r="M46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46" s="5">
        <f>Table22[[#This Row],[Permit Approval Date]]-Table22[[#This Row],[Permit Submitted Date]]</f>
        <v>14</v>
      </c>
    </row>
    <row r="47" spans="1:14" hidden="1">
      <c r="A47" t="str">
        <f>"Norman"</f>
        <v>Norman</v>
      </c>
      <c r="B47">
        <v>0</v>
      </c>
      <c r="D47">
        <v>1</v>
      </c>
      <c r="E47">
        <v>25</v>
      </c>
      <c r="F47" s="1">
        <v>42880</v>
      </c>
      <c r="G47" s="1">
        <v>42880</v>
      </c>
      <c r="H47">
        <v>6</v>
      </c>
      <c r="I47">
        <v>51.879999999999995</v>
      </c>
      <c r="J47">
        <v>0</v>
      </c>
      <c r="K47">
        <v>36.052937899999996</v>
      </c>
      <c r="L47">
        <v>-97.626161600000003</v>
      </c>
      <c r="M47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47" s="5">
        <f>Table22[[#This Row],[Permit Approval Date]]-Table22[[#This Row],[Permit Submitted Date]]</f>
        <v>0</v>
      </c>
    </row>
    <row r="48" spans="1:14" hidden="1">
      <c r="A48" t="str">
        <f>"Norman"</f>
        <v>Norman</v>
      </c>
      <c r="B48">
        <v>0</v>
      </c>
      <c r="D48">
        <v>1</v>
      </c>
      <c r="E48">
        <v>25</v>
      </c>
      <c r="F48" s="1">
        <v>42886</v>
      </c>
      <c r="G48" s="1">
        <v>42894</v>
      </c>
      <c r="H48">
        <v>5</v>
      </c>
      <c r="I48">
        <v>35.69</v>
      </c>
      <c r="J48">
        <v>0</v>
      </c>
      <c r="K48">
        <v>35.482937899999996</v>
      </c>
      <c r="L48">
        <v>-97.206161600000001</v>
      </c>
      <c r="M48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48" s="5">
        <f>Table22[[#This Row],[Permit Approval Date]]-Table22[[#This Row],[Permit Submitted Date]]</f>
        <v>0</v>
      </c>
    </row>
    <row r="49" spans="1:14" hidden="1">
      <c r="A49" t="str">
        <f>"Norman"</f>
        <v>Norman</v>
      </c>
      <c r="B49">
        <v>0</v>
      </c>
      <c r="D49">
        <v>1</v>
      </c>
      <c r="E49">
        <v>25</v>
      </c>
      <c r="F49" s="1">
        <v>42891</v>
      </c>
      <c r="G49" s="1">
        <v>42898</v>
      </c>
      <c r="H49">
        <v>3</v>
      </c>
      <c r="I49">
        <v>25.68</v>
      </c>
      <c r="J49">
        <v>0</v>
      </c>
      <c r="K49">
        <v>35.222937899999998</v>
      </c>
      <c r="L49">
        <v>-97.486161600000003</v>
      </c>
      <c r="M49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49" s="5">
        <f>Table22[[#This Row],[Permit Approval Date]]-Table22[[#This Row],[Permit Submitted Date]]</f>
        <v>6</v>
      </c>
    </row>
    <row r="50" spans="1:14" hidden="1">
      <c r="A50" t="str">
        <f>"Norman"</f>
        <v>Norman</v>
      </c>
      <c r="B50">
        <v>0</v>
      </c>
      <c r="D50">
        <v>1</v>
      </c>
      <c r="E50">
        <v>25</v>
      </c>
      <c r="F50" s="1">
        <v>42892</v>
      </c>
      <c r="G50" s="1">
        <v>42892</v>
      </c>
      <c r="H50">
        <v>3</v>
      </c>
      <c r="I50">
        <v>31.659999999999997</v>
      </c>
      <c r="J50">
        <v>0</v>
      </c>
      <c r="K50">
        <v>35.232937899999996</v>
      </c>
      <c r="L50">
        <v>-97.006161599999999</v>
      </c>
      <c r="M5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0" s="5">
        <f>Table22[[#This Row],[Permit Approval Date]]-Table22[[#This Row],[Permit Submitted Date]]</f>
        <v>0</v>
      </c>
    </row>
    <row r="51" spans="1:14" hidden="1">
      <c r="A51" t="str">
        <f>"Norman"</f>
        <v>Norman</v>
      </c>
      <c r="B51">
        <v>0</v>
      </c>
      <c r="D51">
        <v>1</v>
      </c>
      <c r="E51">
        <v>25</v>
      </c>
      <c r="F51" s="1">
        <v>42893</v>
      </c>
      <c r="G51" s="1">
        <v>42893</v>
      </c>
      <c r="H51">
        <v>5</v>
      </c>
      <c r="I51">
        <v>43.6</v>
      </c>
      <c r="J51">
        <v>0</v>
      </c>
      <c r="K51">
        <v>36.052937899999996</v>
      </c>
      <c r="L51">
        <v>-97.626161600000003</v>
      </c>
      <c r="M51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51" s="5">
        <f>Table22[[#This Row],[Permit Approval Date]]-Table22[[#This Row],[Permit Submitted Date]]</f>
        <v>1</v>
      </c>
    </row>
    <row r="52" spans="1:14" hidden="1">
      <c r="A52" t="str">
        <f>"Norman"</f>
        <v>Norman</v>
      </c>
      <c r="B52">
        <v>0</v>
      </c>
      <c r="D52">
        <v>1</v>
      </c>
      <c r="E52">
        <v>25</v>
      </c>
      <c r="F52" s="1">
        <v>42919</v>
      </c>
      <c r="G52" s="1">
        <v>42921</v>
      </c>
      <c r="H52">
        <v>4</v>
      </c>
      <c r="I52">
        <v>29.8</v>
      </c>
      <c r="J52">
        <v>0</v>
      </c>
      <c r="K52">
        <v>36.292937899999998</v>
      </c>
      <c r="L52">
        <v>-97.566161600000001</v>
      </c>
      <c r="M52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52" s="5">
        <f>Table22[[#This Row],[Permit Approval Date]]-Table22[[#This Row],[Permit Submitted Date]]</f>
        <v>2</v>
      </c>
    </row>
    <row r="53" spans="1:14" hidden="1">
      <c r="A53" t="str">
        <f>"Norman"</f>
        <v>Norman</v>
      </c>
      <c r="B53">
        <v>1</v>
      </c>
      <c r="D53">
        <v>1</v>
      </c>
      <c r="E53">
        <v>25</v>
      </c>
      <c r="F53" s="1">
        <v>42934</v>
      </c>
      <c r="G53" s="1">
        <v>42936</v>
      </c>
      <c r="H53">
        <v>4</v>
      </c>
      <c r="I53">
        <v>42.15</v>
      </c>
      <c r="J53">
        <v>0</v>
      </c>
      <c r="K53">
        <v>35.218142</v>
      </c>
      <c r="L53">
        <v>-97.155610999999993</v>
      </c>
      <c r="M53" s="5">
        <f>ACOS(COS(RADIANS(90-$P$2)) *COS(RADIANS(90-Table22511[[#This Row],[Latitude]])) +SIN(RADIANS(90-$P$2)) *SIN(RADIANS(90-Table22511[[#This Row],[Latitude]])) *COS(RADIANS($Q$2-Table22511[[#This Row],[Longitude]]))) *3958.756</f>
        <v>16.448805996412069</v>
      </c>
      <c r="N53" s="5">
        <f>Table22[[#This Row],[Permit Approval Date]]-Table22[[#This Row],[Permit Submitted Date]]</f>
        <v>0</v>
      </c>
    </row>
    <row r="54" spans="1:14" hidden="1">
      <c r="A54" t="str">
        <f>"Norman"</f>
        <v>Norman</v>
      </c>
      <c r="B54">
        <v>1</v>
      </c>
      <c r="D54">
        <v>2</v>
      </c>
      <c r="E54">
        <v>25</v>
      </c>
      <c r="F54" s="1">
        <v>42942</v>
      </c>
      <c r="G54" s="1">
        <v>42942</v>
      </c>
      <c r="H54">
        <v>15</v>
      </c>
      <c r="I54">
        <v>91.460000000000008</v>
      </c>
      <c r="J54">
        <v>0.93</v>
      </c>
      <c r="K54">
        <v>35.270556999999997</v>
      </c>
      <c r="L54">
        <v>-97.260181399999993</v>
      </c>
      <c r="M54" s="5">
        <f>ACOS(COS(RADIANS(90-$P$2)) *COS(RADIANS(90-Table22511[[#This Row],[Latitude]])) +SIN(RADIANS(90-$P$2)) *SIN(RADIANS(90-Table22511[[#This Row],[Latitude]])) *COS(RADIANS($Q$2-Table22511[[#This Row],[Longitude]]))) *3958.756</f>
        <v>11.425758104207031</v>
      </c>
      <c r="N54" s="5">
        <f>Table22[[#This Row],[Permit Approval Date]]-Table22[[#This Row],[Permit Submitted Date]]</f>
        <v>6</v>
      </c>
    </row>
    <row r="55" spans="1:14" hidden="1">
      <c r="A55" t="str">
        <f>"Norman"</f>
        <v>Norman</v>
      </c>
      <c r="B55">
        <v>1</v>
      </c>
      <c r="D55">
        <v>1</v>
      </c>
      <c r="E55">
        <v>25</v>
      </c>
      <c r="F55" s="1">
        <v>42948</v>
      </c>
      <c r="G55" s="1">
        <v>42948</v>
      </c>
      <c r="H55">
        <v>11</v>
      </c>
      <c r="I55">
        <v>80.939999999999984</v>
      </c>
      <c r="J55">
        <v>0</v>
      </c>
      <c r="K55">
        <v>35.065345200000003</v>
      </c>
      <c r="L55">
        <v>-97.484357899999992</v>
      </c>
      <c r="M55" s="5">
        <f>ACOS(COS(RADIANS(90-$P$2)) *COS(RADIANS(90-Table22511[[#This Row],[Latitude]])) +SIN(RADIANS(90-$P$2)) *SIN(RADIANS(90-Table22511[[#This Row],[Latitude]])) *COS(RADIANS($Q$2-Table22511[[#This Row],[Longitude]]))) *3958.756</f>
        <v>9.9541600162234207</v>
      </c>
      <c r="N55" s="5">
        <f>Table22[[#This Row],[Permit Approval Date]]-Table22[[#This Row],[Permit Submitted Date]]</f>
        <v>0</v>
      </c>
    </row>
    <row r="56" spans="1:14" hidden="1">
      <c r="A56" t="str">
        <f>"Norman"</f>
        <v>Norman</v>
      </c>
      <c r="B56">
        <v>0</v>
      </c>
      <c r="D56">
        <v>1</v>
      </c>
      <c r="E56">
        <v>25</v>
      </c>
      <c r="F56" s="1">
        <v>42957</v>
      </c>
      <c r="G56" s="1">
        <v>42957</v>
      </c>
      <c r="H56">
        <v>5</v>
      </c>
      <c r="I56">
        <v>41.63</v>
      </c>
      <c r="J56">
        <v>0</v>
      </c>
      <c r="K56">
        <v>35.232937899999996</v>
      </c>
      <c r="L56">
        <v>-97.006161599999999</v>
      </c>
      <c r="M56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6" s="5">
        <f>Table22[[#This Row],[Permit Approval Date]]-Table22[[#This Row],[Permit Submitted Date]]</f>
        <v>0</v>
      </c>
    </row>
    <row r="57" spans="1:14" hidden="1">
      <c r="A57" t="str">
        <f>"Norman"</f>
        <v>Norman</v>
      </c>
      <c r="B57">
        <v>1</v>
      </c>
      <c r="D57">
        <v>1</v>
      </c>
      <c r="E57">
        <v>25</v>
      </c>
      <c r="F57" s="1">
        <v>42969</v>
      </c>
      <c r="G57" s="1">
        <v>42972</v>
      </c>
      <c r="H57">
        <v>6</v>
      </c>
      <c r="I57">
        <v>49.569999999999993</v>
      </c>
      <c r="J57">
        <v>0</v>
      </c>
      <c r="K57">
        <v>35.385345200000003</v>
      </c>
      <c r="L57">
        <v>-97.614357900000002</v>
      </c>
      <c r="M57" s="5">
        <f>ACOS(COS(RADIANS(90-$P$2)) *COS(RADIANS(90-Table22511[[#This Row],[Latitude]])) +SIN(RADIANS(90-$P$2)) *SIN(RADIANS(90-Table22511[[#This Row],[Latitude]])) *COS(RADIANS($Q$2-Table22511[[#This Row],[Longitude]]))) *3958.756</f>
        <v>15.585557003203469</v>
      </c>
      <c r="N57" s="5">
        <f>Table22[[#This Row],[Permit Approval Date]]-Table22[[#This Row],[Permit Submitted Date]]</f>
        <v>0</v>
      </c>
    </row>
    <row r="58" spans="1:14" hidden="1">
      <c r="A58" t="str">
        <f>"Norman"</f>
        <v>Norman</v>
      </c>
      <c r="B58">
        <v>1</v>
      </c>
      <c r="D58">
        <v>1</v>
      </c>
      <c r="E58">
        <v>25</v>
      </c>
      <c r="F58" s="1">
        <v>42977</v>
      </c>
      <c r="G58" s="1">
        <v>42977</v>
      </c>
      <c r="H58">
        <v>12</v>
      </c>
      <c r="I58">
        <v>82.52000000000001</v>
      </c>
      <c r="J58">
        <v>7.77</v>
      </c>
      <c r="K58">
        <v>35.370556999999998</v>
      </c>
      <c r="L58">
        <v>-97.550181400000014</v>
      </c>
      <c r="M58" s="5">
        <f>ACOS(COS(RADIANS(90-$P$2)) *COS(RADIANS(90-Table22511[[#This Row],[Latitude]])) +SIN(RADIANS(90-$P$2)) *SIN(RADIANS(90-Table22511[[#This Row],[Latitude]])) *COS(RADIANS($Q$2-Table22511[[#This Row],[Longitude]]))) *3958.756</f>
        <v>12.778003367772808</v>
      </c>
      <c r="N58" s="5">
        <f>Table22[[#This Row],[Permit Approval Date]]-Table22[[#This Row],[Permit Submitted Date]]</f>
        <v>2</v>
      </c>
    </row>
    <row r="59" spans="1:14" hidden="1">
      <c r="A59" t="str">
        <f>"Norman"</f>
        <v>Norman</v>
      </c>
      <c r="B59">
        <v>1</v>
      </c>
      <c r="D59">
        <v>1</v>
      </c>
      <c r="E59">
        <v>25</v>
      </c>
      <c r="F59" s="1">
        <v>42978</v>
      </c>
      <c r="G59" s="1">
        <v>42986</v>
      </c>
      <c r="H59">
        <v>5</v>
      </c>
      <c r="I59">
        <v>42.06</v>
      </c>
      <c r="J59">
        <v>0</v>
      </c>
      <c r="K59">
        <v>35.170055100000098</v>
      </c>
      <c r="L59">
        <v>-97.462210400000004</v>
      </c>
      <c r="M59" s="5">
        <f>ACOS(COS(RADIANS(90-$P$2)) *COS(RADIANS(90-Table22511[[#This Row],[Latitude]])) +SIN(RADIANS(90-$P$2)) *SIN(RADIANS(90-Table22511[[#This Row],[Latitude]])) *COS(RADIANS($Q$2-Table22511[[#This Row],[Longitude]]))) *3958.756</f>
        <v>2.6394802156242476</v>
      </c>
      <c r="N59" s="5">
        <f>Table22[[#This Row],[Permit Approval Date]]-Table22[[#This Row],[Permit Submitted Date]]</f>
        <v>7</v>
      </c>
    </row>
    <row r="60" spans="1:14" hidden="1">
      <c r="A60" t="str">
        <f>"Norman"</f>
        <v>Norman</v>
      </c>
      <c r="B60">
        <v>1</v>
      </c>
      <c r="D60">
        <v>1</v>
      </c>
      <c r="E60">
        <v>25</v>
      </c>
      <c r="F60" s="1">
        <v>42985</v>
      </c>
      <c r="G60" s="1">
        <v>43003</v>
      </c>
      <c r="H60">
        <v>10</v>
      </c>
      <c r="I60">
        <v>89.98</v>
      </c>
      <c r="J60">
        <v>0</v>
      </c>
      <c r="K60">
        <v>34.938141999999999</v>
      </c>
      <c r="L60">
        <v>-97.215610999999996</v>
      </c>
      <c r="M60" s="5">
        <f>ACOS(COS(RADIANS(90-$P$2)) *COS(RADIANS(90-Table22511[[#This Row],[Latitude]])) +SIN(RADIANS(90-$P$2)) *SIN(RADIANS(90-Table22511[[#This Row],[Latitude]])) *COS(RADIANS($Q$2-Table22511[[#This Row],[Longitude]]))) *3958.756</f>
        <v>22.656902942758002</v>
      </c>
      <c r="N60" s="5">
        <f>Table22[[#This Row],[Permit Approval Date]]-Table22[[#This Row],[Permit Submitted Date]]</f>
        <v>4</v>
      </c>
    </row>
    <row r="61" spans="1:14" hidden="1">
      <c r="A61" t="str">
        <f>"Norman"</f>
        <v>Norman</v>
      </c>
      <c r="B61">
        <v>1</v>
      </c>
      <c r="D61">
        <v>1</v>
      </c>
      <c r="E61">
        <v>25</v>
      </c>
      <c r="F61" s="1">
        <v>42987</v>
      </c>
      <c r="G61" s="1">
        <v>42989</v>
      </c>
      <c r="H61">
        <v>7</v>
      </c>
      <c r="I61">
        <v>49.22</v>
      </c>
      <c r="J61">
        <v>0</v>
      </c>
      <c r="K61">
        <v>35.008141999999999</v>
      </c>
      <c r="L61">
        <v>-97.06561099999999</v>
      </c>
      <c r="M61" s="5">
        <f>ACOS(COS(RADIANS(90-$P$2)) *COS(RADIANS(90-Table22511[[#This Row],[Latitude]])) +SIN(RADIANS(90-$P$2)) *SIN(RADIANS(90-Table22511[[#This Row],[Latitude]])) *COS(RADIANS($Q$2-Table22511[[#This Row],[Longitude]]))) *3958.756</f>
        <v>25.511081463528892</v>
      </c>
      <c r="N61" s="5">
        <f>Table22[[#This Row],[Permit Approval Date]]-Table22[[#This Row],[Permit Submitted Date]]</f>
        <v>0</v>
      </c>
    </row>
    <row r="62" spans="1:14" hidden="1">
      <c r="A62" t="str">
        <f>"Norman"</f>
        <v>Norman</v>
      </c>
      <c r="B62">
        <v>0</v>
      </c>
      <c r="D62">
        <v>1</v>
      </c>
      <c r="E62">
        <v>25</v>
      </c>
      <c r="F62" s="1">
        <v>42998</v>
      </c>
      <c r="G62" s="1">
        <v>42998</v>
      </c>
      <c r="H62">
        <v>9</v>
      </c>
      <c r="I62">
        <v>86.8</v>
      </c>
      <c r="J62">
        <v>0</v>
      </c>
      <c r="K62">
        <v>35.232937899999996</v>
      </c>
      <c r="L62">
        <v>-97.006161599999999</v>
      </c>
      <c r="M6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2" s="5">
        <f>Table22[[#This Row],[Permit Approval Date]]-Table22[[#This Row],[Permit Submitted Date]]</f>
        <v>0</v>
      </c>
    </row>
    <row r="63" spans="1:14" hidden="1">
      <c r="A63" t="str">
        <f>"Norman"</f>
        <v>Norman</v>
      </c>
      <c r="B63">
        <v>1</v>
      </c>
      <c r="D63">
        <v>1</v>
      </c>
      <c r="E63">
        <v>25</v>
      </c>
      <c r="F63" s="1">
        <v>43000</v>
      </c>
      <c r="G63" s="1">
        <v>43000</v>
      </c>
      <c r="H63">
        <v>8</v>
      </c>
      <c r="I63">
        <v>54.51</v>
      </c>
      <c r="J63">
        <v>0</v>
      </c>
      <c r="K63">
        <v>35.260556999999999</v>
      </c>
      <c r="L63">
        <v>-97.540181399999994</v>
      </c>
      <c r="M63" s="5">
        <f>ACOS(COS(RADIANS(90-$P$2)) *COS(RADIANS(90-Table22511[[#This Row],[Latitude]])) +SIN(RADIANS(90-$P$2)) *SIN(RADIANS(90-Table22511[[#This Row],[Latitude]])) *COS(RADIANS($Q$2-Table22511[[#This Row],[Longitude]]))) *3958.756</f>
        <v>6.4849763629514818</v>
      </c>
      <c r="N63" s="5">
        <f>Table22[[#This Row],[Permit Approval Date]]-Table22[[#This Row],[Permit Submitted Date]]</f>
        <v>8</v>
      </c>
    </row>
    <row r="64" spans="1:14" hidden="1">
      <c r="A64" t="str">
        <f>"Norman"</f>
        <v>Norman</v>
      </c>
      <c r="B64">
        <v>0</v>
      </c>
      <c r="D64">
        <v>1</v>
      </c>
      <c r="E64">
        <v>25</v>
      </c>
      <c r="F64" s="1">
        <v>43007</v>
      </c>
      <c r="G64" s="1">
        <v>43019</v>
      </c>
      <c r="H64">
        <v>14</v>
      </c>
      <c r="I64">
        <v>111.51</v>
      </c>
      <c r="J64">
        <v>0</v>
      </c>
      <c r="K64">
        <v>35.162937899999996</v>
      </c>
      <c r="L64">
        <v>-96.9261616</v>
      </c>
      <c r="M64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64" s="5">
        <f>Table22[[#This Row],[Permit Approval Date]]-Table22[[#This Row],[Permit Submitted Date]]</f>
        <v>4</v>
      </c>
    </row>
    <row r="65" spans="1:14" hidden="1">
      <c r="A65" t="str">
        <f>"Norman"</f>
        <v>Norman</v>
      </c>
      <c r="B65">
        <v>1</v>
      </c>
      <c r="D65">
        <v>1</v>
      </c>
      <c r="E65">
        <v>25</v>
      </c>
      <c r="F65" s="1">
        <v>43007</v>
      </c>
      <c r="G65" s="1">
        <v>43013</v>
      </c>
      <c r="H65">
        <v>8</v>
      </c>
      <c r="I65">
        <v>59</v>
      </c>
      <c r="J65">
        <v>0</v>
      </c>
      <c r="K65">
        <v>35.200955</v>
      </c>
      <c r="L65">
        <v>-97.271640000000005</v>
      </c>
      <c r="M65" s="5">
        <f>ACOS(COS(RADIANS(90-$P$2)) *COS(RADIANS(90-Table22511[[#This Row],[Latitude]])) +SIN(RADIANS(90-$P$2)) *SIN(RADIANS(90-Table22511[[#This Row],[Latitude]])) *COS(RADIANS($Q$2-Table22511[[#This Row],[Longitude]]))) *3958.756</f>
        <v>9.8850734191735814</v>
      </c>
      <c r="N65" s="5">
        <f>Table22[[#This Row],[Permit Approval Date]]-Table22[[#This Row],[Permit Submitted Date]]</f>
        <v>7</v>
      </c>
    </row>
    <row r="66" spans="1:14" hidden="1">
      <c r="A66" t="str">
        <f>"Norman"</f>
        <v>Norman</v>
      </c>
      <c r="B66">
        <v>1</v>
      </c>
      <c r="D66">
        <v>1</v>
      </c>
      <c r="E66">
        <v>25</v>
      </c>
      <c r="F66" s="1">
        <v>43007</v>
      </c>
      <c r="G66" s="1">
        <v>43020</v>
      </c>
      <c r="H66">
        <v>4</v>
      </c>
      <c r="I66">
        <v>34.75</v>
      </c>
      <c r="J66">
        <v>0</v>
      </c>
      <c r="K66">
        <v>35.193925</v>
      </c>
      <c r="L66">
        <v>-97.029213999999996</v>
      </c>
      <c r="M66" s="5">
        <f>ACOS(COS(RADIANS(90-$P$2)) *COS(RADIANS(90-Table22511[[#This Row],[Latitude]])) +SIN(RADIANS(90-$P$2)) *SIN(RADIANS(90-Table22511[[#This Row],[Latitude]])) *COS(RADIANS($Q$2-Table22511[[#This Row],[Longitude]]))) *3958.756</f>
        <v>23.581293156455043</v>
      </c>
      <c r="N66" s="5">
        <f>Table22[[#This Row],[Permit Approval Date]]-Table22[[#This Row],[Permit Submitted Date]]</f>
        <v>0</v>
      </c>
    </row>
    <row r="67" spans="1:14" hidden="1">
      <c r="A67" t="str">
        <f>"Norman"</f>
        <v>Norman</v>
      </c>
      <c r="B67">
        <v>1</v>
      </c>
      <c r="D67">
        <v>1</v>
      </c>
      <c r="E67">
        <v>25</v>
      </c>
      <c r="F67" s="1">
        <v>43012</v>
      </c>
      <c r="G67" s="1">
        <v>43024</v>
      </c>
      <c r="H67">
        <v>10</v>
      </c>
      <c r="I67">
        <v>86.320000000000007</v>
      </c>
      <c r="J67">
        <v>0</v>
      </c>
      <c r="K67">
        <v>35.482937899999996</v>
      </c>
      <c r="L67">
        <v>-97.206161600000001</v>
      </c>
      <c r="M67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67" s="5">
        <f>Table22[[#This Row],[Permit Approval Date]]-Table22[[#This Row],[Permit Submitted Date]]</f>
        <v>26</v>
      </c>
    </row>
    <row r="68" spans="1:14" hidden="1">
      <c r="A68" t="str">
        <f>"Norman"</f>
        <v>Norman</v>
      </c>
      <c r="B68">
        <v>1</v>
      </c>
      <c r="D68">
        <v>1</v>
      </c>
      <c r="E68">
        <v>25</v>
      </c>
      <c r="F68" s="1">
        <v>43012</v>
      </c>
      <c r="G68" s="1">
        <v>43024</v>
      </c>
      <c r="H68">
        <v>10</v>
      </c>
      <c r="I68">
        <v>86.320000000000007</v>
      </c>
      <c r="J68">
        <v>0</v>
      </c>
      <c r="K68">
        <v>35.482937899999996</v>
      </c>
      <c r="L68">
        <v>-97.206161600000001</v>
      </c>
      <c r="M68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68" s="5">
        <f>Table22[[#This Row],[Permit Approval Date]]-Table22[[#This Row],[Permit Submitted Date]]</f>
        <v>0</v>
      </c>
    </row>
    <row r="69" spans="1:14" hidden="1">
      <c r="A69" t="str">
        <f>"Norman"</f>
        <v>Norman</v>
      </c>
      <c r="B69">
        <v>0</v>
      </c>
      <c r="D69">
        <v>2</v>
      </c>
      <c r="E69">
        <v>25</v>
      </c>
      <c r="F69" s="1">
        <v>43019</v>
      </c>
      <c r="G69" s="1">
        <v>43041</v>
      </c>
      <c r="H69">
        <v>8</v>
      </c>
      <c r="I69">
        <v>76.099999999999994</v>
      </c>
      <c r="J69">
        <v>0</v>
      </c>
      <c r="K69">
        <v>36.882937899999995</v>
      </c>
      <c r="L69">
        <v>-98.406161600000004</v>
      </c>
      <c r="M69" s="5">
        <f>ACOS(COS(RADIANS(90-$P$2)) *COS(RADIANS(90-Table22511[[#This Row],[Latitude]])) +SIN(RADIANS(90-$P$2)) *SIN(RADIANS(90-Table22511[[#This Row],[Latitude]])) *COS(RADIANS($Q$2-Table22511[[#This Row],[Longitude]]))) *3958.756</f>
        <v>127.65846593289137</v>
      </c>
      <c r="N69" s="5">
        <f>Table22[[#This Row],[Permit Approval Date]]-Table22[[#This Row],[Permit Submitted Date]]</f>
        <v>13</v>
      </c>
    </row>
    <row r="70" spans="1:14" hidden="1">
      <c r="A70" t="str">
        <f>"Norman"</f>
        <v>Norman</v>
      </c>
      <c r="B70">
        <v>0</v>
      </c>
      <c r="D70">
        <v>1</v>
      </c>
      <c r="E70">
        <v>25</v>
      </c>
      <c r="F70" s="1">
        <v>43033</v>
      </c>
      <c r="G70" s="1">
        <v>43033</v>
      </c>
      <c r="H70">
        <v>5</v>
      </c>
      <c r="I70">
        <v>57.37</v>
      </c>
      <c r="J70">
        <v>0</v>
      </c>
      <c r="K70">
        <v>35.232937899999996</v>
      </c>
      <c r="L70">
        <v>-97.006161599999999</v>
      </c>
      <c r="M7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0" s="5">
        <f>Table22[[#This Row],[Permit Approval Date]]-Table22[[#This Row],[Permit Submitted Date]]</f>
        <v>6</v>
      </c>
    </row>
    <row r="71" spans="1:14" hidden="1">
      <c r="A71" t="str">
        <f>"Norman"</f>
        <v>Norman</v>
      </c>
      <c r="B71">
        <v>1</v>
      </c>
      <c r="D71">
        <v>1</v>
      </c>
      <c r="E71">
        <v>25</v>
      </c>
      <c r="F71" s="1">
        <v>43045</v>
      </c>
      <c r="G71" s="1">
        <v>43045</v>
      </c>
      <c r="H71">
        <v>11</v>
      </c>
      <c r="I71">
        <v>73.05</v>
      </c>
      <c r="J71">
        <v>1.82</v>
      </c>
      <c r="K71">
        <v>35.180556999999993</v>
      </c>
      <c r="L71">
        <v>-97.540181399999994</v>
      </c>
      <c r="M71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71" s="5">
        <f>Table22[[#This Row],[Permit Approval Date]]-Table22[[#This Row],[Permit Submitted Date]]</f>
        <v>14</v>
      </c>
    </row>
    <row r="72" spans="1:14" hidden="1">
      <c r="A72" t="str">
        <f>"Norman"</f>
        <v>Norman</v>
      </c>
      <c r="B72">
        <v>1</v>
      </c>
      <c r="D72">
        <v>1</v>
      </c>
      <c r="E72">
        <v>25</v>
      </c>
      <c r="F72" s="1">
        <v>43048</v>
      </c>
      <c r="G72" s="1">
        <v>43053</v>
      </c>
      <c r="H72">
        <v>9</v>
      </c>
      <c r="I72">
        <v>70.52</v>
      </c>
      <c r="J72">
        <v>0</v>
      </c>
      <c r="K72">
        <v>35.234834499999998</v>
      </c>
      <c r="L72">
        <v>-97.540178399999988</v>
      </c>
      <c r="M72" s="5">
        <f>ACOS(COS(RADIANS(90-$P$2)) *COS(RADIANS(90-Table22511[[#This Row],[Latitude]])) +SIN(RADIANS(90-$P$2)) *SIN(RADIANS(90-Table22511[[#This Row],[Latitude]])) *COS(RADIANS($Q$2-Table22511[[#This Row],[Longitude]]))) *3958.756</f>
        <v>5.6425836010615491</v>
      </c>
      <c r="N72" s="5">
        <f>Table22[[#This Row],[Permit Approval Date]]-Table22[[#This Row],[Permit Submitted Date]]</f>
        <v>2</v>
      </c>
    </row>
    <row r="73" spans="1:14" hidden="1">
      <c r="A73" t="str">
        <f>"Norman"</f>
        <v>Norman</v>
      </c>
      <c r="B73">
        <v>1</v>
      </c>
      <c r="D73">
        <v>1</v>
      </c>
      <c r="E73">
        <v>25</v>
      </c>
      <c r="F73" s="1">
        <v>43048</v>
      </c>
      <c r="G73" s="1">
        <v>43066</v>
      </c>
      <c r="H73">
        <v>6</v>
      </c>
      <c r="I73">
        <v>30.93</v>
      </c>
      <c r="J73">
        <v>3.17</v>
      </c>
      <c r="K73">
        <v>35.180556999999993</v>
      </c>
      <c r="L73">
        <v>-97.540181399999994</v>
      </c>
      <c r="M73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73" s="5">
        <f>Table22[[#This Row],[Permit Approval Date]]-Table22[[#This Row],[Permit Submitted Date]]</f>
        <v>8</v>
      </c>
    </row>
    <row r="74" spans="1:14">
      <c r="A74" t="str">
        <f>"Norman"</f>
        <v>Norman</v>
      </c>
      <c r="B74">
        <v>1</v>
      </c>
      <c r="C74">
        <v>1</v>
      </c>
      <c r="D74">
        <v>1</v>
      </c>
      <c r="E74">
        <v>25</v>
      </c>
      <c r="F74" s="1">
        <v>43075</v>
      </c>
      <c r="G74" s="1">
        <v>43075</v>
      </c>
      <c r="H74">
        <v>6</v>
      </c>
      <c r="I74">
        <v>41.75</v>
      </c>
      <c r="J74">
        <v>11.52</v>
      </c>
      <c r="K74">
        <v>35.180556999999993</v>
      </c>
      <c r="L74">
        <v>-97.540181399999994</v>
      </c>
      <c r="M74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74" s="5">
        <f>Table22[[#This Row],[Permit Approval Date]]-Table22[[#This Row],[Permit Submitted Date]]</f>
        <v>7</v>
      </c>
    </row>
    <row r="75" spans="1:14" hidden="1">
      <c r="A75" t="str">
        <f>"Norman"</f>
        <v>Norman</v>
      </c>
      <c r="B75">
        <v>1</v>
      </c>
      <c r="D75">
        <v>1</v>
      </c>
      <c r="E75">
        <v>25</v>
      </c>
      <c r="F75" s="1">
        <v>43077</v>
      </c>
      <c r="G75" s="1">
        <v>43080</v>
      </c>
      <c r="H75">
        <v>4</v>
      </c>
      <c r="I75">
        <v>25.48</v>
      </c>
      <c r="J75">
        <v>1.02</v>
      </c>
      <c r="K75">
        <v>35.233924999999999</v>
      </c>
      <c r="L75">
        <v>-97.269214000000005</v>
      </c>
      <c r="M75" s="5">
        <f>ACOS(COS(RADIANS(90-$P$2)) *COS(RADIANS(90-Table22511[[#This Row],[Latitude]])) +SIN(RADIANS(90-$P$2)) *SIN(RADIANS(90-Table22511[[#This Row],[Latitude]])) *COS(RADIANS($Q$2-Table22511[[#This Row],[Longitude]]))) *3958.756</f>
        <v>10.196972675987457</v>
      </c>
      <c r="N75" s="5">
        <f>Table22[[#This Row],[Permit Approval Date]]-Table22[[#This Row],[Permit Submitted Date]]</f>
        <v>0</v>
      </c>
    </row>
    <row r="76" spans="1:14" hidden="1">
      <c r="A76" t="str">
        <f>"Norman"</f>
        <v>Norman</v>
      </c>
      <c r="B76">
        <v>1</v>
      </c>
      <c r="D76">
        <v>1</v>
      </c>
      <c r="E76">
        <v>25</v>
      </c>
      <c r="F76" s="1">
        <v>43081</v>
      </c>
      <c r="G76" s="1">
        <v>43081</v>
      </c>
      <c r="H76">
        <v>5</v>
      </c>
      <c r="I76">
        <v>25.54</v>
      </c>
      <c r="J76">
        <v>5.45</v>
      </c>
      <c r="K76">
        <v>35.260556999999999</v>
      </c>
      <c r="L76">
        <v>-97.540181399999994</v>
      </c>
      <c r="M76" s="5">
        <f>ACOS(COS(RADIANS(90-$P$2)) *COS(RADIANS(90-Table22511[[#This Row],[Latitude]])) +SIN(RADIANS(90-$P$2)) *SIN(RADIANS(90-Table22511[[#This Row],[Latitude]])) *COS(RADIANS($Q$2-Table22511[[#This Row],[Longitude]]))) *3958.756</f>
        <v>6.4849763629514818</v>
      </c>
      <c r="N76" s="5">
        <f>Table22[[#This Row],[Permit Approval Date]]-Table22[[#This Row],[Permit Submitted Date]]</f>
        <v>0</v>
      </c>
    </row>
    <row r="77" spans="1:14" hidden="1">
      <c r="A77" t="str">
        <f>"Norman"</f>
        <v>Norman</v>
      </c>
      <c r="B77">
        <v>0</v>
      </c>
      <c r="D77">
        <v>1</v>
      </c>
      <c r="E77">
        <v>26</v>
      </c>
      <c r="F77" s="1">
        <v>42374</v>
      </c>
      <c r="G77" s="1">
        <v>42389</v>
      </c>
      <c r="H77">
        <v>19</v>
      </c>
      <c r="I77">
        <v>125</v>
      </c>
      <c r="J77">
        <v>1</v>
      </c>
      <c r="K77">
        <v>35.292937899999998</v>
      </c>
      <c r="L77">
        <v>-97.206161600000001</v>
      </c>
      <c r="M77" s="5">
        <f>ACOS(COS(RADIANS(90-$P$2)) *COS(RADIANS(90-Table22511[[#This Row],[Latitude]])) +SIN(RADIANS(90-$P$2)) *SIN(RADIANS(90-Table22511[[#This Row],[Latitude]])) *COS(RADIANS($Q$2-Table22511[[#This Row],[Longitude]]))) *3958.756</f>
        <v>14.836066501105948</v>
      </c>
      <c r="N77" s="5">
        <f>Table22[[#This Row],[Permit Approval Date]]-Table22[[#This Row],[Permit Submitted Date]]</f>
        <v>0</v>
      </c>
    </row>
    <row r="78" spans="1:14" hidden="1">
      <c r="A78" t="str">
        <f>"Norman"</f>
        <v>Norman</v>
      </c>
      <c r="B78">
        <v>0</v>
      </c>
      <c r="D78">
        <v>1</v>
      </c>
      <c r="E78">
        <v>26</v>
      </c>
      <c r="F78" s="1">
        <v>42380</v>
      </c>
      <c r="G78" s="1">
        <v>42383</v>
      </c>
      <c r="H78">
        <v>8</v>
      </c>
      <c r="I78">
        <v>67.5</v>
      </c>
      <c r="J78">
        <v>3</v>
      </c>
      <c r="K78">
        <v>35.242937899999994</v>
      </c>
      <c r="L78">
        <v>-97.636161600000008</v>
      </c>
      <c r="M78" s="5">
        <f>ACOS(COS(RADIANS(90-$P$2)) *COS(RADIANS(90-Table22511[[#This Row],[Latitude]])) +SIN(RADIANS(90-$P$2)) *SIN(RADIANS(90-Table22511[[#This Row],[Latitude]])) *COS(RADIANS($Q$2-Table22511[[#This Row],[Longitude]]))) *3958.756</f>
        <v>10.997307585302561</v>
      </c>
      <c r="N78" s="5">
        <f>Table22[[#This Row],[Permit Approval Date]]-Table22[[#This Row],[Permit Submitted Date]]</f>
        <v>9</v>
      </c>
    </row>
    <row r="79" spans="1:14" hidden="1">
      <c r="A79" t="str">
        <f>"Norman"</f>
        <v>Norman</v>
      </c>
      <c r="B79">
        <v>0</v>
      </c>
      <c r="D79">
        <v>1</v>
      </c>
      <c r="E79">
        <v>26</v>
      </c>
      <c r="F79" s="1">
        <v>42412</v>
      </c>
      <c r="G79" s="1">
        <v>42412</v>
      </c>
      <c r="H79">
        <v>6</v>
      </c>
      <c r="I79">
        <v>48</v>
      </c>
      <c r="J79">
        <v>0</v>
      </c>
      <c r="K79">
        <v>34.992937899999994</v>
      </c>
      <c r="L79">
        <v>-97.256161599999999</v>
      </c>
      <c r="M79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79" s="5">
        <f>Table22[[#This Row],[Permit Approval Date]]-Table22[[#This Row],[Permit Submitted Date]]</f>
        <v>4</v>
      </c>
    </row>
    <row r="80" spans="1:14" hidden="1">
      <c r="A80" t="str">
        <f>"Norman"</f>
        <v>Norman</v>
      </c>
      <c r="B80">
        <v>0</v>
      </c>
      <c r="D80">
        <v>1</v>
      </c>
      <c r="E80">
        <v>26</v>
      </c>
      <c r="F80" s="1">
        <v>42422</v>
      </c>
      <c r="G80" s="1">
        <v>42422</v>
      </c>
      <c r="H80">
        <v>8</v>
      </c>
      <c r="I80">
        <v>62.5</v>
      </c>
      <c r="J80">
        <v>0</v>
      </c>
      <c r="K80">
        <v>34.992937899999994</v>
      </c>
      <c r="L80">
        <v>-97.256161599999999</v>
      </c>
      <c r="M80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80" s="5">
        <f>Table22[[#This Row],[Permit Approval Date]]-Table22[[#This Row],[Permit Submitted Date]]</f>
        <v>0</v>
      </c>
    </row>
    <row r="81" spans="1:14" hidden="1">
      <c r="A81" t="str">
        <f>"Norman"</f>
        <v>Norman</v>
      </c>
      <c r="B81">
        <v>0</v>
      </c>
      <c r="D81">
        <v>1</v>
      </c>
      <c r="E81">
        <v>26</v>
      </c>
      <c r="F81" s="1">
        <v>42453</v>
      </c>
      <c r="G81" s="1">
        <v>42453</v>
      </c>
      <c r="H81">
        <v>15</v>
      </c>
      <c r="I81">
        <v>149.5</v>
      </c>
      <c r="J81">
        <v>0</v>
      </c>
      <c r="K81">
        <v>34.902937899999998</v>
      </c>
      <c r="L81">
        <v>-97.886161600000008</v>
      </c>
      <c r="M81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81" s="5">
        <f>Table22[[#This Row],[Permit Approval Date]]-Table22[[#This Row],[Permit Submitted Date]]</f>
        <v>19</v>
      </c>
    </row>
    <row r="82" spans="1:14" hidden="1">
      <c r="A82" t="str">
        <f>"Norman"</f>
        <v>Norman</v>
      </c>
      <c r="B82">
        <v>0</v>
      </c>
      <c r="D82">
        <v>1</v>
      </c>
      <c r="E82">
        <v>26</v>
      </c>
      <c r="F82" s="1">
        <v>42461</v>
      </c>
      <c r="G82" s="1">
        <v>42461</v>
      </c>
      <c r="H82">
        <v>8</v>
      </c>
      <c r="I82">
        <v>77.5</v>
      </c>
      <c r="J82">
        <v>0</v>
      </c>
      <c r="K82">
        <v>35.232937899999996</v>
      </c>
      <c r="L82">
        <v>-97.006161599999999</v>
      </c>
      <c r="M8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2" s="5">
        <f>Table22[[#This Row],[Permit Approval Date]]-Table22[[#This Row],[Permit Submitted Date]]</f>
        <v>24</v>
      </c>
    </row>
    <row r="83" spans="1:14" hidden="1">
      <c r="A83" t="str">
        <f>"Norman"</f>
        <v>Norman</v>
      </c>
      <c r="B83">
        <v>0</v>
      </c>
      <c r="D83">
        <v>1</v>
      </c>
      <c r="E83">
        <v>26</v>
      </c>
      <c r="F83" s="1">
        <v>42501</v>
      </c>
      <c r="G83" s="1">
        <v>42501</v>
      </c>
      <c r="H83">
        <v>14</v>
      </c>
      <c r="I83">
        <v>105.5</v>
      </c>
      <c r="J83">
        <v>0</v>
      </c>
      <c r="K83">
        <v>34.902937899999998</v>
      </c>
      <c r="L83">
        <v>-97.886161600000008</v>
      </c>
      <c r="M83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83" s="5">
        <f>Table22[[#This Row],[Permit Approval Date]]-Table22[[#This Row],[Permit Submitted Date]]</f>
        <v>0</v>
      </c>
    </row>
    <row r="84" spans="1:14" hidden="1">
      <c r="A84" t="str">
        <f>"Norman"</f>
        <v>Norman</v>
      </c>
      <c r="B84">
        <v>0</v>
      </c>
      <c r="D84">
        <v>1</v>
      </c>
      <c r="E84">
        <v>26</v>
      </c>
      <c r="F84" s="1">
        <v>42515</v>
      </c>
      <c r="G84" s="1">
        <v>42516</v>
      </c>
      <c r="H84">
        <v>12</v>
      </c>
      <c r="I84">
        <v>106</v>
      </c>
      <c r="J84">
        <v>2.5</v>
      </c>
      <c r="K84">
        <v>35.312937899999994</v>
      </c>
      <c r="L84">
        <v>-97.116161599999998</v>
      </c>
      <c r="M84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84" s="5">
        <f>Table22[[#This Row],[Permit Approval Date]]-Table22[[#This Row],[Permit Submitted Date]]</f>
        <v>23</v>
      </c>
    </row>
    <row r="85" spans="1:14" hidden="1">
      <c r="A85" t="str">
        <f>"Norman"</f>
        <v>Norman</v>
      </c>
      <c r="B85">
        <v>0</v>
      </c>
      <c r="D85">
        <v>1</v>
      </c>
      <c r="E85">
        <v>26</v>
      </c>
      <c r="F85" s="1">
        <v>42522</v>
      </c>
      <c r="G85" s="1">
        <v>42528</v>
      </c>
      <c r="H85">
        <v>7</v>
      </c>
      <c r="I85">
        <v>65</v>
      </c>
      <c r="J85">
        <v>0</v>
      </c>
      <c r="K85">
        <v>35.362937899999999</v>
      </c>
      <c r="L85">
        <v>-97.236161600000003</v>
      </c>
      <c r="M85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85" s="5">
        <f>Table22[[#This Row],[Permit Approval Date]]-Table22[[#This Row],[Permit Submitted Date]]</f>
        <v>1</v>
      </c>
    </row>
    <row r="86" spans="1:14" hidden="1">
      <c r="A86" t="str">
        <f>"Norman"</f>
        <v>Norman</v>
      </c>
      <c r="B86">
        <v>0</v>
      </c>
      <c r="D86">
        <v>1</v>
      </c>
      <c r="E86">
        <v>26</v>
      </c>
      <c r="F86" s="1">
        <v>42529</v>
      </c>
      <c r="G86" s="1">
        <v>42529</v>
      </c>
      <c r="H86">
        <v>7</v>
      </c>
      <c r="I86">
        <v>44</v>
      </c>
      <c r="J86">
        <v>0</v>
      </c>
      <c r="K86">
        <v>35.282937899999993</v>
      </c>
      <c r="L86">
        <v>-96.756161599999999</v>
      </c>
      <c r="M86" s="5">
        <f>ACOS(COS(RADIANS(90-$P$2)) *COS(RADIANS(90-Table22511[[#This Row],[Latitude]])) +SIN(RADIANS(90-$P$2)) *SIN(RADIANS(90-Table22511[[#This Row],[Latitude]])) *COS(RADIANS($Q$2-Table22511[[#This Row],[Longitude]]))) *3958.756</f>
        <v>39.321591610794655</v>
      </c>
      <c r="N86" s="5">
        <f>Table22[[#This Row],[Permit Approval Date]]-Table22[[#This Row],[Permit Submitted Date]]</f>
        <v>16</v>
      </c>
    </row>
    <row r="87" spans="1:14" hidden="1">
      <c r="A87" t="str">
        <f>"Norman"</f>
        <v>Norman</v>
      </c>
      <c r="B87">
        <v>0</v>
      </c>
      <c r="D87">
        <v>2</v>
      </c>
      <c r="E87">
        <v>26</v>
      </c>
      <c r="F87" s="1">
        <v>42562</v>
      </c>
      <c r="G87" s="1">
        <v>42562</v>
      </c>
      <c r="H87">
        <v>9</v>
      </c>
      <c r="I87">
        <v>77</v>
      </c>
      <c r="J87">
        <v>0</v>
      </c>
      <c r="K87">
        <v>36.262937899999997</v>
      </c>
      <c r="L87">
        <v>-97.766161600000004</v>
      </c>
      <c r="M87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87" s="5">
        <f>Table22[[#This Row],[Permit Approval Date]]-Table22[[#This Row],[Permit Submitted Date]]</f>
        <v>1</v>
      </c>
    </row>
    <row r="88" spans="1:14" hidden="1">
      <c r="A88" t="str">
        <f>"Norman"</f>
        <v>Norman</v>
      </c>
      <c r="B88">
        <v>0</v>
      </c>
      <c r="D88">
        <v>2</v>
      </c>
      <c r="E88">
        <v>26</v>
      </c>
      <c r="F88" s="1">
        <v>42569</v>
      </c>
      <c r="G88" s="1">
        <v>42569</v>
      </c>
      <c r="H88">
        <v>3</v>
      </c>
      <c r="I88">
        <v>34.5</v>
      </c>
      <c r="J88">
        <v>0</v>
      </c>
      <c r="K88">
        <v>34.962937899999993</v>
      </c>
      <c r="L88">
        <v>-97.966161600000007</v>
      </c>
      <c r="M88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8" s="5">
        <f>Table22[[#This Row],[Permit Approval Date]]-Table22[[#This Row],[Permit Submitted Date]]</f>
        <v>6</v>
      </c>
    </row>
    <row r="89" spans="1:14" hidden="1">
      <c r="A89" t="str">
        <f>"Norman"</f>
        <v>Norman</v>
      </c>
      <c r="B89">
        <v>0</v>
      </c>
      <c r="D89">
        <v>1</v>
      </c>
      <c r="E89">
        <v>26</v>
      </c>
      <c r="F89" s="1">
        <v>42569</v>
      </c>
      <c r="G89" s="1">
        <v>42569</v>
      </c>
      <c r="H89">
        <v>3</v>
      </c>
      <c r="I89">
        <v>34.5</v>
      </c>
      <c r="J89">
        <v>0</v>
      </c>
      <c r="K89">
        <v>34.962937899999993</v>
      </c>
      <c r="L89">
        <v>-97.966161600000007</v>
      </c>
      <c r="M89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9" s="5">
        <f>Table22[[#This Row],[Permit Approval Date]]-Table22[[#This Row],[Permit Submitted Date]]</f>
        <v>1</v>
      </c>
    </row>
    <row r="90" spans="1:14" hidden="1">
      <c r="A90" t="str">
        <f>"Norman"</f>
        <v>Norman</v>
      </c>
      <c r="B90">
        <v>0</v>
      </c>
      <c r="D90">
        <v>1</v>
      </c>
      <c r="E90">
        <v>26</v>
      </c>
      <c r="F90" s="1">
        <v>42600</v>
      </c>
      <c r="G90" s="1">
        <v>42600</v>
      </c>
      <c r="H90">
        <v>12</v>
      </c>
      <c r="I90">
        <v>81.83</v>
      </c>
      <c r="J90">
        <v>0</v>
      </c>
      <c r="K90">
        <v>34.902937899999998</v>
      </c>
      <c r="L90">
        <v>-97.376161600000003</v>
      </c>
      <c r="M90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90" s="5">
        <f>Table22[[#This Row],[Permit Approval Date]]-Table22[[#This Row],[Permit Submitted Date]]</f>
        <v>5</v>
      </c>
    </row>
    <row r="91" spans="1:14" hidden="1">
      <c r="A91" t="str">
        <f>"Norman"</f>
        <v>Norman</v>
      </c>
      <c r="B91">
        <v>0</v>
      </c>
      <c r="D91">
        <v>1</v>
      </c>
      <c r="E91">
        <v>26</v>
      </c>
      <c r="F91" s="1">
        <v>42601</v>
      </c>
      <c r="G91" s="1">
        <v>42601</v>
      </c>
      <c r="H91">
        <v>11</v>
      </c>
      <c r="I91">
        <v>77.5</v>
      </c>
      <c r="J91">
        <v>0</v>
      </c>
      <c r="K91">
        <v>35.082937899999997</v>
      </c>
      <c r="L91">
        <v>-97.616161599999998</v>
      </c>
      <c r="M91" s="5">
        <f>ACOS(COS(RADIANS(90-$P$2)) *COS(RADIANS(90-Table22511[[#This Row],[Latitude]])) +SIN(RADIANS(90-$P$2)) *SIN(RADIANS(90-Table22511[[#This Row],[Latitude]])) *COS(RADIANS($Q$2-Table22511[[#This Row],[Longitude]]))) *3958.756</f>
        <v>12.811370472846091</v>
      </c>
      <c r="N91" s="5">
        <f>Table22[[#This Row],[Permit Approval Date]]-Table22[[#This Row],[Permit Submitted Date]]</f>
        <v>0</v>
      </c>
    </row>
    <row r="92" spans="1:14" hidden="1">
      <c r="A92" t="str">
        <f>"Norman"</f>
        <v>Norman</v>
      </c>
      <c r="B92">
        <v>0</v>
      </c>
      <c r="D92">
        <v>1</v>
      </c>
      <c r="E92">
        <v>26</v>
      </c>
      <c r="F92" s="1">
        <v>42605</v>
      </c>
      <c r="G92" s="1">
        <v>42605</v>
      </c>
      <c r="H92">
        <v>8</v>
      </c>
      <c r="I92">
        <v>66</v>
      </c>
      <c r="J92">
        <v>0</v>
      </c>
      <c r="K92">
        <v>36.002937899999999</v>
      </c>
      <c r="L92">
        <v>-97.346161600000002</v>
      </c>
      <c r="M92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92" s="5">
        <f>Table22[[#This Row],[Permit Approval Date]]-Table22[[#This Row],[Permit Submitted Date]]</f>
        <v>12</v>
      </c>
    </row>
    <row r="93" spans="1:14" hidden="1">
      <c r="A93" t="str">
        <f>"Norman"</f>
        <v>Norman</v>
      </c>
      <c r="B93">
        <v>0</v>
      </c>
      <c r="D93">
        <v>1</v>
      </c>
      <c r="E93">
        <v>26</v>
      </c>
      <c r="F93" s="1">
        <v>42621</v>
      </c>
      <c r="G93" s="1">
        <v>42621</v>
      </c>
      <c r="H93">
        <v>12</v>
      </c>
      <c r="I93">
        <v>94.500000000000014</v>
      </c>
      <c r="J93">
        <v>0</v>
      </c>
      <c r="K93">
        <v>34.992937899999994</v>
      </c>
      <c r="L93">
        <v>-97.256161599999999</v>
      </c>
      <c r="M93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93" s="5">
        <f>Table22[[#This Row],[Permit Approval Date]]-Table22[[#This Row],[Permit Submitted Date]]</f>
        <v>8</v>
      </c>
    </row>
    <row r="94" spans="1:14" hidden="1">
      <c r="A94" t="str">
        <f>"Norman"</f>
        <v>Norman</v>
      </c>
      <c r="B94">
        <v>0</v>
      </c>
      <c r="D94">
        <v>1</v>
      </c>
      <c r="E94">
        <v>26</v>
      </c>
      <c r="F94" s="1">
        <v>42639</v>
      </c>
      <c r="G94" s="1">
        <v>42647</v>
      </c>
      <c r="H94">
        <v>4</v>
      </c>
      <c r="I94">
        <v>37.75</v>
      </c>
      <c r="J94">
        <v>0</v>
      </c>
      <c r="K94">
        <v>35.602937899999993</v>
      </c>
      <c r="L94">
        <v>-97.686161600000005</v>
      </c>
      <c r="M94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94" s="5">
        <f>Table22[[#This Row],[Permit Approval Date]]-Table22[[#This Row],[Permit Submitted Date]]</f>
        <v>6</v>
      </c>
    </row>
    <row r="95" spans="1:14" hidden="1">
      <c r="A95" t="str">
        <f>"Norman"</f>
        <v>Norman</v>
      </c>
      <c r="B95">
        <v>0</v>
      </c>
      <c r="D95">
        <v>1</v>
      </c>
      <c r="E95">
        <v>26</v>
      </c>
      <c r="F95" s="1">
        <v>42649</v>
      </c>
      <c r="G95" s="1">
        <v>42649</v>
      </c>
      <c r="H95">
        <v>12</v>
      </c>
      <c r="I95">
        <v>80.359999999999985</v>
      </c>
      <c r="J95">
        <v>0</v>
      </c>
      <c r="K95">
        <v>35.312937899999994</v>
      </c>
      <c r="L95">
        <v>-97.116161599999998</v>
      </c>
      <c r="M95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95" s="5">
        <f>Table22[[#This Row],[Permit Approval Date]]-Table22[[#This Row],[Permit Submitted Date]]</f>
        <v>0</v>
      </c>
    </row>
    <row r="96" spans="1:14" hidden="1">
      <c r="A96" t="str">
        <f>"Norman"</f>
        <v>Norman</v>
      </c>
      <c r="B96">
        <v>0</v>
      </c>
      <c r="D96">
        <v>1</v>
      </c>
      <c r="E96">
        <v>26</v>
      </c>
      <c r="F96" s="1">
        <v>42696</v>
      </c>
      <c r="G96" s="1">
        <v>42706</v>
      </c>
      <c r="H96">
        <v>7</v>
      </c>
      <c r="I96">
        <v>55.42</v>
      </c>
      <c r="J96">
        <v>0</v>
      </c>
      <c r="K96">
        <v>34.942937899999997</v>
      </c>
      <c r="L96">
        <v>-97.766161600000004</v>
      </c>
      <c r="M96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96" s="5">
        <f>Table22[[#This Row],[Permit Approval Date]]-Table22[[#This Row],[Permit Submitted Date]]</f>
        <v>0</v>
      </c>
    </row>
    <row r="97" spans="1:14" hidden="1">
      <c r="A97" t="str">
        <f>"Norman"</f>
        <v>Norman</v>
      </c>
      <c r="B97">
        <v>0</v>
      </c>
      <c r="D97">
        <v>1</v>
      </c>
      <c r="E97">
        <v>26</v>
      </c>
      <c r="F97" s="1">
        <v>42704</v>
      </c>
      <c r="G97" s="1">
        <v>42704</v>
      </c>
      <c r="H97">
        <v>5</v>
      </c>
      <c r="I97">
        <v>47.14</v>
      </c>
      <c r="J97">
        <v>0</v>
      </c>
      <c r="K97">
        <v>35.162937899999996</v>
      </c>
      <c r="L97">
        <v>-96.9261616</v>
      </c>
      <c r="M97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97" s="5">
        <f>Table22[[#This Row],[Permit Approval Date]]-Table22[[#This Row],[Permit Submitted Date]]</f>
        <v>3</v>
      </c>
    </row>
    <row r="98" spans="1:14" hidden="1">
      <c r="A98" t="str">
        <f>"Norman"</f>
        <v>Norman</v>
      </c>
      <c r="B98">
        <v>0</v>
      </c>
      <c r="D98">
        <v>1</v>
      </c>
      <c r="E98">
        <v>26</v>
      </c>
      <c r="F98" s="1">
        <v>42752</v>
      </c>
      <c r="G98" s="1">
        <v>42753</v>
      </c>
      <c r="H98">
        <v>8</v>
      </c>
      <c r="I98">
        <v>52.469999999999992</v>
      </c>
      <c r="J98">
        <v>0</v>
      </c>
      <c r="K98">
        <v>35.112937899999999</v>
      </c>
      <c r="L98">
        <v>-97.946161599999996</v>
      </c>
      <c r="M98" s="5">
        <f>ACOS(COS(RADIANS(90-$P$2)) *COS(RADIANS(90-Table22511[[#This Row],[Latitude]])) +SIN(RADIANS(90-$P$2)) *SIN(RADIANS(90-Table22511[[#This Row],[Latitude]])) *COS(RADIANS($Q$2-Table22511[[#This Row],[Longitude]]))) *3958.756</f>
        <v>28.942207529288897</v>
      </c>
      <c r="N98" s="5">
        <f>Table22[[#This Row],[Permit Approval Date]]-Table22[[#This Row],[Permit Submitted Date]]</f>
        <v>0</v>
      </c>
    </row>
    <row r="99" spans="1:14" hidden="1">
      <c r="A99" t="str">
        <f>"Norman"</f>
        <v>Norman</v>
      </c>
      <c r="B99">
        <v>0</v>
      </c>
      <c r="D99">
        <v>1</v>
      </c>
      <c r="E99">
        <v>26</v>
      </c>
      <c r="F99" s="1">
        <v>42780</v>
      </c>
      <c r="G99" s="1">
        <v>42780</v>
      </c>
      <c r="H99">
        <v>4</v>
      </c>
      <c r="I99">
        <v>36.33</v>
      </c>
      <c r="J99">
        <v>0</v>
      </c>
      <c r="K99">
        <v>35.472937899999998</v>
      </c>
      <c r="L99">
        <v>-97.026161599999995</v>
      </c>
      <c r="M99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99" s="5">
        <f>Table22[[#This Row],[Permit Approval Date]]-Table22[[#This Row],[Permit Submitted Date]]</f>
        <v>0</v>
      </c>
    </row>
    <row r="100" spans="1:14">
      <c r="A100" t="str">
        <f>"Norman"</f>
        <v>Norman</v>
      </c>
      <c r="B100">
        <v>0</v>
      </c>
      <c r="C100">
        <v>1</v>
      </c>
      <c r="D100">
        <v>1</v>
      </c>
      <c r="E100">
        <v>26</v>
      </c>
      <c r="F100" s="1">
        <v>42802</v>
      </c>
      <c r="G100" s="1">
        <v>42808</v>
      </c>
      <c r="H100">
        <v>6</v>
      </c>
      <c r="I100">
        <v>35.229999999999997</v>
      </c>
      <c r="J100">
        <v>13.2</v>
      </c>
      <c r="K100">
        <v>35.732937899999996</v>
      </c>
      <c r="L100">
        <v>-97.766161600000004</v>
      </c>
      <c r="M100" s="5">
        <f>ACOS(COS(RADIANS(90-$P$2)) *COS(RADIANS(90-Table22511[[#This Row],[Latitude]])) +SIN(RADIANS(90-$P$2)) *SIN(RADIANS(90-Table22511[[#This Row],[Latitude]])) *COS(RADIANS($Q$2-Table22511[[#This Row],[Longitude]]))) *3958.756</f>
        <v>40.601731374678643</v>
      </c>
      <c r="N100" s="5">
        <f>Table22[[#This Row],[Permit Approval Date]]-Table22[[#This Row],[Permit Submitted Date]]</f>
        <v>0</v>
      </c>
    </row>
    <row r="101" spans="1:14" hidden="1">
      <c r="A101" t="str">
        <f>"Norman"</f>
        <v>Norman</v>
      </c>
      <c r="B101">
        <v>0</v>
      </c>
      <c r="D101">
        <v>1</v>
      </c>
      <c r="E101">
        <v>26</v>
      </c>
      <c r="F101" s="1">
        <v>42809</v>
      </c>
      <c r="G101" s="1">
        <v>42822</v>
      </c>
      <c r="H101">
        <v>3</v>
      </c>
      <c r="I101">
        <v>26.73</v>
      </c>
      <c r="J101">
        <v>0</v>
      </c>
      <c r="K101">
        <v>35.222937899999998</v>
      </c>
      <c r="L101">
        <v>-97.486161600000003</v>
      </c>
      <c r="M101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101" s="5">
        <f>Table22[[#This Row],[Permit Approval Date]]-Table22[[#This Row],[Permit Submitted Date]]</f>
        <v>22</v>
      </c>
    </row>
    <row r="102" spans="1:14" hidden="1">
      <c r="A102" t="str">
        <f>"Norman"</f>
        <v>Norman</v>
      </c>
      <c r="B102">
        <v>0</v>
      </c>
      <c r="D102">
        <v>2</v>
      </c>
      <c r="E102">
        <v>26</v>
      </c>
      <c r="F102" s="1">
        <v>42817</v>
      </c>
      <c r="G102" s="1">
        <v>42822</v>
      </c>
      <c r="H102">
        <v>8</v>
      </c>
      <c r="I102">
        <v>67.61</v>
      </c>
      <c r="J102">
        <v>0</v>
      </c>
      <c r="K102">
        <v>35.362937899999999</v>
      </c>
      <c r="L102">
        <v>-97.236161600000003</v>
      </c>
      <c r="M102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102" s="5">
        <f>Table22[[#This Row],[Permit Approval Date]]-Table22[[#This Row],[Permit Submitted Date]]</f>
        <v>0</v>
      </c>
    </row>
    <row r="103" spans="1:14" hidden="1">
      <c r="A103" t="str">
        <f>"Norman"</f>
        <v>Norman</v>
      </c>
      <c r="B103">
        <v>0</v>
      </c>
      <c r="D103">
        <v>1</v>
      </c>
      <c r="E103">
        <v>26</v>
      </c>
      <c r="F103" s="1">
        <v>42835</v>
      </c>
      <c r="G103" s="1">
        <v>42843</v>
      </c>
      <c r="H103">
        <v>4</v>
      </c>
      <c r="I103">
        <v>35.17</v>
      </c>
      <c r="J103">
        <v>0</v>
      </c>
      <c r="K103">
        <v>35.242937899999994</v>
      </c>
      <c r="L103">
        <v>-97.266161600000004</v>
      </c>
      <c r="M103" s="5">
        <f>ACOS(COS(RADIANS(90-$P$2)) *COS(RADIANS(90-Table22511[[#This Row],[Latitude]])) +SIN(RADIANS(90-$P$2)) *SIN(RADIANS(90-Table22511[[#This Row],[Latitude]])) *COS(RADIANS($Q$2-Table22511[[#This Row],[Longitude]]))) *3958.756</f>
        <v>10.49913770014671</v>
      </c>
      <c r="N103" s="5">
        <f>Table22[[#This Row],[Permit Approval Date]]-Table22[[#This Row],[Permit Submitted Date]]</f>
        <v>0</v>
      </c>
    </row>
    <row r="104" spans="1:14" hidden="1">
      <c r="A104" t="str">
        <f>"Norman"</f>
        <v>Norman</v>
      </c>
      <c r="B104">
        <v>0</v>
      </c>
      <c r="D104">
        <v>1</v>
      </c>
      <c r="E104">
        <v>26</v>
      </c>
      <c r="F104" s="1">
        <v>42852</v>
      </c>
      <c r="G104" s="1">
        <v>42863</v>
      </c>
      <c r="H104">
        <v>4</v>
      </c>
      <c r="I104">
        <v>26.71</v>
      </c>
      <c r="J104">
        <v>0</v>
      </c>
      <c r="K104">
        <v>35.242937899999994</v>
      </c>
      <c r="L104">
        <v>-97.636161600000008</v>
      </c>
      <c r="M104" s="5">
        <f>ACOS(COS(RADIANS(90-$P$2)) *COS(RADIANS(90-Table22511[[#This Row],[Latitude]])) +SIN(RADIANS(90-$P$2)) *SIN(RADIANS(90-Table22511[[#This Row],[Latitude]])) *COS(RADIANS($Q$2-Table22511[[#This Row],[Longitude]]))) *3958.756</f>
        <v>10.997307585302561</v>
      </c>
      <c r="N104" s="5">
        <f>Table22[[#This Row],[Permit Approval Date]]-Table22[[#This Row],[Permit Submitted Date]]</f>
        <v>13</v>
      </c>
    </row>
    <row r="105" spans="1:14" hidden="1">
      <c r="A105" t="str">
        <f>"Norman"</f>
        <v>Norman</v>
      </c>
      <c r="B105">
        <v>0</v>
      </c>
      <c r="D105">
        <v>1</v>
      </c>
      <c r="E105">
        <v>26</v>
      </c>
      <c r="F105" s="1">
        <v>42860</v>
      </c>
      <c r="G105" s="1">
        <v>42874</v>
      </c>
      <c r="H105">
        <v>4</v>
      </c>
      <c r="I105">
        <v>34.479999999999997</v>
      </c>
      <c r="J105">
        <v>0</v>
      </c>
      <c r="K105">
        <v>35.212937899999993</v>
      </c>
      <c r="L105">
        <v>-97.576161600000006</v>
      </c>
      <c r="M105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105" s="5">
        <f>Table22[[#This Row],[Permit Approval Date]]-Table22[[#This Row],[Permit Submitted Date]]</f>
        <v>0</v>
      </c>
    </row>
    <row r="106" spans="1:14" hidden="1">
      <c r="A106" t="str">
        <f>"Norman"</f>
        <v>Norman</v>
      </c>
      <c r="B106">
        <v>0</v>
      </c>
      <c r="D106">
        <v>1</v>
      </c>
      <c r="E106">
        <v>26</v>
      </c>
      <c r="F106" s="1">
        <v>42870</v>
      </c>
      <c r="G106" s="1">
        <v>42874</v>
      </c>
      <c r="H106">
        <v>4</v>
      </c>
      <c r="I106">
        <v>30.700000000000003</v>
      </c>
      <c r="J106">
        <v>0</v>
      </c>
      <c r="K106">
        <v>35.212937899999993</v>
      </c>
      <c r="L106">
        <v>-97.576161600000006</v>
      </c>
      <c r="M106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106" s="5">
        <f>Table22[[#This Row],[Permit Approval Date]]-Table22[[#This Row],[Permit Submitted Date]]</f>
        <v>0</v>
      </c>
    </row>
    <row r="107" spans="1:14" hidden="1">
      <c r="A107" t="str">
        <f>"Norman"</f>
        <v>Norman</v>
      </c>
      <c r="B107">
        <v>1</v>
      </c>
      <c r="D107">
        <v>1</v>
      </c>
      <c r="E107">
        <v>26</v>
      </c>
      <c r="F107" s="1">
        <v>42878</v>
      </c>
      <c r="G107" s="1">
        <v>42886</v>
      </c>
      <c r="H107">
        <v>4</v>
      </c>
      <c r="I107">
        <v>24.19</v>
      </c>
      <c r="J107">
        <v>0</v>
      </c>
      <c r="K107">
        <v>34.662937899999996</v>
      </c>
      <c r="L107">
        <v>-97.116161599999998</v>
      </c>
      <c r="M107" s="5">
        <f>ACOS(COS(RADIANS(90-$P$2)) *COS(RADIANS(90-Table22511[[#This Row],[Latitude]])) +SIN(RADIANS(90-$P$2)) *SIN(RADIANS(90-Table22511[[#This Row],[Latitude]])) *COS(RADIANS($Q$2-Table22511[[#This Row],[Longitude]]))) *3958.756</f>
        <v>41.935888738776761</v>
      </c>
      <c r="N107" s="5">
        <f>Table22[[#This Row],[Permit Approval Date]]-Table22[[#This Row],[Permit Submitted Date]]</f>
        <v>0</v>
      </c>
    </row>
    <row r="108" spans="1:14" hidden="1">
      <c r="A108" t="str">
        <f>"Norman"</f>
        <v>Norman</v>
      </c>
      <c r="B108">
        <v>1</v>
      </c>
      <c r="D108">
        <v>1</v>
      </c>
      <c r="E108">
        <v>26</v>
      </c>
      <c r="F108" s="1">
        <v>42894</v>
      </c>
      <c r="G108" s="1">
        <v>42913</v>
      </c>
      <c r="H108">
        <v>5</v>
      </c>
      <c r="I108">
        <v>68.25</v>
      </c>
      <c r="J108">
        <v>0</v>
      </c>
      <c r="K108">
        <v>35.235301499999998</v>
      </c>
      <c r="L108">
        <v>-97.466652800000006</v>
      </c>
      <c r="M108" s="5">
        <f>ACOS(COS(RADIANS(90-$P$2)) *COS(RADIANS(90-Table22511[[#This Row],[Latitude]])) +SIN(RADIANS(90-$P$2)) *SIN(RADIANS(90-Table22511[[#This Row],[Latitude]])) *COS(RADIANS($Q$2-Table22511[[#This Row],[Longitude]]))) *3958.756</f>
        <v>2.3147773678752066</v>
      </c>
      <c r="N108" s="5">
        <f>Table22[[#This Row],[Permit Approval Date]]-Table22[[#This Row],[Permit Submitted Date]]</f>
        <v>0</v>
      </c>
    </row>
    <row r="109" spans="1:14" hidden="1">
      <c r="A109" t="str">
        <f>"Norman"</f>
        <v>Norman</v>
      </c>
      <c r="B109">
        <v>0</v>
      </c>
      <c r="D109">
        <v>1</v>
      </c>
      <c r="E109">
        <v>26</v>
      </c>
      <c r="F109" s="1">
        <v>42926</v>
      </c>
      <c r="G109" s="1">
        <v>42926</v>
      </c>
      <c r="H109">
        <v>3</v>
      </c>
      <c r="I109">
        <v>18.45</v>
      </c>
      <c r="J109">
        <v>0</v>
      </c>
      <c r="K109">
        <v>36.262937899999997</v>
      </c>
      <c r="L109">
        <v>-97.766161600000004</v>
      </c>
      <c r="M109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109" s="5">
        <f>Table22[[#This Row],[Permit Approval Date]]-Table22[[#This Row],[Permit Submitted Date]]</f>
        <v>0</v>
      </c>
    </row>
    <row r="110" spans="1:14" hidden="1">
      <c r="A110" t="str">
        <f>"Norman"</f>
        <v>Norman</v>
      </c>
      <c r="B110">
        <v>1</v>
      </c>
      <c r="D110">
        <v>1</v>
      </c>
      <c r="E110">
        <v>26</v>
      </c>
      <c r="F110" s="1">
        <v>42935</v>
      </c>
      <c r="G110" s="1">
        <v>42951</v>
      </c>
      <c r="H110">
        <v>7</v>
      </c>
      <c r="I110">
        <v>58.42</v>
      </c>
      <c r="J110">
        <v>0</v>
      </c>
      <c r="K110">
        <v>35.040954999999997</v>
      </c>
      <c r="L110">
        <v>-97.311639999999997</v>
      </c>
      <c r="M110" s="5">
        <f>ACOS(COS(RADIANS(90-$P$2)) *COS(RADIANS(90-Table22511[[#This Row],[Latitude]])) +SIN(RADIANS(90-$P$2)) *SIN(RADIANS(90-Table22511[[#This Row],[Latitude]])) *COS(RADIANS($Q$2-Table22511[[#This Row],[Longitude]]))) *3958.756</f>
        <v>13.723512092077399</v>
      </c>
      <c r="N110" s="5">
        <f>Table22[[#This Row],[Permit Approval Date]]-Table22[[#This Row],[Permit Submitted Date]]</f>
        <v>14</v>
      </c>
    </row>
    <row r="111" spans="1:14" hidden="1">
      <c r="A111" t="str">
        <f>"Norman"</f>
        <v>Norman</v>
      </c>
      <c r="B111">
        <v>1</v>
      </c>
      <c r="D111">
        <v>1</v>
      </c>
      <c r="E111">
        <v>26</v>
      </c>
      <c r="F111" s="1">
        <v>42940</v>
      </c>
      <c r="G111" s="1">
        <v>42954</v>
      </c>
      <c r="H111">
        <v>7</v>
      </c>
      <c r="I111">
        <v>60.45</v>
      </c>
      <c r="J111">
        <v>0</v>
      </c>
      <c r="K111">
        <v>35.212937899999993</v>
      </c>
      <c r="L111">
        <v>-97.576161600000006</v>
      </c>
      <c r="M111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111" s="5">
        <f>Table22[[#This Row],[Permit Approval Date]]-Table22[[#This Row],[Permit Submitted Date]]</f>
        <v>26</v>
      </c>
    </row>
    <row r="112" spans="1:14" hidden="1">
      <c r="A112" t="str">
        <f>"Norman"</f>
        <v>Norman</v>
      </c>
      <c r="B112">
        <v>1</v>
      </c>
      <c r="D112">
        <v>1</v>
      </c>
      <c r="E112">
        <v>26</v>
      </c>
      <c r="F112" s="1">
        <v>42940</v>
      </c>
      <c r="G112" s="1">
        <v>42954</v>
      </c>
      <c r="H112">
        <v>7</v>
      </c>
      <c r="I112">
        <v>60.449999999999996</v>
      </c>
      <c r="J112">
        <v>0</v>
      </c>
      <c r="K112">
        <v>35.212937899999993</v>
      </c>
      <c r="L112">
        <v>-97.576161600000006</v>
      </c>
      <c r="M112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112" s="5">
        <f>Table22[[#This Row],[Permit Approval Date]]-Table22[[#This Row],[Permit Submitted Date]]</f>
        <v>1</v>
      </c>
    </row>
    <row r="113" spans="1:14" hidden="1">
      <c r="A113" t="str">
        <f>"Norman"</f>
        <v>Norman</v>
      </c>
      <c r="B113">
        <v>0</v>
      </c>
      <c r="D113">
        <v>1</v>
      </c>
      <c r="E113">
        <v>26</v>
      </c>
      <c r="F113" s="1">
        <v>42941</v>
      </c>
      <c r="G113" s="1">
        <v>42941</v>
      </c>
      <c r="H113">
        <v>4</v>
      </c>
      <c r="I113">
        <v>32.86</v>
      </c>
      <c r="J113">
        <v>0</v>
      </c>
      <c r="K113">
        <v>34.902937899999998</v>
      </c>
      <c r="L113">
        <v>-97.886161600000008</v>
      </c>
      <c r="M113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113" s="5">
        <f>Table22[[#This Row],[Permit Approval Date]]-Table22[[#This Row],[Permit Submitted Date]]</f>
        <v>0</v>
      </c>
    </row>
    <row r="114" spans="1:14" hidden="1">
      <c r="A114" t="str">
        <f>"Norman"</f>
        <v>Norman</v>
      </c>
      <c r="B114">
        <v>1</v>
      </c>
      <c r="D114">
        <v>1</v>
      </c>
      <c r="E114">
        <v>26</v>
      </c>
      <c r="F114" s="1">
        <v>42942</v>
      </c>
      <c r="G114" s="1">
        <v>42961</v>
      </c>
      <c r="H114">
        <v>6</v>
      </c>
      <c r="I114">
        <v>74</v>
      </c>
      <c r="J114">
        <v>0</v>
      </c>
      <c r="K114">
        <v>34.423205600000003</v>
      </c>
      <c r="L114">
        <v>-97.408782399999993</v>
      </c>
      <c r="M114" s="5">
        <f>ACOS(COS(RADIANS(90-$P$2)) *COS(RADIANS(90-Table22511[[#This Row],[Latitude]])) +SIN(RADIANS(90-$P$2)) *SIN(RADIANS(90-Table22511[[#This Row],[Latitude]])) *COS(RADIANS($Q$2-Table22511[[#This Row],[Longitude]]))) *3958.756</f>
        <v>54.133200916842902</v>
      </c>
      <c r="N114" s="5">
        <f>Table22[[#This Row],[Permit Approval Date]]-Table22[[#This Row],[Permit Submitted Date]]</f>
        <v>12</v>
      </c>
    </row>
    <row r="115" spans="1:14" hidden="1">
      <c r="A115" t="str">
        <f>"Norman"</f>
        <v>Norman</v>
      </c>
      <c r="B115">
        <v>1</v>
      </c>
      <c r="D115">
        <v>1</v>
      </c>
      <c r="E115">
        <v>26</v>
      </c>
      <c r="F115" s="1">
        <v>42942</v>
      </c>
      <c r="G115" s="1">
        <v>42950</v>
      </c>
      <c r="H115">
        <v>2</v>
      </c>
      <c r="I115">
        <v>12.58</v>
      </c>
      <c r="J115">
        <v>2.9</v>
      </c>
      <c r="K115">
        <v>35.213925000000003</v>
      </c>
      <c r="L115">
        <v>-97.339213999999998</v>
      </c>
      <c r="M115" s="5">
        <f>ACOS(COS(RADIANS(90-$P$2)) *COS(RADIANS(90-Table22511[[#This Row],[Latitude]])) +SIN(RADIANS(90-$P$2)) *SIN(RADIANS(90-Table22511[[#This Row],[Latitude]])) *COS(RADIANS($Q$2-Table22511[[#This Row],[Longitude]]))) *3958.756</f>
        <v>6.0875077162164093</v>
      </c>
      <c r="N115" s="5">
        <f>Table22[[#This Row],[Permit Approval Date]]-Table22[[#This Row],[Permit Submitted Date]]</f>
        <v>0</v>
      </c>
    </row>
    <row r="116" spans="1:14" hidden="1">
      <c r="A116" t="str">
        <f>"Norman"</f>
        <v>Norman</v>
      </c>
      <c r="B116">
        <v>0</v>
      </c>
      <c r="D116">
        <v>1</v>
      </c>
      <c r="E116">
        <v>26</v>
      </c>
      <c r="F116" s="1">
        <v>42957</v>
      </c>
      <c r="G116" s="1">
        <v>42957</v>
      </c>
      <c r="H116">
        <v>3</v>
      </c>
      <c r="I116">
        <v>26.619999999999997</v>
      </c>
      <c r="J116">
        <v>0</v>
      </c>
      <c r="K116">
        <v>35.162937899999996</v>
      </c>
      <c r="L116">
        <v>-96.9261616</v>
      </c>
      <c r="M116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116" s="5">
        <f>Table22[[#This Row],[Permit Approval Date]]-Table22[[#This Row],[Permit Submitted Date]]</f>
        <v>12</v>
      </c>
    </row>
    <row r="117" spans="1:14" hidden="1">
      <c r="A117" t="str">
        <f>"Norman"</f>
        <v>Norman</v>
      </c>
      <c r="B117">
        <v>1</v>
      </c>
      <c r="D117">
        <v>1</v>
      </c>
      <c r="E117">
        <v>26</v>
      </c>
      <c r="F117" s="1">
        <v>42962</v>
      </c>
      <c r="G117" s="1">
        <v>42970</v>
      </c>
      <c r="H117">
        <v>7</v>
      </c>
      <c r="I117">
        <v>46.239999999999995</v>
      </c>
      <c r="J117">
        <v>0</v>
      </c>
      <c r="K117">
        <v>34.693925</v>
      </c>
      <c r="L117">
        <v>-97.409213999999992</v>
      </c>
      <c r="M117" s="5">
        <f>ACOS(COS(RADIANS(90-$P$2)) *COS(RADIANS(90-Table22511[[#This Row],[Latitude]])) +SIN(RADIANS(90-$P$2)) *SIN(RADIANS(90-Table22511[[#This Row],[Latitude]])) *COS(RADIANS($Q$2-Table22511[[#This Row],[Longitude]]))) *3958.756</f>
        <v>35.449081189038786</v>
      </c>
      <c r="N117" s="5">
        <f>Table22[[#This Row],[Permit Approval Date]]-Table22[[#This Row],[Permit Submitted Date]]</f>
        <v>4</v>
      </c>
    </row>
    <row r="118" spans="1:14" hidden="1">
      <c r="A118" t="str">
        <f>"Norman"</f>
        <v>Norman</v>
      </c>
      <c r="B118">
        <v>0</v>
      </c>
      <c r="D118">
        <v>1</v>
      </c>
      <c r="E118">
        <v>26</v>
      </c>
      <c r="F118" s="1">
        <v>42963</v>
      </c>
      <c r="G118" s="1">
        <v>42969</v>
      </c>
      <c r="H118">
        <v>4</v>
      </c>
      <c r="I118">
        <v>37.200000000000003</v>
      </c>
      <c r="J118">
        <v>0</v>
      </c>
      <c r="K118">
        <v>35.352937899999993</v>
      </c>
      <c r="L118">
        <v>-97.196161599999996</v>
      </c>
      <c r="M118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118" s="5">
        <f>Table22[[#This Row],[Permit Approval Date]]-Table22[[#This Row],[Permit Submitted Date]]</f>
        <v>0</v>
      </c>
    </row>
    <row r="119" spans="1:14" hidden="1">
      <c r="A119" t="str">
        <f>"Norman"</f>
        <v>Norman</v>
      </c>
      <c r="B119">
        <v>0</v>
      </c>
      <c r="D119">
        <v>1</v>
      </c>
      <c r="E119">
        <v>26</v>
      </c>
      <c r="F119" s="1">
        <v>42963</v>
      </c>
      <c r="G119" s="1">
        <v>42969</v>
      </c>
      <c r="H119">
        <v>4</v>
      </c>
      <c r="I119">
        <v>30.75</v>
      </c>
      <c r="J119">
        <v>0</v>
      </c>
      <c r="K119">
        <v>35.042937899999998</v>
      </c>
      <c r="L119">
        <v>-97.486161600000003</v>
      </c>
      <c r="M119" s="5">
        <f>ACOS(COS(RADIANS(90-$P$2)) *COS(RADIANS(90-Table22511[[#This Row],[Latitude]])) +SIN(RADIANS(90-$P$2)) *SIN(RADIANS(90-Table22511[[#This Row],[Latitude]])) *COS(RADIANS($Q$2-Table22511[[#This Row],[Longitude]]))) *3958.756</f>
        <v>11.490650529451814</v>
      </c>
      <c r="N119" s="5">
        <f>Table22[[#This Row],[Permit Approval Date]]-Table22[[#This Row],[Permit Submitted Date]]</f>
        <v>6</v>
      </c>
    </row>
    <row r="120" spans="1:14" hidden="1">
      <c r="A120" t="str">
        <f>"Norman"</f>
        <v>Norman</v>
      </c>
      <c r="B120">
        <v>0</v>
      </c>
      <c r="D120">
        <v>1</v>
      </c>
      <c r="E120">
        <v>26</v>
      </c>
      <c r="F120" s="1">
        <v>42968</v>
      </c>
      <c r="G120" s="1">
        <v>42968</v>
      </c>
      <c r="H120">
        <v>3</v>
      </c>
      <c r="I120">
        <v>25.5</v>
      </c>
      <c r="J120">
        <v>0</v>
      </c>
      <c r="K120">
        <v>35.232937899999996</v>
      </c>
      <c r="L120">
        <v>-97.006161599999999</v>
      </c>
      <c r="M12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20" s="5">
        <f>Table22[[#This Row],[Permit Approval Date]]-Table22[[#This Row],[Permit Submitted Date]]</f>
        <v>0</v>
      </c>
    </row>
    <row r="121" spans="1:14" hidden="1">
      <c r="A121" t="str">
        <f>"Norman"</f>
        <v>Norman</v>
      </c>
      <c r="B121">
        <v>0</v>
      </c>
      <c r="D121">
        <v>1</v>
      </c>
      <c r="E121">
        <v>26</v>
      </c>
      <c r="F121" s="1">
        <v>42972</v>
      </c>
      <c r="G121" s="1">
        <v>42984</v>
      </c>
      <c r="H121">
        <v>4</v>
      </c>
      <c r="I121">
        <v>31.349999999999998</v>
      </c>
      <c r="J121">
        <v>0</v>
      </c>
      <c r="K121">
        <v>35.482937899999996</v>
      </c>
      <c r="L121">
        <v>-97.206161600000001</v>
      </c>
      <c r="M121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121" s="5">
        <f>Table22[[#This Row],[Permit Approval Date]]-Table22[[#This Row],[Permit Submitted Date]]</f>
        <v>0</v>
      </c>
    </row>
    <row r="122" spans="1:14" hidden="1">
      <c r="A122" t="str">
        <f>"Norman"</f>
        <v>Norman</v>
      </c>
      <c r="B122">
        <v>1</v>
      </c>
      <c r="D122">
        <v>1</v>
      </c>
      <c r="E122">
        <v>26</v>
      </c>
      <c r="F122" s="1">
        <v>42977</v>
      </c>
      <c r="G122" s="1">
        <v>42977</v>
      </c>
      <c r="H122">
        <v>11</v>
      </c>
      <c r="I122">
        <v>68.62</v>
      </c>
      <c r="J122">
        <v>6.01</v>
      </c>
      <c r="K122">
        <v>35.180556999999993</v>
      </c>
      <c r="L122">
        <v>-97.540181399999994</v>
      </c>
      <c r="M122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122" s="5">
        <f>Table22[[#This Row],[Permit Approval Date]]-Table22[[#This Row],[Permit Submitted Date]]</f>
        <v>0</v>
      </c>
    </row>
    <row r="123" spans="1:14" hidden="1">
      <c r="A123" t="str">
        <f>"Norman"</f>
        <v>Norman</v>
      </c>
      <c r="B123">
        <v>1</v>
      </c>
      <c r="D123">
        <v>1</v>
      </c>
      <c r="E123">
        <v>26</v>
      </c>
      <c r="F123" s="1">
        <v>42977</v>
      </c>
      <c r="G123" s="1">
        <v>42977</v>
      </c>
      <c r="H123">
        <v>9</v>
      </c>
      <c r="I123">
        <v>66.08</v>
      </c>
      <c r="J123">
        <v>1</v>
      </c>
      <c r="K123">
        <v>35.180556999999993</v>
      </c>
      <c r="L123">
        <v>-97.540181399999994</v>
      </c>
      <c r="M123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123" s="5">
        <f>Table22[[#This Row],[Permit Approval Date]]-Table22[[#This Row],[Permit Submitted Date]]</f>
        <v>0</v>
      </c>
    </row>
    <row r="124" spans="1:14" hidden="1">
      <c r="A124" t="str">
        <f>"Norman"</f>
        <v>Norman</v>
      </c>
      <c r="B124">
        <v>1</v>
      </c>
      <c r="D124">
        <v>1</v>
      </c>
      <c r="E124">
        <v>26</v>
      </c>
      <c r="F124" s="1">
        <v>42977</v>
      </c>
      <c r="G124" s="1">
        <v>42977</v>
      </c>
      <c r="H124">
        <v>6</v>
      </c>
      <c r="I124">
        <v>57.150000000000006</v>
      </c>
      <c r="J124">
        <v>0</v>
      </c>
      <c r="K124">
        <v>35.370556999999998</v>
      </c>
      <c r="L124">
        <v>-97.550181400000014</v>
      </c>
      <c r="M124" s="5">
        <f>ACOS(COS(RADIANS(90-$P$2)) *COS(RADIANS(90-Table22511[[#This Row],[Latitude]])) +SIN(RADIANS(90-$P$2)) *SIN(RADIANS(90-Table22511[[#This Row],[Latitude]])) *COS(RADIANS($Q$2-Table22511[[#This Row],[Longitude]]))) *3958.756</f>
        <v>12.778003367772808</v>
      </c>
      <c r="N124" s="5">
        <f>Table22[[#This Row],[Permit Approval Date]]-Table22[[#This Row],[Permit Submitted Date]]</f>
        <v>3</v>
      </c>
    </row>
    <row r="125" spans="1:14">
      <c r="A125" t="str">
        <f>"Norman"</f>
        <v>Norman</v>
      </c>
      <c r="B125">
        <v>1</v>
      </c>
      <c r="C125">
        <v>1</v>
      </c>
      <c r="D125">
        <v>1</v>
      </c>
      <c r="E125">
        <v>26</v>
      </c>
      <c r="F125" s="1">
        <v>42989</v>
      </c>
      <c r="G125" s="1">
        <v>42989</v>
      </c>
      <c r="H125">
        <v>8</v>
      </c>
      <c r="I125">
        <v>38.96</v>
      </c>
      <c r="J125">
        <v>20.83</v>
      </c>
      <c r="K125">
        <v>35.160556999999997</v>
      </c>
      <c r="L125">
        <v>-97.320181399999996</v>
      </c>
      <c r="M125" s="5">
        <f>ACOS(COS(RADIANS(90-$P$2)) *COS(RADIANS(90-Table22511[[#This Row],[Latitude]])) +SIN(RADIANS(90-$P$2)) *SIN(RADIANS(90-Table22511[[#This Row],[Latitude]])) *COS(RADIANS($Q$2-Table22511[[#This Row],[Longitude]]))) *3958.756</f>
        <v>7.8018271027525037</v>
      </c>
      <c r="N125" s="5">
        <f>Table22[[#This Row],[Permit Approval Date]]-Table22[[#This Row],[Permit Submitted Date]]</f>
        <v>0</v>
      </c>
    </row>
    <row r="126" spans="1:14" hidden="1">
      <c r="A126" t="str">
        <f>"Norman"</f>
        <v>Norman</v>
      </c>
      <c r="B126">
        <v>1</v>
      </c>
      <c r="D126">
        <v>1</v>
      </c>
      <c r="E126">
        <v>26</v>
      </c>
      <c r="F126" s="1">
        <v>42991</v>
      </c>
      <c r="G126" s="1">
        <v>42991</v>
      </c>
      <c r="H126">
        <v>5</v>
      </c>
      <c r="I126">
        <v>46.17</v>
      </c>
      <c r="J126">
        <v>0</v>
      </c>
      <c r="K126">
        <v>35.140682599999998</v>
      </c>
      <c r="L126">
        <v>-97.382868299999998</v>
      </c>
      <c r="M126" s="5">
        <f>ACOS(COS(RADIANS(90-$P$2)) *COS(RADIANS(90-Table22511[[#This Row],[Latitude]])) +SIN(RADIANS(90-$P$2)) *SIN(RADIANS(90-Table22511[[#This Row],[Latitude]])) *COS(RADIANS($Q$2-Table22511[[#This Row],[Longitude]]))) *3958.756</f>
        <v>5.777002977755803</v>
      </c>
      <c r="N126" s="5">
        <f>Table22[[#This Row],[Permit Approval Date]]-Table22[[#This Row],[Permit Submitted Date]]</f>
        <v>3</v>
      </c>
    </row>
    <row r="127" spans="1:14">
      <c r="A127" t="str">
        <f>"Norman"</f>
        <v>Norman</v>
      </c>
      <c r="B127">
        <v>1</v>
      </c>
      <c r="C127">
        <v>1</v>
      </c>
      <c r="D127">
        <v>1</v>
      </c>
      <c r="E127">
        <v>26</v>
      </c>
      <c r="F127" s="1">
        <v>42992</v>
      </c>
      <c r="G127" s="1">
        <v>42992</v>
      </c>
      <c r="H127">
        <v>14</v>
      </c>
      <c r="I127">
        <v>59.33</v>
      </c>
      <c r="J127">
        <v>37.42</v>
      </c>
      <c r="K127">
        <v>35.6548345</v>
      </c>
      <c r="L127">
        <v>-97.920178399999998</v>
      </c>
      <c r="M127" s="5">
        <f>ACOS(COS(RADIANS(90-$P$2)) *COS(RADIANS(90-Table22511[[#This Row],[Latitude]])) +SIN(RADIANS(90-$P$2)) *SIN(RADIANS(90-Table22511[[#This Row],[Latitude]])) *COS(RADIANS($Q$2-Table22511[[#This Row],[Longitude]]))) *3958.756</f>
        <v>40.892540474351144</v>
      </c>
      <c r="N127" s="5">
        <f>Table22[[#This Row],[Permit Approval Date]]-Table22[[#This Row],[Permit Submitted Date]]</f>
        <v>0</v>
      </c>
    </row>
    <row r="128" spans="1:14" hidden="1">
      <c r="A128" t="str">
        <f>"Norman"</f>
        <v>Norman</v>
      </c>
      <c r="B128">
        <v>0</v>
      </c>
      <c r="D128">
        <v>2</v>
      </c>
      <c r="E128">
        <v>26</v>
      </c>
      <c r="F128" s="1">
        <v>42999</v>
      </c>
      <c r="G128" s="1">
        <v>43017</v>
      </c>
      <c r="H128">
        <v>7</v>
      </c>
      <c r="I128">
        <v>61.83</v>
      </c>
      <c r="J128">
        <v>0</v>
      </c>
      <c r="K128">
        <v>35.482937899999996</v>
      </c>
      <c r="L128">
        <v>-97.206161600000001</v>
      </c>
      <c r="M128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C129">
        <v>1</v>
      </c>
      <c r="D129">
        <v>2</v>
      </c>
      <c r="E129">
        <v>26</v>
      </c>
      <c r="F129" s="1">
        <v>43006</v>
      </c>
      <c r="G129" s="1">
        <v>43006</v>
      </c>
      <c r="H129">
        <v>12</v>
      </c>
      <c r="I129">
        <v>61.389999999999993</v>
      </c>
      <c r="J129">
        <v>10.45</v>
      </c>
      <c r="K129">
        <v>35.180556999999993</v>
      </c>
      <c r="L129">
        <v>-97.540181399999994</v>
      </c>
      <c r="M129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129" s="5">
        <f>Table22[[#This Row],[Permit Approval Date]]-Table22[[#This Row],[Permit Submitted Date]]</f>
        <v>0</v>
      </c>
    </row>
    <row r="130" spans="1:14" hidden="1">
      <c r="A130" t="str">
        <f>"Norman"</f>
        <v>Norman</v>
      </c>
      <c r="B130">
        <v>1</v>
      </c>
      <c r="D130">
        <v>1</v>
      </c>
      <c r="E130">
        <v>26</v>
      </c>
      <c r="F130" s="1">
        <v>43010</v>
      </c>
      <c r="G130" s="1">
        <v>43020</v>
      </c>
      <c r="H130">
        <v>5</v>
      </c>
      <c r="I130">
        <v>43.18</v>
      </c>
      <c r="J130">
        <v>0</v>
      </c>
      <c r="K130">
        <v>35.108142000000001</v>
      </c>
      <c r="L130">
        <v>-97.225610999999986</v>
      </c>
      <c r="M130" s="5">
        <f>ACOS(COS(RADIANS(90-$P$2)) *COS(RADIANS(90-Table22511[[#This Row],[Latitude]])) +SIN(RADIANS(90-$P$2)) *SIN(RADIANS(90-Table22511[[#This Row],[Latitude]])) *COS(RADIANS($Q$2-Table22511[[#This Row],[Longitude]]))) *3958.756</f>
        <v>14.200125910696551</v>
      </c>
      <c r="N130" s="5">
        <f>Table22[[#This Row],[Permit Approval Date]]-Table22[[#This Row],[Permit Submitted Date]]</f>
        <v>3</v>
      </c>
    </row>
    <row r="131" spans="1:14" hidden="1">
      <c r="A131" t="str">
        <f>"Norman"</f>
        <v>Norman</v>
      </c>
      <c r="B131">
        <v>1</v>
      </c>
      <c r="D131">
        <v>1</v>
      </c>
      <c r="E131">
        <v>26</v>
      </c>
      <c r="F131" s="1">
        <v>43011</v>
      </c>
      <c r="G131" s="1">
        <v>43018</v>
      </c>
      <c r="H131">
        <v>4</v>
      </c>
      <c r="I131">
        <v>34.230000000000004</v>
      </c>
      <c r="J131">
        <v>0</v>
      </c>
      <c r="K131">
        <v>35.143925000000003</v>
      </c>
      <c r="L131">
        <v>-97.239214000000004</v>
      </c>
      <c r="M131" s="5">
        <f>ACOS(COS(RADIANS(90-$P$2)) *COS(RADIANS(90-Table22511[[#This Row],[Latitude]])) +SIN(RADIANS(90-$P$2)) *SIN(RADIANS(90-Table22511[[#This Row],[Latitude]])) *COS(RADIANS($Q$2-Table22511[[#This Row],[Longitude]]))) *3958.756</f>
        <v>12.475696978703521</v>
      </c>
      <c r="N131" s="5">
        <f>Table22[[#This Row],[Permit Approval Date]]-Table22[[#This Row],[Permit Submitted Date]]</f>
        <v>0</v>
      </c>
    </row>
    <row r="132" spans="1:14" hidden="1">
      <c r="A132" t="str">
        <f>"Norman"</f>
        <v>Norman</v>
      </c>
      <c r="B132">
        <v>0</v>
      </c>
      <c r="D132">
        <v>1</v>
      </c>
      <c r="E132">
        <v>26</v>
      </c>
      <c r="F132" s="1">
        <v>43014</v>
      </c>
      <c r="G132" s="1">
        <v>43028</v>
      </c>
      <c r="H132">
        <v>12</v>
      </c>
      <c r="I132">
        <v>121.79</v>
      </c>
      <c r="J132">
        <v>0</v>
      </c>
      <c r="K132">
        <v>35.332937899999997</v>
      </c>
      <c r="L132">
        <v>-97.326161600000006</v>
      </c>
      <c r="M132" s="5">
        <f>ACOS(COS(RADIANS(90-$P$2)) *COS(RADIANS(90-Table22511[[#This Row],[Latitude]])) +SIN(RADIANS(90-$P$2)) *SIN(RADIANS(90-Table22511[[#This Row],[Latitude]])) *COS(RADIANS($Q$2-Table22511[[#This Row],[Longitude]]))) *3958.756</f>
        <v>11.09110584816289</v>
      </c>
      <c r="N132" s="5">
        <f>Table22[[#This Row],[Permit Approval Date]]-Table22[[#This Row],[Permit Submitted Date]]</f>
        <v>0</v>
      </c>
    </row>
    <row r="133" spans="1:14" hidden="1">
      <c r="A133" t="str">
        <f>"Norman"</f>
        <v>Norman</v>
      </c>
      <c r="B133">
        <v>1</v>
      </c>
      <c r="D133">
        <v>1</v>
      </c>
      <c r="E133">
        <v>26</v>
      </c>
      <c r="F133" s="1">
        <v>43025</v>
      </c>
      <c r="G133" s="1">
        <v>43032</v>
      </c>
      <c r="H133">
        <v>8</v>
      </c>
      <c r="I133">
        <v>64.569999999999993</v>
      </c>
      <c r="J133">
        <v>0</v>
      </c>
      <c r="K133">
        <v>35.385345200000003</v>
      </c>
      <c r="L133">
        <v>-97.614357900000002</v>
      </c>
      <c r="M133" s="5">
        <f>ACOS(COS(RADIANS(90-$P$2)) *COS(RADIANS(90-Table22511[[#This Row],[Latitude]])) +SIN(RADIANS(90-$P$2)) *SIN(RADIANS(90-Table22511[[#This Row],[Latitude]])) *COS(RADIANS($Q$2-Table22511[[#This Row],[Longitude]]))) *3958.756</f>
        <v>15.585557003203469</v>
      </c>
      <c r="N133" s="5">
        <f>Table22[[#This Row],[Permit Approval Date]]-Table22[[#This Row],[Permit Submitted Date]]</f>
        <v>6</v>
      </c>
    </row>
    <row r="134" spans="1:14" hidden="1">
      <c r="A134" t="str">
        <f>"Norman"</f>
        <v>Norman</v>
      </c>
      <c r="B134">
        <v>0</v>
      </c>
      <c r="D134">
        <v>2</v>
      </c>
      <c r="E134">
        <v>26</v>
      </c>
      <c r="F134" s="1">
        <v>43027</v>
      </c>
      <c r="G134" s="1">
        <v>43032</v>
      </c>
      <c r="H134">
        <v>3</v>
      </c>
      <c r="I134">
        <v>30.92</v>
      </c>
      <c r="J134">
        <v>0</v>
      </c>
      <c r="K134">
        <v>35.212937899999993</v>
      </c>
      <c r="L134">
        <v>-97.576161600000006</v>
      </c>
      <c r="M134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134" s="5">
        <f>Table22[[#This Row],[Permit Approval Date]]-Table22[[#This Row],[Permit Submitted Date]]</f>
        <v>14</v>
      </c>
    </row>
    <row r="135" spans="1:14">
      <c r="A135" t="str">
        <f>"Norman"</f>
        <v>Norman</v>
      </c>
      <c r="B135">
        <v>1</v>
      </c>
      <c r="C135">
        <v>1</v>
      </c>
      <c r="D135">
        <v>1</v>
      </c>
      <c r="E135">
        <v>26</v>
      </c>
      <c r="F135" s="1">
        <v>43031</v>
      </c>
      <c r="G135" s="1">
        <v>43031</v>
      </c>
      <c r="H135">
        <v>5</v>
      </c>
      <c r="I135">
        <v>33.93</v>
      </c>
      <c r="J135">
        <v>10.350000000000001</v>
      </c>
      <c r="K135">
        <v>35.260556999999999</v>
      </c>
      <c r="L135">
        <v>-97.540181399999994</v>
      </c>
      <c r="M135" s="5">
        <f>ACOS(COS(RADIANS(90-$P$2)) *COS(RADIANS(90-Table22511[[#This Row],[Latitude]])) +SIN(RADIANS(90-$P$2)) *SIN(RADIANS(90-Table22511[[#This Row],[Latitude]])) *COS(RADIANS($Q$2-Table22511[[#This Row],[Longitude]]))) *3958.756</f>
        <v>6.4849763629514818</v>
      </c>
      <c r="N135" s="5">
        <f>Table22[[#This Row],[Permit Approval Date]]-Table22[[#This Row],[Permit Submitted Date]]</f>
        <v>5</v>
      </c>
    </row>
    <row r="136" spans="1:14" hidden="1">
      <c r="A136" t="str">
        <f>"Norman"</f>
        <v>Norman</v>
      </c>
      <c r="B136">
        <v>1</v>
      </c>
      <c r="D136">
        <v>1</v>
      </c>
      <c r="E136">
        <v>26</v>
      </c>
      <c r="F136" s="1">
        <v>43035</v>
      </c>
      <c r="G136" s="1">
        <v>43035</v>
      </c>
      <c r="H136">
        <v>4</v>
      </c>
      <c r="I136">
        <v>21.73</v>
      </c>
      <c r="J136">
        <v>2.56</v>
      </c>
      <c r="K136">
        <v>35.363925000000002</v>
      </c>
      <c r="L136">
        <v>-96.889213999999996</v>
      </c>
      <c r="M136" s="5">
        <f>ACOS(COS(RADIANS(90-$P$2)) *COS(RADIANS(90-Table22511[[#This Row],[Latitude]])) +SIN(RADIANS(90-$P$2)) *SIN(RADIANS(90-Table22511[[#This Row],[Latitude]])) *COS(RADIANS($Q$2-Table22511[[#This Row],[Longitude]]))) *3958.756</f>
        <v>33.275867502582969</v>
      </c>
      <c r="N136" s="5">
        <f>Table22[[#This Row],[Permit Approval Date]]-Table22[[#This Row],[Permit Submitted Date]]</f>
        <v>0</v>
      </c>
    </row>
    <row r="137" spans="1:14" hidden="1">
      <c r="A137" t="str">
        <f>"Norman"</f>
        <v>Norman</v>
      </c>
      <c r="B137">
        <v>0</v>
      </c>
      <c r="D137">
        <v>1</v>
      </c>
      <c r="E137">
        <v>26</v>
      </c>
      <c r="F137" s="1">
        <v>43039</v>
      </c>
      <c r="G137" s="1">
        <v>43039</v>
      </c>
      <c r="H137">
        <v>8</v>
      </c>
      <c r="I137">
        <v>63.06</v>
      </c>
      <c r="J137">
        <v>0</v>
      </c>
      <c r="K137">
        <v>35.232937899999996</v>
      </c>
      <c r="L137">
        <v>-97.006161599999999</v>
      </c>
      <c r="M137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37" s="5">
        <f>Table22[[#This Row],[Permit Approval Date]]-Table22[[#This Row],[Permit Submitted Date]]</f>
        <v>8</v>
      </c>
    </row>
    <row r="138" spans="1:14" hidden="1">
      <c r="A138" t="str">
        <f>"Norman"</f>
        <v>Norman</v>
      </c>
      <c r="B138">
        <v>0</v>
      </c>
      <c r="D138">
        <v>1</v>
      </c>
      <c r="E138">
        <v>26</v>
      </c>
      <c r="F138" s="1">
        <v>43041</v>
      </c>
      <c r="G138" s="1">
        <v>43042</v>
      </c>
      <c r="H138">
        <v>9</v>
      </c>
      <c r="I138">
        <v>57.06</v>
      </c>
      <c r="J138">
        <v>0</v>
      </c>
      <c r="K138">
        <v>35.362937899999999</v>
      </c>
      <c r="L138">
        <v>-97.236161600000003</v>
      </c>
      <c r="M138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138" s="5">
        <f>Table22[[#This Row],[Permit Approval Date]]-Table22[[#This Row],[Permit Submitted Date]]</f>
        <v>0</v>
      </c>
    </row>
    <row r="139" spans="1:14" hidden="1">
      <c r="A139" t="str">
        <f>"Norman"</f>
        <v>Norman</v>
      </c>
      <c r="B139">
        <v>1</v>
      </c>
      <c r="D139">
        <v>1</v>
      </c>
      <c r="E139">
        <v>26</v>
      </c>
      <c r="F139" s="1">
        <v>43047</v>
      </c>
      <c r="G139" s="1">
        <v>43059</v>
      </c>
      <c r="H139">
        <v>8</v>
      </c>
      <c r="I139">
        <v>75.930000000000007</v>
      </c>
      <c r="J139">
        <v>0</v>
      </c>
      <c r="K139">
        <v>35.335773100000004</v>
      </c>
      <c r="L139">
        <v>-97.214911900000004</v>
      </c>
      <c r="M139" s="5">
        <f>ACOS(COS(RADIANS(90-$P$2)) *COS(RADIANS(90-Table22511[[#This Row],[Latitude]])) +SIN(RADIANS(90-$P$2)) *SIN(RADIANS(90-Table22511[[#This Row],[Latitude]])) *COS(RADIANS($Q$2-Table22511[[#This Row],[Longitude]]))) *3958.756</f>
        <v>15.847763382471648</v>
      </c>
      <c r="N139" s="5">
        <f>Table22[[#This Row],[Permit Approval Date]]-Table22[[#This Row],[Permit Submitted Date]]</f>
        <v>0</v>
      </c>
    </row>
    <row r="140" spans="1:14" hidden="1">
      <c r="A140" t="str">
        <f>"Norman"</f>
        <v>Norman</v>
      </c>
      <c r="B140">
        <v>1</v>
      </c>
      <c r="D140">
        <v>1</v>
      </c>
      <c r="E140">
        <v>26</v>
      </c>
      <c r="F140" s="1">
        <v>43055</v>
      </c>
      <c r="G140" s="1">
        <v>43069</v>
      </c>
      <c r="H140">
        <v>6</v>
      </c>
      <c r="I140">
        <v>35.599999999999994</v>
      </c>
      <c r="J140">
        <v>4.46</v>
      </c>
      <c r="K140">
        <v>35.193925</v>
      </c>
      <c r="L140">
        <v>-97.349214000000003</v>
      </c>
      <c r="M140" s="5">
        <f>ACOS(COS(RADIANS(90-$P$2)) *COS(RADIANS(90-Table22511[[#This Row],[Latitude]])) +SIN(RADIANS(90-$P$2)) *SIN(RADIANS(90-Table22511[[#This Row],[Latitude]])) *COS(RADIANS($Q$2-Table22511[[#This Row],[Longitude]]))) *3958.756</f>
        <v>5.5630560730764307</v>
      </c>
      <c r="N140" s="5">
        <f>Table22[[#This Row],[Permit Approval Date]]-Table22[[#This Row],[Permit Submitted Date]]</f>
        <v>0</v>
      </c>
    </row>
    <row r="141" spans="1:14" hidden="1">
      <c r="A141" t="str">
        <f>"Norman"</f>
        <v>Norman</v>
      </c>
      <c r="B141">
        <v>0</v>
      </c>
      <c r="D141">
        <v>1</v>
      </c>
      <c r="E141">
        <v>26</v>
      </c>
      <c r="F141" s="1">
        <v>43074</v>
      </c>
      <c r="G141" s="1">
        <v>43074</v>
      </c>
      <c r="H141">
        <v>8</v>
      </c>
      <c r="I141">
        <v>73.009999999999991</v>
      </c>
      <c r="J141">
        <v>0</v>
      </c>
      <c r="K141">
        <v>35.732937899999996</v>
      </c>
      <c r="L141">
        <v>-96.936161600000005</v>
      </c>
      <c r="M141" s="5">
        <f>ACOS(COS(RADIANS(90-$P$2)) *COS(RADIANS(90-Table22511[[#This Row],[Latitude]])) +SIN(RADIANS(90-$P$2)) *SIN(RADIANS(90-Table22511[[#This Row],[Latitude]])) *COS(RADIANS($Q$2-Table22511[[#This Row],[Longitude]]))) *3958.756</f>
        <v>46.370733487732394</v>
      </c>
      <c r="N141" s="5">
        <f>Table22[[#This Row],[Permit Approval Date]]-Table22[[#This Row],[Permit Submitted Date]]</f>
        <v>0</v>
      </c>
    </row>
    <row r="142" spans="1:14" hidden="1">
      <c r="A142" t="str">
        <f>"Norman"</f>
        <v>Norman</v>
      </c>
      <c r="B142">
        <v>1</v>
      </c>
      <c r="D142">
        <v>1</v>
      </c>
      <c r="E142">
        <v>26</v>
      </c>
      <c r="F142" s="1">
        <v>43081</v>
      </c>
      <c r="G142" s="1">
        <v>43084</v>
      </c>
      <c r="H142">
        <v>6</v>
      </c>
      <c r="I142">
        <v>45.43</v>
      </c>
      <c r="J142">
        <v>6.97</v>
      </c>
      <c r="K142">
        <v>35.310557000000003</v>
      </c>
      <c r="L142">
        <v>-97.71018140000001</v>
      </c>
      <c r="M142" s="5">
        <f>ACOS(COS(RADIANS(90-$P$2)) *COS(RADIANS(90-Table22511[[#This Row],[Latitude]])) +SIN(RADIANS(90-$P$2)) *SIN(RADIANS(90-Table22511[[#This Row],[Latitude]])) *COS(RADIANS($Q$2-Table22511[[#This Row],[Longitude]]))) *3958.756</f>
        <v>16.529734858429485</v>
      </c>
      <c r="N142" s="5">
        <f>Table22[[#This Row],[Permit Approval Date]]-Table22[[#This Row],[Permit Submitted Date]]</f>
        <v>0</v>
      </c>
    </row>
    <row r="143" spans="1:14" hidden="1">
      <c r="A143" t="str">
        <f>"Norman"</f>
        <v>Norman</v>
      </c>
      <c r="B143">
        <v>1</v>
      </c>
      <c r="D143">
        <v>1</v>
      </c>
      <c r="E143">
        <v>26</v>
      </c>
      <c r="F143" s="1">
        <v>43105</v>
      </c>
      <c r="G143" s="1">
        <v>43108</v>
      </c>
      <c r="H143">
        <v>10</v>
      </c>
      <c r="I143">
        <v>76.28</v>
      </c>
      <c r="J143">
        <v>0</v>
      </c>
      <c r="K143">
        <v>35.360055100000096</v>
      </c>
      <c r="L143">
        <v>-97.772210399999992</v>
      </c>
      <c r="M143" s="5">
        <f>ACOS(COS(RADIANS(90-$P$2)) *COS(RADIANS(90-Table22511[[#This Row],[Latitude]])) +SIN(RADIANS(90-$P$2)) *SIN(RADIANS(90-Table22511[[#This Row],[Latitude]])) *COS(RADIANS($Q$2-Table22511[[#This Row],[Longitude]]))) *3958.756</f>
        <v>21.223255111471438</v>
      </c>
      <c r="N143" s="5">
        <f>Table22[[#This Row],[Permit Approval Date]]-Table22[[#This Row],[Permit Submitted Date]]</f>
        <v>8</v>
      </c>
    </row>
    <row r="144" spans="1:14" hidden="1">
      <c r="A144" t="str">
        <f>"Norman"</f>
        <v>Norman</v>
      </c>
      <c r="B144">
        <v>0</v>
      </c>
      <c r="D144">
        <v>1</v>
      </c>
      <c r="E144">
        <v>27</v>
      </c>
      <c r="F144" s="1">
        <v>42354</v>
      </c>
      <c r="G144" s="1">
        <v>42373</v>
      </c>
      <c r="H144">
        <v>7</v>
      </c>
      <c r="I144">
        <v>52.5</v>
      </c>
      <c r="J144">
        <v>0</v>
      </c>
      <c r="K144">
        <v>34.822937899999999</v>
      </c>
      <c r="L144">
        <v>-97.1761616</v>
      </c>
      <c r="M144" s="5">
        <f>ACOS(COS(RADIANS(90-$P$2)) *COS(RADIANS(90-Table22511[[#This Row],[Latitude]])) +SIN(RADIANS(90-$P$2)) *SIN(RADIANS(90-Table22511[[#This Row],[Latitude]])) *COS(RADIANS($Q$2-Table22511[[#This Row],[Longitude]]))) *3958.756</f>
        <v>30.577529986058767</v>
      </c>
      <c r="N144" s="5">
        <f>Table22[[#This Row],[Permit Approval Date]]-Table22[[#This Row],[Permit Submitted Date]]</f>
        <v>0</v>
      </c>
    </row>
    <row r="145" spans="1:14">
      <c r="A145" t="str">
        <f>"Norman"</f>
        <v>Norman</v>
      </c>
      <c r="B145">
        <v>0</v>
      </c>
      <c r="C145">
        <v>1</v>
      </c>
      <c r="D145">
        <v>1</v>
      </c>
      <c r="E145">
        <v>27</v>
      </c>
      <c r="F145" s="1">
        <v>42373</v>
      </c>
      <c r="G145" s="1">
        <v>42373</v>
      </c>
      <c r="H145">
        <v>10</v>
      </c>
      <c r="I145">
        <v>60</v>
      </c>
      <c r="J145">
        <v>20</v>
      </c>
      <c r="K145">
        <v>34.902937899999998</v>
      </c>
      <c r="L145">
        <v>-97.886161600000008</v>
      </c>
      <c r="M145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145" s="5">
        <f>Table22[[#This Row],[Permit Approval Date]]-Table22[[#This Row],[Permit Submitted Date]]</f>
        <v>0</v>
      </c>
    </row>
    <row r="146" spans="1:14" hidden="1">
      <c r="A146" t="str">
        <f>"Norman"</f>
        <v>Norman</v>
      </c>
      <c r="B146">
        <v>0</v>
      </c>
      <c r="D146">
        <v>1</v>
      </c>
      <c r="E146">
        <v>27</v>
      </c>
      <c r="F146" s="1">
        <v>42384</v>
      </c>
      <c r="G146" s="1">
        <v>42398</v>
      </c>
      <c r="H146">
        <v>20</v>
      </c>
      <c r="I146">
        <v>151</v>
      </c>
      <c r="J146">
        <v>0</v>
      </c>
      <c r="K146">
        <v>34.902937899999998</v>
      </c>
      <c r="L146">
        <v>-97.886161600000008</v>
      </c>
      <c r="M146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146" s="5">
        <f>Table22[[#This Row],[Permit Approval Date]]-Table22[[#This Row],[Permit Submitted Date]]</f>
        <v>17</v>
      </c>
    </row>
    <row r="147" spans="1:14" hidden="1">
      <c r="A147" t="str">
        <f>"Norman"</f>
        <v>Norman</v>
      </c>
      <c r="B147">
        <v>0</v>
      </c>
      <c r="D147">
        <v>1</v>
      </c>
      <c r="E147">
        <v>27</v>
      </c>
      <c r="F147" s="1">
        <v>42397</v>
      </c>
      <c r="G147" s="1">
        <v>42397</v>
      </c>
      <c r="H147">
        <v>6</v>
      </c>
      <c r="I147">
        <v>56</v>
      </c>
      <c r="J147">
        <v>0</v>
      </c>
      <c r="K147">
        <v>35.192937899999997</v>
      </c>
      <c r="L147">
        <v>-97.396161599999999</v>
      </c>
      <c r="M147" s="5">
        <f>ACOS(COS(RADIANS(90-$P$2)) *COS(RADIANS(90-Table22511[[#This Row],[Latitude]])) +SIN(RADIANS(90-$P$2)) *SIN(RADIANS(90-Table22511[[#This Row],[Latitude]])) *COS(RADIANS($Q$2-Table22511[[#This Row],[Longitude]]))) *3958.756</f>
        <v>2.9897876398657939</v>
      </c>
      <c r="N147" s="5">
        <f>Table22[[#This Row],[Permit Approval Date]]-Table22[[#This Row],[Permit Submitted Date]]</f>
        <v>6</v>
      </c>
    </row>
    <row r="148" spans="1:14" hidden="1">
      <c r="A148" t="str">
        <f>"Norman"</f>
        <v>Norman</v>
      </c>
      <c r="B148">
        <v>0</v>
      </c>
      <c r="D148">
        <v>1</v>
      </c>
      <c r="E148">
        <v>27</v>
      </c>
      <c r="F148" s="1">
        <v>42410</v>
      </c>
      <c r="G148" s="1">
        <v>42410</v>
      </c>
      <c r="H148">
        <v>10</v>
      </c>
      <c r="I148">
        <v>111.5</v>
      </c>
      <c r="J148">
        <v>0</v>
      </c>
      <c r="K148">
        <v>35.232937899999996</v>
      </c>
      <c r="L148">
        <v>-97.006161599999999</v>
      </c>
      <c r="M148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48" s="5">
        <f>Table22[[#This Row],[Permit Approval Date]]-Table22[[#This Row],[Permit Submitted Date]]</f>
        <v>7</v>
      </c>
    </row>
    <row r="149" spans="1:14" hidden="1">
      <c r="A149" t="str">
        <f>"Norman"</f>
        <v>Norman</v>
      </c>
      <c r="B149">
        <v>0</v>
      </c>
      <c r="D149">
        <v>1</v>
      </c>
      <c r="E149">
        <v>27</v>
      </c>
      <c r="F149" s="1">
        <v>42416</v>
      </c>
      <c r="G149" s="1">
        <v>42416</v>
      </c>
      <c r="H149">
        <v>13</v>
      </c>
      <c r="I149">
        <v>117</v>
      </c>
      <c r="J149">
        <v>0</v>
      </c>
      <c r="K149">
        <v>35.172937899999994</v>
      </c>
      <c r="L149">
        <v>-97.276161599999995</v>
      </c>
      <c r="M149" s="5">
        <f>ACOS(COS(RADIANS(90-$P$2)) *COS(RADIANS(90-Table22511[[#This Row],[Latitude]])) +SIN(RADIANS(90-$P$2)) *SIN(RADIANS(90-Table22511[[#This Row],[Latitude]])) *COS(RADIANS($Q$2-Table22511[[#This Row],[Longitude]]))) *3958.756</f>
        <v>9.893608223818962</v>
      </c>
      <c r="N149" s="5">
        <f>Table22[[#This Row],[Permit Approval Date]]-Table22[[#This Row],[Permit Submitted Date]]</f>
        <v>19</v>
      </c>
    </row>
    <row r="150" spans="1:14" hidden="1">
      <c r="A150" t="str">
        <f>"Norman"</f>
        <v>Norman</v>
      </c>
      <c r="B150">
        <v>0</v>
      </c>
      <c r="D150">
        <v>1</v>
      </c>
      <c r="E150">
        <v>27</v>
      </c>
      <c r="F150" s="1">
        <v>42425</v>
      </c>
      <c r="G150" s="1">
        <v>42425</v>
      </c>
      <c r="H150">
        <v>9</v>
      </c>
      <c r="I150">
        <v>72.5</v>
      </c>
      <c r="J150">
        <v>0</v>
      </c>
      <c r="K150">
        <v>36.452937899999995</v>
      </c>
      <c r="L150">
        <v>-97.7861616</v>
      </c>
      <c r="M150" s="5">
        <f>ACOS(COS(RADIANS(90-$P$2)) *COS(RADIANS(90-Table22511[[#This Row],[Latitude]])) +SIN(RADIANS(90-$P$2)) *SIN(RADIANS(90-Table22511[[#This Row],[Latitude]])) *COS(RADIANS($Q$2-Table22511[[#This Row],[Longitude]]))) *3958.756</f>
        <v>88.224846694032422</v>
      </c>
      <c r="N150" s="5">
        <f>Table22[[#This Row],[Permit Approval Date]]-Table22[[#This Row],[Permit Submitted Date]]</f>
        <v>0</v>
      </c>
    </row>
    <row r="151" spans="1:14" hidden="1">
      <c r="A151" t="str">
        <f>"Norman"</f>
        <v>Norman</v>
      </c>
      <c r="B151">
        <v>0</v>
      </c>
      <c r="D151">
        <v>1</v>
      </c>
      <c r="E151">
        <v>27</v>
      </c>
      <c r="F151" s="1">
        <v>42426</v>
      </c>
      <c r="G151" s="1">
        <v>42426</v>
      </c>
      <c r="H151">
        <v>5</v>
      </c>
      <c r="I151">
        <v>37.5</v>
      </c>
      <c r="J151">
        <v>0</v>
      </c>
      <c r="K151">
        <v>34.832937899999997</v>
      </c>
      <c r="L151">
        <v>-97.956161600000001</v>
      </c>
      <c r="M151" s="5">
        <f>ACOS(COS(RADIANS(90-$P$2)) *COS(RADIANS(90-Table22511[[#This Row],[Latitude]])) +SIN(RADIANS(90-$P$2)) *SIN(RADIANS(90-Table22511[[#This Row],[Latitude]])) *COS(RADIANS($Q$2-Table22511[[#This Row],[Longitude]]))) *3958.756</f>
        <v>38.677371585741092</v>
      </c>
      <c r="N151" s="5">
        <f>Table22[[#This Row],[Permit Approval Date]]-Table22[[#This Row],[Permit Submitted Date]]</f>
        <v>6</v>
      </c>
    </row>
    <row r="152" spans="1:14" hidden="1">
      <c r="A152" t="str">
        <f>"Norman"</f>
        <v>Norman</v>
      </c>
      <c r="B152">
        <v>0</v>
      </c>
      <c r="D152">
        <v>1</v>
      </c>
      <c r="E152">
        <v>27</v>
      </c>
      <c r="F152" s="1">
        <v>42430</v>
      </c>
      <c r="G152" s="1">
        <v>42430</v>
      </c>
      <c r="H152">
        <v>8</v>
      </c>
      <c r="I152">
        <v>64.5</v>
      </c>
      <c r="J152">
        <v>0</v>
      </c>
      <c r="K152">
        <v>35.232937899999996</v>
      </c>
      <c r="L152">
        <v>-97.006161599999999</v>
      </c>
      <c r="M15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52" s="5">
        <f>Table22[[#This Row],[Permit Approval Date]]-Table22[[#This Row],[Permit Submitted Date]]</f>
        <v>6</v>
      </c>
    </row>
    <row r="153" spans="1:14" hidden="1">
      <c r="A153" t="str">
        <f>"Norman"</f>
        <v>Norman</v>
      </c>
      <c r="B153">
        <v>0</v>
      </c>
      <c r="D153">
        <v>1</v>
      </c>
      <c r="E153">
        <v>27</v>
      </c>
      <c r="F153" s="1">
        <v>42446</v>
      </c>
      <c r="G153" s="1">
        <v>42452</v>
      </c>
      <c r="H153">
        <v>9</v>
      </c>
      <c r="I153">
        <v>64</v>
      </c>
      <c r="J153">
        <v>5</v>
      </c>
      <c r="K153">
        <v>35.362937899999999</v>
      </c>
      <c r="L153">
        <v>-97.236161600000003</v>
      </c>
      <c r="M153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153" s="5">
        <f>Table22[[#This Row],[Permit Approval Date]]-Table22[[#This Row],[Permit Submitted Date]]</f>
        <v>0</v>
      </c>
    </row>
    <row r="154" spans="1:14" hidden="1">
      <c r="A154" t="str">
        <f>"Norman"</f>
        <v>Norman</v>
      </c>
      <c r="B154">
        <v>0</v>
      </c>
      <c r="D154">
        <v>1</v>
      </c>
      <c r="E154">
        <v>27</v>
      </c>
      <c r="F154" s="1">
        <v>42453</v>
      </c>
      <c r="G154" s="1">
        <v>42453</v>
      </c>
      <c r="H154">
        <v>10</v>
      </c>
      <c r="I154">
        <v>89.5</v>
      </c>
      <c r="J154">
        <v>0</v>
      </c>
      <c r="K154">
        <v>35.902937899999998</v>
      </c>
      <c r="L154">
        <v>-97.716161600000007</v>
      </c>
      <c r="M154" s="5">
        <f>ACOS(COS(RADIANS(90-$P$2)) *COS(RADIANS(90-Table22511[[#This Row],[Latitude]])) +SIN(RADIANS(90-$P$2)) *SIN(RADIANS(90-Table22511[[#This Row],[Latitude]])) *COS(RADIANS($Q$2-Table22511[[#This Row],[Longitude]]))) *3958.756</f>
        <v>50.476576746280514</v>
      </c>
      <c r="N154" s="5">
        <f>Table22[[#This Row],[Permit Approval Date]]-Table22[[#This Row],[Permit Submitted Date]]</f>
        <v>0</v>
      </c>
    </row>
    <row r="155" spans="1:14" hidden="1">
      <c r="A155" t="str">
        <f>"Norman"</f>
        <v>Norman</v>
      </c>
      <c r="B155">
        <v>0</v>
      </c>
      <c r="D155">
        <v>1</v>
      </c>
      <c r="E155">
        <v>27</v>
      </c>
      <c r="F155" s="1">
        <v>42466</v>
      </c>
      <c r="G155" s="1">
        <v>42466</v>
      </c>
      <c r="H155">
        <v>6</v>
      </c>
      <c r="I155">
        <v>49.5</v>
      </c>
      <c r="J155">
        <v>0</v>
      </c>
      <c r="K155">
        <v>35.202937899999995</v>
      </c>
      <c r="L155">
        <v>-97.206161600000001</v>
      </c>
      <c r="M155" s="5">
        <f>ACOS(COS(RADIANS(90-$P$2)) *COS(RADIANS(90-Table22511[[#This Row],[Latitude]])) +SIN(RADIANS(90-$P$2)) *SIN(RADIANS(90-Table22511[[#This Row],[Latitude]])) *COS(RADIANS($Q$2-Table22511[[#This Row],[Longitude]]))) *3958.756</f>
        <v>13.577014277156541</v>
      </c>
      <c r="N155" s="5">
        <f>Table22[[#This Row],[Permit Approval Date]]-Table22[[#This Row],[Permit Submitted Date]]</f>
        <v>0</v>
      </c>
    </row>
    <row r="156" spans="1:14" hidden="1">
      <c r="A156" t="str">
        <f>"Norman"</f>
        <v>Norman</v>
      </c>
      <c r="B156">
        <v>0</v>
      </c>
      <c r="D156">
        <v>1</v>
      </c>
      <c r="E156">
        <v>27</v>
      </c>
      <c r="F156" s="1">
        <v>42485</v>
      </c>
      <c r="G156" s="1">
        <v>42485</v>
      </c>
      <c r="H156">
        <v>8</v>
      </c>
      <c r="I156">
        <v>80</v>
      </c>
      <c r="J156">
        <v>0</v>
      </c>
      <c r="K156">
        <v>35.902937899999998</v>
      </c>
      <c r="L156">
        <v>-97.716161600000007</v>
      </c>
      <c r="M156" s="5">
        <f>ACOS(COS(RADIANS(90-$P$2)) *COS(RADIANS(90-Table22511[[#This Row],[Latitude]])) +SIN(RADIANS(90-$P$2)) *SIN(RADIANS(90-Table22511[[#This Row],[Latitude]])) *COS(RADIANS($Q$2-Table22511[[#This Row],[Longitude]]))) *3958.756</f>
        <v>50.476576746280514</v>
      </c>
      <c r="N156" s="5">
        <f>Table22[[#This Row],[Permit Approval Date]]-Table22[[#This Row],[Permit Submitted Date]]</f>
        <v>0</v>
      </c>
    </row>
    <row r="157" spans="1:14" hidden="1">
      <c r="A157" t="str">
        <f>"Norman"</f>
        <v>Norman</v>
      </c>
      <c r="B157">
        <v>0</v>
      </c>
      <c r="D157">
        <v>1</v>
      </c>
      <c r="E157">
        <v>27</v>
      </c>
      <c r="F157" s="1">
        <v>42486</v>
      </c>
      <c r="G157" s="1">
        <v>42489</v>
      </c>
      <c r="H157">
        <v>8</v>
      </c>
      <c r="I157">
        <v>80</v>
      </c>
      <c r="J157">
        <v>0</v>
      </c>
      <c r="K157">
        <v>35.032937899999993</v>
      </c>
      <c r="L157">
        <v>-97.296161600000005</v>
      </c>
      <c r="M157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157" s="5">
        <f>Table22[[#This Row],[Permit Approval Date]]-Table22[[#This Row],[Permit Submitted Date]]</f>
        <v>6</v>
      </c>
    </row>
    <row r="158" spans="1:14" hidden="1">
      <c r="A158" t="str">
        <f>"Norman"</f>
        <v>Norman</v>
      </c>
      <c r="B158">
        <v>0</v>
      </c>
      <c r="D158">
        <v>1</v>
      </c>
      <c r="E158">
        <v>27</v>
      </c>
      <c r="F158" s="1">
        <v>42488</v>
      </c>
      <c r="G158" s="1">
        <v>42488</v>
      </c>
      <c r="H158">
        <v>10</v>
      </c>
      <c r="I158">
        <v>86</v>
      </c>
      <c r="J158">
        <v>0</v>
      </c>
      <c r="K158">
        <v>35.552937899999996</v>
      </c>
      <c r="L158">
        <v>-97.046161600000005</v>
      </c>
      <c r="M158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158" s="5">
        <f>Table22[[#This Row],[Permit Approval Date]]-Table22[[#This Row],[Permit Submitted Date]]</f>
        <v>4</v>
      </c>
    </row>
    <row r="159" spans="1:14" hidden="1">
      <c r="A159" t="str">
        <f>"Norman"</f>
        <v>Norman</v>
      </c>
      <c r="B159">
        <v>0</v>
      </c>
      <c r="D159">
        <v>1</v>
      </c>
      <c r="E159">
        <v>27</v>
      </c>
      <c r="F159" s="1">
        <v>42495</v>
      </c>
      <c r="G159" s="1">
        <v>42495</v>
      </c>
      <c r="H159">
        <v>18</v>
      </c>
      <c r="I159">
        <v>151.5</v>
      </c>
      <c r="J159">
        <v>0</v>
      </c>
      <c r="K159">
        <v>35.772937899999995</v>
      </c>
      <c r="L159">
        <v>-97.106161600000007</v>
      </c>
      <c r="M159" s="5">
        <f>ACOS(COS(RADIANS(90-$P$2)) *COS(RADIANS(90-Table22511[[#This Row],[Latitude]])) +SIN(RADIANS(90-$P$2)) *SIN(RADIANS(90-Table22511[[#This Row],[Latitude]])) *COS(RADIANS($Q$2-Table22511[[#This Row],[Longitude]]))) *3958.756</f>
        <v>43.599087585857838</v>
      </c>
      <c r="N159" s="5">
        <f>Table22[[#This Row],[Permit Approval Date]]-Table22[[#This Row],[Permit Submitted Date]]</f>
        <v>4</v>
      </c>
    </row>
    <row r="160" spans="1:14" hidden="1">
      <c r="A160" t="str">
        <f>"Norman"</f>
        <v>Norman</v>
      </c>
      <c r="B160">
        <v>0</v>
      </c>
      <c r="D160">
        <v>1</v>
      </c>
      <c r="E160">
        <v>27</v>
      </c>
      <c r="F160" s="1">
        <v>42515</v>
      </c>
      <c r="G160" s="1">
        <v>42515</v>
      </c>
      <c r="H160">
        <v>5</v>
      </c>
      <c r="I160">
        <v>44</v>
      </c>
      <c r="J160">
        <v>0</v>
      </c>
      <c r="K160">
        <v>34.962937899999993</v>
      </c>
      <c r="L160">
        <v>-97.966161600000007</v>
      </c>
      <c r="M160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160" s="5">
        <f>Table22[[#This Row],[Permit Approval Date]]-Table22[[#This Row],[Permit Submitted Date]]</f>
        <v>14</v>
      </c>
    </row>
    <row r="161" spans="1:14" hidden="1">
      <c r="A161" t="str">
        <f>"Norman"</f>
        <v>Norman</v>
      </c>
      <c r="B161">
        <v>0</v>
      </c>
      <c r="D161">
        <v>1</v>
      </c>
      <c r="E161">
        <v>27</v>
      </c>
      <c r="F161" s="1">
        <v>42516</v>
      </c>
      <c r="G161" s="1">
        <v>42522</v>
      </c>
      <c r="H161">
        <v>12</v>
      </c>
      <c r="I161">
        <v>90.5</v>
      </c>
      <c r="J161">
        <v>3</v>
      </c>
      <c r="K161">
        <v>35.032937899999993</v>
      </c>
      <c r="L161">
        <v>-97.356161600000007</v>
      </c>
      <c r="M161" s="5">
        <f>ACOS(COS(RADIANS(90-$P$2)) *COS(RADIANS(90-Table22511[[#This Row],[Latitude]])) +SIN(RADIANS(90-$P$2)) *SIN(RADIANS(90-Table22511[[#This Row],[Latitude]])) *COS(RADIANS($Q$2-Table22511[[#This Row],[Longitude]]))) *3958.756</f>
        <v>13.008804681234098</v>
      </c>
      <c r="N161" s="5">
        <f>Table22[[#This Row],[Permit Approval Date]]-Table22[[#This Row],[Permit Submitted Date]]</f>
        <v>4</v>
      </c>
    </row>
    <row r="162" spans="1:14" hidden="1">
      <c r="A162" t="str">
        <f>"Norman"</f>
        <v>Norman</v>
      </c>
      <c r="B162">
        <v>0</v>
      </c>
      <c r="D162">
        <v>2</v>
      </c>
      <c r="E162">
        <v>27</v>
      </c>
      <c r="F162" s="1">
        <v>42538</v>
      </c>
      <c r="G162" s="1">
        <v>42538</v>
      </c>
      <c r="H162">
        <v>4</v>
      </c>
      <c r="I162">
        <v>35</v>
      </c>
      <c r="J162">
        <v>0</v>
      </c>
      <c r="K162">
        <v>35.662937899999996</v>
      </c>
      <c r="L162">
        <v>-97.076161600000006</v>
      </c>
      <c r="M162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162" s="5">
        <f>Table22[[#This Row],[Permit Approval Date]]-Table22[[#This Row],[Permit Submitted Date]]</f>
        <v>15</v>
      </c>
    </row>
    <row r="163" spans="1:14">
      <c r="A163" t="str">
        <f>"Norman"</f>
        <v>Norman</v>
      </c>
      <c r="B163">
        <v>0</v>
      </c>
      <c r="C163">
        <v>1</v>
      </c>
      <c r="D163">
        <v>1</v>
      </c>
      <c r="E163">
        <v>27</v>
      </c>
      <c r="F163" s="1">
        <v>42542</v>
      </c>
      <c r="G163" s="1">
        <v>42542</v>
      </c>
      <c r="H163">
        <v>8</v>
      </c>
      <c r="I163">
        <v>52.5</v>
      </c>
      <c r="J163">
        <v>19</v>
      </c>
      <c r="K163">
        <v>36.052937899999996</v>
      </c>
      <c r="L163">
        <v>-97.626161600000003</v>
      </c>
      <c r="M163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163" s="5">
        <f>Table22[[#This Row],[Permit Approval Date]]-Table22[[#This Row],[Permit Submitted Date]]</f>
        <v>0</v>
      </c>
    </row>
    <row r="164" spans="1:14" hidden="1">
      <c r="A164" t="str">
        <f>"Norman"</f>
        <v>Norman</v>
      </c>
      <c r="B164">
        <v>0</v>
      </c>
      <c r="D164">
        <v>1</v>
      </c>
      <c r="E164">
        <v>27</v>
      </c>
      <c r="F164" s="1">
        <v>42559</v>
      </c>
      <c r="G164" s="1">
        <v>42559</v>
      </c>
      <c r="H164">
        <v>6</v>
      </c>
      <c r="I164">
        <v>32</v>
      </c>
      <c r="J164">
        <v>0</v>
      </c>
      <c r="K164">
        <v>35.662937899999996</v>
      </c>
      <c r="L164">
        <v>-97.076161600000006</v>
      </c>
      <c r="M164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164" s="5">
        <f>Table22[[#This Row],[Permit Approval Date]]-Table22[[#This Row],[Permit Submitted Date]]</f>
        <v>6</v>
      </c>
    </row>
    <row r="165" spans="1:14" hidden="1">
      <c r="A165" t="str">
        <f>"Norman"</f>
        <v>Norman</v>
      </c>
      <c r="B165">
        <v>0</v>
      </c>
      <c r="D165">
        <v>1</v>
      </c>
      <c r="E165">
        <v>27</v>
      </c>
      <c r="F165" s="1">
        <v>42598</v>
      </c>
      <c r="G165" s="1">
        <v>42606</v>
      </c>
      <c r="H165">
        <v>6</v>
      </c>
      <c r="I165">
        <v>45.07</v>
      </c>
      <c r="J165">
        <v>0</v>
      </c>
      <c r="K165">
        <v>35.312937899999994</v>
      </c>
      <c r="L165">
        <v>-97.116161599999998</v>
      </c>
      <c r="M165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165" s="5">
        <f>Table22[[#This Row],[Permit Approval Date]]-Table22[[#This Row],[Permit Submitted Date]]</f>
        <v>6</v>
      </c>
    </row>
    <row r="166" spans="1:14" hidden="1">
      <c r="A166" t="str">
        <f>"Norman"</f>
        <v>Norman</v>
      </c>
      <c r="B166">
        <v>0</v>
      </c>
      <c r="D166">
        <v>1</v>
      </c>
      <c r="E166">
        <v>27</v>
      </c>
      <c r="F166" s="1">
        <v>42640</v>
      </c>
      <c r="G166" s="1">
        <v>42650</v>
      </c>
      <c r="H166">
        <v>8</v>
      </c>
      <c r="I166">
        <v>60.050000000000004</v>
      </c>
      <c r="J166">
        <v>0</v>
      </c>
      <c r="K166">
        <v>35.162937899999996</v>
      </c>
      <c r="L166">
        <v>-96.9261616</v>
      </c>
      <c r="M166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166" s="5">
        <f>Table22[[#This Row],[Permit Approval Date]]-Table22[[#This Row],[Permit Submitted Date]]</f>
        <v>9</v>
      </c>
    </row>
    <row r="167" spans="1:14" hidden="1">
      <c r="A167" t="str">
        <f>"Norman"</f>
        <v>Norman</v>
      </c>
      <c r="B167">
        <v>0</v>
      </c>
      <c r="D167">
        <v>1</v>
      </c>
      <c r="E167">
        <v>27</v>
      </c>
      <c r="F167" s="1">
        <v>42647</v>
      </c>
      <c r="G167" s="1">
        <v>42647</v>
      </c>
      <c r="H167">
        <v>4</v>
      </c>
      <c r="I167">
        <v>38.159999999999997</v>
      </c>
      <c r="J167">
        <v>0</v>
      </c>
      <c r="K167">
        <v>36.452937899999995</v>
      </c>
      <c r="L167">
        <v>-97.7861616</v>
      </c>
      <c r="M167" s="5">
        <f>ACOS(COS(RADIANS(90-$P$2)) *COS(RADIANS(90-Table22511[[#This Row],[Latitude]])) +SIN(RADIANS(90-$P$2)) *SIN(RADIANS(90-Table22511[[#This Row],[Latitude]])) *COS(RADIANS($Q$2-Table22511[[#This Row],[Longitude]]))) *3958.756</f>
        <v>88.224846694032422</v>
      </c>
      <c r="N167" s="5">
        <f>Table22[[#This Row],[Permit Approval Date]]-Table22[[#This Row],[Permit Submitted Date]]</f>
        <v>0</v>
      </c>
    </row>
    <row r="168" spans="1:14" hidden="1">
      <c r="A168" t="str">
        <f>"Norman"</f>
        <v>Norman</v>
      </c>
      <c r="B168">
        <v>0</v>
      </c>
      <c r="D168">
        <v>1</v>
      </c>
      <c r="E168">
        <v>27</v>
      </c>
      <c r="F168" s="1">
        <v>42655</v>
      </c>
      <c r="G168" s="1">
        <v>42667</v>
      </c>
      <c r="H168">
        <v>9</v>
      </c>
      <c r="I168">
        <v>70.39</v>
      </c>
      <c r="J168">
        <v>0</v>
      </c>
      <c r="K168">
        <v>35.602937899999993</v>
      </c>
      <c r="L168">
        <v>-97.686161600000005</v>
      </c>
      <c r="M168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168" s="5">
        <f>Table22[[#This Row],[Permit Approval Date]]-Table22[[#This Row],[Permit Submitted Date]]</f>
        <v>0</v>
      </c>
    </row>
    <row r="169" spans="1:14" hidden="1">
      <c r="A169" t="str">
        <f>"Norman"</f>
        <v>Norman</v>
      </c>
      <c r="B169">
        <v>0</v>
      </c>
      <c r="D169">
        <v>2</v>
      </c>
      <c r="E169">
        <v>27</v>
      </c>
      <c r="F169" s="1">
        <v>42661</v>
      </c>
      <c r="G169" s="1">
        <v>42670</v>
      </c>
      <c r="H169">
        <v>7</v>
      </c>
      <c r="I169">
        <v>39.9</v>
      </c>
      <c r="J169">
        <v>0</v>
      </c>
      <c r="K169">
        <v>35.212937899999993</v>
      </c>
      <c r="L169">
        <v>-97.576161600000006</v>
      </c>
      <c r="M169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169" s="5">
        <f>Table22[[#This Row],[Permit Approval Date]]-Table22[[#This Row],[Permit Submitted Date]]</f>
        <v>0</v>
      </c>
    </row>
    <row r="170" spans="1:14" hidden="1">
      <c r="A170" t="str">
        <f>"Norman"</f>
        <v>Norman</v>
      </c>
      <c r="B170">
        <v>0</v>
      </c>
      <c r="D170">
        <v>1</v>
      </c>
      <c r="E170">
        <v>27</v>
      </c>
      <c r="F170" s="1">
        <v>42671</v>
      </c>
      <c r="G170" s="1">
        <v>42671</v>
      </c>
      <c r="H170">
        <v>6</v>
      </c>
      <c r="I170">
        <v>46.42</v>
      </c>
      <c r="J170">
        <v>0</v>
      </c>
      <c r="K170">
        <v>34.932937899999999</v>
      </c>
      <c r="L170">
        <v>-96.396161599999999</v>
      </c>
      <c r="M170" s="5">
        <f>ACOS(COS(RADIANS(90-$P$2)) *COS(RADIANS(90-Table22511[[#This Row],[Latitude]])) +SIN(RADIANS(90-$P$2)) *SIN(RADIANS(90-Table22511[[#This Row],[Latitude]])) *COS(RADIANS($Q$2-Table22511[[#This Row],[Longitude]]))) *3958.756</f>
        <v>62.328353087971003</v>
      </c>
      <c r="N170" s="5">
        <f>Table22[[#This Row],[Permit Approval Date]]-Table22[[#This Row],[Permit Submitted Date]]</f>
        <v>1</v>
      </c>
    </row>
    <row r="171" spans="1:14" hidden="1">
      <c r="A171" t="str">
        <f>"Norman"</f>
        <v>Norman</v>
      </c>
      <c r="B171">
        <v>0</v>
      </c>
      <c r="D171">
        <v>1</v>
      </c>
      <c r="E171">
        <v>27</v>
      </c>
      <c r="F171" s="1">
        <v>42691</v>
      </c>
      <c r="G171" s="1">
        <v>42691</v>
      </c>
      <c r="H171">
        <v>4</v>
      </c>
      <c r="I171">
        <v>28.98</v>
      </c>
      <c r="J171">
        <v>0</v>
      </c>
      <c r="K171">
        <v>34.962937899999993</v>
      </c>
      <c r="L171">
        <v>-97.966161600000007</v>
      </c>
      <c r="M171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171" s="5">
        <f>Table22[[#This Row],[Permit Approval Date]]-Table22[[#This Row],[Permit Submitted Date]]</f>
        <v>3</v>
      </c>
    </row>
    <row r="172" spans="1:14" hidden="1">
      <c r="A172" t="str">
        <f>"Norman"</f>
        <v>Norman</v>
      </c>
      <c r="B172">
        <v>0</v>
      </c>
      <c r="D172">
        <v>1</v>
      </c>
      <c r="E172">
        <v>27</v>
      </c>
      <c r="F172" s="1">
        <v>42710</v>
      </c>
      <c r="G172" s="1">
        <v>42713</v>
      </c>
      <c r="H172">
        <v>10</v>
      </c>
      <c r="I172">
        <v>59.65</v>
      </c>
      <c r="J172">
        <v>0</v>
      </c>
      <c r="K172">
        <v>35.332937899999997</v>
      </c>
      <c r="L172">
        <v>-97.326161600000006</v>
      </c>
      <c r="M172" s="5">
        <f>ACOS(COS(RADIANS(90-$P$2)) *COS(RADIANS(90-Table22511[[#This Row],[Latitude]])) +SIN(RADIANS(90-$P$2)) *SIN(RADIANS(90-Table22511[[#This Row],[Latitude]])) *COS(RADIANS($Q$2-Table22511[[#This Row],[Longitude]]))) *3958.756</f>
        <v>11.09110584816289</v>
      </c>
      <c r="N172" s="5">
        <f>Table22[[#This Row],[Permit Approval Date]]-Table22[[#This Row],[Permit Submitted Date]]</f>
        <v>3</v>
      </c>
    </row>
    <row r="173" spans="1:14" hidden="1">
      <c r="A173" t="str">
        <f>"Norman"</f>
        <v>Norman</v>
      </c>
      <c r="B173">
        <v>0</v>
      </c>
      <c r="D173">
        <v>1</v>
      </c>
      <c r="E173">
        <v>27</v>
      </c>
      <c r="F173" s="1">
        <v>42738</v>
      </c>
      <c r="G173" s="1">
        <v>42738</v>
      </c>
      <c r="H173">
        <v>4</v>
      </c>
      <c r="I173">
        <v>36.82</v>
      </c>
      <c r="J173">
        <v>0</v>
      </c>
      <c r="K173">
        <v>34.942937899999997</v>
      </c>
      <c r="L173">
        <v>-97.766161600000004</v>
      </c>
      <c r="M173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173" s="5">
        <f>Table22[[#This Row],[Permit Approval Date]]-Table22[[#This Row],[Permit Submitted Date]]</f>
        <v>1</v>
      </c>
    </row>
    <row r="174" spans="1:14" hidden="1">
      <c r="A174" t="str">
        <f>"Norman"</f>
        <v>Norman</v>
      </c>
      <c r="B174">
        <v>0</v>
      </c>
      <c r="D174">
        <v>1</v>
      </c>
      <c r="E174">
        <v>27</v>
      </c>
      <c r="F174" s="1">
        <v>42746</v>
      </c>
      <c r="G174" s="1">
        <v>42746</v>
      </c>
      <c r="H174">
        <v>11</v>
      </c>
      <c r="I174">
        <v>84.960000000000008</v>
      </c>
      <c r="J174">
        <v>0</v>
      </c>
      <c r="K174">
        <v>35.082937899999997</v>
      </c>
      <c r="L174">
        <v>-97.616161599999998</v>
      </c>
      <c r="M174" s="5">
        <f>ACOS(COS(RADIANS(90-$P$2)) *COS(RADIANS(90-Table22511[[#This Row],[Latitude]])) +SIN(RADIANS(90-$P$2)) *SIN(RADIANS(90-Table22511[[#This Row],[Latitude]])) *COS(RADIANS($Q$2-Table22511[[#This Row],[Longitude]]))) *3958.756</f>
        <v>12.811370472846091</v>
      </c>
      <c r="N174" s="5">
        <f>Table22[[#This Row],[Permit Approval Date]]-Table22[[#This Row],[Permit Submitted Date]]</f>
        <v>0</v>
      </c>
    </row>
    <row r="175" spans="1:14" hidden="1">
      <c r="A175" t="str">
        <f>"Norman"</f>
        <v>Norman</v>
      </c>
      <c r="B175">
        <v>0</v>
      </c>
      <c r="D175">
        <v>1</v>
      </c>
      <c r="E175">
        <v>27</v>
      </c>
      <c r="F175" s="1">
        <v>42753</v>
      </c>
      <c r="G175" s="1">
        <v>42753</v>
      </c>
      <c r="H175">
        <v>19</v>
      </c>
      <c r="I175">
        <v>124.76999999999998</v>
      </c>
      <c r="J175">
        <v>0</v>
      </c>
      <c r="K175">
        <v>35.232937899999996</v>
      </c>
      <c r="L175">
        <v>-97.006161599999999</v>
      </c>
      <c r="M17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75" s="5">
        <f>Table22[[#This Row],[Permit Approval Date]]-Table22[[#This Row],[Permit Submitted Date]]</f>
        <v>0</v>
      </c>
    </row>
    <row r="176" spans="1:14" hidden="1">
      <c r="A176" t="str">
        <f>"Norman"</f>
        <v>Norman</v>
      </c>
      <c r="B176">
        <v>0</v>
      </c>
      <c r="D176">
        <v>2</v>
      </c>
      <c r="E176">
        <v>27</v>
      </c>
      <c r="F176" s="1">
        <v>42756</v>
      </c>
      <c r="G176" s="1">
        <v>42759</v>
      </c>
      <c r="H176">
        <v>8</v>
      </c>
      <c r="I176">
        <v>61.12</v>
      </c>
      <c r="J176">
        <v>0</v>
      </c>
      <c r="K176">
        <v>35.362937899999999</v>
      </c>
      <c r="L176">
        <v>-97.236161600000003</v>
      </c>
      <c r="M176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176" s="5">
        <f>Table22[[#This Row],[Permit Approval Date]]-Table22[[#This Row],[Permit Submitted Date]]</f>
        <v>8</v>
      </c>
    </row>
    <row r="177" spans="1:14" hidden="1">
      <c r="A177" t="str">
        <f>"Norman"</f>
        <v>Norman</v>
      </c>
      <c r="B177">
        <v>0</v>
      </c>
      <c r="D177">
        <v>1</v>
      </c>
      <c r="E177">
        <v>27</v>
      </c>
      <c r="F177" s="1">
        <v>42762</v>
      </c>
      <c r="G177" s="1">
        <v>42762</v>
      </c>
      <c r="H177">
        <v>8</v>
      </c>
      <c r="I177">
        <v>59.400000000000006</v>
      </c>
      <c r="J177">
        <v>0</v>
      </c>
      <c r="K177">
        <v>34.902937899999998</v>
      </c>
      <c r="L177">
        <v>-97.886161600000008</v>
      </c>
      <c r="M177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177" s="5">
        <f>Table22[[#This Row],[Permit Approval Date]]-Table22[[#This Row],[Permit Submitted Date]]</f>
        <v>0</v>
      </c>
    </row>
    <row r="178" spans="1:14" hidden="1">
      <c r="A178" t="str">
        <f>"Norman"</f>
        <v>Norman</v>
      </c>
      <c r="B178">
        <v>0</v>
      </c>
      <c r="D178">
        <v>2</v>
      </c>
      <c r="E178">
        <v>27</v>
      </c>
      <c r="F178" s="1">
        <v>42765</v>
      </c>
      <c r="G178" s="1">
        <v>42765</v>
      </c>
      <c r="H178">
        <v>5</v>
      </c>
      <c r="I178">
        <v>43.61</v>
      </c>
      <c r="J178">
        <v>1.98</v>
      </c>
      <c r="K178">
        <v>34.962937899999993</v>
      </c>
      <c r="L178">
        <v>-97.966161600000007</v>
      </c>
      <c r="M178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178" s="5">
        <f>Table22[[#This Row],[Permit Approval Date]]-Table22[[#This Row],[Permit Submitted Date]]</f>
        <v>8</v>
      </c>
    </row>
    <row r="179" spans="1:14" hidden="1">
      <c r="A179" t="str">
        <f>"Norman"</f>
        <v>Norman</v>
      </c>
      <c r="B179">
        <v>0</v>
      </c>
      <c r="D179">
        <v>1</v>
      </c>
      <c r="E179">
        <v>27</v>
      </c>
      <c r="F179" s="1">
        <v>42780</v>
      </c>
      <c r="G179" s="1">
        <v>42780</v>
      </c>
      <c r="H179">
        <v>9</v>
      </c>
      <c r="I179">
        <v>78.849999999999994</v>
      </c>
      <c r="J179">
        <v>0</v>
      </c>
      <c r="K179">
        <v>35.472937899999998</v>
      </c>
      <c r="L179">
        <v>-97.026161599999995</v>
      </c>
      <c r="M179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179" s="5">
        <f>Table22[[#This Row],[Permit Approval Date]]-Table22[[#This Row],[Permit Submitted Date]]</f>
        <v>0</v>
      </c>
    </row>
    <row r="180" spans="1:14" hidden="1">
      <c r="A180" t="str">
        <f>"Norman"</f>
        <v>Norman</v>
      </c>
      <c r="B180">
        <v>1</v>
      </c>
      <c r="D180">
        <v>1</v>
      </c>
      <c r="E180">
        <v>27</v>
      </c>
      <c r="F180" s="1">
        <v>42793</v>
      </c>
      <c r="G180" s="1">
        <v>42794</v>
      </c>
      <c r="H180">
        <v>10</v>
      </c>
      <c r="I180">
        <v>70.989999999999995</v>
      </c>
      <c r="J180">
        <v>0</v>
      </c>
      <c r="K180">
        <v>35.150954999999996</v>
      </c>
      <c r="L180">
        <v>-97.421639999999996</v>
      </c>
      <c r="M180" s="5">
        <f>ACOS(COS(RADIANS(90-$P$2)) *COS(RADIANS(90-Table22511[[#This Row],[Latitude]])) +SIN(RADIANS(90-$P$2)) *SIN(RADIANS(90-Table22511[[#This Row],[Latitude]])) *COS(RADIANS($Q$2-Table22511[[#This Row],[Longitude]]))) *3958.756</f>
        <v>4.0609017812829054</v>
      </c>
      <c r="N180" s="5">
        <f>Table22[[#This Row],[Permit Approval Date]]-Table22[[#This Row],[Permit Submitted Date]]</f>
        <v>0</v>
      </c>
    </row>
    <row r="181" spans="1:14" hidden="1">
      <c r="A181" t="str">
        <f>"Norman"</f>
        <v>Norman</v>
      </c>
      <c r="B181">
        <v>1</v>
      </c>
      <c r="D181">
        <v>1</v>
      </c>
      <c r="E181">
        <v>27</v>
      </c>
      <c r="F181" s="1">
        <v>42803</v>
      </c>
      <c r="G181" s="1">
        <v>42828</v>
      </c>
      <c r="H181">
        <v>8</v>
      </c>
      <c r="I181">
        <v>65.83</v>
      </c>
      <c r="J181">
        <v>0</v>
      </c>
      <c r="K181">
        <v>35.260296100000005</v>
      </c>
      <c r="L181">
        <v>-96.546200200000015</v>
      </c>
      <c r="M181" s="5">
        <f>ACOS(COS(RADIANS(90-$P$2)) *COS(RADIANS(90-Table22511[[#This Row],[Latitude]])) +SIN(RADIANS(90-$P$2)) *SIN(RADIANS(90-Table22511[[#This Row],[Latitude]])) *COS(RADIANS($Q$2-Table22511[[#This Row],[Longitude]]))) *3958.756</f>
        <v>50.953960558140352</v>
      </c>
      <c r="N181" s="5">
        <f>Table22[[#This Row],[Permit Approval Date]]-Table22[[#This Row],[Permit Submitted Date]]</f>
        <v>0</v>
      </c>
    </row>
    <row r="182" spans="1:14">
      <c r="A182" t="str">
        <f>"Norman"</f>
        <v>Norman</v>
      </c>
      <c r="B182">
        <v>1</v>
      </c>
      <c r="C182">
        <v>1</v>
      </c>
      <c r="D182">
        <v>1</v>
      </c>
      <c r="E182">
        <v>27</v>
      </c>
      <c r="F182" s="1">
        <v>42810</v>
      </c>
      <c r="G182" s="1">
        <v>42815</v>
      </c>
      <c r="H182">
        <v>5</v>
      </c>
      <c r="I182">
        <v>20.63</v>
      </c>
      <c r="J182">
        <v>8.5499999999999989</v>
      </c>
      <c r="K182">
        <v>35.203924999999998</v>
      </c>
      <c r="L182">
        <v>-97.459214000000003</v>
      </c>
      <c r="M182" s="5">
        <f>ACOS(COS(RADIANS(90-$P$2)) *COS(RADIANS(90-Table22511[[#This Row],[Latitude]])) +SIN(RADIANS(90-$P$2)) *SIN(RADIANS(90-Table22511[[#This Row],[Latitude]])) *COS(RADIANS($Q$2-Table22511[[#This Row],[Longitude]]))) *3958.756</f>
        <v>0.72632740937908113</v>
      </c>
      <c r="N182" s="5">
        <f>Table22[[#This Row],[Permit Approval Date]]-Table22[[#This Row],[Permit Submitted Date]]</f>
        <v>0</v>
      </c>
    </row>
    <row r="183" spans="1:14" hidden="1">
      <c r="A183" t="str">
        <f>"Norman"</f>
        <v>Norman</v>
      </c>
      <c r="B183">
        <v>0</v>
      </c>
      <c r="D183">
        <v>1</v>
      </c>
      <c r="E183">
        <v>27</v>
      </c>
      <c r="F183" s="1">
        <v>42818</v>
      </c>
      <c r="G183" s="1">
        <v>42818</v>
      </c>
      <c r="H183">
        <v>4</v>
      </c>
      <c r="I183">
        <v>35.849999999999994</v>
      </c>
      <c r="J183">
        <v>0</v>
      </c>
      <c r="K183">
        <v>35.232937899999996</v>
      </c>
      <c r="L183">
        <v>-97.006161599999999</v>
      </c>
      <c r="M183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83" s="5">
        <f>Table22[[#This Row],[Permit Approval Date]]-Table22[[#This Row],[Permit Submitted Date]]</f>
        <v>6</v>
      </c>
    </row>
    <row r="184" spans="1:14" hidden="1">
      <c r="A184" t="str">
        <f>"Norman"</f>
        <v>Norman</v>
      </c>
      <c r="B184">
        <v>1</v>
      </c>
      <c r="D184">
        <v>1</v>
      </c>
      <c r="E184">
        <v>27</v>
      </c>
      <c r="F184" s="1">
        <v>42822</v>
      </c>
      <c r="G184" s="1">
        <v>42825</v>
      </c>
      <c r="H184">
        <v>4</v>
      </c>
      <c r="I184">
        <v>28.060000000000002</v>
      </c>
      <c r="J184">
        <v>0</v>
      </c>
      <c r="K184">
        <v>35.088142000000005</v>
      </c>
      <c r="L184">
        <v>-97.125610999999992</v>
      </c>
      <c r="M184" s="5">
        <f>ACOS(COS(RADIANS(90-$P$2)) *COS(RADIANS(90-Table22511[[#This Row],[Latitude]])) +SIN(RADIANS(90-$P$2)) *SIN(RADIANS(90-Table22511[[#This Row],[Latitude]])) *COS(RADIANS($Q$2-Table22511[[#This Row],[Longitude]]))) *3958.756</f>
        <v>19.881934317166429</v>
      </c>
      <c r="N184" s="5">
        <f>Table22[[#This Row],[Permit Approval Date]]-Table22[[#This Row],[Permit Submitted Date]]</f>
        <v>0</v>
      </c>
    </row>
    <row r="185" spans="1:14" hidden="1">
      <c r="A185" t="str">
        <f>"Norman"</f>
        <v>Norman</v>
      </c>
      <c r="B185">
        <v>0</v>
      </c>
      <c r="D185">
        <v>2</v>
      </c>
      <c r="E185">
        <v>27</v>
      </c>
      <c r="F185" s="1">
        <v>42823</v>
      </c>
      <c r="G185" s="1">
        <v>42831</v>
      </c>
      <c r="H185">
        <v>13</v>
      </c>
      <c r="I185">
        <v>79.789999999999992</v>
      </c>
      <c r="J185">
        <v>0</v>
      </c>
      <c r="K185">
        <v>35.032937899999993</v>
      </c>
      <c r="L185">
        <v>-97.296161600000005</v>
      </c>
      <c r="M185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185" s="5">
        <f>Table22[[#This Row],[Permit Approval Date]]-Table22[[#This Row],[Permit Submitted Date]]</f>
        <v>7</v>
      </c>
    </row>
    <row r="186" spans="1:14" hidden="1">
      <c r="A186" t="str">
        <f>"Norman"</f>
        <v>Norman</v>
      </c>
      <c r="B186">
        <v>0</v>
      </c>
      <c r="D186">
        <v>2</v>
      </c>
      <c r="E186">
        <v>27</v>
      </c>
      <c r="F186" s="1">
        <v>42837</v>
      </c>
      <c r="G186" s="1">
        <v>42844</v>
      </c>
      <c r="H186">
        <v>4</v>
      </c>
      <c r="I186">
        <v>45.900000000000006</v>
      </c>
      <c r="J186">
        <v>0</v>
      </c>
      <c r="K186">
        <v>35.242937899999994</v>
      </c>
      <c r="L186">
        <v>-97.636161600000008</v>
      </c>
      <c r="M186" s="5">
        <f>ACOS(COS(RADIANS(90-$P$2)) *COS(RADIANS(90-Table22511[[#This Row],[Latitude]])) +SIN(RADIANS(90-$P$2)) *SIN(RADIANS(90-Table22511[[#This Row],[Latitude]])) *COS(RADIANS($Q$2-Table22511[[#This Row],[Longitude]]))) *3958.756</f>
        <v>10.997307585302561</v>
      </c>
      <c r="N186" s="5">
        <f>Table22[[#This Row],[Permit Approval Date]]-Table22[[#This Row],[Permit Submitted Date]]</f>
        <v>0</v>
      </c>
    </row>
    <row r="187" spans="1:14" hidden="1">
      <c r="A187" t="str">
        <f>"Norman"</f>
        <v>Norman</v>
      </c>
      <c r="B187">
        <v>0</v>
      </c>
      <c r="D187">
        <v>1</v>
      </c>
      <c r="E187">
        <v>27</v>
      </c>
      <c r="F187" s="1">
        <v>42850</v>
      </c>
      <c r="G187" s="1">
        <v>42850</v>
      </c>
      <c r="H187">
        <v>4</v>
      </c>
      <c r="I187">
        <v>35.799999999999997</v>
      </c>
      <c r="J187">
        <v>0</v>
      </c>
      <c r="K187">
        <v>35.232937899999996</v>
      </c>
      <c r="L187">
        <v>-97.006161599999999</v>
      </c>
      <c r="M187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87" s="5">
        <f>Table22[[#This Row],[Permit Approval Date]]-Table22[[#This Row],[Permit Submitted Date]]</f>
        <v>6</v>
      </c>
    </row>
    <row r="188" spans="1:14" hidden="1">
      <c r="A188" t="str">
        <f>"Norman"</f>
        <v>Norman</v>
      </c>
      <c r="B188">
        <v>0</v>
      </c>
      <c r="D188">
        <v>2</v>
      </c>
      <c r="E188">
        <v>27</v>
      </c>
      <c r="F188" s="1">
        <v>42853</v>
      </c>
      <c r="G188" s="1">
        <v>42853</v>
      </c>
      <c r="H188">
        <v>5</v>
      </c>
      <c r="I188">
        <v>46.07</v>
      </c>
      <c r="J188">
        <v>0</v>
      </c>
      <c r="K188">
        <v>35.232937899999996</v>
      </c>
      <c r="L188">
        <v>-97.006161599999999</v>
      </c>
      <c r="M188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88" s="5">
        <f>Table22[[#This Row],[Permit Approval Date]]-Table22[[#This Row],[Permit Submitted Date]]</f>
        <v>0</v>
      </c>
    </row>
    <row r="189" spans="1:14" hidden="1">
      <c r="A189" t="str">
        <f>"Norman"</f>
        <v>Norman</v>
      </c>
      <c r="B189">
        <v>0</v>
      </c>
      <c r="D189">
        <v>1</v>
      </c>
      <c r="E189">
        <v>27</v>
      </c>
      <c r="F189" s="1">
        <v>42870</v>
      </c>
      <c r="G189" s="1">
        <v>42870</v>
      </c>
      <c r="H189">
        <v>7</v>
      </c>
      <c r="I189">
        <v>66.88000000000001</v>
      </c>
      <c r="J189">
        <v>0</v>
      </c>
      <c r="K189">
        <v>35.572937899999999</v>
      </c>
      <c r="L189">
        <v>-97.996161600000008</v>
      </c>
      <c r="M189" s="5">
        <f>ACOS(COS(RADIANS(90-$P$2)) *COS(RADIANS(90-Table22511[[#This Row],[Latitude]])) +SIN(RADIANS(90-$P$2)) *SIN(RADIANS(90-Table22511[[#This Row],[Latitude]])) *COS(RADIANS($Q$2-Table22511[[#This Row],[Longitude]]))) *3958.756</f>
        <v>40.00853893941273</v>
      </c>
      <c r="N189" s="5">
        <f>Table22[[#This Row],[Permit Approval Date]]-Table22[[#This Row],[Permit Submitted Date]]</f>
        <v>7</v>
      </c>
    </row>
    <row r="190" spans="1:14" hidden="1">
      <c r="A190" t="str">
        <f>"Norman"</f>
        <v>Norman</v>
      </c>
      <c r="B190">
        <v>0</v>
      </c>
      <c r="D190">
        <v>1</v>
      </c>
      <c r="E190">
        <v>27</v>
      </c>
      <c r="F190" s="1">
        <v>42892</v>
      </c>
      <c r="G190" s="1">
        <v>42892</v>
      </c>
      <c r="H190">
        <v>5</v>
      </c>
      <c r="I190">
        <v>52.56</v>
      </c>
      <c r="J190">
        <v>0</v>
      </c>
      <c r="K190">
        <v>35.232937899999996</v>
      </c>
      <c r="L190">
        <v>-97.006161599999999</v>
      </c>
      <c r="M19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90" s="5">
        <f>Table22[[#This Row],[Permit Approval Date]]-Table22[[#This Row],[Permit Submitted Date]]</f>
        <v>0</v>
      </c>
    </row>
    <row r="191" spans="1:14" hidden="1">
      <c r="A191" t="str">
        <f>"Norman"</f>
        <v>Norman</v>
      </c>
      <c r="B191">
        <v>1</v>
      </c>
      <c r="D191">
        <v>1</v>
      </c>
      <c r="E191">
        <v>27</v>
      </c>
      <c r="F191" s="1">
        <v>42895</v>
      </c>
      <c r="G191" s="1">
        <v>42909</v>
      </c>
      <c r="H191">
        <v>11</v>
      </c>
      <c r="I191">
        <v>97.87</v>
      </c>
      <c r="J191">
        <v>0</v>
      </c>
      <c r="K191">
        <v>35.232937899999996</v>
      </c>
      <c r="L191">
        <v>-97.006161599999999</v>
      </c>
      <c r="M191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91" s="5">
        <f>Table22[[#This Row],[Permit Approval Date]]-Table22[[#This Row],[Permit Submitted Date]]</f>
        <v>6</v>
      </c>
    </row>
    <row r="192" spans="1:14" hidden="1">
      <c r="A192" t="str">
        <f>"Norman"</f>
        <v>Norman</v>
      </c>
      <c r="B192">
        <v>1</v>
      </c>
      <c r="D192">
        <v>1</v>
      </c>
      <c r="E192">
        <v>27</v>
      </c>
      <c r="F192" s="1">
        <v>42895</v>
      </c>
      <c r="G192" s="1">
        <v>42909</v>
      </c>
      <c r="H192">
        <v>11</v>
      </c>
      <c r="I192">
        <v>97.86999999999999</v>
      </c>
      <c r="J192">
        <v>0</v>
      </c>
      <c r="K192">
        <v>35.232937899999996</v>
      </c>
      <c r="L192">
        <v>-97.006161599999999</v>
      </c>
      <c r="M19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192" s="5">
        <f>Table22[[#This Row],[Permit Approval Date]]-Table22[[#This Row],[Permit Submitted Date]]</f>
        <v>0</v>
      </c>
    </row>
    <row r="193" spans="1:14" hidden="1">
      <c r="A193" t="str">
        <f>"Norman"</f>
        <v>Norman</v>
      </c>
      <c r="B193">
        <v>1</v>
      </c>
      <c r="D193">
        <v>1</v>
      </c>
      <c r="E193">
        <v>27</v>
      </c>
      <c r="F193" s="1">
        <v>42947</v>
      </c>
      <c r="G193" s="1">
        <v>42954</v>
      </c>
      <c r="H193">
        <v>10</v>
      </c>
      <c r="I193">
        <v>53.65</v>
      </c>
      <c r="J193">
        <v>0</v>
      </c>
      <c r="K193">
        <v>34.673925000000004</v>
      </c>
      <c r="L193">
        <v>-97.219213999999994</v>
      </c>
      <c r="M193" s="5">
        <f>ACOS(COS(RADIANS(90-$P$2)) *COS(RADIANS(90-Table22511[[#This Row],[Latitude]])) +SIN(RADIANS(90-$P$2)) *SIN(RADIANS(90-Table22511[[#This Row],[Latitude]])) *COS(RADIANS($Q$2-Table22511[[#This Row],[Longitude]]))) *3958.756</f>
        <v>38.958310206561471</v>
      </c>
      <c r="N193" s="5">
        <f>Table22[[#This Row],[Permit Approval Date]]-Table22[[#This Row],[Permit Submitted Date]]</f>
        <v>6</v>
      </c>
    </row>
    <row r="194" spans="1:14">
      <c r="A194" t="str">
        <f>"Norman"</f>
        <v>Norman</v>
      </c>
      <c r="B194">
        <v>1</v>
      </c>
      <c r="C194">
        <v>1</v>
      </c>
      <c r="D194">
        <v>1</v>
      </c>
      <c r="E194">
        <v>27</v>
      </c>
      <c r="F194" s="1">
        <v>42947</v>
      </c>
      <c r="G194" s="1">
        <v>42947</v>
      </c>
      <c r="H194">
        <v>7</v>
      </c>
      <c r="I194">
        <v>38.909999999999997</v>
      </c>
      <c r="J194">
        <v>10.74</v>
      </c>
      <c r="K194">
        <v>35.153925000000001</v>
      </c>
      <c r="L194">
        <v>-97.259214</v>
      </c>
      <c r="M194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194" s="5">
        <f>Table22[[#This Row],[Permit Approval Date]]-Table22[[#This Row],[Permit Submitted Date]]</f>
        <v>6</v>
      </c>
    </row>
    <row r="195" spans="1:14" hidden="1">
      <c r="A195" t="str">
        <f>"Norman"</f>
        <v>Norman</v>
      </c>
      <c r="B195">
        <v>1</v>
      </c>
      <c r="D195">
        <v>2</v>
      </c>
      <c r="E195">
        <v>27</v>
      </c>
      <c r="F195" s="1">
        <v>42948</v>
      </c>
      <c r="G195" s="1">
        <v>42949</v>
      </c>
      <c r="H195">
        <v>14</v>
      </c>
      <c r="I195">
        <v>109.27</v>
      </c>
      <c r="J195">
        <v>2.1800000000000002</v>
      </c>
      <c r="K195">
        <v>35.310557000000003</v>
      </c>
      <c r="L195">
        <v>-97.71018140000001</v>
      </c>
      <c r="M195" s="5">
        <f>ACOS(COS(RADIANS(90-$P$2)) *COS(RADIANS(90-Table22511[[#This Row],[Latitude]])) +SIN(RADIANS(90-$P$2)) *SIN(RADIANS(90-Table22511[[#This Row],[Latitude]])) *COS(RADIANS($Q$2-Table22511[[#This Row],[Longitude]]))) *3958.756</f>
        <v>16.529734858429485</v>
      </c>
      <c r="N195" s="5">
        <f>Table22[[#This Row],[Permit Approval Date]]-Table22[[#This Row],[Permit Submitted Date]]</f>
        <v>10</v>
      </c>
    </row>
    <row r="196" spans="1:14" hidden="1">
      <c r="A196" t="str">
        <f>"Norman"</f>
        <v>Norman</v>
      </c>
      <c r="B196">
        <v>0</v>
      </c>
      <c r="D196">
        <v>2</v>
      </c>
      <c r="E196">
        <v>27</v>
      </c>
      <c r="F196" s="1">
        <v>42950</v>
      </c>
      <c r="G196" s="1">
        <v>42950</v>
      </c>
      <c r="H196">
        <v>4</v>
      </c>
      <c r="I196">
        <v>35.099999999999994</v>
      </c>
      <c r="J196">
        <v>0</v>
      </c>
      <c r="K196">
        <v>36.262937899999997</v>
      </c>
      <c r="L196">
        <v>-97.766161600000004</v>
      </c>
      <c r="M196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196" s="5">
        <f>Table22[[#This Row],[Permit Approval Date]]-Table22[[#This Row],[Permit Submitted Date]]</f>
        <v>0</v>
      </c>
    </row>
    <row r="197" spans="1:14" hidden="1">
      <c r="A197" t="str">
        <f>"Norman"</f>
        <v>Norman</v>
      </c>
      <c r="B197">
        <v>1</v>
      </c>
      <c r="D197">
        <v>1</v>
      </c>
      <c r="E197">
        <v>27</v>
      </c>
      <c r="F197" s="1">
        <v>42955</v>
      </c>
      <c r="G197" s="1">
        <v>42969</v>
      </c>
      <c r="H197">
        <v>5</v>
      </c>
      <c r="I197">
        <v>52.25</v>
      </c>
      <c r="J197">
        <v>0</v>
      </c>
      <c r="K197">
        <v>34.958142000000002</v>
      </c>
      <c r="L197">
        <v>-97.245610999999997</v>
      </c>
      <c r="M197" s="5">
        <f>ACOS(COS(RADIANS(90-$P$2)) *COS(RADIANS(90-Table22511[[#This Row],[Latitude]])) +SIN(RADIANS(90-$P$2)) *SIN(RADIANS(90-Table22511[[#This Row],[Latitude]])) *COS(RADIANS($Q$2-Table22511[[#This Row],[Longitude]]))) *3958.756</f>
        <v>20.557428257570493</v>
      </c>
      <c r="N197" s="5">
        <f>Table22[[#This Row],[Permit Approval Date]]-Table22[[#This Row],[Permit Submitted Date]]</f>
        <v>0</v>
      </c>
    </row>
    <row r="198" spans="1:14" hidden="1">
      <c r="A198" t="str">
        <f>"Norman"</f>
        <v>Norman</v>
      </c>
      <c r="B198">
        <v>0</v>
      </c>
      <c r="D198">
        <v>1</v>
      </c>
      <c r="E198">
        <v>27</v>
      </c>
      <c r="F198" s="1">
        <v>42956</v>
      </c>
      <c r="G198" s="1">
        <v>42956</v>
      </c>
      <c r="H198">
        <v>8</v>
      </c>
      <c r="I198">
        <v>53.78</v>
      </c>
      <c r="J198">
        <v>0</v>
      </c>
      <c r="K198">
        <v>35.472937899999998</v>
      </c>
      <c r="L198">
        <v>-97.026161599999995</v>
      </c>
      <c r="M198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198" s="5">
        <f>Table22[[#This Row],[Permit Approval Date]]-Table22[[#This Row],[Permit Submitted Date]]</f>
        <v>0</v>
      </c>
    </row>
    <row r="199" spans="1:14" hidden="1">
      <c r="A199" t="str">
        <f>"Norman"</f>
        <v>Norman</v>
      </c>
      <c r="B199">
        <v>1</v>
      </c>
      <c r="D199">
        <v>1</v>
      </c>
      <c r="E199">
        <v>27</v>
      </c>
      <c r="F199" s="1">
        <v>42961</v>
      </c>
      <c r="G199" s="1">
        <v>42968</v>
      </c>
      <c r="H199">
        <v>9</v>
      </c>
      <c r="I199">
        <v>68.52000000000001</v>
      </c>
      <c r="J199">
        <v>0</v>
      </c>
      <c r="K199">
        <v>35.162937899999996</v>
      </c>
      <c r="L199">
        <v>-96.9261616</v>
      </c>
      <c r="M199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199" s="5">
        <f>Table22[[#This Row],[Permit Approval Date]]-Table22[[#This Row],[Permit Submitted Date]]</f>
        <v>2</v>
      </c>
    </row>
    <row r="200" spans="1:14" hidden="1">
      <c r="A200" t="str">
        <f>"Norman"</f>
        <v>Norman</v>
      </c>
      <c r="B200">
        <v>1</v>
      </c>
      <c r="D200">
        <v>1</v>
      </c>
      <c r="E200">
        <v>27</v>
      </c>
      <c r="F200" s="1">
        <v>42961</v>
      </c>
      <c r="G200" s="1">
        <v>42968</v>
      </c>
      <c r="H200">
        <v>9</v>
      </c>
      <c r="I200">
        <v>68.52000000000001</v>
      </c>
      <c r="J200">
        <v>0</v>
      </c>
      <c r="K200">
        <v>35.162937899999996</v>
      </c>
      <c r="L200">
        <v>-96.9261616</v>
      </c>
      <c r="M200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200" s="5">
        <f>Table22[[#This Row],[Permit Approval Date]]-Table22[[#This Row],[Permit Submitted Date]]</f>
        <v>2</v>
      </c>
    </row>
    <row r="201" spans="1:14" hidden="1">
      <c r="A201" t="str">
        <f>"Norman"</f>
        <v>Norman</v>
      </c>
      <c r="B201">
        <v>1</v>
      </c>
      <c r="D201">
        <v>1</v>
      </c>
      <c r="E201">
        <v>27</v>
      </c>
      <c r="F201" s="1">
        <v>42975</v>
      </c>
      <c r="G201" s="1">
        <v>42979</v>
      </c>
      <c r="H201">
        <v>8</v>
      </c>
      <c r="I201">
        <v>88.91</v>
      </c>
      <c r="J201">
        <v>0</v>
      </c>
      <c r="K201">
        <v>35.038142000000001</v>
      </c>
      <c r="L201">
        <v>-97.495610999999997</v>
      </c>
      <c r="M201" s="5">
        <f>ACOS(COS(RADIANS(90-$P$2)) *COS(RADIANS(90-Table22511[[#This Row],[Latitude]])) +SIN(RADIANS(90-$P$2)) *SIN(RADIANS(90-Table22511[[#This Row],[Latitude]])) *COS(RADIANS($Q$2-Table22511[[#This Row],[Longitude]]))) *3958.756</f>
        <v>11.928404667204356</v>
      </c>
      <c r="N201" s="5">
        <f>Table22[[#This Row],[Permit Approval Date]]-Table22[[#This Row],[Permit Submitted Date]]</f>
        <v>2</v>
      </c>
    </row>
    <row r="202" spans="1:14" hidden="1">
      <c r="A202" t="str">
        <f>"Norman"</f>
        <v>Norman</v>
      </c>
      <c r="B202">
        <v>0</v>
      </c>
      <c r="D202">
        <v>1</v>
      </c>
      <c r="E202">
        <v>27</v>
      </c>
      <c r="F202" s="1">
        <v>42975</v>
      </c>
      <c r="G202" s="1">
        <v>42986</v>
      </c>
      <c r="H202">
        <v>7</v>
      </c>
      <c r="I202">
        <v>51.850000000000009</v>
      </c>
      <c r="J202">
        <v>0</v>
      </c>
      <c r="K202">
        <v>34.902937899999998</v>
      </c>
      <c r="L202">
        <v>-97.376161600000003</v>
      </c>
      <c r="M202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202" s="5">
        <f>Table22[[#This Row],[Permit Approval Date]]-Table22[[#This Row],[Permit Submitted Date]]</f>
        <v>0</v>
      </c>
    </row>
    <row r="203" spans="1:14" hidden="1">
      <c r="A203" t="str">
        <f>"Norman"</f>
        <v>Norman</v>
      </c>
      <c r="B203">
        <v>0</v>
      </c>
      <c r="D203">
        <v>1</v>
      </c>
      <c r="E203">
        <v>27</v>
      </c>
      <c r="F203" s="1">
        <v>42977</v>
      </c>
      <c r="G203" s="1">
        <v>42978</v>
      </c>
      <c r="H203">
        <v>5</v>
      </c>
      <c r="I203">
        <v>26.45</v>
      </c>
      <c r="J203">
        <v>0</v>
      </c>
      <c r="K203">
        <v>35.422937899999994</v>
      </c>
      <c r="L203">
        <v>-97.106161600000007</v>
      </c>
      <c r="M203" s="5">
        <f>ACOS(COS(RADIANS(90-$P$2)) *COS(RADIANS(90-Table22511[[#This Row],[Latitude]])) +SIN(RADIANS(90-$P$2)) *SIN(RADIANS(90-Table22511[[#This Row],[Latitude]])) *COS(RADIANS($Q$2-Table22511[[#This Row],[Longitude]]))) *3958.756</f>
        <v>24.350899798056059</v>
      </c>
      <c r="N203" s="5">
        <f>Table22[[#This Row],[Permit Approval Date]]-Table22[[#This Row],[Permit Submitted Date]]</f>
        <v>0</v>
      </c>
    </row>
    <row r="204" spans="1:14" hidden="1">
      <c r="A204" t="str">
        <f>"Norman"</f>
        <v>Norman</v>
      </c>
      <c r="B204">
        <v>0</v>
      </c>
      <c r="D204">
        <v>1</v>
      </c>
      <c r="E204">
        <v>27</v>
      </c>
      <c r="F204" s="1">
        <v>42978</v>
      </c>
      <c r="G204" s="1">
        <v>42983</v>
      </c>
      <c r="H204">
        <v>4</v>
      </c>
      <c r="I204">
        <v>32.9</v>
      </c>
      <c r="J204">
        <v>0</v>
      </c>
      <c r="K204">
        <v>35.222937899999998</v>
      </c>
      <c r="L204">
        <v>-97.486161600000003</v>
      </c>
      <c r="M204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204" s="5">
        <f>Table22[[#This Row],[Permit Approval Date]]-Table22[[#This Row],[Permit Submitted Date]]</f>
        <v>0</v>
      </c>
    </row>
    <row r="205" spans="1:14" hidden="1">
      <c r="A205" t="str">
        <f>"Norman"</f>
        <v>Norman</v>
      </c>
      <c r="B205">
        <v>1</v>
      </c>
      <c r="D205">
        <v>1</v>
      </c>
      <c r="E205">
        <v>27</v>
      </c>
      <c r="F205" s="1">
        <v>42979</v>
      </c>
      <c r="G205" s="1">
        <v>42983</v>
      </c>
      <c r="H205">
        <v>6</v>
      </c>
      <c r="I205">
        <v>59.18</v>
      </c>
      <c r="J205">
        <v>0</v>
      </c>
      <c r="K205">
        <v>35.195773100000004</v>
      </c>
      <c r="L205">
        <v>-97.464911900000004</v>
      </c>
      <c r="M205" s="5">
        <f>ACOS(COS(RADIANS(90-$P$2)) *COS(RADIANS(90-Table22511[[#This Row],[Latitude]])) +SIN(RADIANS(90-$P$2)) *SIN(RADIANS(90-Table22511[[#This Row],[Latitude]])) *COS(RADIANS($Q$2-Table22511[[#This Row],[Longitude]]))) *3958.756</f>
        <v>1.2540804080392209</v>
      </c>
      <c r="N205" s="5">
        <f>Table22[[#This Row],[Permit Approval Date]]-Table22[[#This Row],[Permit Submitted Date]]</f>
        <v>0</v>
      </c>
    </row>
    <row r="206" spans="1:14" hidden="1">
      <c r="A206" t="str">
        <f>"Norman"</f>
        <v>Norman</v>
      </c>
      <c r="B206">
        <v>0</v>
      </c>
      <c r="D206">
        <v>1</v>
      </c>
      <c r="E206">
        <v>27</v>
      </c>
      <c r="F206" s="1">
        <v>43000</v>
      </c>
      <c r="G206" s="1">
        <v>43000</v>
      </c>
      <c r="H206">
        <v>11</v>
      </c>
      <c r="I206">
        <v>85.84</v>
      </c>
      <c r="J206">
        <v>0</v>
      </c>
      <c r="K206">
        <v>36.052937899999996</v>
      </c>
      <c r="L206">
        <v>-98.236161600000003</v>
      </c>
      <c r="M206" s="5">
        <f>ACOS(COS(RADIANS(90-$P$2)) *COS(RADIANS(90-Table22511[[#This Row],[Latitude]])) +SIN(RADIANS(90-$P$2)) *SIN(RADIANS(90-Table22511[[#This Row],[Latitude]])) *COS(RADIANS($Q$2-Table22511[[#This Row],[Longitude]]))) *3958.756</f>
        <v>73.414613218663234</v>
      </c>
      <c r="N206" s="5">
        <f>Table22[[#This Row],[Permit Approval Date]]-Table22[[#This Row],[Permit Submitted Date]]</f>
        <v>1</v>
      </c>
    </row>
    <row r="207" spans="1:14" hidden="1">
      <c r="A207" t="str">
        <f>"Norman"</f>
        <v>Norman</v>
      </c>
      <c r="B207">
        <v>0</v>
      </c>
      <c r="D207">
        <v>1</v>
      </c>
      <c r="E207">
        <v>27</v>
      </c>
      <c r="F207" s="1">
        <v>43000</v>
      </c>
      <c r="G207" s="1">
        <v>43000</v>
      </c>
      <c r="H207">
        <v>8</v>
      </c>
      <c r="I207">
        <v>60.279999999999994</v>
      </c>
      <c r="J207">
        <v>0</v>
      </c>
      <c r="K207">
        <v>34.962937899999993</v>
      </c>
      <c r="L207">
        <v>-97.966161600000007</v>
      </c>
      <c r="M20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207" s="5">
        <f>Table22[[#This Row],[Permit Approval Date]]-Table22[[#This Row],[Permit Submitted Date]]</f>
        <v>0</v>
      </c>
    </row>
    <row r="208" spans="1:14" hidden="1">
      <c r="A208" t="str">
        <f>"Norman"</f>
        <v>Norman</v>
      </c>
      <c r="B208">
        <v>1</v>
      </c>
      <c r="D208">
        <v>1</v>
      </c>
      <c r="E208">
        <v>27</v>
      </c>
      <c r="F208" s="1">
        <v>43003</v>
      </c>
      <c r="G208" s="1">
        <v>43003</v>
      </c>
      <c r="H208">
        <v>13</v>
      </c>
      <c r="I208">
        <v>82.36</v>
      </c>
      <c r="J208">
        <v>0</v>
      </c>
      <c r="K208">
        <v>35.312937899999994</v>
      </c>
      <c r="L208">
        <v>-97.116161599999998</v>
      </c>
      <c r="M208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208" s="5">
        <f>Table22[[#This Row],[Permit Approval Date]]-Table22[[#This Row],[Permit Submitted Date]]</f>
        <v>7</v>
      </c>
    </row>
    <row r="209" spans="1:14" hidden="1">
      <c r="A209" t="str">
        <f>"Norman"</f>
        <v>Norman</v>
      </c>
      <c r="B209">
        <v>1</v>
      </c>
      <c r="D209">
        <v>1</v>
      </c>
      <c r="E209">
        <v>27</v>
      </c>
      <c r="F209" s="1">
        <v>43003</v>
      </c>
      <c r="G209" s="1">
        <v>43003</v>
      </c>
      <c r="H209">
        <v>13</v>
      </c>
      <c r="I209">
        <v>82.36</v>
      </c>
      <c r="J209">
        <v>0</v>
      </c>
      <c r="K209">
        <v>35.312937899999994</v>
      </c>
      <c r="L209">
        <v>-97.116161599999998</v>
      </c>
      <c r="M209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209" s="5">
        <f>Table22[[#This Row],[Permit Approval Date]]-Table22[[#This Row],[Permit Submitted Date]]</f>
        <v>0</v>
      </c>
    </row>
    <row r="210" spans="1:14" hidden="1">
      <c r="A210" t="str">
        <f>"Norman"</f>
        <v>Norman</v>
      </c>
      <c r="B210">
        <v>1</v>
      </c>
      <c r="D210">
        <v>1</v>
      </c>
      <c r="E210">
        <v>27</v>
      </c>
      <c r="F210" s="1">
        <v>43006</v>
      </c>
      <c r="G210" s="1">
        <v>43018</v>
      </c>
      <c r="H210">
        <v>7</v>
      </c>
      <c r="I210">
        <v>71.430000000000007</v>
      </c>
      <c r="J210">
        <v>0</v>
      </c>
      <c r="K210">
        <v>35.108142000000001</v>
      </c>
      <c r="L210">
        <v>-97.325610999999995</v>
      </c>
      <c r="M210" s="5">
        <f>ACOS(COS(RADIANS(90-$P$2)) *COS(RADIANS(90-Table22511[[#This Row],[Latitude]])) +SIN(RADIANS(90-$P$2)) *SIN(RADIANS(90-Table22511[[#This Row],[Latitude]])) *COS(RADIANS($Q$2-Table22511[[#This Row],[Longitude]]))) *3958.756</f>
        <v>9.6179996795149965</v>
      </c>
      <c r="N210" s="5">
        <f>Table22[[#This Row],[Permit Approval Date]]-Table22[[#This Row],[Permit Submitted Date]]</f>
        <v>3</v>
      </c>
    </row>
    <row r="211" spans="1:14" hidden="1">
      <c r="A211" t="str">
        <f>"Norman"</f>
        <v>Norman</v>
      </c>
      <c r="B211">
        <v>1</v>
      </c>
      <c r="D211">
        <v>1</v>
      </c>
      <c r="E211">
        <v>27</v>
      </c>
      <c r="F211" s="1">
        <v>43010</v>
      </c>
      <c r="G211" s="1">
        <v>43013</v>
      </c>
      <c r="H211">
        <v>6</v>
      </c>
      <c r="I211">
        <v>51.4</v>
      </c>
      <c r="J211">
        <v>0</v>
      </c>
      <c r="K211">
        <v>34.883924999999998</v>
      </c>
      <c r="L211">
        <v>-97.089213999999998</v>
      </c>
      <c r="M211" s="5">
        <f>ACOS(COS(RADIANS(90-$P$2)) *COS(RADIANS(90-Table22511[[#This Row],[Latitude]])) +SIN(RADIANS(90-$P$2)) *SIN(RADIANS(90-Table22511[[#This Row],[Latitude]])) *COS(RADIANS($Q$2-Table22511[[#This Row],[Longitude]]))) *3958.756</f>
        <v>30.06913624124288</v>
      </c>
      <c r="N211" s="5">
        <f>Table22[[#This Row],[Permit Approval Date]]-Table22[[#This Row],[Permit Submitted Date]]</f>
        <v>0</v>
      </c>
    </row>
    <row r="212" spans="1:14" hidden="1">
      <c r="A212" t="str">
        <f>"Norman"</f>
        <v>Norman</v>
      </c>
      <c r="B212">
        <v>1</v>
      </c>
      <c r="D212">
        <v>1</v>
      </c>
      <c r="E212">
        <v>27</v>
      </c>
      <c r="F212" s="1">
        <v>43011</v>
      </c>
      <c r="G212" s="1">
        <v>43014</v>
      </c>
      <c r="H212">
        <v>12</v>
      </c>
      <c r="I212">
        <v>96.61</v>
      </c>
      <c r="J212">
        <v>8</v>
      </c>
      <c r="K212">
        <v>34.602937899999993</v>
      </c>
      <c r="L212">
        <v>-97.186161600000005</v>
      </c>
      <c r="M212" s="5">
        <f>ACOS(COS(RADIANS(90-$P$2)) *COS(RADIANS(90-Table22511[[#This Row],[Latitude]])) +SIN(RADIANS(90-$P$2)) *SIN(RADIANS(90-Table22511[[#This Row],[Latitude]])) *COS(RADIANS($Q$2-Table22511[[#This Row],[Longitude]]))) *3958.756</f>
        <v>44.208514179570429</v>
      </c>
      <c r="N212" s="5">
        <f>Table22[[#This Row],[Permit Approval Date]]-Table22[[#This Row],[Permit Submitted Date]]</f>
        <v>0</v>
      </c>
    </row>
    <row r="213" spans="1:14" hidden="1">
      <c r="A213" t="str">
        <f>"Norman"</f>
        <v>Norman</v>
      </c>
      <c r="B213">
        <v>1</v>
      </c>
      <c r="D213">
        <v>1</v>
      </c>
      <c r="E213">
        <v>27</v>
      </c>
      <c r="F213" s="1">
        <v>43011</v>
      </c>
      <c r="G213" s="1">
        <v>43013</v>
      </c>
      <c r="H213">
        <v>7</v>
      </c>
      <c r="I213">
        <v>57.1</v>
      </c>
      <c r="J213">
        <v>0</v>
      </c>
      <c r="K213">
        <v>34.962937899999993</v>
      </c>
      <c r="L213">
        <v>-97.966161600000007</v>
      </c>
      <c r="M213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213" s="5">
        <f>Table22[[#This Row],[Permit Approval Date]]-Table22[[#This Row],[Permit Submitted Date]]</f>
        <v>11</v>
      </c>
    </row>
    <row r="214" spans="1:14" hidden="1">
      <c r="A214" t="str">
        <f>"Norman"</f>
        <v>Norman</v>
      </c>
      <c r="B214">
        <v>1</v>
      </c>
      <c r="D214">
        <v>1</v>
      </c>
      <c r="E214">
        <v>27</v>
      </c>
      <c r="F214" s="1">
        <v>43011</v>
      </c>
      <c r="G214" s="1">
        <v>43013</v>
      </c>
      <c r="H214">
        <v>7</v>
      </c>
      <c r="I214">
        <v>57.099999999999994</v>
      </c>
      <c r="J214">
        <v>0</v>
      </c>
      <c r="K214">
        <v>34.962937899999993</v>
      </c>
      <c r="L214">
        <v>-97.966161600000007</v>
      </c>
      <c r="M214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214" s="5">
        <f>Table22[[#This Row],[Permit Approval Date]]-Table22[[#This Row],[Permit Submitted Date]]</f>
        <v>1</v>
      </c>
    </row>
    <row r="215" spans="1:14" hidden="1">
      <c r="A215" t="str">
        <f>"Norman"</f>
        <v>Norman</v>
      </c>
      <c r="B215">
        <v>1</v>
      </c>
      <c r="D215">
        <v>1</v>
      </c>
      <c r="E215">
        <v>27</v>
      </c>
      <c r="F215" s="1">
        <v>43012</v>
      </c>
      <c r="G215" s="1">
        <v>43019</v>
      </c>
      <c r="H215">
        <v>10</v>
      </c>
      <c r="I215">
        <v>73.100000000000009</v>
      </c>
      <c r="J215">
        <v>0</v>
      </c>
      <c r="K215">
        <v>35.180556999999993</v>
      </c>
      <c r="L215">
        <v>-97.540181399999994</v>
      </c>
      <c r="M215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215" s="5">
        <f>Table22[[#This Row],[Permit Approval Date]]-Table22[[#This Row],[Permit Submitted Date]]</f>
        <v>0</v>
      </c>
    </row>
    <row r="216" spans="1:14">
      <c r="A216" t="str">
        <f>"Norman"</f>
        <v>Norman</v>
      </c>
      <c r="B216">
        <v>1</v>
      </c>
      <c r="C216">
        <v>1</v>
      </c>
      <c r="D216">
        <v>1</v>
      </c>
      <c r="E216">
        <v>27</v>
      </c>
      <c r="F216" s="1">
        <v>43018</v>
      </c>
      <c r="G216" s="1">
        <v>43031</v>
      </c>
      <c r="H216">
        <v>11</v>
      </c>
      <c r="I216">
        <v>44.21</v>
      </c>
      <c r="J216">
        <v>53.600000000000009</v>
      </c>
      <c r="K216">
        <v>35.482937899999996</v>
      </c>
      <c r="L216">
        <v>-97.206161600000001</v>
      </c>
      <c r="M216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16" s="5">
        <f>Table22[[#This Row],[Permit Approval Date]]-Table22[[#This Row],[Permit Submitted Date]]</f>
        <v>6</v>
      </c>
    </row>
    <row r="217" spans="1:14">
      <c r="A217" t="str">
        <f>"Norman"</f>
        <v>Norman</v>
      </c>
      <c r="B217">
        <v>1</v>
      </c>
      <c r="C217">
        <v>1</v>
      </c>
      <c r="D217">
        <v>1</v>
      </c>
      <c r="E217">
        <v>27</v>
      </c>
      <c r="F217" s="1">
        <v>43018</v>
      </c>
      <c r="G217" s="1">
        <v>43031</v>
      </c>
      <c r="H217">
        <v>11</v>
      </c>
      <c r="I217">
        <v>44.21</v>
      </c>
      <c r="J217">
        <v>53.599999999999994</v>
      </c>
      <c r="K217">
        <v>35.482937899999996</v>
      </c>
      <c r="L217">
        <v>-97.206161600000001</v>
      </c>
      <c r="M217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17" s="5">
        <f>Table22[[#This Row],[Permit Approval Date]]-Table22[[#This Row],[Permit Submitted Date]]</f>
        <v>7</v>
      </c>
    </row>
    <row r="218" spans="1:14" hidden="1">
      <c r="A218" t="str">
        <f>"Norman"</f>
        <v>Norman</v>
      </c>
      <c r="B218">
        <v>0</v>
      </c>
      <c r="D218">
        <v>1</v>
      </c>
      <c r="E218">
        <v>27</v>
      </c>
      <c r="F218" s="1">
        <v>43026</v>
      </c>
      <c r="G218" s="1">
        <v>43034</v>
      </c>
      <c r="H218">
        <v>6</v>
      </c>
      <c r="I218">
        <v>51.58</v>
      </c>
      <c r="J218">
        <v>5.32</v>
      </c>
      <c r="K218">
        <v>35.482937899999996</v>
      </c>
      <c r="L218">
        <v>-97.206161600000001</v>
      </c>
      <c r="M218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18" s="5">
        <f>Table22[[#This Row],[Permit Approval Date]]-Table22[[#This Row],[Permit Submitted Date]]</f>
        <v>1</v>
      </c>
    </row>
    <row r="219" spans="1:14" hidden="1">
      <c r="A219" t="str">
        <f>"Norman"</f>
        <v>Norman</v>
      </c>
      <c r="B219">
        <v>1</v>
      </c>
      <c r="D219">
        <v>1</v>
      </c>
      <c r="E219">
        <v>27</v>
      </c>
      <c r="F219" s="1">
        <v>43027</v>
      </c>
      <c r="G219" s="1">
        <v>43046</v>
      </c>
      <c r="H219">
        <v>5</v>
      </c>
      <c r="I219">
        <v>43</v>
      </c>
      <c r="J219">
        <v>0</v>
      </c>
      <c r="K219">
        <v>35.203924999999998</v>
      </c>
      <c r="L219">
        <v>-97.459214000000003</v>
      </c>
      <c r="M219" s="5">
        <f>ACOS(COS(RADIANS(90-$P$2)) *COS(RADIANS(90-Table22511[[#This Row],[Latitude]])) +SIN(RADIANS(90-$P$2)) *SIN(RADIANS(90-Table22511[[#This Row],[Latitude]])) *COS(RADIANS($Q$2-Table22511[[#This Row],[Longitude]]))) *3958.756</f>
        <v>0.72632740937908113</v>
      </c>
      <c r="N219" s="5">
        <f>Table22[[#This Row],[Permit Approval Date]]-Table22[[#This Row],[Permit Submitted Date]]</f>
        <v>15</v>
      </c>
    </row>
    <row r="220" spans="1:14" hidden="1">
      <c r="A220" t="str">
        <f>"Norman"</f>
        <v>Norman</v>
      </c>
      <c r="B220">
        <v>0</v>
      </c>
      <c r="D220">
        <v>1</v>
      </c>
      <c r="E220">
        <v>27</v>
      </c>
      <c r="F220" s="1">
        <v>43031</v>
      </c>
      <c r="G220" s="1">
        <v>43031</v>
      </c>
      <c r="H220">
        <v>12</v>
      </c>
      <c r="I220">
        <v>102.88</v>
      </c>
      <c r="J220">
        <v>0</v>
      </c>
      <c r="K220">
        <v>35.312937899999994</v>
      </c>
      <c r="L220">
        <v>-97.116161599999998</v>
      </c>
      <c r="M220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220" s="5">
        <f>Table22[[#This Row],[Permit Approval Date]]-Table22[[#This Row],[Permit Submitted Date]]</f>
        <v>5</v>
      </c>
    </row>
    <row r="221" spans="1:14" hidden="1">
      <c r="A221" t="str">
        <f>"Norman"</f>
        <v>Norman</v>
      </c>
      <c r="B221">
        <v>0</v>
      </c>
      <c r="D221">
        <v>1</v>
      </c>
      <c r="E221">
        <v>27</v>
      </c>
      <c r="F221" s="1">
        <v>43031</v>
      </c>
      <c r="G221" s="1">
        <v>43031</v>
      </c>
      <c r="H221">
        <v>3</v>
      </c>
      <c r="I221">
        <v>27.47</v>
      </c>
      <c r="J221">
        <v>0</v>
      </c>
      <c r="K221">
        <v>35.312937899999994</v>
      </c>
      <c r="L221">
        <v>-97.116161599999998</v>
      </c>
      <c r="M221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221" s="5">
        <f>Table22[[#This Row],[Permit Approval Date]]-Table22[[#This Row],[Permit Submitted Date]]</f>
        <v>13</v>
      </c>
    </row>
    <row r="222" spans="1:14" hidden="1">
      <c r="A222" t="str">
        <f>"Norman"</f>
        <v>Norman</v>
      </c>
      <c r="B222">
        <v>1</v>
      </c>
      <c r="D222">
        <v>1</v>
      </c>
      <c r="E222">
        <v>27</v>
      </c>
      <c r="F222" s="1">
        <v>43032</v>
      </c>
      <c r="G222" s="1">
        <v>43046</v>
      </c>
      <c r="H222">
        <v>5</v>
      </c>
      <c r="I222">
        <v>36.620000000000005</v>
      </c>
      <c r="J222">
        <v>0</v>
      </c>
      <c r="K222">
        <v>35.153925000000001</v>
      </c>
      <c r="L222">
        <v>-97.259214</v>
      </c>
      <c r="M222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222" s="5">
        <f>Table22[[#This Row],[Permit Approval Date]]-Table22[[#This Row],[Permit Submitted Date]]</f>
        <v>7</v>
      </c>
    </row>
    <row r="223" spans="1:14">
      <c r="A223" t="str">
        <f>"Norman"</f>
        <v>Norman</v>
      </c>
      <c r="B223">
        <v>1</v>
      </c>
      <c r="C223">
        <v>1</v>
      </c>
      <c r="D223">
        <v>1</v>
      </c>
      <c r="E223">
        <v>27</v>
      </c>
      <c r="F223" s="1">
        <v>43039</v>
      </c>
      <c r="G223" s="1">
        <v>43046</v>
      </c>
      <c r="H223">
        <v>6</v>
      </c>
      <c r="I223">
        <v>36.5</v>
      </c>
      <c r="J223">
        <v>9</v>
      </c>
      <c r="K223">
        <v>35.243925000000004</v>
      </c>
      <c r="L223">
        <v>-97.409213999999992</v>
      </c>
      <c r="M223" s="5">
        <f>ACOS(COS(RADIANS(90-$P$2)) *COS(RADIANS(90-Table22511[[#This Row],[Latitude]])) +SIN(RADIANS(90-$P$2)) *SIN(RADIANS(90-Table22511[[#This Row],[Latitude]])) *COS(RADIANS($Q$2-Table22511[[#This Row],[Longitude]]))) *3958.756</f>
        <v>3.3613313021155715</v>
      </c>
      <c r="N223" s="5">
        <f>Table22[[#This Row],[Permit Approval Date]]-Table22[[#This Row],[Permit Submitted Date]]</f>
        <v>0</v>
      </c>
    </row>
    <row r="224" spans="1:14" hidden="1">
      <c r="A224" t="str">
        <f>"Norman"</f>
        <v>Norman</v>
      </c>
      <c r="B224">
        <v>1</v>
      </c>
      <c r="D224">
        <v>1</v>
      </c>
      <c r="E224">
        <v>27</v>
      </c>
      <c r="F224" s="1">
        <v>43047</v>
      </c>
      <c r="G224" s="1">
        <v>43070</v>
      </c>
      <c r="H224">
        <v>13</v>
      </c>
      <c r="I224">
        <v>87.499999999999986</v>
      </c>
      <c r="J224">
        <v>0</v>
      </c>
      <c r="K224">
        <v>35.409803999999994</v>
      </c>
      <c r="L224">
        <v>-97.590030999999996</v>
      </c>
      <c r="M224" s="5">
        <f>ACOS(COS(RADIANS(90-$P$2)) *COS(RADIANS(90-Table22511[[#This Row],[Latitude]])) +SIN(RADIANS(90-$P$2)) *SIN(RADIANS(90-Table22511[[#This Row],[Latitude]])) *COS(RADIANS($Q$2-Table22511[[#This Row],[Longitude]]))) *3958.756</f>
        <v>16.233918470676016</v>
      </c>
      <c r="N224" s="5">
        <f>Table22[[#This Row],[Permit Approval Date]]-Table22[[#This Row],[Permit Submitted Date]]</f>
        <v>4</v>
      </c>
    </row>
    <row r="225" spans="1:14" hidden="1">
      <c r="A225" t="str">
        <f>"Norman"</f>
        <v>Norman</v>
      </c>
      <c r="B225">
        <v>0</v>
      </c>
      <c r="D225">
        <v>2</v>
      </c>
      <c r="E225">
        <v>27</v>
      </c>
      <c r="F225" s="1">
        <v>43052</v>
      </c>
      <c r="G225" s="1">
        <v>43055</v>
      </c>
      <c r="H225">
        <v>6</v>
      </c>
      <c r="I225">
        <v>53.179999999999993</v>
      </c>
      <c r="J225">
        <v>0</v>
      </c>
      <c r="K225">
        <v>35.092937899999995</v>
      </c>
      <c r="L225">
        <v>-97.236161600000003</v>
      </c>
      <c r="M225" s="5">
        <f>ACOS(COS(RADIANS(90-$P$2)) *COS(RADIANS(90-Table22511[[#This Row],[Latitude]])) +SIN(RADIANS(90-$P$2)) *SIN(RADIANS(90-Table22511[[#This Row],[Latitude]])) *COS(RADIANS($Q$2-Table22511[[#This Row],[Longitude]]))) *3958.756</f>
        <v>14.228947513888629</v>
      </c>
      <c r="N225" s="5">
        <f>Table22[[#This Row],[Permit Approval Date]]-Table22[[#This Row],[Permit Submitted Date]]</f>
        <v>0</v>
      </c>
    </row>
    <row r="226" spans="1:14" hidden="1">
      <c r="A226" t="str">
        <f>"Norman"</f>
        <v>Norman</v>
      </c>
      <c r="B226">
        <v>1</v>
      </c>
      <c r="D226">
        <v>1</v>
      </c>
      <c r="E226">
        <v>27</v>
      </c>
      <c r="F226" s="1">
        <v>43054</v>
      </c>
      <c r="G226" s="1">
        <v>43059</v>
      </c>
      <c r="H226">
        <v>7</v>
      </c>
      <c r="I226">
        <v>53.219999999999992</v>
      </c>
      <c r="J226">
        <v>4</v>
      </c>
      <c r="K226">
        <v>34.422937899999994</v>
      </c>
      <c r="L226">
        <v>-97.636161600000008</v>
      </c>
      <c r="M226" s="5">
        <f>ACOS(COS(RADIANS(90-$P$2)) *COS(RADIANS(90-Table22511[[#This Row],[Latitude]])) +SIN(RADIANS(90-$P$2)) *SIN(RADIANS(90-Table22511[[#This Row],[Latitude]])) *COS(RADIANS($Q$2-Table22511[[#This Row],[Longitude]]))) *3958.756</f>
        <v>55.16700963935876</v>
      </c>
      <c r="N226" s="5">
        <f>Table22[[#This Row],[Permit Approval Date]]-Table22[[#This Row],[Permit Submitted Date]]</f>
        <v>0</v>
      </c>
    </row>
    <row r="227" spans="1:14" hidden="1">
      <c r="A227" t="str">
        <f>"Norman"</f>
        <v>Norman</v>
      </c>
      <c r="B227">
        <v>1</v>
      </c>
      <c r="D227">
        <v>1</v>
      </c>
      <c r="E227">
        <v>27</v>
      </c>
      <c r="F227" s="1">
        <v>43059</v>
      </c>
      <c r="G227" s="1">
        <v>43060</v>
      </c>
      <c r="H227">
        <v>10</v>
      </c>
      <c r="I227">
        <v>81.5</v>
      </c>
      <c r="J227">
        <v>0</v>
      </c>
      <c r="K227">
        <v>35.063621399999995</v>
      </c>
      <c r="L227">
        <v>-97.329232199999993</v>
      </c>
      <c r="M227" s="5">
        <f>ACOS(COS(RADIANS(90-$P$2)) *COS(RADIANS(90-Table22511[[#This Row],[Latitude]])) +SIN(RADIANS(90-$P$2)) *SIN(RADIANS(90-Table22511[[#This Row],[Latitude]])) *COS(RADIANS($Q$2-Table22511[[#This Row],[Longitude]]))) *3958.756</f>
        <v>11.868595835601443</v>
      </c>
      <c r="N227" s="5">
        <f>Table22[[#This Row],[Permit Approval Date]]-Table22[[#This Row],[Permit Submitted Date]]</f>
        <v>0</v>
      </c>
    </row>
    <row r="228" spans="1:14" hidden="1">
      <c r="A228" t="str">
        <f>"Norman"</f>
        <v>Norman</v>
      </c>
      <c r="B228">
        <v>1</v>
      </c>
      <c r="D228">
        <v>1</v>
      </c>
      <c r="E228">
        <v>27</v>
      </c>
      <c r="F228" s="1">
        <v>43063</v>
      </c>
      <c r="G228" s="1">
        <v>43063</v>
      </c>
      <c r="H228">
        <v>7</v>
      </c>
      <c r="I228">
        <v>69.02000000000001</v>
      </c>
      <c r="J228">
        <v>1.98</v>
      </c>
      <c r="K228">
        <v>35.180556999999993</v>
      </c>
      <c r="L228">
        <v>-97.540181399999994</v>
      </c>
      <c r="M228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228" s="5">
        <f>Table22[[#This Row],[Permit Approval Date]]-Table22[[#This Row],[Permit Submitted Date]]</f>
        <v>8</v>
      </c>
    </row>
    <row r="229" spans="1:14" hidden="1">
      <c r="A229" t="str">
        <f>"Norman"</f>
        <v>Norman</v>
      </c>
      <c r="B229">
        <v>1</v>
      </c>
      <c r="D229">
        <v>1</v>
      </c>
      <c r="E229">
        <v>27</v>
      </c>
      <c r="F229" s="1">
        <v>43066</v>
      </c>
      <c r="G229" s="1">
        <v>43066</v>
      </c>
      <c r="H229">
        <v>10</v>
      </c>
      <c r="I229">
        <v>52.760000000000005</v>
      </c>
      <c r="J229">
        <v>2.23</v>
      </c>
      <c r="K229">
        <v>35.210556999999994</v>
      </c>
      <c r="L229">
        <v>-97.610181400000016</v>
      </c>
      <c r="M229" s="5">
        <f>ACOS(COS(RADIANS(90-$P$2)) *COS(RADIANS(90-Table22511[[#This Row],[Latitude]])) +SIN(RADIANS(90-$P$2)) *SIN(RADIANS(90-Table22511[[#This Row],[Latitude]])) *COS(RADIANS($Q$2-Table22511[[#This Row],[Longitude]]))) *3958.756</f>
        <v>9.2388710109045373</v>
      </c>
      <c r="N229" s="5">
        <f>Table22[[#This Row],[Permit Approval Date]]-Table22[[#This Row],[Permit Submitted Date]]</f>
        <v>8</v>
      </c>
    </row>
    <row r="230" spans="1:14" hidden="1">
      <c r="A230" t="str">
        <f>"Norman"</f>
        <v>Norman</v>
      </c>
      <c r="B230">
        <v>1</v>
      </c>
      <c r="D230">
        <v>1</v>
      </c>
      <c r="E230">
        <v>27</v>
      </c>
      <c r="F230" s="1">
        <v>43074</v>
      </c>
      <c r="G230" s="1">
        <v>43074</v>
      </c>
      <c r="H230">
        <v>10</v>
      </c>
      <c r="I230">
        <v>70.710000000000008</v>
      </c>
      <c r="J230">
        <v>5.37</v>
      </c>
      <c r="K230">
        <v>35.180556999999993</v>
      </c>
      <c r="L230">
        <v>-97.540181399999994</v>
      </c>
      <c r="M230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230" s="5">
        <f>Table22[[#This Row],[Permit Approval Date]]-Table22[[#This Row],[Permit Submitted Date]]</f>
        <v>7</v>
      </c>
    </row>
    <row r="231" spans="1:14" hidden="1">
      <c r="A231" t="str">
        <f>"Norman"</f>
        <v>Norman</v>
      </c>
      <c r="B231">
        <v>1</v>
      </c>
      <c r="D231">
        <v>1</v>
      </c>
      <c r="E231">
        <v>27</v>
      </c>
      <c r="F231" s="1">
        <v>43082</v>
      </c>
      <c r="G231" s="1">
        <v>43083</v>
      </c>
      <c r="H231">
        <v>9</v>
      </c>
      <c r="I231">
        <v>53.400000000000006</v>
      </c>
      <c r="J231">
        <v>2</v>
      </c>
      <c r="K231">
        <v>35.243621399999995</v>
      </c>
      <c r="L231">
        <v>-97.689232199999992</v>
      </c>
      <c r="M231" s="5">
        <f>ACOS(COS(RADIANS(90-$P$2)) *COS(RADIANS(90-Table22511[[#This Row],[Latitude]])) +SIN(RADIANS(90-$P$2)) *SIN(RADIANS(90-Table22511[[#This Row],[Latitude]])) *COS(RADIANS($Q$2-Table22511[[#This Row],[Longitude]]))) *3958.756</f>
        <v>13.937209535080711</v>
      </c>
      <c r="N231" s="5">
        <f>Table22[[#This Row],[Permit Approval Date]]-Table22[[#This Row],[Permit Submitted Date]]</f>
        <v>6</v>
      </c>
    </row>
    <row r="232" spans="1:14" hidden="1">
      <c r="A232" t="str">
        <f>"Norman"</f>
        <v>Norman</v>
      </c>
      <c r="B232">
        <v>1</v>
      </c>
      <c r="D232">
        <v>1</v>
      </c>
      <c r="E232">
        <v>27</v>
      </c>
      <c r="F232" s="1">
        <v>43091</v>
      </c>
      <c r="G232" s="1">
        <v>43098</v>
      </c>
      <c r="H232">
        <v>6</v>
      </c>
      <c r="I232">
        <v>40.519999999999996</v>
      </c>
      <c r="J232">
        <v>0</v>
      </c>
      <c r="K232">
        <v>35.028142000000003</v>
      </c>
      <c r="L232">
        <v>-97.255610999999988</v>
      </c>
      <c r="M232" s="5">
        <f>ACOS(COS(RADIANS(90-$P$2)) *COS(RADIANS(90-Table22511[[#This Row],[Latitude]])) +SIN(RADIANS(90-$P$2)) *SIN(RADIANS(90-Table22511[[#This Row],[Latitude]])) *COS(RADIANS($Q$2-Table22511[[#This Row],[Longitude]]))) *3958.756</f>
        <v>16.360536167469984</v>
      </c>
      <c r="N232" s="5">
        <f>Table22[[#This Row],[Permit Approval Date]]-Table22[[#This Row],[Permit Submitted Date]]</f>
        <v>0</v>
      </c>
    </row>
    <row r="233" spans="1:14" hidden="1">
      <c r="A233" t="str">
        <f>"Norman"</f>
        <v>Norman</v>
      </c>
      <c r="B233">
        <v>0</v>
      </c>
      <c r="D233">
        <v>1</v>
      </c>
      <c r="E233">
        <v>27</v>
      </c>
      <c r="F233" s="1">
        <v>43109</v>
      </c>
      <c r="G233" s="1">
        <v>43110</v>
      </c>
      <c r="H233">
        <v>5</v>
      </c>
      <c r="I233">
        <v>36.300000000000004</v>
      </c>
      <c r="J233">
        <v>0</v>
      </c>
      <c r="K233">
        <v>35.072937899999999</v>
      </c>
      <c r="L233">
        <v>-97.396161599999999</v>
      </c>
      <c r="M233" s="5">
        <f>ACOS(COS(RADIANS(90-$P$2)) *COS(RADIANS(90-Table22511[[#This Row],[Latitude]])) +SIN(RADIANS(90-$P$2)) *SIN(RADIANS(90-Table22511[[#This Row],[Latitude]])) *COS(RADIANS($Q$2-Table22511[[#This Row],[Longitude]]))) *3958.756</f>
        <v>9.6301363463523302</v>
      </c>
      <c r="N233" s="5">
        <f>Table22[[#This Row],[Permit Approval Date]]-Table22[[#This Row],[Permit Submitted Date]]</f>
        <v>0</v>
      </c>
    </row>
    <row r="234" spans="1:14" hidden="1">
      <c r="A234" t="str">
        <f>"Norman"</f>
        <v>Norman</v>
      </c>
      <c r="B234">
        <v>0</v>
      </c>
      <c r="D234">
        <v>1</v>
      </c>
      <c r="E234">
        <v>28</v>
      </c>
      <c r="F234" s="1">
        <v>42373</v>
      </c>
      <c r="G234" s="1">
        <v>42376</v>
      </c>
      <c r="H234">
        <v>7</v>
      </c>
      <c r="I234">
        <v>60</v>
      </c>
      <c r="J234">
        <v>0</v>
      </c>
      <c r="K234">
        <v>35.212937899999993</v>
      </c>
      <c r="L234">
        <v>-97.576161600000006</v>
      </c>
      <c r="M234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234" s="5">
        <f>Table22[[#This Row],[Permit Approval Date]]-Table22[[#This Row],[Permit Submitted Date]]</f>
        <v>0</v>
      </c>
    </row>
    <row r="235" spans="1:14">
      <c r="A235" t="str">
        <f>"Norman"</f>
        <v>Norman</v>
      </c>
      <c r="B235">
        <v>0</v>
      </c>
      <c r="C235">
        <v>1</v>
      </c>
      <c r="D235">
        <v>1</v>
      </c>
      <c r="E235">
        <v>28</v>
      </c>
      <c r="F235" s="1">
        <v>42395</v>
      </c>
      <c r="G235" s="1">
        <v>42403</v>
      </c>
      <c r="H235">
        <v>12</v>
      </c>
      <c r="I235">
        <v>61</v>
      </c>
      <c r="J235">
        <v>35</v>
      </c>
      <c r="K235">
        <v>35.822937899999999</v>
      </c>
      <c r="L235">
        <v>-98.006161599999999</v>
      </c>
      <c r="M235" s="5">
        <f>ACOS(COS(RADIANS(90-$P$2)) *COS(RADIANS(90-Table22511[[#This Row],[Latitude]])) +SIN(RADIANS(90-$P$2)) *SIN(RADIANS(90-Table22511[[#This Row],[Latitude]])) *COS(RADIANS($Q$2-Table22511[[#This Row],[Longitude]]))) *3958.756</f>
        <v>52.979597002303194</v>
      </c>
      <c r="N235" s="5">
        <f>Table22[[#This Row],[Permit Approval Date]]-Table22[[#This Row],[Permit Submitted Date]]</f>
        <v>7</v>
      </c>
    </row>
    <row r="236" spans="1:14">
      <c r="A236" t="str">
        <f>"Norman"</f>
        <v>Norman</v>
      </c>
      <c r="B236">
        <v>0</v>
      </c>
      <c r="C236">
        <v>1</v>
      </c>
      <c r="D236">
        <v>1</v>
      </c>
      <c r="E236">
        <v>28</v>
      </c>
      <c r="F236" s="1">
        <v>42423</v>
      </c>
      <c r="G236" s="1">
        <v>42423</v>
      </c>
      <c r="H236">
        <v>9</v>
      </c>
      <c r="I236">
        <v>60.5</v>
      </c>
      <c r="J236">
        <v>15.5</v>
      </c>
      <c r="K236">
        <v>35.172937899999994</v>
      </c>
      <c r="L236">
        <v>-97.276161599999995</v>
      </c>
      <c r="M236" s="5">
        <f>ACOS(COS(RADIANS(90-$P$2)) *COS(RADIANS(90-Table22511[[#This Row],[Latitude]])) +SIN(RADIANS(90-$P$2)) *SIN(RADIANS(90-Table22511[[#This Row],[Latitude]])) *COS(RADIANS($Q$2-Table22511[[#This Row],[Longitude]]))) *3958.756</f>
        <v>9.893608223818962</v>
      </c>
      <c r="N236" s="5">
        <f>Table22[[#This Row],[Permit Approval Date]]-Table22[[#This Row],[Permit Submitted Date]]</f>
        <v>0</v>
      </c>
    </row>
    <row r="237" spans="1:14" hidden="1">
      <c r="A237" t="str">
        <f>"Norman"</f>
        <v>Norman</v>
      </c>
      <c r="B237">
        <v>0</v>
      </c>
      <c r="D237">
        <v>1</v>
      </c>
      <c r="E237">
        <v>28</v>
      </c>
      <c r="F237" s="1">
        <v>42443</v>
      </c>
      <c r="G237" s="1">
        <v>42444</v>
      </c>
      <c r="H237">
        <v>6</v>
      </c>
      <c r="I237">
        <v>50</v>
      </c>
      <c r="J237">
        <v>0</v>
      </c>
      <c r="K237">
        <v>35.242937899999994</v>
      </c>
      <c r="L237">
        <v>-97.636161600000008</v>
      </c>
      <c r="M237" s="5">
        <f>ACOS(COS(RADIANS(90-$P$2)) *COS(RADIANS(90-Table22511[[#This Row],[Latitude]])) +SIN(RADIANS(90-$P$2)) *SIN(RADIANS(90-Table22511[[#This Row],[Latitude]])) *COS(RADIANS($Q$2-Table22511[[#This Row],[Longitude]]))) *3958.756</f>
        <v>10.997307585302561</v>
      </c>
      <c r="N237" s="5">
        <f>Table22[[#This Row],[Permit Approval Date]]-Table22[[#This Row],[Permit Submitted Date]]</f>
        <v>6</v>
      </c>
    </row>
    <row r="238" spans="1:14" hidden="1">
      <c r="A238" t="str">
        <f>"Norman"</f>
        <v>Norman</v>
      </c>
      <c r="B238">
        <v>0</v>
      </c>
      <c r="D238">
        <v>1</v>
      </c>
      <c r="E238">
        <v>28</v>
      </c>
      <c r="F238" s="1">
        <v>42445</v>
      </c>
      <c r="G238" s="1">
        <v>42445</v>
      </c>
      <c r="H238">
        <v>9</v>
      </c>
      <c r="I238">
        <v>68</v>
      </c>
      <c r="J238">
        <v>0</v>
      </c>
      <c r="K238">
        <v>35.232937899999996</v>
      </c>
      <c r="L238">
        <v>-97.006161599999999</v>
      </c>
      <c r="M238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238" s="5">
        <f>Table22[[#This Row],[Permit Approval Date]]-Table22[[#This Row],[Permit Submitted Date]]</f>
        <v>0</v>
      </c>
    </row>
    <row r="239" spans="1:14" hidden="1">
      <c r="A239" t="str">
        <f>"Norman"</f>
        <v>Norman</v>
      </c>
      <c r="B239">
        <v>0</v>
      </c>
      <c r="D239">
        <v>1</v>
      </c>
      <c r="E239">
        <v>28</v>
      </c>
      <c r="F239" s="1">
        <v>42447</v>
      </c>
      <c r="G239" s="1">
        <v>42453</v>
      </c>
      <c r="H239">
        <v>7</v>
      </c>
      <c r="I239">
        <v>48</v>
      </c>
      <c r="J239">
        <v>0</v>
      </c>
      <c r="K239">
        <v>34.982937899999996</v>
      </c>
      <c r="L239">
        <v>-97.466161600000007</v>
      </c>
      <c r="M239" s="5">
        <f>ACOS(COS(RADIANS(90-$P$2)) *COS(RADIANS(90-Table22511[[#This Row],[Latitude]])) +SIN(RADIANS(90-$P$2)) *SIN(RADIANS(90-Table22511[[#This Row],[Latitude]])) *COS(RADIANS($Q$2-Table22511[[#This Row],[Longitude]]))) *3958.756</f>
        <v>15.45640450533976</v>
      </c>
      <c r="N239" s="5">
        <f>Table22[[#This Row],[Permit Approval Date]]-Table22[[#This Row],[Permit Submitted Date]]</f>
        <v>6</v>
      </c>
    </row>
    <row r="240" spans="1:14" hidden="1">
      <c r="A240" t="str">
        <f>"Norman"</f>
        <v>Norman</v>
      </c>
      <c r="B240">
        <v>0</v>
      </c>
      <c r="D240">
        <v>1</v>
      </c>
      <c r="E240">
        <v>28</v>
      </c>
      <c r="F240" s="1">
        <v>42452</v>
      </c>
      <c r="G240" s="1">
        <v>42454</v>
      </c>
      <c r="H240">
        <v>6</v>
      </c>
      <c r="I240">
        <v>52</v>
      </c>
      <c r="J240">
        <v>0</v>
      </c>
      <c r="K240">
        <v>35.552937899999996</v>
      </c>
      <c r="L240">
        <v>-97.046161600000005</v>
      </c>
      <c r="M240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240" s="5">
        <f>Table22[[#This Row],[Permit Approval Date]]-Table22[[#This Row],[Permit Submitted Date]]</f>
        <v>0</v>
      </c>
    </row>
    <row r="241" spans="1:14" hidden="1">
      <c r="A241" t="str">
        <f>"Norman"</f>
        <v>Norman</v>
      </c>
      <c r="B241">
        <v>0</v>
      </c>
      <c r="D241">
        <v>1</v>
      </c>
      <c r="E241">
        <v>28</v>
      </c>
      <c r="F241" s="1">
        <v>42468</v>
      </c>
      <c r="G241" s="1">
        <v>42473</v>
      </c>
      <c r="H241">
        <v>11</v>
      </c>
      <c r="I241">
        <v>100</v>
      </c>
      <c r="J241">
        <v>0</v>
      </c>
      <c r="K241">
        <v>35.482937899999996</v>
      </c>
      <c r="L241">
        <v>-97.206161600000001</v>
      </c>
      <c r="M241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41" s="5">
        <f>Table22[[#This Row],[Permit Approval Date]]-Table22[[#This Row],[Permit Submitted Date]]</f>
        <v>5</v>
      </c>
    </row>
    <row r="242" spans="1:14" hidden="1">
      <c r="A242" t="str">
        <f>"Norman"</f>
        <v>Norman</v>
      </c>
      <c r="B242">
        <v>0</v>
      </c>
      <c r="D242">
        <v>2</v>
      </c>
      <c r="E242">
        <v>28</v>
      </c>
      <c r="F242" s="1">
        <v>42474</v>
      </c>
      <c r="G242" s="1">
        <v>42474</v>
      </c>
      <c r="H242">
        <v>8</v>
      </c>
      <c r="I242">
        <v>61.75</v>
      </c>
      <c r="J242">
        <v>0</v>
      </c>
      <c r="K242">
        <v>34.902937899999998</v>
      </c>
      <c r="L242">
        <v>-97.886161600000008</v>
      </c>
      <c r="M242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242" s="5">
        <f>Table22[[#This Row],[Permit Approval Date]]-Table22[[#This Row],[Permit Submitted Date]]</f>
        <v>0</v>
      </c>
    </row>
    <row r="243" spans="1:14" hidden="1">
      <c r="A243" t="str">
        <f>"Norman"</f>
        <v>Norman</v>
      </c>
      <c r="B243">
        <v>0</v>
      </c>
      <c r="D243">
        <v>1</v>
      </c>
      <c r="E243">
        <v>28</v>
      </c>
      <c r="F243" s="1">
        <v>42486</v>
      </c>
      <c r="G243" s="1">
        <v>42494</v>
      </c>
      <c r="H243">
        <v>10</v>
      </c>
      <c r="I243">
        <v>72.5</v>
      </c>
      <c r="J243">
        <v>0</v>
      </c>
      <c r="K243">
        <v>35.212937899999993</v>
      </c>
      <c r="L243">
        <v>-97.576161600000006</v>
      </c>
      <c r="M243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243" s="5">
        <f>Table22[[#This Row],[Permit Approval Date]]-Table22[[#This Row],[Permit Submitted Date]]</f>
        <v>0</v>
      </c>
    </row>
    <row r="244" spans="1:14" hidden="1">
      <c r="A244" t="str">
        <f>"Norman"</f>
        <v>Norman</v>
      </c>
      <c r="B244">
        <v>0</v>
      </c>
      <c r="D244">
        <v>1</v>
      </c>
      <c r="E244">
        <v>28</v>
      </c>
      <c r="F244" s="1">
        <v>42492</v>
      </c>
      <c r="G244" s="1">
        <v>42502</v>
      </c>
      <c r="H244">
        <v>12</v>
      </c>
      <c r="I244">
        <v>99.5</v>
      </c>
      <c r="J244">
        <v>0</v>
      </c>
      <c r="K244">
        <v>35.602937899999993</v>
      </c>
      <c r="L244">
        <v>-97.686161600000005</v>
      </c>
      <c r="M244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244" s="5">
        <f>Table22[[#This Row],[Permit Approval Date]]-Table22[[#This Row],[Permit Submitted Date]]</f>
        <v>9</v>
      </c>
    </row>
    <row r="245" spans="1:14" hidden="1">
      <c r="A245" t="str">
        <f>"Norman"</f>
        <v>Norman</v>
      </c>
      <c r="B245">
        <v>0</v>
      </c>
      <c r="D245">
        <v>2</v>
      </c>
      <c r="E245">
        <v>28</v>
      </c>
      <c r="F245" s="1">
        <v>42508</v>
      </c>
      <c r="G245" s="1">
        <v>42510</v>
      </c>
      <c r="H245">
        <v>9</v>
      </c>
      <c r="I245">
        <v>75</v>
      </c>
      <c r="J245">
        <v>0</v>
      </c>
      <c r="K245">
        <v>35.262937899999997</v>
      </c>
      <c r="L245">
        <v>-97.806161599999996</v>
      </c>
      <c r="M245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245" s="5">
        <f>Table22[[#This Row],[Permit Approval Date]]-Table22[[#This Row],[Permit Submitted Date]]</f>
        <v>0</v>
      </c>
    </row>
    <row r="246" spans="1:14" hidden="1">
      <c r="A246" t="str">
        <f>"Norman"</f>
        <v>Norman</v>
      </c>
      <c r="B246">
        <v>0</v>
      </c>
      <c r="D246">
        <v>1</v>
      </c>
      <c r="E246">
        <v>28</v>
      </c>
      <c r="F246" s="1">
        <v>42522</v>
      </c>
      <c r="G246" s="1">
        <v>42522</v>
      </c>
      <c r="H246">
        <v>9</v>
      </c>
      <c r="I246">
        <v>82</v>
      </c>
      <c r="J246">
        <v>0</v>
      </c>
      <c r="K246">
        <v>34.992937899999994</v>
      </c>
      <c r="L246">
        <v>-97.256161599999999</v>
      </c>
      <c r="M246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246" s="5">
        <f>Table22[[#This Row],[Permit Approval Date]]-Table22[[#This Row],[Permit Submitted Date]]</f>
        <v>10</v>
      </c>
    </row>
    <row r="247" spans="1:14" hidden="1">
      <c r="A247" t="str">
        <f>"Norman"</f>
        <v>Norman</v>
      </c>
      <c r="B247">
        <v>0</v>
      </c>
      <c r="D247">
        <v>1</v>
      </c>
      <c r="E247">
        <v>28</v>
      </c>
      <c r="F247" s="1">
        <v>42534</v>
      </c>
      <c r="G247" s="1">
        <v>42538</v>
      </c>
      <c r="H247">
        <v>8</v>
      </c>
      <c r="I247">
        <v>67</v>
      </c>
      <c r="J247">
        <v>0</v>
      </c>
      <c r="K247">
        <v>35.632937899999995</v>
      </c>
      <c r="L247">
        <v>-97.506161599999999</v>
      </c>
      <c r="M247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247" s="5">
        <f>Table22[[#This Row],[Permit Approval Date]]-Table22[[#This Row],[Permit Submitted Date]]</f>
        <v>0</v>
      </c>
    </row>
    <row r="248" spans="1:14" hidden="1">
      <c r="A248" t="str">
        <f>"Norman"</f>
        <v>Norman</v>
      </c>
      <c r="B248">
        <v>0</v>
      </c>
      <c r="D248">
        <v>1</v>
      </c>
      <c r="E248">
        <v>28</v>
      </c>
      <c r="F248" s="1">
        <v>42604</v>
      </c>
      <c r="G248" s="1">
        <v>42604</v>
      </c>
      <c r="H248">
        <v>2</v>
      </c>
      <c r="I248">
        <v>15</v>
      </c>
      <c r="J248">
        <v>0</v>
      </c>
      <c r="K248">
        <v>35.102937899999993</v>
      </c>
      <c r="L248">
        <v>-97.756161599999999</v>
      </c>
      <c r="M248" s="5">
        <f>ACOS(COS(RADIANS(90-$P$2)) *COS(RADIANS(90-Table22511[[#This Row],[Latitude]])) +SIN(RADIANS(90-$P$2)) *SIN(RADIANS(90-Table22511[[#This Row],[Latitude]])) *COS(RADIANS($Q$2-Table22511[[#This Row],[Longitude]]))) *3958.756</f>
        <v>18.882438005172606</v>
      </c>
      <c r="N248" s="5">
        <f>Table22[[#This Row],[Permit Approval Date]]-Table22[[#This Row],[Permit Submitted Date]]</f>
        <v>0</v>
      </c>
    </row>
    <row r="249" spans="1:14" hidden="1">
      <c r="A249" t="str">
        <f>"Norman"</f>
        <v>Norman</v>
      </c>
      <c r="B249">
        <v>0</v>
      </c>
      <c r="D249">
        <v>1</v>
      </c>
      <c r="E249">
        <v>28</v>
      </c>
      <c r="F249" s="1">
        <v>42607</v>
      </c>
      <c r="G249" s="1">
        <v>42621</v>
      </c>
      <c r="H249">
        <v>8</v>
      </c>
      <c r="I249">
        <v>60.68</v>
      </c>
      <c r="J249">
        <v>0</v>
      </c>
      <c r="K249">
        <v>35.602937899999993</v>
      </c>
      <c r="L249">
        <v>-97.686161600000005</v>
      </c>
      <c r="M249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249" s="5">
        <f>Table22[[#This Row],[Permit Approval Date]]-Table22[[#This Row],[Permit Submitted Date]]</f>
        <v>0</v>
      </c>
    </row>
    <row r="250" spans="1:14" hidden="1">
      <c r="A250" t="str">
        <f>"Norman"</f>
        <v>Norman</v>
      </c>
      <c r="B250">
        <v>0</v>
      </c>
      <c r="D250">
        <v>1</v>
      </c>
      <c r="E250">
        <v>28</v>
      </c>
      <c r="F250" s="1">
        <v>42608</v>
      </c>
      <c r="G250" s="1">
        <v>42615</v>
      </c>
      <c r="H250">
        <v>11</v>
      </c>
      <c r="I250">
        <v>89.039999999999992</v>
      </c>
      <c r="J250">
        <v>0</v>
      </c>
      <c r="K250">
        <v>35.332937899999997</v>
      </c>
      <c r="L250">
        <v>-97.326161600000006</v>
      </c>
      <c r="M250" s="5">
        <f>ACOS(COS(RADIANS(90-$P$2)) *COS(RADIANS(90-Table22511[[#This Row],[Latitude]])) +SIN(RADIANS(90-$P$2)) *SIN(RADIANS(90-Table22511[[#This Row],[Latitude]])) *COS(RADIANS($Q$2-Table22511[[#This Row],[Longitude]]))) *3958.756</f>
        <v>11.09110584816289</v>
      </c>
      <c r="N250" s="5">
        <f>Table22[[#This Row],[Permit Approval Date]]-Table22[[#This Row],[Permit Submitted Date]]</f>
        <v>7</v>
      </c>
    </row>
    <row r="251" spans="1:14" hidden="1">
      <c r="A251" t="str">
        <f>"Norman"</f>
        <v>Norman</v>
      </c>
      <c r="B251">
        <v>0</v>
      </c>
      <c r="D251">
        <v>1</v>
      </c>
      <c r="E251">
        <v>28</v>
      </c>
      <c r="F251" s="1">
        <v>42613</v>
      </c>
      <c r="G251" s="1">
        <v>42615</v>
      </c>
      <c r="H251">
        <v>8</v>
      </c>
      <c r="I251">
        <v>57.42</v>
      </c>
      <c r="J251">
        <v>0</v>
      </c>
      <c r="K251">
        <v>35.482937899999996</v>
      </c>
      <c r="L251">
        <v>-97.206161600000001</v>
      </c>
      <c r="M251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51" s="5">
        <f>Table22[[#This Row],[Permit Approval Date]]-Table22[[#This Row],[Permit Submitted Date]]</f>
        <v>0</v>
      </c>
    </row>
    <row r="252" spans="1:14">
      <c r="A252" t="str">
        <f>"Norman"</f>
        <v>Norman</v>
      </c>
      <c r="B252">
        <v>0</v>
      </c>
      <c r="C252">
        <v>1</v>
      </c>
      <c r="D252">
        <v>1</v>
      </c>
      <c r="E252">
        <v>28</v>
      </c>
      <c r="F252" s="1">
        <v>42629</v>
      </c>
      <c r="G252" s="1">
        <v>42641</v>
      </c>
      <c r="H252">
        <v>9</v>
      </c>
      <c r="I252">
        <v>34.83</v>
      </c>
      <c r="J252">
        <v>13.27</v>
      </c>
      <c r="K252">
        <v>35.082937899999997</v>
      </c>
      <c r="L252">
        <v>-97.396161599999999</v>
      </c>
      <c r="M252" s="5">
        <f>ACOS(COS(RADIANS(90-$P$2)) *COS(RADIANS(90-Table22511[[#This Row],[Latitude]])) +SIN(RADIANS(90-$P$2)) *SIN(RADIANS(90-Table22511[[#This Row],[Latitude]])) *COS(RADIANS($Q$2-Table22511[[#This Row],[Longitude]]))) *3958.756</f>
        <v>8.9724500048267775</v>
      </c>
      <c r="N252" s="5">
        <f>Table22[[#This Row],[Permit Approval Date]]-Table22[[#This Row],[Permit Submitted Date]]</f>
        <v>0</v>
      </c>
    </row>
    <row r="253" spans="1:14">
      <c r="A253" t="str">
        <f>"Norman"</f>
        <v>Norman</v>
      </c>
      <c r="B253">
        <v>0</v>
      </c>
      <c r="C253">
        <v>1</v>
      </c>
      <c r="D253">
        <v>1</v>
      </c>
      <c r="E253">
        <v>28</v>
      </c>
      <c r="F253" s="1">
        <v>42636</v>
      </c>
      <c r="G253" s="1">
        <v>42636</v>
      </c>
      <c r="H253">
        <v>7</v>
      </c>
      <c r="I253">
        <v>40.200000000000003</v>
      </c>
      <c r="J253">
        <v>13.58</v>
      </c>
      <c r="K253">
        <v>34.902937899999998</v>
      </c>
      <c r="L253">
        <v>-97.886161600000008</v>
      </c>
      <c r="M253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253" s="5">
        <f>Table22[[#This Row],[Permit Approval Date]]-Table22[[#This Row],[Permit Submitted Date]]</f>
        <v>0</v>
      </c>
    </row>
    <row r="254" spans="1:14" hidden="1">
      <c r="A254" t="str">
        <f>"Norman"</f>
        <v>Norman</v>
      </c>
      <c r="B254">
        <v>0</v>
      </c>
      <c r="D254">
        <v>1</v>
      </c>
      <c r="E254">
        <v>28</v>
      </c>
      <c r="F254" s="1">
        <v>42653</v>
      </c>
      <c r="G254" s="1">
        <v>42653</v>
      </c>
      <c r="H254">
        <v>13</v>
      </c>
      <c r="I254">
        <v>75.77</v>
      </c>
      <c r="J254">
        <v>4.38</v>
      </c>
      <c r="K254">
        <v>34.902937899999998</v>
      </c>
      <c r="L254">
        <v>-97.376161600000003</v>
      </c>
      <c r="M254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254" s="5">
        <f>Table22[[#This Row],[Permit Approval Date]]-Table22[[#This Row],[Permit Submitted Date]]</f>
        <v>5</v>
      </c>
    </row>
    <row r="255" spans="1:14" hidden="1">
      <c r="A255" t="str">
        <f>"Norman"</f>
        <v>Norman</v>
      </c>
      <c r="B255">
        <v>0</v>
      </c>
      <c r="D255">
        <v>1</v>
      </c>
      <c r="E255">
        <v>28</v>
      </c>
      <c r="F255" s="1">
        <v>42653</v>
      </c>
      <c r="G255" s="1">
        <v>42667</v>
      </c>
      <c r="H255">
        <v>7</v>
      </c>
      <c r="I255">
        <v>48.03</v>
      </c>
      <c r="J255">
        <v>0</v>
      </c>
      <c r="K255">
        <v>35.632937899999995</v>
      </c>
      <c r="L255">
        <v>-97.506161599999999</v>
      </c>
      <c r="M255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255" s="5">
        <f>Table22[[#This Row],[Permit Approval Date]]-Table22[[#This Row],[Permit Submitted Date]]</f>
        <v>3</v>
      </c>
    </row>
    <row r="256" spans="1:14" hidden="1">
      <c r="A256" t="str">
        <f>"Norman"</f>
        <v>Norman</v>
      </c>
      <c r="B256">
        <v>0</v>
      </c>
      <c r="D256">
        <v>1</v>
      </c>
      <c r="E256">
        <v>28</v>
      </c>
      <c r="F256" s="1">
        <v>42691</v>
      </c>
      <c r="G256" s="1">
        <v>42695</v>
      </c>
      <c r="H256">
        <v>13</v>
      </c>
      <c r="I256">
        <v>119.66999999999999</v>
      </c>
      <c r="J256">
        <v>3.43</v>
      </c>
      <c r="K256">
        <v>35.222937899999998</v>
      </c>
      <c r="L256">
        <v>-97.486161600000003</v>
      </c>
      <c r="M256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256" s="5">
        <f>Table22[[#This Row],[Permit Approval Date]]-Table22[[#This Row],[Permit Submitted Date]]</f>
        <v>2</v>
      </c>
    </row>
    <row r="257" spans="1:14" hidden="1">
      <c r="A257" t="str">
        <f>"Norman"</f>
        <v>Norman</v>
      </c>
      <c r="B257">
        <v>0</v>
      </c>
      <c r="D257">
        <v>1</v>
      </c>
      <c r="E257">
        <v>28</v>
      </c>
      <c r="F257" s="1">
        <v>42713</v>
      </c>
      <c r="G257" s="1">
        <v>42713</v>
      </c>
      <c r="H257">
        <v>4</v>
      </c>
      <c r="I257">
        <v>36.380000000000003</v>
      </c>
      <c r="J257">
        <v>0</v>
      </c>
      <c r="K257">
        <v>35.112937899999999</v>
      </c>
      <c r="L257">
        <v>-97.946161599999996</v>
      </c>
      <c r="M257" s="5">
        <f>ACOS(COS(RADIANS(90-$P$2)) *COS(RADIANS(90-Table22511[[#This Row],[Latitude]])) +SIN(RADIANS(90-$P$2)) *SIN(RADIANS(90-Table22511[[#This Row],[Latitude]])) *COS(RADIANS($Q$2-Table22511[[#This Row],[Longitude]]))) *3958.756</f>
        <v>28.942207529288897</v>
      </c>
      <c r="N257" s="5">
        <f>Table22[[#This Row],[Permit Approval Date]]-Table22[[#This Row],[Permit Submitted Date]]</f>
        <v>15</v>
      </c>
    </row>
    <row r="258" spans="1:14" hidden="1">
      <c r="A258" t="str">
        <f>"Norman"</f>
        <v>Norman</v>
      </c>
      <c r="B258">
        <v>0</v>
      </c>
      <c r="D258">
        <v>1</v>
      </c>
      <c r="E258">
        <v>28</v>
      </c>
      <c r="F258" s="1">
        <v>42723</v>
      </c>
      <c r="G258" s="1">
        <v>42723</v>
      </c>
      <c r="H258">
        <v>8</v>
      </c>
      <c r="I258">
        <v>68.56</v>
      </c>
      <c r="J258">
        <v>0</v>
      </c>
      <c r="K258">
        <v>35.542937899999998</v>
      </c>
      <c r="L258">
        <v>-96.936161600000005</v>
      </c>
      <c r="M258" s="5">
        <f>ACOS(COS(RADIANS(90-$P$2)) *COS(RADIANS(90-Table22511[[#This Row],[Latitude]])) +SIN(RADIANS(90-$P$2)) *SIN(RADIANS(90-Table22511[[#This Row],[Latitude]])) *COS(RADIANS($Q$2-Table22511[[#This Row],[Longitude]]))) *3958.756</f>
        <v>36.99673376660337</v>
      </c>
      <c r="N258" s="5">
        <f>Table22[[#This Row],[Permit Approval Date]]-Table22[[#This Row],[Permit Submitted Date]]</f>
        <v>8</v>
      </c>
    </row>
    <row r="259" spans="1:14" hidden="1">
      <c r="A259" t="str">
        <f>"Norman"</f>
        <v>Norman</v>
      </c>
      <c r="B259">
        <v>0</v>
      </c>
      <c r="D259">
        <v>1</v>
      </c>
      <c r="E259">
        <v>28</v>
      </c>
      <c r="F259" s="1">
        <v>42738</v>
      </c>
      <c r="G259" s="1">
        <v>42738</v>
      </c>
      <c r="H259">
        <v>6</v>
      </c>
      <c r="I259">
        <v>49.43</v>
      </c>
      <c r="J259">
        <v>0</v>
      </c>
      <c r="K259">
        <v>35.162937899999996</v>
      </c>
      <c r="L259">
        <v>-96.9261616</v>
      </c>
      <c r="M259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259" s="5">
        <f>Table22[[#This Row],[Permit Approval Date]]-Table22[[#This Row],[Permit Submitted Date]]</f>
        <v>0</v>
      </c>
    </row>
    <row r="260" spans="1:14">
      <c r="A260" t="str">
        <f>"Norman"</f>
        <v>Norman</v>
      </c>
      <c r="B260">
        <v>1</v>
      </c>
      <c r="C260">
        <v>1</v>
      </c>
      <c r="D260">
        <v>1</v>
      </c>
      <c r="E260">
        <v>28</v>
      </c>
      <c r="F260" s="1">
        <v>42788</v>
      </c>
      <c r="G260" s="1">
        <v>42788</v>
      </c>
      <c r="H260">
        <v>9</v>
      </c>
      <c r="I260">
        <v>45.5</v>
      </c>
      <c r="J260">
        <v>28</v>
      </c>
      <c r="K260">
        <v>35.263205599999999</v>
      </c>
      <c r="L260">
        <v>-97.398782400000002</v>
      </c>
      <c r="M260" s="5">
        <f>ACOS(COS(RADIANS(90-$P$2)) *COS(RADIANS(90-Table22511[[#This Row],[Latitude]])) +SIN(RADIANS(90-$P$2)) *SIN(RADIANS(90-Table22511[[#This Row],[Latitude]])) *COS(RADIANS($Q$2-Table22511[[#This Row],[Longitude]]))) *3958.756</f>
        <v>4.7825715003496638</v>
      </c>
      <c r="N260" s="5">
        <f>Table22[[#This Row],[Permit Approval Date]]-Table22[[#This Row],[Permit Submitted Date]]</f>
        <v>9</v>
      </c>
    </row>
    <row r="261" spans="1:14" hidden="1">
      <c r="A261" t="str">
        <f>"Norman"</f>
        <v>Norman</v>
      </c>
      <c r="B261">
        <v>0</v>
      </c>
      <c r="D261">
        <v>2</v>
      </c>
      <c r="E261">
        <v>28</v>
      </c>
      <c r="F261" s="1">
        <v>42802</v>
      </c>
      <c r="G261" s="1">
        <v>42802</v>
      </c>
      <c r="H261">
        <v>10</v>
      </c>
      <c r="I261">
        <v>74.260000000000005</v>
      </c>
      <c r="J261">
        <v>0</v>
      </c>
      <c r="K261">
        <v>34.902937899999998</v>
      </c>
      <c r="L261">
        <v>-97.886161600000008</v>
      </c>
      <c r="M261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261" s="5">
        <f>Table22[[#This Row],[Permit Approval Date]]-Table22[[#This Row],[Permit Submitted Date]]</f>
        <v>0</v>
      </c>
    </row>
    <row r="262" spans="1:14" hidden="1">
      <c r="A262" t="str">
        <f>"Norman"</f>
        <v>Norman</v>
      </c>
      <c r="B262">
        <v>0</v>
      </c>
      <c r="D262">
        <v>1</v>
      </c>
      <c r="E262">
        <v>28</v>
      </c>
      <c r="F262" s="1">
        <v>42807</v>
      </c>
      <c r="G262" s="1">
        <v>42807</v>
      </c>
      <c r="H262">
        <v>4</v>
      </c>
      <c r="I262">
        <v>43.74</v>
      </c>
      <c r="J262">
        <v>0</v>
      </c>
      <c r="K262">
        <v>34.962937899999993</v>
      </c>
      <c r="L262">
        <v>-97.966161600000007</v>
      </c>
      <c r="M262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262" s="5">
        <f>Table22[[#This Row],[Permit Approval Date]]-Table22[[#This Row],[Permit Submitted Date]]</f>
        <v>0</v>
      </c>
    </row>
    <row r="263" spans="1:14" hidden="1">
      <c r="A263" t="str">
        <f>"Norman"</f>
        <v>Norman</v>
      </c>
      <c r="B263">
        <v>0</v>
      </c>
      <c r="D263">
        <v>1</v>
      </c>
      <c r="E263">
        <v>28</v>
      </c>
      <c r="F263" s="1">
        <v>42828</v>
      </c>
      <c r="G263" s="1">
        <v>42835</v>
      </c>
      <c r="H263">
        <v>5</v>
      </c>
      <c r="I263">
        <v>46.25</v>
      </c>
      <c r="J263">
        <v>0</v>
      </c>
      <c r="K263">
        <v>35.362937899999999</v>
      </c>
      <c r="L263">
        <v>-97.236161600000003</v>
      </c>
      <c r="M263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263" s="5">
        <f>Table22[[#This Row],[Permit Approval Date]]-Table22[[#This Row],[Permit Submitted Date]]</f>
        <v>6</v>
      </c>
    </row>
    <row r="264" spans="1:14" hidden="1">
      <c r="A264" t="str">
        <f>"Norman"</f>
        <v>Norman</v>
      </c>
      <c r="B264">
        <v>0</v>
      </c>
      <c r="D264">
        <v>2</v>
      </c>
      <c r="E264">
        <v>28</v>
      </c>
      <c r="F264" s="1">
        <v>42863</v>
      </c>
      <c r="G264" s="1">
        <v>42872</v>
      </c>
      <c r="H264">
        <v>6</v>
      </c>
      <c r="I264">
        <v>54.58</v>
      </c>
      <c r="J264">
        <v>0</v>
      </c>
      <c r="K264">
        <v>35.232937899999996</v>
      </c>
      <c r="L264">
        <v>-97.296161600000005</v>
      </c>
      <c r="M264" s="5">
        <f>ACOS(COS(RADIANS(90-$P$2)) *COS(RADIANS(90-Table22511[[#This Row],[Latitude]])) +SIN(RADIANS(90-$P$2)) *SIN(RADIANS(90-Table22511[[#This Row],[Latitude]])) *COS(RADIANS($Q$2-Table22511[[#This Row],[Longitude]]))) *3958.756</f>
        <v>8.6932116417485545</v>
      </c>
      <c r="N264" s="5">
        <f>Table22[[#This Row],[Permit Approval Date]]-Table22[[#This Row],[Permit Submitted Date]]</f>
        <v>6</v>
      </c>
    </row>
    <row r="265" spans="1:14" hidden="1">
      <c r="A265" t="str">
        <f>"Norman"</f>
        <v>Norman</v>
      </c>
      <c r="B265">
        <v>1</v>
      </c>
      <c r="D265">
        <v>1</v>
      </c>
      <c r="E265">
        <v>28</v>
      </c>
      <c r="F265" s="1">
        <v>42865</v>
      </c>
      <c r="G265" s="1">
        <v>42887</v>
      </c>
      <c r="H265">
        <v>5</v>
      </c>
      <c r="I265">
        <v>42.11</v>
      </c>
      <c r="J265">
        <v>0</v>
      </c>
      <c r="K265">
        <v>34.998142000000001</v>
      </c>
      <c r="L265">
        <v>-97.305610999999999</v>
      </c>
      <c r="M265" s="5">
        <f>ACOS(COS(RADIANS(90-$P$2)) *COS(RADIANS(90-Table22511[[#This Row],[Latitude]])) +SIN(RADIANS(90-$P$2)) *SIN(RADIANS(90-Table22511[[#This Row],[Latitude]])) *COS(RADIANS($Q$2-Table22511[[#This Row],[Longitude]]))) *3958.756</f>
        <v>16.429420502856537</v>
      </c>
      <c r="N265" s="5">
        <f>Table22[[#This Row],[Permit Approval Date]]-Table22[[#This Row],[Permit Submitted Date]]</f>
        <v>0</v>
      </c>
    </row>
    <row r="266" spans="1:14" hidden="1">
      <c r="A266" t="str">
        <f>"Norman"</f>
        <v>Norman</v>
      </c>
      <c r="B266">
        <v>0</v>
      </c>
      <c r="D266">
        <v>2</v>
      </c>
      <c r="E266">
        <v>28</v>
      </c>
      <c r="F266" s="1">
        <v>42878</v>
      </c>
      <c r="G266" s="1">
        <v>42878</v>
      </c>
      <c r="H266">
        <v>7</v>
      </c>
      <c r="I266">
        <v>67.250000000000014</v>
      </c>
      <c r="J266">
        <v>0</v>
      </c>
      <c r="K266">
        <v>35.232937899999996</v>
      </c>
      <c r="L266">
        <v>-97.006161599999999</v>
      </c>
      <c r="M266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266" s="5">
        <f>Table22[[#This Row],[Permit Approval Date]]-Table22[[#This Row],[Permit Submitted Date]]</f>
        <v>8</v>
      </c>
    </row>
    <row r="267" spans="1:14" hidden="1">
      <c r="A267" t="str">
        <f>"Norman"</f>
        <v>Norman</v>
      </c>
      <c r="B267">
        <v>0</v>
      </c>
      <c r="D267">
        <v>1</v>
      </c>
      <c r="E267">
        <v>28</v>
      </c>
      <c r="F267" s="1">
        <v>42880</v>
      </c>
      <c r="G267" s="1">
        <v>42880</v>
      </c>
      <c r="H267">
        <v>4</v>
      </c>
      <c r="I267">
        <v>32.550000000000004</v>
      </c>
      <c r="J267">
        <v>0</v>
      </c>
      <c r="K267">
        <v>35.282937899999993</v>
      </c>
      <c r="L267">
        <v>-96.756161599999999</v>
      </c>
      <c r="M267" s="5">
        <f>ACOS(COS(RADIANS(90-$P$2)) *COS(RADIANS(90-Table22511[[#This Row],[Latitude]])) +SIN(RADIANS(90-$P$2)) *SIN(RADIANS(90-Table22511[[#This Row],[Latitude]])) *COS(RADIANS($Q$2-Table22511[[#This Row],[Longitude]]))) *3958.756</f>
        <v>39.321591610794655</v>
      </c>
      <c r="N267" s="5">
        <f>Table22[[#This Row],[Permit Approval Date]]-Table22[[#This Row],[Permit Submitted Date]]</f>
        <v>8</v>
      </c>
    </row>
    <row r="268" spans="1:14" hidden="1">
      <c r="A268" t="str">
        <f>"Norman"</f>
        <v>Norman</v>
      </c>
      <c r="B268">
        <v>0</v>
      </c>
      <c r="D268">
        <v>1</v>
      </c>
      <c r="E268">
        <v>28</v>
      </c>
      <c r="F268" s="1">
        <v>42899</v>
      </c>
      <c r="G268" s="1">
        <v>42899</v>
      </c>
      <c r="H268">
        <v>6</v>
      </c>
      <c r="I268">
        <v>52.489999999999995</v>
      </c>
      <c r="J268">
        <v>0</v>
      </c>
      <c r="K268">
        <v>34.902937899999998</v>
      </c>
      <c r="L268">
        <v>-97.886161600000008</v>
      </c>
      <c r="M268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268" s="5">
        <f>Table22[[#This Row],[Permit Approval Date]]-Table22[[#This Row],[Permit Submitted Date]]</f>
        <v>0</v>
      </c>
    </row>
    <row r="269" spans="1:14" hidden="1">
      <c r="A269" t="str">
        <f>"Norman"</f>
        <v>Norman</v>
      </c>
      <c r="B269">
        <v>1</v>
      </c>
      <c r="D269">
        <v>1</v>
      </c>
      <c r="E269">
        <v>28</v>
      </c>
      <c r="F269" s="1">
        <v>42901</v>
      </c>
      <c r="G269" s="1">
        <v>42912</v>
      </c>
      <c r="H269">
        <v>14</v>
      </c>
      <c r="I269">
        <v>106.88</v>
      </c>
      <c r="J269">
        <v>0</v>
      </c>
      <c r="K269">
        <v>35.412431400000003</v>
      </c>
      <c r="L269">
        <v>-97.513839599999997</v>
      </c>
      <c r="M269" s="5">
        <f>ACOS(COS(RADIANS(90-$P$2)) *COS(RADIANS(90-Table22511[[#This Row],[Latitude]])) +SIN(RADIANS(90-$P$2)) *SIN(RADIANS(90-Table22511[[#This Row],[Latitude]])) *COS(RADIANS($Q$2-Table22511[[#This Row],[Longitude]]))) *3958.756</f>
        <v>14.75340748628585</v>
      </c>
      <c r="N269" s="5">
        <f>Table22[[#This Row],[Permit Approval Date]]-Table22[[#This Row],[Permit Submitted Date]]</f>
        <v>6</v>
      </c>
    </row>
    <row r="270" spans="1:14" hidden="1">
      <c r="A270" t="str">
        <f>"Norman"</f>
        <v>Norman</v>
      </c>
      <c r="B270">
        <v>1</v>
      </c>
      <c r="D270">
        <v>2</v>
      </c>
      <c r="E270">
        <v>28</v>
      </c>
      <c r="F270" s="1">
        <v>42942</v>
      </c>
      <c r="G270" s="1">
        <v>42942</v>
      </c>
      <c r="H270">
        <v>21</v>
      </c>
      <c r="I270">
        <v>156.85</v>
      </c>
      <c r="J270">
        <v>1.03</v>
      </c>
      <c r="K270">
        <v>35.210556999999994</v>
      </c>
      <c r="L270">
        <v>-97.470181400000001</v>
      </c>
      <c r="M270" s="5">
        <f>ACOS(COS(RADIANS(90-$P$2)) *COS(RADIANS(90-Table22511[[#This Row],[Latitude]])) +SIN(RADIANS(90-$P$2)) *SIN(RADIANS(90-Table22511[[#This Row],[Latitude]])) *COS(RADIANS($Q$2-Table22511[[#This Row],[Longitude]]))) *3958.756</f>
        <v>1.3658454400042561</v>
      </c>
      <c r="N270" s="5">
        <f>Table22[[#This Row],[Permit Approval Date]]-Table22[[#This Row],[Permit Submitted Date]]</f>
        <v>0</v>
      </c>
    </row>
    <row r="271" spans="1:14" hidden="1">
      <c r="A271" t="str">
        <f>"Norman"</f>
        <v>Norman</v>
      </c>
      <c r="B271">
        <v>0</v>
      </c>
      <c r="D271">
        <v>1</v>
      </c>
      <c r="E271">
        <v>28</v>
      </c>
      <c r="F271" s="1">
        <v>42948</v>
      </c>
      <c r="G271" s="1">
        <v>42948</v>
      </c>
      <c r="H271">
        <v>5</v>
      </c>
      <c r="I271">
        <v>39.85</v>
      </c>
      <c r="J271">
        <v>0</v>
      </c>
      <c r="K271">
        <v>35.232937899999996</v>
      </c>
      <c r="L271">
        <v>-97.006161599999999</v>
      </c>
      <c r="M271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271" s="5">
        <f>Table22[[#This Row],[Permit Approval Date]]-Table22[[#This Row],[Permit Submitted Date]]</f>
        <v>7</v>
      </c>
    </row>
    <row r="272" spans="1:14" hidden="1">
      <c r="A272" t="str">
        <f>"Norman"</f>
        <v>Norman</v>
      </c>
      <c r="B272">
        <v>0</v>
      </c>
      <c r="D272">
        <v>1</v>
      </c>
      <c r="E272">
        <v>28</v>
      </c>
      <c r="F272" s="1">
        <v>42961</v>
      </c>
      <c r="G272" s="1">
        <v>42961</v>
      </c>
      <c r="H272">
        <v>4</v>
      </c>
      <c r="I272">
        <v>33.699999999999996</v>
      </c>
      <c r="J272">
        <v>0</v>
      </c>
      <c r="K272">
        <v>35.272937899999995</v>
      </c>
      <c r="L272">
        <v>-96.956161600000001</v>
      </c>
      <c r="M272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272" s="5">
        <f>Table22[[#This Row],[Permit Approval Date]]-Table22[[#This Row],[Permit Submitted Date]]</f>
        <v>11</v>
      </c>
    </row>
    <row r="273" spans="1:14" hidden="1">
      <c r="A273" t="str">
        <f>"Norman"</f>
        <v>Norman</v>
      </c>
      <c r="B273">
        <v>1</v>
      </c>
      <c r="D273">
        <v>1</v>
      </c>
      <c r="E273">
        <v>28</v>
      </c>
      <c r="F273" s="1">
        <v>42981</v>
      </c>
      <c r="G273" s="1">
        <v>42983</v>
      </c>
      <c r="H273">
        <v>11</v>
      </c>
      <c r="I273">
        <v>91.61999999999999</v>
      </c>
      <c r="J273">
        <v>0</v>
      </c>
      <c r="K273">
        <v>35.063621399999995</v>
      </c>
      <c r="L273">
        <v>-97.329232199999993</v>
      </c>
      <c r="M273" s="5">
        <f>ACOS(COS(RADIANS(90-$P$2)) *COS(RADIANS(90-Table22511[[#This Row],[Latitude]])) +SIN(RADIANS(90-$P$2)) *SIN(RADIANS(90-Table22511[[#This Row],[Latitude]])) *COS(RADIANS($Q$2-Table22511[[#This Row],[Longitude]]))) *3958.756</f>
        <v>11.868595835601443</v>
      </c>
      <c r="N273" s="5">
        <f>Table22[[#This Row],[Permit Approval Date]]-Table22[[#This Row],[Permit Submitted Date]]</f>
        <v>3</v>
      </c>
    </row>
    <row r="274" spans="1:14" hidden="1">
      <c r="A274" t="str">
        <f>"Norman"</f>
        <v>Norman</v>
      </c>
      <c r="B274">
        <v>0</v>
      </c>
      <c r="D274">
        <v>1</v>
      </c>
      <c r="E274">
        <v>28</v>
      </c>
      <c r="F274" s="1">
        <v>42984</v>
      </c>
      <c r="G274" s="1">
        <v>43005</v>
      </c>
      <c r="H274">
        <v>5</v>
      </c>
      <c r="I274">
        <v>42.46</v>
      </c>
      <c r="J274">
        <v>0</v>
      </c>
      <c r="K274">
        <v>35.032937899999993</v>
      </c>
      <c r="L274">
        <v>-97.356161600000007</v>
      </c>
      <c r="M274" s="5">
        <f>ACOS(COS(RADIANS(90-$P$2)) *COS(RADIANS(90-Table22511[[#This Row],[Latitude]])) +SIN(RADIANS(90-$P$2)) *SIN(RADIANS(90-Table22511[[#This Row],[Latitude]])) *COS(RADIANS($Q$2-Table22511[[#This Row],[Longitude]]))) *3958.756</f>
        <v>13.008804681234098</v>
      </c>
      <c r="N274" s="5">
        <f>Table22[[#This Row],[Permit Approval Date]]-Table22[[#This Row],[Permit Submitted Date]]</f>
        <v>8</v>
      </c>
    </row>
    <row r="275" spans="1:14" hidden="1">
      <c r="A275" t="str">
        <f>"Norman"</f>
        <v>Norman</v>
      </c>
      <c r="B275">
        <v>0</v>
      </c>
      <c r="D275">
        <v>2</v>
      </c>
      <c r="E275">
        <v>28</v>
      </c>
      <c r="F275" s="1">
        <v>42986</v>
      </c>
      <c r="G275" s="1">
        <v>42986</v>
      </c>
      <c r="H275">
        <v>8</v>
      </c>
      <c r="I275">
        <v>47.350000000000009</v>
      </c>
      <c r="J275">
        <v>5</v>
      </c>
      <c r="K275">
        <v>35.702937899999995</v>
      </c>
      <c r="L275">
        <v>-97.4261616</v>
      </c>
      <c r="M275" s="5">
        <f>ACOS(COS(RADIANS(90-$P$2)) *COS(RADIANS(90-Table22511[[#This Row],[Latitude]])) +SIN(RADIANS(90-$P$2)) *SIN(RADIANS(90-Table22511[[#This Row],[Latitude]])) *COS(RADIANS($Q$2-Table22511[[#This Row],[Longitude]]))) *3958.756</f>
        <v>34.349627017789345</v>
      </c>
      <c r="N275" s="5">
        <f>Table22[[#This Row],[Permit Approval Date]]-Table22[[#This Row],[Permit Submitted Date]]</f>
        <v>14</v>
      </c>
    </row>
    <row r="276" spans="1:14" hidden="1">
      <c r="A276" t="str">
        <f>"Norman"</f>
        <v>Norman</v>
      </c>
      <c r="B276">
        <v>1</v>
      </c>
      <c r="D276">
        <v>1</v>
      </c>
      <c r="E276">
        <v>28</v>
      </c>
      <c r="F276" s="1">
        <v>42989</v>
      </c>
      <c r="G276" s="1">
        <v>43003</v>
      </c>
      <c r="H276">
        <v>8</v>
      </c>
      <c r="I276">
        <v>60.110000000000007</v>
      </c>
      <c r="J276">
        <v>0</v>
      </c>
      <c r="K276">
        <v>35.040954999999997</v>
      </c>
      <c r="L276">
        <v>-97.311639999999997</v>
      </c>
      <c r="M276" s="5">
        <f>ACOS(COS(RADIANS(90-$P$2)) *COS(RADIANS(90-Table22511[[#This Row],[Latitude]])) +SIN(RADIANS(90-$P$2)) *SIN(RADIANS(90-Table22511[[#This Row],[Latitude]])) *COS(RADIANS($Q$2-Table22511[[#This Row],[Longitude]]))) *3958.756</f>
        <v>13.723512092077399</v>
      </c>
      <c r="N276" s="5">
        <f>Table22[[#This Row],[Permit Approval Date]]-Table22[[#This Row],[Permit Submitted Date]]</f>
        <v>0</v>
      </c>
    </row>
    <row r="277" spans="1:14" hidden="1">
      <c r="A277" t="str">
        <f>"Norman"</f>
        <v>Norman</v>
      </c>
      <c r="B277">
        <v>1</v>
      </c>
      <c r="D277">
        <v>1</v>
      </c>
      <c r="E277">
        <v>28</v>
      </c>
      <c r="F277" s="1">
        <v>42989</v>
      </c>
      <c r="G277" s="1">
        <v>42993</v>
      </c>
      <c r="H277">
        <v>4</v>
      </c>
      <c r="I277">
        <v>44.33</v>
      </c>
      <c r="J277">
        <v>3.5</v>
      </c>
      <c r="K277">
        <v>35.203924999999998</v>
      </c>
      <c r="L277">
        <v>-97.459214000000003</v>
      </c>
      <c r="M277" s="5">
        <f>ACOS(COS(RADIANS(90-$P$2)) *COS(RADIANS(90-Table22511[[#This Row],[Latitude]])) +SIN(RADIANS(90-$P$2)) *SIN(RADIANS(90-Table22511[[#This Row],[Latitude]])) *COS(RADIANS($Q$2-Table22511[[#This Row],[Longitude]]))) *3958.756</f>
        <v>0.72632740937908113</v>
      </c>
      <c r="N277" s="5">
        <f>Table22[[#This Row],[Permit Approval Date]]-Table22[[#This Row],[Permit Submitted Date]]</f>
        <v>0</v>
      </c>
    </row>
    <row r="278" spans="1:14" hidden="1">
      <c r="A278" t="str">
        <f>"Norman"</f>
        <v>Norman</v>
      </c>
      <c r="B278">
        <v>0</v>
      </c>
      <c r="D278">
        <v>1</v>
      </c>
      <c r="E278">
        <v>28</v>
      </c>
      <c r="F278" s="1">
        <v>42999</v>
      </c>
      <c r="G278" s="1">
        <v>42999</v>
      </c>
      <c r="H278">
        <v>4</v>
      </c>
      <c r="I278">
        <v>34.879999999999995</v>
      </c>
      <c r="J278">
        <v>0</v>
      </c>
      <c r="K278">
        <v>35.082937899999997</v>
      </c>
      <c r="L278">
        <v>-97.616161599999998</v>
      </c>
      <c r="M278" s="5">
        <f>ACOS(COS(RADIANS(90-$P$2)) *COS(RADIANS(90-Table22511[[#This Row],[Latitude]])) +SIN(RADIANS(90-$P$2)) *SIN(RADIANS(90-Table22511[[#This Row],[Latitude]])) *COS(RADIANS($Q$2-Table22511[[#This Row],[Longitude]]))) *3958.756</f>
        <v>12.811370472846091</v>
      </c>
      <c r="N278" s="5">
        <f>Table22[[#This Row],[Permit Approval Date]]-Table22[[#This Row],[Permit Submitted Date]]</f>
        <v>0</v>
      </c>
    </row>
    <row r="279" spans="1:14" hidden="1">
      <c r="A279" t="str">
        <f>"Norman"</f>
        <v>Norman</v>
      </c>
      <c r="B279">
        <v>1</v>
      </c>
      <c r="D279">
        <v>2</v>
      </c>
      <c r="E279">
        <v>28</v>
      </c>
      <c r="F279" s="1">
        <v>43000</v>
      </c>
      <c r="G279" s="1">
        <v>43013</v>
      </c>
      <c r="H279">
        <v>7</v>
      </c>
      <c r="I279">
        <v>61.72</v>
      </c>
      <c r="J279">
        <v>0</v>
      </c>
      <c r="K279">
        <v>35.200955</v>
      </c>
      <c r="L279">
        <v>-97.271640000000005</v>
      </c>
      <c r="M279" s="5">
        <f>ACOS(COS(RADIANS(90-$P$2)) *COS(RADIANS(90-Table22511[[#This Row],[Latitude]])) +SIN(RADIANS(90-$P$2)) *SIN(RADIANS(90-Table22511[[#This Row],[Latitude]])) *COS(RADIANS($Q$2-Table22511[[#This Row],[Longitude]]))) *3958.756</f>
        <v>9.8850734191735814</v>
      </c>
      <c r="N279" s="5">
        <f>Table22[[#This Row],[Permit Approval Date]]-Table22[[#This Row],[Permit Submitted Date]]</f>
        <v>19</v>
      </c>
    </row>
    <row r="280" spans="1:14" hidden="1">
      <c r="A280" t="str">
        <f>"Norman"</f>
        <v>Norman</v>
      </c>
      <c r="B280">
        <v>1</v>
      </c>
      <c r="D280">
        <v>1</v>
      </c>
      <c r="E280">
        <v>28</v>
      </c>
      <c r="F280" s="1">
        <v>43006</v>
      </c>
      <c r="G280" s="1">
        <v>43010</v>
      </c>
      <c r="H280">
        <v>6</v>
      </c>
      <c r="I280">
        <v>66.44</v>
      </c>
      <c r="J280">
        <v>0</v>
      </c>
      <c r="K280">
        <v>35.065301499999997</v>
      </c>
      <c r="L280">
        <v>-97.206652800000001</v>
      </c>
      <c r="M280" s="5">
        <f>ACOS(COS(RADIANS(90-$P$2)) *COS(RADIANS(90-Table22511[[#This Row],[Latitude]])) +SIN(RADIANS(90-$P$2)) *SIN(RADIANS(90-Table22511[[#This Row],[Latitude]])) *COS(RADIANS($Q$2-Table22511[[#This Row],[Longitude]]))) *3958.756</f>
        <v>16.686641062063039</v>
      </c>
      <c r="N280" s="5">
        <f>Table22[[#This Row],[Permit Approval Date]]-Table22[[#This Row],[Permit Submitted Date]]</f>
        <v>6</v>
      </c>
    </row>
    <row r="281" spans="1:14" hidden="1">
      <c r="A281" t="str">
        <f>"Norman"</f>
        <v>Norman</v>
      </c>
      <c r="B281">
        <v>1</v>
      </c>
      <c r="D281">
        <v>1</v>
      </c>
      <c r="E281">
        <v>28</v>
      </c>
      <c r="F281" s="1">
        <v>43006</v>
      </c>
      <c r="G281" s="1">
        <v>43006</v>
      </c>
      <c r="H281">
        <v>6</v>
      </c>
      <c r="I281">
        <v>59.980000000000004</v>
      </c>
      <c r="J281">
        <v>0</v>
      </c>
      <c r="K281">
        <v>35.813924999999998</v>
      </c>
      <c r="L281">
        <v>-98.089213999999998</v>
      </c>
      <c r="M281" s="5">
        <f>ACOS(COS(RADIANS(90-$P$2)) *COS(RADIANS(90-Table22511[[#This Row],[Latitude]])) +SIN(RADIANS(90-$P$2)) *SIN(RADIANS(90-Table22511[[#This Row],[Latitude]])) *COS(RADIANS($Q$2-Table22511[[#This Row],[Longitude]]))) *3958.756</f>
        <v>55.408180858832203</v>
      </c>
      <c r="N281" s="5">
        <f>Table22[[#This Row],[Permit Approval Date]]-Table22[[#This Row],[Permit Submitted Date]]</f>
        <v>0</v>
      </c>
    </row>
    <row r="282" spans="1:14">
      <c r="A282" t="str">
        <f>"Norman"</f>
        <v>Norman</v>
      </c>
      <c r="B282">
        <v>0</v>
      </c>
      <c r="C282">
        <v>1</v>
      </c>
      <c r="D282">
        <v>1</v>
      </c>
      <c r="E282">
        <v>28</v>
      </c>
      <c r="F282" s="1">
        <v>43010</v>
      </c>
      <c r="G282" s="1">
        <v>43011</v>
      </c>
      <c r="H282">
        <v>6</v>
      </c>
      <c r="I282">
        <v>36.43</v>
      </c>
      <c r="J282">
        <v>19.329999999999998</v>
      </c>
      <c r="K282">
        <v>36.052937899999996</v>
      </c>
      <c r="L282">
        <v>-98.236161600000003</v>
      </c>
      <c r="M282" s="5">
        <f>ACOS(COS(RADIANS(90-$P$2)) *COS(RADIANS(90-Table22511[[#This Row],[Latitude]])) +SIN(RADIANS(90-$P$2)) *SIN(RADIANS(90-Table22511[[#This Row],[Latitude]])) *COS(RADIANS($Q$2-Table22511[[#This Row],[Longitude]]))) *3958.756</f>
        <v>73.414613218663234</v>
      </c>
      <c r="N282" s="5">
        <f>Table22[[#This Row],[Permit Approval Date]]-Table22[[#This Row],[Permit Submitted Date]]</f>
        <v>0</v>
      </c>
    </row>
    <row r="283" spans="1:14">
      <c r="A283" t="str">
        <f>"Norman"</f>
        <v>Norman</v>
      </c>
      <c r="B283">
        <v>1</v>
      </c>
      <c r="C283">
        <v>1</v>
      </c>
      <c r="D283">
        <v>1</v>
      </c>
      <c r="E283">
        <v>28</v>
      </c>
      <c r="F283" s="1">
        <v>43011</v>
      </c>
      <c r="G283" s="1">
        <v>43024</v>
      </c>
      <c r="H283">
        <v>13</v>
      </c>
      <c r="I283">
        <v>68.62</v>
      </c>
      <c r="J283">
        <v>32.5</v>
      </c>
      <c r="K283">
        <v>35.324834499999994</v>
      </c>
      <c r="L283">
        <v>-96.840178399999999</v>
      </c>
      <c r="M283" s="5">
        <f>ACOS(COS(RADIANS(90-$P$2)) *COS(RADIANS(90-Table22511[[#This Row],[Latitude]])) +SIN(RADIANS(90-$P$2)) *SIN(RADIANS(90-Table22511[[#This Row],[Latitude]])) *COS(RADIANS($Q$2-Table22511[[#This Row],[Longitude]]))) *3958.756</f>
        <v>35.181869205571907</v>
      </c>
      <c r="N283" s="5">
        <f>Table22[[#This Row],[Permit Approval Date]]-Table22[[#This Row],[Permit Submitted Date]]</f>
        <v>0</v>
      </c>
    </row>
    <row r="284" spans="1:14" hidden="1">
      <c r="A284" t="str">
        <f>"Norman"</f>
        <v>Norman</v>
      </c>
      <c r="B284">
        <v>0</v>
      </c>
      <c r="D284">
        <v>2</v>
      </c>
      <c r="E284">
        <v>28</v>
      </c>
      <c r="F284" s="1">
        <v>43024</v>
      </c>
      <c r="G284" s="1">
        <v>43034</v>
      </c>
      <c r="H284">
        <v>9</v>
      </c>
      <c r="I284">
        <v>76.66</v>
      </c>
      <c r="J284">
        <v>0</v>
      </c>
      <c r="K284">
        <v>35.482937899999996</v>
      </c>
      <c r="L284">
        <v>-97.206161600000001</v>
      </c>
      <c r="M284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284" s="5">
        <f>Table22[[#This Row],[Permit Approval Date]]-Table22[[#This Row],[Permit Submitted Date]]</f>
        <v>26</v>
      </c>
    </row>
    <row r="285" spans="1:14" hidden="1">
      <c r="A285" t="str">
        <f>"Norman"</f>
        <v>Norman</v>
      </c>
      <c r="B285">
        <v>1</v>
      </c>
      <c r="D285">
        <v>1</v>
      </c>
      <c r="E285">
        <v>28</v>
      </c>
      <c r="F285" s="1">
        <v>43038</v>
      </c>
      <c r="G285" s="1">
        <v>43038</v>
      </c>
      <c r="H285">
        <v>7</v>
      </c>
      <c r="I285">
        <v>49.75</v>
      </c>
      <c r="J285">
        <v>6.17</v>
      </c>
      <c r="K285">
        <v>35.180556999999993</v>
      </c>
      <c r="L285">
        <v>-97.540181399999994</v>
      </c>
      <c r="M285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285" s="5">
        <f>Table22[[#This Row],[Permit Approval Date]]-Table22[[#This Row],[Permit Submitted Date]]</f>
        <v>0</v>
      </c>
    </row>
    <row r="286" spans="1:14" hidden="1">
      <c r="A286" t="str">
        <f>"Norman"</f>
        <v>Norman</v>
      </c>
      <c r="B286">
        <v>1</v>
      </c>
      <c r="D286">
        <v>1</v>
      </c>
      <c r="E286">
        <v>28</v>
      </c>
      <c r="F286" s="1">
        <v>43080</v>
      </c>
      <c r="G286" s="1">
        <v>43090</v>
      </c>
      <c r="H286">
        <v>6</v>
      </c>
      <c r="I286">
        <v>61.79</v>
      </c>
      <c r="J286">
        <v>0</v>
      </c>
      <c r="K286">
        <v>35.048141999999999</v>
      </c>
      <c r="L286">
        <v>-97.295610999999994</v>
      </c>
      <c r="M286" s="5">
        <f>ACOS(COS(RADIANS(90-$P$2)) *COS(RADIANS(90-Table22511[[#This Row],[Latitude]])) +SIN(RADIANS(90-$P$2)) *SIN(RADIANS(90-Table22511[[#This Row],[Latitude]])) *COS(RADIANS($Q$2-Table22511[[#This Row],[Longitude]]))) *3958.756</f>
        <v>13.852248324970169</v>
      </c>
      <c r="N286" s="5">
        <f>Table22[[#This Row],[Permit Approval Date]]-Table22[[#This Row],[Permit Submitted Date]]</f>
        <v>6</v>
      </c>
    </row>
    <row r="287" spans="1:14" hidden="1">
      <c r="A287" t="str">
        <f>"Norman"</f>
        <v>Norman</v>
      </c>
      <c r="B287">
        <v>1</v>
      </c>
      <c r="D287">
        <v>1</v>
      </c>
      <c r="E287">
        <v>28</v>
      </c>
      <c r="F287" s="1">
        <v>43087</v>
      </c>
      <c r="G287" s="1">
        <v>43088</v>
      </c>
      <c r="H287">
        <v>5</v>
      </c>
      <c r="I287">
        <v>38.700000000000003</v>
      </c>
      <c r="J287">
        <v>0</v>
      </c>
      <c r="K287">
        <v>35.028142000000003</v>
      </c>
      <c r="L287">
        <v>-97.255610999999988</v>
      </c>
      <c r="M287" s="5">
        <f>ACOS(COS(RADIANS(90-$P$2)) *COS(RADIANS(90-Table22511[[#This Row],[Latitude]])) +SIN(RADIANS(90-$P$2)) *SIN(RADIANS(90-Table22511[[#This Row],[Latitude]])) *COS(RADIANS($Q$2-Table22511[[#This Row],[Longitude]]))) *3958.756</f>
        <v>16.360536167469984</v>
      </c>
      <c r="N287" s="5">
        <f>Table22[[#This Row],[Permit Approval Date]]-Table22[[#This Row],[Permit Submitted Date]]</f>
        <v>4</v>
      </c>
    </row>
    <row r="288" spans="1:14" hidden="1">
      <c r="A288" t="str">
        <f>"Norman"</f>
        <v>Norman</v>
      </c>
      <c r="B288">
        <v>0</v>
      </c>
      <c r="D288">
        <v>1</v>
      </c>
      <c r="E288">
        <v>29</v>
      </c>
      <c r="F288" s="1">
        <v>42402</v>
      </c>
      <c r="G288" s="1">
        <v>42425</v>
      </c>
      <c r="H288">
        <v>8</v>
      </c>
      <c r="I288">
        <v>65</v>
      </c>
      <c r="J288">
        <v>0</v>
      </c>
      <c r="K288">
        <v>35.222937899999998</v>
      </c>
      <c r="L288">
        <v>-97.486161600000003</v>
      </c>
      <c r="M288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288" s="5">
        <f>Table22[[#This Row],[Permit Approval Date]]-Table22[[#This Row],[Permit Submitted Date]]</f>
        <v>10</v>
      </c>
    </row>
    <row r="289" spans="1:14" hidden="1">
      <c r="A289" t="str">
        <f>"Norman"</f>
        <v>Norman</v>
      </c>
      <c r="B289">
        <v>0</v>
      </c>
      <c r="D289">
        <v>1</v>
      </c>
      <c r="E289">
        <v>29</v>
      </c>
      <c r="F289" s="1">
        <v>42418</v>
      </c>
      <c r="G289" s="1">
        <v>42430</v>
      </c>
      <c r="H289">
        <v>10</v>
      </c>
      <c r="I289">
        <v>81.5</v>
      </c>
      <c r="J289">
        <v>0</v>
      </c>
      <c r="K289">
        <v>35.212937899999993</v>
      </c>
      <c r="L289">
        <v>-97.576161600000006</v>
      </c>
      <c r="M289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289" s="5">
        <f>Table22[[#This Row],[Permit Approval Date]]-Table22[[#This Row],[Permit Submitted Date]]</f>
        <v>1</v>
      </c>
    </row>
    <row r="290" spans="1:14" hidden="1">
      <c r="A290" t="str">
        <f>"Norman"</f>
        <v>Norman</v>
      </c>
      <c r="B290">
        <v>0</v>
      </c>
      <c r="D290">
        <v>2</v>
      </c>
      <c r="E290">
        <v>29</v>
      </c>
      <c r="F290" s="1">
        <v>42422</v>
      </c>
      <c r="G290" s="1">
        <v>42422</v>
      </c>
      <c r="H290">
        <v>16</v>
      </c>
      <c r="I290">
        <v>120.5</v>
      </c>
      <c r="J290">
        <v>0</v>
      </c>
      <c r="K290">
        <v>34.902937899999998</v>
      </c>
      <c r="L290">
        <v>-97.376161600000003</v>
      </c>
      <c r="M290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290" s="5">
        <f>Table22[[#This Row],[Permit Approval Date]]-Table22[[#This Row],[Permit Submitted Date]]</f>
        <v>5</v>
      </c>
    </row>
    <row r="291" spans="1:14" hidden="1">
      <c r="A291" t="str">
        <f>"Norman"</f>
        <v>Norman</v>
      </c>
      <c r="B291">
        <v>0</v>
      </c>
      <c r="D291">
        <v>1</v>
      </c>
      <c r="E291">
        <v>29</v>
      </c>
      <c r="F291" s="1">
        <v>42457</v>
      </c>
      <c r="G291" s="1">
        <v>42457</v>
      </c>
      <c r="H291">
        <v>8</v>
      </c>
      <c r="I291">
        <v>69</v>
      </c>
      <c r="J291">
        <v>0</v>
      </c>
      <c r="K291">
        <v>36.262937899999997</v>
      </c>
      <c r="L291">
        <v>-97.766161600000004</v>
      </c>
      <c r="M291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291" s="5">
        <f>Table22[[#This Row],[Permit Approval Date]]-Table22[[#This Row],[Permit Submitted Date]]</f>
        <v>0</v>
      </c>
    </row>
    <row r="292" spans="1:14" hidden="1">
      <c r="A292" t="str">
        <f>"Norman"</f>
        <v>Norman</v>
      </c>
      <c r="B292">
        <v>0</v>
      </c>
      <c r="D292">
        <v>2</v>
      </c>
      <c r="E292">
        <v>29</v>
      </c>
      <c r="F292" s="1">
        <v>42461</v>
      </c>
      <c r="G292" s="1">
        <v>42461</v>
      </c>
      <c r="H292">
        <v>12</v>
      </c>
      <c r="I292">
        <v>110</v>
      </c>
      <c r="J292">
        <v>0</v>
      </c>
      <c r="K292">
        <v>35.232937899999996</v>
      </c>
      <c r="L292">
        <v>-97.006161599999999</v>
      </c>
      <c r="M29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292" s="5">
        <f>Table22[[#This Row],[Permit Approval Date]]-Table22[[#This Row],[Permit Submitted Date]]</f>
        <v>21</v>
      </c>
    </row>
    <row r="293" spans="1:14" hidden="1">
      <c r="A293" t="str">
        <f>"Norman"</f>
        <v>Norman</v>
      </c>
      <c r="B293">
        <v>0</v>
      </c>
      <c r="D293">
        <v>1</v>
      </c>
      <c r="E293">
        <v>29</v>
      </c>
      <c r="F293" s="1">
        <v>42464</v>
      </c>
      <c r="G293" s="1">
        <v>42472</v>
      </c>
      <c r="H293">
        <v>13</v>
      </c>
      <c r="I293">
        <v>107.5</v>
      </c>
      <c r="J293">
        <v>0</v>
      </c>
      <c r="K293">
        <v>35.212937899999993</v>
      </c>
      <c r="L293">
        <v>-97.576161600000006</v>
      </c>
      <c r="M293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293" s="5">
        <f>Table22[[#This Row],[Permit Approval Date]]-Table22[[#This Row],[Permit Submitted Date]]</f>
        <v>0</v>
      </c>
    </row>
    <row r="294" spans="1:14" hidden="1">
      <c r="A294" t="str">
        <f>"Norman"</f>
        <v>Norman</v>
      </c>
      <c r="B294">
        <v>0</v>
      </c>
      <c r="D294">
        <v>2</v>
      </c>
      <c r="E294">
        <v>29</v>
      </c>
      <c r="F294" s="1">
        <v>42466</v>
      </c>
      <c r="G294" s="1">
        <v>42466</v>
      </c>
      <c r="H294">
        <v>6</v>
      </c>
      <c r="I294">
        <v>60.5</v>
      </c>
      <c r="J294">
        <v>0</v>
      </c>
      <c r="K294">
        <v>35.732937899999996</v>
      </c>
      <c r="L294">
        <v>-97.156161600000004</v>
      </c>
      <c r="M294" s="5">
        <f>ACOS(COS(RADIANS(90-$P$2)) *COS(RADIANS(90-Table22511[[#This Row],[Latitude]])) +SIN(RADIANS(90-$P$2)) *SIN(RADIANS(90-Table22511[[#This Row],[Latitude]])) *COS(RADIANS($Q$2-Table22511[[#This Row],[Longitude]]))) *3958.756</f>
        <v>39.903915270050199</v>
      </c>
      <c r="N294" s="5">
        <f>Table22[[#This Row],[Permit Approval Date]]-Table22[[#This Row],[Permit Submitted Date]]</f>
        <v>0</v>
      </c>
    </row>
    <row r="295" spans="1:14" hidden="1">
      <c r="A295" t="str">
        <f>"Norman"</f>
        <v>Norman</v>
      </c>
      <c r="B295">
        <v>0</v>
      </c>
      <c r="D295">
        <v>2</v>
      </c>
      <c r="E295">
        <v>29</v>
      </c>
      <c r="F295" s="1">
        <v>42495</v>
      </c>
      <c r="G295" s="1">
        <v>42495</v>
      </c>
      <c r="H295">
        <v>21</v>
      </c>
      <c r="I295">
        <v>173.25</v>
      </c>
      <c r="J295">
        <v>0</v>
      </c>
      <c r="K295">
        <v>35.162937899999996</v>
      </c>
      <c r="L295">
        <v>-96.9261616</v>
      </c>
      <c r="M295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295" s="5">
        <f>Table22[[#This Row],[Permit Approval Date]]-Table22[[#This Row],[Permit Submitted Date]]</f>
        <v>0</v>
      </c>
    </row>
    <row r="296" spans="1:14" hidden="1">
      <c r="A296" t="str">
        <f>"Norman"</f>
        <v>Norman</v>
      </c>
      <c r="B296">
        <v>0</v>
      </c>
      <c r="D296">
        <v>1</v>
      </c>
      <c r="E296">
        <v>29</v>
      </c>
      <c r="F296" s="1">
        <v>42496</v>
      </c>
      <c r="G296" s="1">
        <v>42503</v>
      </c>
      <c r="H296">
        <v>9</v>
      </c>
      <c r="I296">
        <v>76.5</v>
      </c>
      <c r="J296">
        <v>0</v>
      </c>
      <c r="K296">
        <v>35.632937899999995</v>
      </c>
      <c r="L296">
        <v>-97.506161599999999</v>
      </c>
      <c r="M296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296" s="5">
        <f>Table22[[#This Row],[Permit Approval Date]]-Table22[[#This Row],[Permit Submitted Date]]</f>
        <v>0</v>
      </c>
    </row>
    <row r="297" spans="1:14" hidden="1">
      <c r="A297" t="str">
        <f>"Norman"</f>
        <v>Norman</v>
      </c>
      <c r="B297">
        <v>0</v>
      </c>
      <c r="D297">
        <v>1</v>
      </c>
      <c r="E297">
        <v>29</v>
      </c>
      <c r="F297" s="1">
        <v>42503</v>
      </c>
      <c r="G297" s="1">
        <v>42507</v>
      </c>
      <c r="H297">
        <v>11</v>
      </c>
      <c r="I297">
        <v>97</v>
      </c>
      <c r="J297">
        <v>0</v>
      </c>
      <c r="K297">
        <v>36.052937899999996</v>
      </c>
      <c r="L297">
        <v>-97.626161600000003</v>
      </c>
      <c r="M297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297" s="5">
        <f>Table22[[#This Row],[Permit Approval Date]]-Table22[[#This Row],[Permit Submitted Date]]</f>
        <v>0</v>
      </c>
    </row>
    <row r="298" spans="1:14" hidden="1">
      <c r="A298" t="str">
        <f>"Norman"</f>
        <v>Norman</v>
      </c>
      <c r="B298">
        <v>0</v>
      </c>
      <c r="D298">
        <v>1</v>
      </c>
      <c r="E298">
        <v>29</v>
      </c>
      <c r="F298" s="1">
        <v>42537</v>
      </c>
      <c r="G298" s="1">
        <v>42537</v>
      </c>
      <c r="H298">
        <v>6</v>
      </c>
      <c r="I298">
        <v>41</v>
      </c>
      <c r="J298">
        <v>4</v>
      </c>
      <c r="K298">
        <v>35.552937899999996</v>
      </c>
      <c r="L298">
        <v>-96.986161600000003</v>
      </c>
      <c r="M298" s="5">
        <f>ACOS(COS(RADIANS(90-$P$2)) *COS(RADIANS(90-Table22511[[#This Row],[Latitude]])) +SIN(RADIANS(90-$P$2)) *SIN(RADIANS(90-Table22511[[#This Row],[Latitude]])) *COS(RADIANS($Q$2-Table22511[[#This Row],[Longitude]]))) *3958.756</f>
        <v>35.316230846414051</v>
      </c>
      <c r="N298" s="5">
        <f>Table22[[#This Row],[Permit Approval Date]]-Table22[[#This Row],[Permit Submitted Date]]</f>
        <v>5</v>
      </c>
    </row>
    <row r="299" spans="1:14" hidden="1">
      <c r="A299" t="str">
        <f>"Norman"</f>
        <v>Norman</v>
      </c>
      <c r="B299">
        <v>0</v>
      </c>
      <c r="D299">
        <v>1</v>
      </c>
      <c r="E299">
        <v>29</v>
      </c>
      <c r="F299" s="1">
        <v>42550</v>
      </c>
      <c r="G299" s="1">
        <v>42559</v>
      </c>
      <c r="H299">
        <v>11</v>
      </c>
      <c r="I299">
        <v>82</v>
      </c>
      <c r="J299">
        <v>0</v>
      </c>
      <c r="K299">
        <v>35.632937899999995</v>
      </c>
      <c r="L299">
        <v>-97.506161599999999</v>
      </c>
      <c r="M299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299" s="5">
        <f>Table22[[#This Row],[Permit Approval Date]]-Table22[[#This Row],[Permit Submitted Date]]</f>
        <v>0</v>
      </c>
    </row>
    <row r="300" spans="1:14" hidden="1">
      <c r="A300" t="str">
        <f>"Norman"</f>
        <v>Norman</v>
      </c>
      <c r="B300">
        <v>0</v>
      </c>
      <c r="D300">
        <v>1</v>
      </c>
      <c r="E300">
        <v>29</v>
      </c>
      <c r="F300" s="1">
        <v>42557</v>
      </c>
      <c r="G300" s="1">
        <v>42557</v>
      </c>
      <c r="H300">
        <v>13</v>
      </c>
      <c r="I300">
        <v>102.5</v>
      </c>
      <c r="J300">
        <v>3</v>
      </c>
      <c r="K300">
        <v>35.272937899999995</v>
      </c>
      <c r="L300">
        <v>-96.956161600000001</v>
      </c>
      <c r="M300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300" s="5">
        <f>Table22[[#This Row],[Permit Approval Date]]-Table22[[#This Row],[Permit Submitted Date]]</f>
        <v>7</v>
      </c>
    </row>
    <row r="301" spans="1:14" hidden="1">
      <c r="A301" t="str">
        <f>"Norman"</f>
        <v>Norman</v>
      </c>
      <c r="B301">
        <v>0</v>
      </c>
      <c r="D301">
        <v>1</v>
      </c>
      <c r="E301">
        <v>29</v>
      </c>
      <c r="F301" s="1">
        <v>42586</v>
      </c>
      <c r="G301" s="1">
        <v>42586</v>
      </c>
      <c r="H301">
        <v>12</v>
      </c>
      <c r="I301">
        <v>91</v>
      </c>
      <c r="J301">
        <v>0</v>
      </c>
      <c r="K301">
        <v>35.552937899999996</v>
      </c>
      <c r="L301">
        <v>-97.046161600000005</v>
      </c>
      <c r="M301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301" s="5">
        <f>Table22[[#This Row],[Permit Approval Date]]-Table22[[#This Row],[Permit Submitted Date]]</f>
        <v>0</v>
      </c>
    </row>
    <row r="302" spans="1:14" hidden="1">
      <c r="A302" t="str">
        <f>"Norman"</f>
        <v>Norman</v>
      </c>
      <c r="B302">
        <v>0</v>
      </c>
      <c r="D302">
        <v>1</v>
      </c>
      <c r="E302">
        <v>29</v>
      </c>
      <c r="F302" s="1">
        <v>42587</v>
      </c>
      <c r="G302" s="1">
        <v>42594</v>
      </c>
      <c r="H302">
        <v>14</v>
      </c>
      <c r="I302">
        <v>100.13</v>
      </c>
      <c r="J302">
        <v>0</v>
      </c>
      <c r="K302">
        <v>36.052937899999996</v>
      </c>
      <c r="L302">
        <v>-97.626161600000003</v>
      </c>
      <c r="M302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302" s="5">
        <f>Table22[[#This Row],[Permit Approval Date]]-Table22[[#This Row],[Permit Submitted Date]]</f>
        <v>0</v>
      </c>
    </row>
    <row r="303" spans="1:14" hidden="1">
      <c r="A303" t="str">
        <f>"Norman"</f>
        <v>Norman</v>
      </c>
      <c r="B303">
        <v>0</v>
      </c>
      <c r="D303">
        <v>2</v>
      </c>
      <c r="E303">
        <v>29</v>
      </c>
      <c r="F303" s="1">
        <v>42590</v>
      </c>
      <c r="G303" s="1">
        <v>42590</v>
      </c>
      <c r="H303">
        <v>8</v>
      </c>
      <c r="I303">
        <v>69</v>
      </c>
      <c r="J303">
        <v>0</v>
      </c>
      <c r="K303">
        <v>36.452937899999995</v>
      </c>
      <c r="L303">
        <v>-97.7861616</v>
      </c>
      <c r="M303" s="5">
        <f>ACOS(COS(RADIANS(90-$P$2)) *COS(RADIANS(90-Table22511[[#This Row],[Latitude]])) +SIN(RADIANS(90-$P$2)) *SIN(RADIANS(90-Table22511[[#This Row],[Latitude]])) *COS(RADIANS($Q$2-Table22511[[#This Row],[Longitude]]))) *3958.756</f>
        <v>88.224846694032422</v>
      </c>
      <c r="N303" s="5">
        <f>Table22[[#This Row],[Permit Approval Date]]-Table22[[#This Row],[Permit Submitted Date]]</f>
        <v>0</v>
      </c>
    </row>
    <row r="304" spans="1:14" hidden="1">
      <c r="A304" t="str">
        <f>"Norman"</f>
        <v>Norman</v>
      </c>
      <c r="B304">
        <v>0</v>
      </c>
      <c r="D304">
        <v>1</v>
      </c>
      <c r="E304">
        <v>29</v>
      </c>
      <c r="F304" s="1">
        <v>42613</v>
      </c>
      <c r="G304" s="1">
        <v>42622</v>
      </c>
      <c r="H304">
        <v>5</v>
      </c>
      <c r="I304">
        <v>37.86</v>
      </c>
      <c r="J304">
        <v>2.0599999999999996</v>
      </c>
      <c r="K304">
        <v>35.362937899999999</v>
      </c>
      <c r="L304">
        <v>-97.236161600000003</v>
      </c>
      <c r="M304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304" s="5">
        <f>Table22[[#This Row],[Permit Approval Date]]-Table22[[#This Row],[Permit Submitted Date]]</f>
        <v>0</v>
      </c>
    </row>
    <row r="305" spans="1:14" hidden="1">
      <c r="A305" t="str">
        <f>"Norman"</f>
        <v>Norman</v>
      </c>
      <c r="B305">
        <v>0</v>
      </c>
      <c r="D305">
        <v>2</v>
      </c>
      <c r="E305">
        <v>29</v>
      </c>
      <c r="F305" s="1">
        <v>42615</v>
      </c>
      <c r="G305" s="1">
        <v>42620</v>
      </c>
      <c r="H305">
        <v>6</v>
      </c>
      <c r="I305">
        <v>51.89</v>
      </c>
      <c r="J305">
        <v>0</v>
      </c>
      <c r="K305">
        <v>36.282937899999993</v>
      </c>
      <c r="L305">
        <v>-98.2861616</v>
      </c>
      <c r="M305" s="5">
        <f>ACOS(COS(RADIANS(90-$P$2)) *COS(RADIANS(90-Table22511[[#This Row],[Latitude]])) +SIN(RADIANS(90-$P$2)) *SIN(RADIANS(90-Table22511[[#This Row],[Latitude]])) *COS(RADIANS($Q$2-Table22511[[#This Row],[Longitude]]))) *3958.756</f>
        <v>88.047567121306258</v>
      </c>
      <c r="N305" s="5">
        <f>Table22[[#This Row],[Permit Approval Date]]-Table22[[#This Row],[Permit Submitted Date]]</f>
        <v>9</v>
      </c>
    </row>
    <row r="306" spans="1:14" hidden="1">
      <c r="A306" t="str">
        <f>"Norman"</f>
        <v>Norman</v>
      </c>
      <c r="B306">
        <v>0</v>
      </c>
      <c r="D306">
        <v>1</v>
      </c>
      <c r="E306">
        <v>29</v>
      </c>
      <c r="F306" s="1">
        <v>42643</v>
      </c>
      <c r="G306" s="1">
        <v>42655</v>
      </c>
      <c r="H306">
        <v>11</v>
      </c>
      <c r="I306">
        <v>89.559999999999988</v>
      </c>
      <c r="J306">
        <v>0</v>
      </c>
      <c r="K306">
        <v>35.232937899999996</v>
      </c>
      <c r="L306">
        <v>-97.006161599999999</v>
      </c>
      <c r="M306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06" s="5">
        <f>Table22[[#This Row],[Permit Approval Date]]-Table22[[#This Row],[Permit Submitted Date]]</f>
        <v>8</v>
      </c>
    </row>
    <row r="307" spans="1:14" hidden="1">
      <c r="A307" t="str">
        <f>"Norman"</f>
        <v>Norman</v>
      </c>
      <c r="B307">
        <v>0</v>
      </c>
      <c r="D307">
        <v>1</v>
      </c>
      <c r="E307">
        <v>29</v>
      </c>
      <c r="F307" s="1">
        <v>42650</v>
      </c>
      <c r="G307" s="1">
        <v>42650</v>
      </c>
      <c r="H307">
        <v>4</v>
      </c>
      <c r="I307">
        <v>45.01</v>
      </c>
      <c r="J307">
        <v>0</v>
      </c>
      <c r="K307">
        <v>35.162937899999996</v>
      </c>
      <c r="L307">
        <v>-96.9261616</v>
      </c>
      <c r="M307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307" s="5">
        <f>Table22[[#This Row],[Permit Approval Date]]-Table22[[#This Row],[Permit Submitted Date]]</f>
        <v>7</v>
      </c>
    </row>
    <row r="308" spans="1:14" hidden="1">
      <c r="A308" t="str">
        <f>"Norman"</f>
        <v>Norman</v>
      </c>
      <c r="B308">
        <v>0</v>
      </c>
      <c r="D308">
        <v>1</v>
      </c>
      <c r="E308">
        <v>29</v>
      </c>
      <c r="F308" s="1">
        <v>42657</v>
      </c>
      <c r="G308" s="1">
        <v>42657</v>
      </c>
      <c r="H308">
        <v>5</v>
      </c>
      <c r="I308">
        <v>45.96</v>
      </c>
      <c r="J308">
        <v>0</v>
      </c>
      <c r="K308">
        <v>36.002937899999999</v>
      </c>
      <c r="L308">
        <v>-97.346161600000002</v>
      </c>
      <c r="M308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308" s="5">
        <f>Table22[[#This Row],[Permit Approval Date]]-Table22[[#This Row],[Permit Submitted Date]]</f>
        <v>10</v>
      </c>
    </row>
    <row r="309" spans="1:14" hidden="1">
      <c r="A309" t="str">
        <f>"Norman"</f>
        <v>Norman</v>
      </c>
      <c r="B309">
        <v>0</v>
      </c>
      <c r="D309">
        <v>1</v>
      </c>
      <c r="E309">
        <v>29</v>
      </c>
      <c r="F309" s="1">
        <v>42661</v>
      </c>
      <c r="G309" s="1">
        <v>42663</v>
      </c>
      <c r="H309">
        <v>11</v>
      </c>
      <c r="I309">
        <v>83.050000000000011</v>
      </c>
      <c r="J309">
        <v>0</v>
      </c>
      <c r="K309">
        <v>35.152937899999998</v>
      </c>
      <c r="L309">
        <v>-97.416161599999995</v>
      </c>
      <c r="M309" s="5">
        <f>ACOS(COS(RADIANS(90-$P$2)) *COS(RADIANS(90-Table22511[[#This Row],[Latitude]])) +SIN(RADIANS(90-$P$2)) *SIN(RADIANS(90-Table22511[[#This Row],[Latitude]])) *COS(RADIANS($Q$2-Table22511[[#This Row],[Longitude]]))) *3958.756</f>
        <v>4.0539853415848448</v>
      </c>
      <c r="N309" s="5">
        <f>Table22[[#This Row],[Permit Approval Date]]-Table22[[#This Row],[Permit Submitted Date]]</f>
        <v>6</v>
      </c>
    </row>
    <row r="310" spans="1:14">
      <c r="A310" t="str">
        <f>"Norman"</f>
        <v>Norman</v>
      </c>
      <c r="B310">
        <v>0</v>
      </c>
      <c r="C310">
        <v>1</v>
      </c>
      <c r="D310">
        <v>1</v>
      </c>
      <c r="E310">
        <v>29</v>
      </c>
      <c r="F310" s="1">
        <v>42683</v>
      </c>
      <c r="G310" s="1">
        <v>42683</v>
      </c>
      <c r="H310">
        <v>11</v>
      </c>
      <c r="I310">
        <v>79.06</v>
      </c>
      <c r="J310">
        <v>8</v>
      </c>
      <c r="K310">
        <v>34.902937899999998</v>
      </c>
      <c r="L310">
        <v>-97.886161600000008</v>
      </c>
      <c r="M310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310" s="5">
        <f>Table22[[#This Row],[Permit Approval Date]]-Table22[[#This Row],[Permit Submitted Date]]</f>
        <v>0</v>
      </c>
    </row>
    <row r="311" spans="1:14" hidden="1">
      <c r="A311" t="str">
        <f>"Norman"</f>
        <v>Norman</v>
      </c>
      <c r="B311">
        <v>0</v>
      </c>
      <c r="D311">
        <v>1</v>
      </c>
      <c r="E311">
        <v>29</v>
      </c>
      <c r="F311" s="1">
        <v>42748</v>
      </c>
      <c r="G311" s="1">
        <v>42748</v>
      </c>
      <c r="H311">
        <v>4</v>
      </c>
      <c r="I311">
        <v>36</v>
      </c>
      <c r="J311">
        <v>0</v>
      </c>
      <c r="K311">
        <v>36.052937899999996</v>
      </c>
      <c r="L311">
        <v>-97.626161600000003</v>
      </c>
      <c r="M311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311" s="5">
        <f>Table22[[#This Row],[Permit Approval Date]]-Table22[[#This Row],[Permit Submitted Date]]</f>
        <v>6</v>
      </c>
    </row>
    <row r="312" spans="1:14" hidden="1">
      <c r="A312" t="str">
        <f>"Norman"</f>
        <v>Norman</v>
      </c>
      <c r="B312">
        <v>0</v>
      </c>
      <c r="D312">
        <v>1</v>
      </c>
      <c r="E312">
        <v>29</v>
      </c>
      <c r="F312" s="1">
        <v>42766</v>
      </c>
      <c r="G312" s="1">
        <v>42766</v>
      </c>
      <c r="H312">
        <v>10</v>
      </c>
      <c r="I312">
        <v>58.460000000000008</v>
      </c>
      <c r="J312">
        <v>0</v>
      </c>
      <c r="K312">
        <v>35.232937899999996</v>
      </c>
      <c r="L312">
        <v>-97.006161599999999</v>
      </c>
      <c r="M31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12" s="5">
        <f>Table22[[#This Row],[Permit Approval Date]]-Table22[[#This Row],[Permit Submitted Date]]</f>
        <v>0</v>
      </c>
    </row>
    <row r="313" spans="1:14" hidden="1">
      <c r="A313" t="str">
        <f>"Norman"</f>
        <v>Norman</v>
      </c>
      <c r="B313">
        <v>0</v>
      </c>
      <c r="D313">
        <v>1</v>
      </c>
      <c r="E313">
        <v>29</v>
      </c>
      <c r="F313" s="1">
        <v>42772</v>
      </c>
      <c r="G313" s="1">
        <v>42772</v>
      </c>
      <c r="H313">
        <v>9</v>
      </c>
      <c r="I313">
        <v>63.519999999999996</v>
      </c>
      <c r="J313">
        <v>0</v>
      </c>
      <c r="K313">
        <v>35.662937899999996</v>
      </c>
      <c r="L313">
        <v>-97.076161600000006</v>
      </c>
      <c r="M313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313" s="5">
        <f>Table22[[#This Row],[Permit Approval Date]]-Table22[[#This Row],[Permit Submitted Date]]</f>
        <v>6</v>
      </c>
    </row>
    <row r="314" spans="1:14" hidden="1">
      <c r="A314" t="str">
        <f>"Norman"</f>
        <v>Norman</v>
      </c>
      <c r="B314">
        <v>0</v>
      </c>
      <c r="D314">
        <v>1</v>
      </c>
      <c r="E314">
        <v>29</v>
      </c>
      <c r="F314" s="1">
        <v>42802</v>
      </c>
      <c r="G314" s="1">
        <v>42811</v>
      </c>
      <c r="H314">
        <v>8</v>
      </c>
      <c r="I314">
        <v>57.7</v>
      </c>
      <c r="J314">
        <v>0</v>
      </c>
      <c r="K314">
        <v>35.152937899999998</v>
      </c>
      <c r="L314">
        <v>-97.236161600000003</v>
      </c>
      <c r="M314" s="5">
        <f>ACOS(COS(RADIANS(90-$P$2)) *COS(RADIANS(90-Table22511[[#This Row],[Latitude]])) +SIN(RADIANS(90-$P$2)) *SIN(RADIANS(90-Table22511[[#This Row],[Latitude]])) *COS(RADIANS($Q$2-Table22511[[#This Row],[Longitude]]))) *3958.756</f>
        <v>12.439282911481813</v>
      </c>
      <c r="N314" s="5">
        <f>Table22[[#This Row],[Permit Approval Date]]-Table22[[#This Row],[Permit Submitted Date]]</f>
        <v>0</v>
      </c>
    </row>
    <row r="315" spans="1:14" hidden="1">
      <c r="A315" t="str">
        <f>"Norman"</f>
        <v>Norman</v>
      </c>
      <c r="B315">
        <v>1</v>
      </c>
      <c r="D315">
        <v>1</v>
      </c>
      <c r="E315">
        <v>29</v>
      </c>
      <c r="F315" s="1">
        <v>42814</v>
      </c>
      <c r="G315" s="1">
        <v>42828</v>
      </c>
      <c r="H315">
        <v>8</v>
      </c>
      <c r="I315">
        <v>65.940000000000012</v>
      </c>
      <c r="J315">
        <v>0</v>
      </c>
      <c r="K315">
        <v>34.882937899999995</v>
      </c>
      <c r="L315">
        <v>-96.836161599999997</v>
      </c>
      <c r="M315" s="5">
        <f>ACOS(COS(RADIANS(90-$P$2)) *COS(RADIANS(90-Table22511[[#This Row],[Latitude]])) +SIN(RADIANS(90-$P$2)) *SIN(RADIANS(90-Table22511[[#This Row],[Latitude]])) *COS(RADIANS($Q$2-Table22511[[#This Row],[Longitude]]))) *3958.756</f>
        <v>41.120493982645655</v>
      </c>
      <c r="N315" s="5">
        <f>Table22[[#This Row],[Permit Approval Date]]-Table22[[#This Row],[Permit Submitted Date]]</f>
        <v>4</v>
      </c>
    </row>
    <row r="316" spans="1:14" hidden="1">
      <c r="A316" t="str">
        <f>"Norman"</f>
        <v>Norman</v>
      </c>
      <c r="B316">
        <v>0</v>
      </c>
      <c r="D316">
        <v>1</v>
      </c>
      <c r="E316">
        <v>29</v>
      </c>
      <c r="F316" s="1">
        <v>42817</v>
      </c>
      <c r="G316" s="1">
        <v>42817</v>
      </c>
      <c r="H316">
        <v>7</v>
      </c>
      <c r="I316">
        <v>53.79</v>
      </c>
      <c r="J316">
        <v>0</v>
      </c>
      <c r="K316">
        <v>35.312937899999994</v>
      </c>
      <c r="L316">
        <v>-97.116161599999998</v>
      </c>
      <c r="M316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316" s="5">
        <f>Table22[[#This Row],[Permit Approval Date]]-Table22[[#This Row],[Permit Submitted Date]]</f>
        <v>0</v>
      </c>
    </row>
    <row r="317" spans="1:14" hidden="1">
      <c r="A317" t="str">
        <f>"Norman"</f>
        <v>Norman</v>
      </c>
      <c r="B317">
        <v>0</v>
      </c>
      <c r="D317">
        <v>1</v>
      </c>
      <c r="E317">
        <v>29</v>
      </c>
      <c r="F317" s="1">
        <v>42838</v>
      </c>
      <c r="G317" s="1">
        <v>42838</v>
      </c>
      <c r="H317">
        <v>6</v>
      </c>
      <c r="I317">
        <v>44.58</v>
      </c>
      <c r="J317">
        <v>0</v>
      </c>
      <c r="K317">
        <v>34.902937899999998</v>
      </c>
      <c r="L317">
        <v>-97.886161600000008</v>
      </c>
      <c r="M317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317" s="5">
        <f>Table22[[#This Row],[Permit Approval Date]]-Table22[[#This Row],[Permit Submitted Date]]</f>
        <v>0</v>
      </c>
    </row>
    <row r="318" spans="1:14" hidden="1">
      <c r="A318" t="str">
        <f>"Norman"</f>
        <v>Norman</v>
      </c>
      <c r="B318">
        <v>1</v>
      </c>
      <c r="D318">
        <v>1</v>
      </c>
      <c r="E318">
        <v>29</v>
      </c>
      <c r="F318" s="1">
        <v>42856</v>
      </c>
      <c r="G318" s="1">
        <v>42864</v>
      </c>
      <c r="H318">
        <v>9</v>
      </c>
      <c r="I318">
        <v>70.260000000000005</v>
      </c>
      <c r="J318">
        <v>0</v>
      </c>
      <c r="K318">
        <v>34.662937899999996</v>
      </c>
      <c r="L318">
        <v>-97.116161599999998</v>
      </c>
      <c r="M318" s="5">
        <f>ACOS(COS(RADIANS(90-$P$2)) *COS(RADIANS(90-Table22511[[#This Row],[Latitude]])) +SIN(RADIANS(90-$P$2)) *SIN(RADIANS(90-Table22511[[#This Row],[Latitude]])) *COS(RADIANS($Q$2-Table22511[[#This Row],[Longitude]]))) *3958.756</f>
        <v>41.935888738776761</v>
      </c>
      <c r="N318" s="5">
        <f>Table22[[#This Row],[Permit Approval Date]]-Table22[[#This Row],[Permit Submitted Date]]</f>
        <v>0</v>
      </c>
    </row>
    <row r="319" spans="1:14" hidden="1">
      <c r="A319" t="str">
        <f>"Norman"</f>
        <v>Norman</v>
      </c>
      <c r="B319">
        <v>0</v>
      </c>
      <c r="D319">
        <v>1</v>
      </c>
      <c r="E319">
        <v>29</v>
      </c>
      <c r="F319" s="1">
        <v>42863</v>
      </c>
      <c r="G319" s="1">
        <v>42871</v>
      </c>
      <c r="H319">
        <v>8</v>
      </c>
      <c r="I319">
        <v>56.379999999999995</v>
      </c>
      <c r="J319">
        <v>0</v>
      </c>
      <c r="K319">
        <v>35.212937899999993</v>
      </c>
      <c r="L319">
        <v>-97.326161600000006</v>
      </c>
      <c r="M319" s="5">
        <f>ACOS(COS(RADIANS(90-$P$2)) *COS(RADIANS(90-Table22511[[#This Row],[Latitude]])) +SIN(RADIANS(90-$P$2)) *SIN(RADIANS(90-Table22511[[#This Row],[Latitude]])) *COS(RADIANS($Q$2-Table22511[[#This Row],[Longitude]]))) *3958.756</f>
        <v>6.8166806528037238</v>
      </c>
      <c r="N319" s="5">
        <f>Table22[[#This Row],[Permit Approval Date]]-Table22[[#This Row],[Permit Submitted Date]]</f>
        <v>0</v>
      </c>
    </row>
    <row r="320" spans="1:14" hidden="1">
      <c r="A320" t="str">
        <f>"Norman"</f>
        <v>Norman</v>
      </c>
      <c r="B320">
        <v>1</v>
      </c>
      <c r="D320">
        <v>1</v>
      </c>
      <c r="E320">
        <v>29</v>
      </c>
      <c r="F320" s="1">
        <v>42866</v>
      </c>
      <c r="G320" s="1">
        <v>42874</v>
      </c>
      <c r="H320">
        <v>8</v>
      </c>
      <c r="I320">
        <v>66.179999999999993</v>
      </c>
      <c r="J320">
        <v>0</v>
      </c>
      <c r="K320">
        <v>35.138142000000002</v>
      </c>
      <c r="L320">
        <v>-97.345610999999991</v>
      </c>
      <c r="M320" s="5">
        <f>ACOS(COS(RADIANS(90-$P$2)) *COS(RADIANS(90-Table22511[[#This Row],[Latitude]])) +SIN(RADIANS(90-$P$2)) *SIN(RADIANS(90-Table22511[[#This Row],[Latitude]])) *COS(RADIANS($Q$2-Table22511[[#This Row],[Longitude]]))) *3958.756</f>
        <v>7.3872699983068753</v>
      </c>
      <c r="N320" s="5">
        <f>Table22[[#This Row],[Permit Approval Date]]-Table22[[#This Row],[Permit Submitted Date]]</f>
        <v>4</v>
      </c>
    </row>
    <row r="321" spans="1:14" hidden="1">
      <c r="A321" t="str">
        <f>"Norman"</f>
        <v>Norman</v>
      </c>
      <c r="B321">
        <v>1</v>
      </c>
      <c r="D321">
        <v>1</v>
      </c>
      <c r="E321">
        <v>29</v>
      </c>
      <c r="F321" s="1">
        <v>42878</v>
      </c>
      <c r="G321" s="1">
        <v>42887</v>
      </c>
      <c r="H321">
        <v>6</v>
      </c>
      <c r="I321">
        <v>56.4</v>
      </c>
      <c r="J321">
        <v>0</v>
      </c>
      <c r="K321">
        <v>35.028142000000003</v>
      </c>
      <c r="L321">
        <v>-97.31561099999999</v>
      </c>
      <c r="M321" s="5">
        <f>ACOS(COS(RADIANS(90-$P$2)) *COS(RADIANS(90-Table22511[[#This Row],[Latitude]])) +SIN(RADIANS(90-$P$2)) *SIN(RADIANS(90-Table22511[[#This Row],[Latitude]])) *COS(RADIANS($Q$2-Table22511[[#This Row],[Longitude]]))) *3958.756</f>
        <v>14.351070610021909</v>
      </c>
      <c r="N321" s="5">
        <f>Table22[[#This Row],[Permit Approval Date]]-Table22[[#This Row],[Permit Submitted Date]]</f>
        <v>0</v>
      </c>
    </row>
    <row r="322" spans="1:14" hidden="1">
      <c r="A322" t="str">
        <f>"Norman"</f>
        <v>Norman</v>
      </c>
      <c r="B322">
        <v>0</v>
      </c>
      <c r="D322">
        <v>1</v>
      </c>
      <c r="E322">
        <v>29</v>
      </c>
      <c r="F322" s="1">
        <v>42895</v>
      </c>
      <c r="G322" s="1">
        <v>42895</v>
      </c>
      <c r="H322">
        <v>6</v>
      </c>
      <c r="I322">
        <v>46.21</v>
      </c>
      <c r="J322">
        <v>0</v>
      </c>
      <c r="K322">
        <v>34.902937899999998</v>
      </c>
      <c r="L322">
        <v>-97.886161600000008</v>
      </c>
      <c r="M322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322" s="5">
        <f>Table22[[#This Row],[Permit Approval Date]]-Table22[[#This Row],[Permit Submitted Date]]</f>
        <v>8</v>
      </c>
    </row>
    <row r="323" spans="1:14">
      <c r="A323" t="str">
        <f>"Norman"</f>
        <v>Norman</v>
      </c>
      <c r="B323">
        <v>1</v>
      </c>
      <c r="C323">
        <v>1</v>
      </c>
      <c r="D323">
        <v>1</v>
      </c>
      <c r="E323">
        <v>29</v>
      </c>
      <c r="F323" s="1">
        <v>42899</v>
      </c>
      <c r="G323" s="1">
        <v>42899</v>
      </c>
      <c r="H323">
        <v>12</v>
      </c>
      <c r="I323">
        <v>103.45</v>
      </c>
      <c r="J323">
        <v>10.199999999999999</v>
      </c>
      <c r="K323">
        <v>35.133621399999996</v>
      </c>
      <c r="L323">
        <v>-97.339232199999998</v>
      </c>
      <c r="M323" s="5">
        <f>ACOS(COS(RADIANS(90-$P$2)) *COS(RADIANS(90-Table22511[[#This Row],[Latitude]])) +SIN(RADIANS(90-$P$2)) *SIN(RADIANS(90-Table22511[[#This Row],[Latitude]])) *COS(RADIANS($Q$2-Table22511[[#This Row],[Longitude]]))) *3958.756</f>
        <v>7.8640625286040198</v>
      </c>
      <c r="N323" s="5">
        <f>Table22[[#This Row],[Permit Approval Date]]-Table22[[#This Row],[Permit Submitted Date]]</f>
        <v>0</v>
      </c>
    </row>
    <row r="324" spans="1:14" hidden="1">
      <c r="A324" t="str">
        <f>"Norman"</f>
        <v>Norman</v>
      </c>
      <c r="B324">
        <v>1</v>
      </c>
      <c r="D324">
        <v>1</v>
      </c>
      <c r="E324">
        <v>29</v>
      </c>
      <c r="F324" s="1">
        <v>42901</v>
      </c>
      <c r="G324" s="1">
        <v>42901</v>
      </c>
      <c r="H324">
        <v>10</v>
      </c>
      <c r="I324">
        <v>97.169999999999987</v>
      </c>
      <c r="J324">
        <v>0</v>
      </c>
      <c r="K324">
        <v>35.035301499999996</v>
      </c>
      <c r="L324">
        <v>-97.676652799999999</v>
      </c>
      <c r="M324" s="5">
        <f>ACOS(COS(RADIANS(90-$P$2)) *COS(RADIANS(90-Table22511[[#This Row],[Latitude]])) +SIN(RADIANS(90-$P$2)) *SIN(RADIANS(90-Table22511[[#This Row],[Latitude]])) *COS(RADIANS($Q$2-Table22511[[#This Row],[Longitude]]))) *3958.756</f>
        <v>17.556165258161009</v>
      </c>
      <c r="N324" s="5">
        <f>Table22[[#This Row],[Permit Approval Date]]-Table22[[#This Row],[Permit Submitted Date]]</f>
        <v>2</v>
      </c>
    </row>
    <row r="325" spans="1:14" hidden="1">
      <c r="A325" t="str">
        <f>"Norman"</f>
        <v>Norman</v>
      </c>
      <c r="B325">
        <v>0</v>
      </c>
      <c r="D325">
        <v>1</v>
      </c>
      <c r="E325">
        <v>29</v>
      </c>
      <c r="F325" s="1">
        <v>42906</v>
      </c>
      <c r="G325" s="1">
        <v>42913</v>
      </c>
      <c r="H325">
        <v>3</v>
      </c>
      <c r="I325">
        <v>27.630000000000003</v>
      </c>
      <c r="J325">
        <v>0</v>
      </c>
      <c r="K325">
        <v>35.362937899999999</v>
      </c>
      <c r="L325">
        <v>-97.236161600000003</v>
      </c>
      <c r="M325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325" s="5">
        <f>Table22[[#This Row],[Permit Approval Date]]-Table22[[#This Row],[Permit Submitted Date]]</f>
        <v>7</v>
      </c>
    </row>
    <row r="326" spans="1:14">
      <c r="A326" t="str">
        <f>"Norman"</f>
        <v>Norman</v>
      </c>
      <c r="B326">
        <v>0</v>
      </c>
      <c r="C326">
        <v>1</v>
      </c>
      <c r="D326">
        <v>1</v>
      </c>
      <c r="E326">
        <v>29</v>
      </c>
      <c r="F326" s="1">
        <v>42913</v>
      </c>
      <c r="G326" s="1">
        <v>42913</v>
      </c>
      <c r="H326">
        <v>8</v>
      </c>
      <c r="I326">
        <v>58.269999999999996</v>
      </c>
      <c r="J326">
        <v>11.78</v>
      </c>
      <c r="K326">
        <v>35.162937899999996</v>
      </c>
      <c r="L326">
        <v>-96.9261616</v>
      </c>
      <c r="M326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326" s="5">
        <f>Table22[[#This Row],[Permit Approval Date]]-Table22[[#This Row],[Permit Submitted Date]]</f>
        <v>0</v>
      </c>
    </row>
    <row r="327" spans="1:14" hidden="1">
      <c r="A327" t="str">
        <f>"Norman"</f>
        <v>Norman</v>
      </c>
      <c r="B327">
        <v>0</v>
      </c>
      <c r="D327">
        <v>1</v>
      </c>
      <c r="E327">
        <v>29</v>
      </c>
      <c r="F327" s="1">
        <v>42928</v>
      </c>
      <c r="G327" s="1">
        <v>42928</v>
      </c>
      <c r="H327">
        <v>6</v>
      </c>
      <c r="I327">
        <v>32</v>
      </c>
      <c r="J327">
        <v>0</v>
      </c>
      <c r="K327">
        <v>36.002937899999999</v>
      </c>
      <c r="L327">
        <v>-97.346161600000002</v>
      </c>
      <c r="M327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327" s="5">
        <f>Table22[[#This Row],[Permit Approval Date]]-Table22[[#This Row],[Permit Submitted Date]]</f>
        <v>0</v>
      </c>
    </row>
    <row r="328" spans="1:14" hidden="1">
      <c r="A328" t="str">
        <f>"Norman"</f>
        <v>Norman</v>
      </c>
      <c r="B328">
        <v>1</v>
      </c>
      <c r="D328">
        <v>1</v>
      </c>
      <c r="E328">
        <v>29</v>
      </c>
      <c r="F328" s="1">
        <v>42941</v>
      </c>
      <c r="G328" s="1">
        <v>42941</v>
      </c>
      <c r="H328">
        <v>12</v>
      </c>
      <c r="I328">
        <v>98.550000000000011</v>
      </c>
      <c r="J328">
        <v>6.32</v>
      </c>
      <c r="K328">
        <v>35.180556999999993</v>
      </c>
      <c r="L328">
        <v>-97.540181399999994</v>
      </c>
      <c r="M328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328" s="5">
        <f>Table22[[#This Row],[Permit Approval Date]]-Table22[[#This Row],[Permit Submitted Date]]</f>
        <v>6</v>
      </c>
    </row>
    <row r="329" spans="1:14" hidden="1">
      <c r="A329" t="str">
        <f>"Norman"</f>
        <v>Norman</v>
      </c>
      <c r="B329">
        <v>1</v>
      </c>
      <c r="D329">
        <v>2</v>
      </c>
      <c r="E329">
        <v>29</v>
      </c>
      <c r="F329" s="1">
        <v>42941</v>
      </c>
      <c r="G329" s="1">
        <v>42941</v>
      </c>
      <c r="H329">
        <v>15</v>
      </c>
      <c r="I329">
        <v>94.33</v>
      </c>
      <c r="J329">
        <v>8.33</v>
      </c>
      <c r="K329">
        <v>35.210556999999994</v>
      </c>
      <c r="L329">
        <v>-97.610181400000016</v>
      </c>
      <c r="M329" s="5">
        <f>ACOS(COS(RADIANS(90-$P$2)) *COS(RADIANS(90-Table22511[[#This Row],[Latitude]])) +SIN(RADIANS(90-$P$2)) *SIN(RADIANS(90-Table22511[[#This Row],[Latitude]])) *COS(RADIANS($Q$2-Table22511[[#This Row],[Longitude]]))) *3958.756</f>
        <v>9.2388710109045373</v>
      </c>
      <c r="N329" s="5">
        <f>Table22[[#This Row],[Permit Approval Date]]-Table22[[#This Row],[Permit Submitted Date]]</f>
        <v>17</v>
      </c>
    </row>
    <row r="330" spans="1:14" hidden="1">
      <c r="A330" t="str">
        <f>"Norman"</f>
        <v>Norman</v>
      </c>
      <c r="B330">
        <v>1</v>
      </c>
      <c r="D330">
        <v>1</v>
      </c>
      <c r="E330">
        <v>29</v>
      </c>
      <c r="F330" s="1">
        <v>42943</v>
      </c>
      <c r="G330" s="1">
        <v>42943</v>
      </c>
      <c r="H330">
        <v>8</v>
      </c>
      <c r="I330">
        <v>46.410000000000004</v>
      </c>
      <c r="J330">
        <v>8.4699999999999989</v>
      </c>
      <c r="K330">
        <v>35.260556999999999</v>
      </c>
      <c r="L330">
        <v>-97.540181399999994</v>
      </c>
      <c r="M330" s="5">
        <f>ACOS(COS(RADIANS(90-$P$2)) *COS(RADIANS(90-Table22511[[#This Row],[Latitude]])) +SIN(RADIANS(90-$P$2)) *SIN(RADIANS(90-Table22511[[#This Row],[Latitude]])) *COS(RADIANS($Q$2-Table22511[[#This Row],[Longitude]]))) *3958.756</f>
        <v>6.4849763629514818</v>
      </c>
      <c r="N330" s="5">
        <f>Table22[[#This Row],[Permit Approval Date]]-Table22[[#This Row],[Permit Submitted Date]]</f>
        <v>0</v>
      </c>
    </row>
    <row r="331" spans="1:14" hidden="1">
      <c r="A331" t="str">
        <f>"Norman"</f>
        <v>Norman</v>
      </c>
      <c r="B331">
        <v>1</v>
      </c>
      <c r="D331">
        <v>1</v>
      </c>
      <c r="E331">
        <v>29</v>
      </c>
      <c r="F331" s="1">
        <v>42950</v>
      </c>
      <c r="G331" s="1">
        <v>42955</v>
      </c>
      <c r="H331">
        <v>6</v>
      </c>
      <c r="I331">
        <v>57.269999999999996</v>
      </c>
      <c r="J331">
        <v>6.18</v>
      </c>
      <c r="K331">
        <v>35.440556999999998</v>
      </c>
      <c r="L331">
        <v>-97.650181400000008</v>
      </c>
      <c r="M331" s="5">
        <f>ACOS(COS(RADIANS(90-$P$2)) *COS(RADIANS(90-Table22511[[#This Row],[Latitude]])) +SIN(RADIANS(90-$P$2)) *SIN(RADIANS(90-Table22511[[#This Row],[Latitude]])) *COS(RADIANS($Q$2-Table22511[[#This Row],[Longitude]]))) *3958.756</f>
        <v>19.853895442695702</v>
      </c>
      <c r="N331" s="5">
        <f>Table22[[#This Row],[Permit Approval Date]]-Table22[[#This Row],[Permit Submitted Date]]</f>
        <v>0</v>
      </c>
    </row>
    <row r="332" spans="1:14" hidden="1">
      <c r="A332" t="str">
        <f>"Norman"</f>
        <v>Norman</v>
      </c>
      <c r="B332">
        <v>0</v>
      </c>
      <c r="D332">
        <v>1</v>
      </c>
      <c r="E332">
        <v>29</v>
      </c>
      <c r="F332" s="1">
        <v>42964</v>
      </c>
      <c r="G332" s="1">
        <v>42964</v>
      </c>
      <c r="H332">
        <v>3</v>
      </c>
      <c r="I332">
        <v>32.65</v>
      </c>
      <c r="J332">
        <v>0</v>
      </c>
      <c r="K332">
        <v>34.992937899999994</v>
      </c>
      <c r="L332">
        <v>-97.256161599999999</v>
      </c>
      <c r="M332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332" s="5">
        <f>Table22[[#This Row],[Permit Approval Date]]-Table22[[#This Row],[Permit Submitted Date]]</f>
        <v>2</v>
      </c>
    </row>
    <row r="333" spans="1:14" hidden="1">
      <c r="A333" t="str">
        <f>"Norman"</f>
        <v>Norman</v>
      </c>
      <c r="B333">
        <v>1</v>
      </c>
      <c r="D333">
        <v>1</v>
      </c>
      <c r="E333">
        <v>29</v>
      </c>
      <c r="F333" s="1">
        <v>42965</v>
      </c>
      <c r="G333" s="1">
        <v>42971</v>
      </c>
      <c r="H333">
        <v>6</v>
      </c>
      <c r="I333">
        <v>45.18</v>
      </c>
      <c r="J333">
        <v>0</v>
      </c>
      <c r="K333">
        <v>34.933925000000002</v>
      </c>
      <c r="L333">
        <v>-97.229213999999999</v>
      </c>
      <c r="M333" s="5">
        <f>ACOS(COS(RADIANS(90-$P$2)) *COS(RADIANS(90-Table22511[[#This Row],[Latitude]])) +SIN(RADIANS(90-$P$2)) *SIN(RADIANS(90-Table22511[[#This Row],[Latitude]])) *COS(RADIANS($Q$2-Table22511[[#This Row],[Longitude]]))) *3958.756</f>
        <v>22.46576274585075</v>
      </c>
      <c r="N333" s="5">
        <f>Table22[[#This Row],[Permit Approval Date]]-Table22[[#This Row],[Permit Submitted Date]]</f>
        <v>0</v>
      </c>
    </row>
    <row r="334" spans="1:14" hidden="1">
      <c r="A334" t="str">
        <f>"Norman"</f>
        <v>Norman</v>
      </c>
      <c r="B334">
        <v>1</v>
      </c>
      <c r="D334">
        <v>1</v>
      </c>
      <c r="E334">
        <v>29</v>
      </c>
      <c r="F334" s="1">
        <v>42971</v>
      </c>
      <c r="G334" s="1">
        <v>42990</v>
      </c>
      <c r="H334">
        <v>3</v>
      </c>
      <c r="I334">
        <v>33.5</v>
      </c>
      <c r="J334">
        <v>0</v>
      </c>
      <c r="K334">
        <v>34.583925000000001</v>
      </c>
      <c r="L334">
        <v>-96.949213999999998</v>
      </c>
      <c r="M334" s="5">
        <f>ACOS(COS(RADIANS(90-$P$2)) *COS(RADIANS(90-Table22511[[#This Row],[Latitude]])) +SIN(RADIANS(90-$P$2)) *SIN(RADIANS(90-Table22511[[#This Row],[Latitude]])) *COS(RADIANS($Q$2-Table22511[[#This Row],[Longitude]]))) *3958.756</f>
        <v>51.403779370630609</v>
      </c>
      <c r="N334" s="5">
        <f>Table22[[#This Row],[Permit Approval Date]]-Table22[[#This Row],[Permit Submitted Date]]</f>
        <v>0</v>
      </c>
    </row>
    <row r="335" spans="1:14" hidden="1">
      <c r="A335" t="str">
        <f>"Norman"</f>
        <v>Norman</v>
      </c>
      <c r="B335">
        <v>1</v>
      </c>
      <c r="D335">
        <v>1</v>
      </c>
      <c r="E335">
        <v>29</v>
      </c>
      <c r="F335" s="1">
        <v>42977</v>
      </c>
      <c r="G335" s="1">
        <v>43000</v>
      </c>
      <c r="H335">
        <v>9</v>
      </c>
      <c r="I335">
        <v>74.55</v>
      </c>
      <c r="J335">
        <v>3.4</v>
      </c>
      <c r="K335">
        <v>35.474735699999997</v>
      </c>
      <c r="L335">
        <v>-97.631802700000009</v>
      </c>
      <c r="M335" s="5">
        <f>ACOS(COS(RADIANS(90-$P$2)) *COS(RADIANS(90-Table22511[[#This Row],[Latitude]])) +SIN(RADIANS(90-$P$2)) *SIN(RADIANS(90-Table22511[[#This Row],[Latitude]])) *COS(RADIANS($Q$2-Table22511[[#This Row],[Longitude]]))) *3958.756</f>
        <v>21.296080027956496</v>
      </c>
      <c r="N335" s="5">
        <f>Table22[[#This Row],[Permit Approval Date]]-Table22[[#This Row],[Permit Submitted Date]]</f>
        <v>1</v>
      </c>
    </row>
    <row r="336" spans="1:14" hidden="1">
      <c r="A336" t="str">
        <f>"Norman"</f>
        <v>Norman</v>
      </c>
      <c r="B336">
        <v>1</v>
      </c>
      <c r="D336">
        <v>1</v>
      </c>
      <c r="E336">
        <v>29</v>
      </c>
      <c r="F336" s="1">
        <v>42984</v>
      </c>
      <c r="G336" s="1">
        <v>42986</v>
      </c>
      <c r="H336">
        <v>7</v>
      </c>
      <c r="I336">
        <v>64</v>
      </c>
      <c r="J336">
        <v>0</v>
      </c>
      <c r="K336">
        <v>35.313924999999998</v>
      </c>
      <c r="L336">
        <v>-97.779213999999996</v>
      </c>
      <c r="M336" s="5">
        <f>ACOS(COS(RADIANS(90-$P$2)) *COS(RADIANS(90-Table22511[[#This Row],[Latitude]])) +SIN(RADIANS(90-$P$2)) *SIN(RADIANS(90-Table22511[[#This Row],[Latitude]])) *COS(RADIANS($Q$2-Table22511[[#This Row],[Longitude]]))) *3958.756</f>
        <v>20.189807526514745</v>
      </c>
      <c r="N336" s="5">
        <f>Table22[[#This Row],[Permit Approval Date]]-Table22[[#This Row],[Permit Submitted Date]]</f>
        <v>8</v>
      </c>
    </row>
    <row r="337" spans="1:14" hidden="1">
      <c r="A337" t="str">
        <f>"Norman"</f>
        <v>Norman</v>
      </c>
      <c r="B337">
        <v>0</v>
      </c>
      <c r="D337">
        <v>2</v>
      </c>
      <c r="E337">
        <v>29</v>
      </c>
      <c r="F337" s="1">
        <v>42985</v>
      </c>
      <c r="G337" s="1">
        <v>42989</v>
      </c>
      <c r="H337">
        <v>7</v>
      </c>
      <c r="I337">
        <v>54.5</v>
      </c>
      <c r="J337">
        <v>0</v>
      </c>
      <c r="K337">
        <v>35.212937899999993</v>
      </c>
      <c r="L337">
        <v>-97.306161599999996</v>
      </c>
      <c r="M337" s="5">
        <f>ACOS(COS(RADIANS(90-$P$2)) *COS(RADIANS(90-Table22511[[#This Row],[Latitude]])) +SIN(RADIANS(90-$P$2)) *SIN(RADIANS(90-Table22511[[#This Row],[Latitude]])) *COS(RADIANS($Q$2-Table22511[[#This Row],[Longitude]]))) *3958.756</f>
        <v>7.9433826566841148</v>
      </c>
      <c r="N337" s="5">
        <f>Table22[[#This Row],[Permit Approval Date]]-Table22[[#This Row],[Permit Submitted Date]]</f>
        <v>1</v>
      </c>
    </row>
    <row r="338" spans="1:14" hidden="1">
      <c r="A338" t="str">
        <f>"Norman"</f>
        <v>Norman</v>
      </c>
      <c r="B338">
        <v>0</v>
      </c>
      <c r="D338">
        <v>1</v>
      </c>
      <c r="E338">
        <v>29</v>
      </c>
      <c r="F338" s="1">
        <v>42991</v>
      </c>
      <c r="G338" s="1">
        <v>42993</v>
      </c>
      <c r="H338">
        <v>7</v>
      </c>
      <c r="I338">
        <v>56.949999999999996</v>
      </c>
      <c r="J338">
        <v>0</v>
      </c>
      <c r="K338">
        <v>35.352937899999993</v>
      </c>
      <c r="L338">
        <v>-97.196161599999996</v>
      </c>
      <c r="M338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338" s="5">
        <f>Table22[[#This Row],[Permit Approval Date]]-Table22[[#This Row],[Permit Submitted Date]]</f>
        <v>0</v>
      </c>
    </row>
    <row r="339" spans="1:14" hidden="1">
      <c r="A339" t="str">
        <f>"Norman"</f>
        <v>Norman</v>
      </c>
      <c r="B339">
        <v>1</v>
      </c>
      <c r="D339">
        <v>1</v>
      </c>
      <c r="E339">
        <v>29</v>
      </c>
      <c r="F339" s="1">
        <v>42993</v>
      </c>
      <c r="G339" s="1">
        <v>42993</v>
      </c>
      <c r="H339">
        <v>4</v>
      </c>
      <c r="I339">
        <v>49.75</v>
      </c>
      <c r="J339">
        <v>0</v>
      </c>
      <c r="K339">
        <v>35.243925000000004</v>
      </c>
      <c r="L339">
        <v>-97.409213999999992</v>
      </c>
      <c r="M339" s="5">
        <f>ACOS(COS(RADIANS(90-$P$2)) *COS(RADIANS(90-Table22511[[#This Row],[Latitude]])) +SIN(RADIANS(90-$P$2)) *SIN(RADIANS(90-Table22511[[#This Row],[Latitude]])) *COS(RADIANS($Q$2-Table22511[[#This Row],[Longitude]]))) *3958.756</f>
        <v>3.3613313021155715</v>
      </c>
      <c r="N339" s="5">
        <f>Table22[[#This Row],[Permit Approval Date]]-Table22[[#This Row],[Permit Submitted Date]]</f>
        <v>6</v>
      </c>
    </row>
    <row r="340" spans="1:14">
      <c r="A340" t="str">
        <f>"Norman"</f>
        <v>Norman</v>
      </c>
      <c r="B340">
        <v>1</v>
      </c>
      <c r="C340">
        <v>1</v>
      </c>
      <c r="D340">
        <v>1</v>
      </c>
      <c r="E340">
        <v>29</v>
      </c>
      <c r="F340" s="1">
        <v>43000</v>
      </c>
      <c r="G340" s="1">
        <v>43012</v>
      </c>
      <c r="H340">
        <v>8</v>
      </c>
      <c r="I340">
        <v>34.449999999999996</v>
      </c>
      <c r="J340">
        <v>18.380000000000003</v>
      </c>
      <c r="K340">
        <v>35.164203100000002</v>
      </c>
      <c r="L340">
        <v>-97.462118300000085</v>
      </c>
      <c r="M340" s="5">
        <f>ACOS(COS(RADIANS(90-$P$2)) *COS(RADIANS(90-Table22511[[#This Row],[Latitude]])) +SIN(RADIANS(90-$P$2)) *SIN(RADIANS(90-Table22511[[#This Row],[Latitude]])) *COS(RADIANS($Q$2-Table22511[[#This Row],[Longitude]]))) *3958.756</f>
        <v>3.0221668214285811</v>
      </c>
      <c r="N340" s="5">
        <f>Table22[[#This Row],[Permit Approval Date]]-Table22[[#This Row],[Permit Submitted Date]]</f>
        <v>6</v>
      </c>
    </row>
    <row r="341" spans="1:14" hidden="1">
      <c r="A341" t="str">
        <f>"Norman"</f>
        <v>Norman</v>
      </c>
      <c r="B341">
        <v>1</v>
      </c>
      <c r="D341">
        <v>1</v>
      </c>
      <c r="E341">
        <v>29</v>
      </c>
      <c r="F341" s="1">
        <v>43004</v>
      </c>
      <c r="G341" s="1">
        <v>43011</v>
      </c>
      <c r="H341">
        <v>5</v>
      </c>
      <c r="I341">
        <v>43.5</v>
      </c>
      <c r="J341">
        <v>0</v>
      </c>
      <c r="K341">
        <v>35.153925000000001</v>
      </c>
      <c r="L341">
        <v>-97.259214</v>
      </c>
      <c r="M341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341" s="5">
        <f>Table22[[#This Row],[Permit Approval Date]]-Table22[[#This Row],[Permit Submitted Date]]</f>
        <v>0</v>
      </c>
    </row>
    <row r="342" spans="1:14" hidden="1">
      <c r="A342" t="str">
        <f>"Norman"</f>
        <v>Norman</v>
      </c>
      <c r="B342">
        <v>0</v>
      </c>
      <c r="D342">
        <v>1</v>
      </c>
      <c r="E342">
        <v>29</v>
      </c>
      <c r="F342" s="1">
        <v>43005</v>
      </c>
      <c r="G342" s="1">
        <v>43017</v>
      </c>
      <c r="H342">
        <v>10</v>
      </c>
      <c r="I342">
        <v>79.349999999999994</v>
      </c>
      <c r="J342">
        <v>0</v>
      </c>
      <c r="K342">
        <v>35.482937899999996</v>
      </c>
      <c r="L342">
        <v>-97.206161600000001</v>
      </c>
      <c r="M342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342" s="5">
        <f>Table22[[#This Row],[Permit Approval Date]]-Table22[[#This Row],[Permit Submitted Date]]</f>
        <v>0</v>
      </c>
    </row>
    <row r="343" spans="1:14" hidden="1">
      <c r="A343" t="str">
        <f>"Norman"</f>
        <v>Norman</v>
      </c>
      <c r="B343">
        <v>1</v>
      </c>
      <c r="D343">
        <v>1</v>
      </c>
      <c r="E343">
        <v>29</v>
      </c>
      <c r="F343" s="1">
        <v>43010</v>
      </c>
      <c r="G343" s="1">
        <v>43010</v>
      </c>
      <c r="H343">
        <v>6</v>
      </c>
      <c r="I343">
        <v>49.540000000000006</v>
      </c>
      <c r="J343">
        <v>0</v>
      </c>
      <c r="K343">
        <v>35.313924999999998</v>
      </c>
      <c r="L343">
        <v>-97.169213999999997</v>
      </c>
      <c r="M343" s="5">
        <f>ACOS(COS(RADIANS(90-$P$2)) *COS(RADIANS(90-Table22511[[#This Row],[Latitude]])) +SIN(RADIANS(90-$P$2)) *SIN(RADIANS(90-Table22511[[#This Row],[Latitude]])) *COS(RADIANS($Q$2-Table22511[[#This Row],[Longitude]]))) *3958.756</f>
        <v>17.334132273994324</v>
      </c>
      <c r="N343" s="5">
        <f>Table22[[#This Row],[Permit Approval Date]]-Table22[[#This Row],[Permit Submitted Date]]</f>
        <v>0</v>
      </c>
    </row>
    <row r="344" spans="1:14" hidden="1">
      <c r="A344" t="str">
        <f>"Norman"</f>
        <v>Norman</v>
      </c>
      <c r="B344">
        <v>0</v>
      </c>
      <c r="D344">
        <v>2</v>
      </c>
      <c r="E344">
        <v>29</v>
      </c>
      <c r="F344" s="1">
        <v>43014</v>
      </c>
      <c r="G344" s="1">
        <v>43014</v>
      </c>
      <c r="H344">
        <v>6</v>
      </c>
      <c r="I344">
        <v>54.6</v>
      </c>
      <c r="J344">
        <v>0</v>
      </c>
      <c r="K344">
        <v>35.902937899999998</v>
      </c>
      <c r="L344">
        <v>-97.716161600000007</v>
      </c>
      <c r="M344" s="5">
        <f>ACOS(COS(RADIANS(90-$P$2)) *COS(RADIANS(90-Table22511[[#This Row],[Latitude]])) +SIN(RADIANS(90-$P$2)) *SIN(RADIANS(90-Table22511[[#This Row],[Latitude]])) *COS(RADIANS($Q$2-Table22511[[#This Row],[Longitude]]))) *3958.756</f>
        <v>50.476576746280514</v>
      </c>
      <c r="N344" s="5">
        <f>Table22[[#This Row],[Permit Approval Date]]-Table22[[#This Row],[Permit Submitted Date]]</f>
        <v>20</v>
      </c>
    </row>
    <row r="345" spans="1:14" hidden="1">
      <c r="A345" t="str">
        <f>"Norman"</f>
        <v>Norman</v>
      </c>
      <c r="B345">
        <v>1</v>
      </c>
      <c r="D345">
        <v>1</v>
      </c>
      <c r="E345">
        <v>29</v>
      </c>
      <c r="F345" s="1">
        <v>43018</v>
      </c>
      <c r="G345" s="1">
        <v>43031</v>
      </c>
      <c r="H345">
        <v>8</v>
      </c>
      <c r="I345">
        <v>54.129999999999995</v>
      </c>
      <c r="J345">
        <v>4.1500000000000004</v>
      </c>
      <c r="K345">
        <v>35.180556999999993</v>
      </c>
      <c r="L345">
        <v>-97.540181399999994</v>
      </c>
      <c r="M345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345" s="5">
        <f>Table22[[#This Row],[Permit Approval Date]]-Table22[[#This Row],[Permit Submitted Date]]</f>
        <v>10</v>
      </c>
    </row>
    <row r="346" spans="1:14" hidden="1">
      <c r="A346" t="str">
        <f>"Norman"</f>
        <v>Norman</v>
      </c>
      <c r="B346">
        <v>1</v>
      </c>
      <c r="D346">
        <v>1</v>
      </c>
      <c r="E346">
        <v>29</v>
      </c>
      <c r="F346" s="1">
        <v>43027</v>
      </c>
      <c r="G346" s="1">
        <v>43032</v>
      </c>
      <c r="H346">
        <v>4</v>
      </c>
      <c r="I346">
        <v>34.53</v>
      </c>
      <c r="J346">
        <v>0</v>
      </c>
      <c r="K346">
        <v>35.233924999999999</v>
      </c>
      <c r="L346">
        <v>-97.269214000000005</v>
      </c>
      <c r="M346" s="5">
        <f>ACOS(COS(RADIANS(90-$P$2)) *COS(RADIANS(90-Table22511[[#This Row],[Latitude]])) +SIN(RADIANS(90-$P$2)) *SIN(RADIANS(90-Table22511[[#This Row],[Latitude]])) *COS(RADIANS($Q$2-Table22511[[#This Row],[Longitude]]))) *3958.756</f>
        <v>10.196972675987457</v>
      </c>
      <c r="N346" s="5">
        <f>Table22[[#This Row],[Permit Approval Date]]-Table22[[#This Row],[Permit Submitted Date]]</f>
        <v>0</v>
      </c>
    </row>
    <row r="347" spans="1:14" hidden="1">
      <c r="A347" t="str">
        <f>"Norman"</f>
        <v>Norman</v>
      </c>
      <c r="B347">
        <v>0</v>
      </c>
      <c r="D347">
        <v>1</v>
      </c>
      <c r="E347">
        <v>29</v>
      </c>
      <c r="F347" s="1">
        <v>43035</v>
      </c>
      <c r="G347" s="1">
        <v>43035</v>
      </c>
      <c r="H347">
        <v>6</v>
      </c>
      <c r="I347">
        <v>45.370000000000005</v>
      </c>
      <c r="J347">
        <v>0</v>
      </c>
      <c r="K347">
        <v>34.962937899999993</v>
      </c>
      <c r="L347">
        <v>-97.966161600000007</v>
      </c>
      <c r="M34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347" s="5">
        <f>Table22[[#This Row],[Permit Approval Date]]-Table22[[#This Row],[Permit Submitted Date]]</f>
        <v>5</v>
      </c>
    </row>
    <row r="348" spans="1:14">
      <c r="A348" t="str">
        <f>"Norman"</f>
        <v>Norman</v>
      </c>
      <c r="B348">
        <v>1</v>
      </c>
      <c r="C348">
        <v>1</v>
      </c>
      <c r="D348">
        <v>2</v>
      </c>
      <c r="E348">
        <v>29</v>
      </c>
      <c r="F348" s="1">
        <v>43039</v>
      </c>
      <c r="G348" s="1">
        <v>43039</v>
      </c>
      <c r="H348">
        <v>14</v>
      </c>
      <c r="I348">
        <v>111.03999999999999</v>
      </c>
      <c r="J348">
        <v>12.3</v>
      </c>
      <c r="K348">
        <v>34.962937899999993</v>
      </c>
      <c r="L348">
        <v>-97.966161600000007</v>
      </c>
      <c r="M348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348" s="5">
        <f>Table22[[#This Row],[Permit Approval Date]]-Table22[[#This Row],[Permit Submitted Date]]</f>
        <v>0</v>
      </c>
    </row>
    <row r="349" spans="1:14">
      <c r="A349" t="str">
        <f>"Norman"</f>
        <v>Norman</v>
      </c>
      <c r="B349">
        <v>1</v>
      </c>
      <c r="C349">
        <v>1</v>
      </c>
      <c r="D349">
        <v>2</v>
      </c>
      <c r="E349">
        <v>29</v>
      </c>
      <c r="F349" s="1">
        <v>43039</v>
      </c>
      <c r="G349" s="1">
        <v>43039</v>
      </c>
      <c r="H349">
        <v>14</v>
      </c>
      <c r="I349">
        <v>111.03999999999999</v>
      </c>
      <c r="J349">
        <v>12.3</v>
      </c>
      <c r="K349">
        <v>34.962937899999993</v>
      </c>
      <c r="L349">
        <v>-97.966161600000007</v>
      </c>
      <c r="M349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349" s="5">
        <f>Table22[[#This Row],[Permit Approval Date]]-Table22[[#This Row],[Permit Submitted Date]]</f>
        <v>6</v>
      </c>
    </row>
    <row r="350" spans="1:14" hidden="1">
      <c r="A350" t="str">
        <f>"Norman"</f>
        <v>Norman</v>
      </c>
      <c r="B350">
        <v>0</v>
      </c>
      <c r="D350">
        <v>1</v>
      </c>
      <c r="E350">
        <v>29</v>
      </c>
      <c r="F350" s="1">
        <v>43042</v>
      </c>
      <c r="G350" s="1">
        <v>43047</v>
      </c>
      <c r="H350">
        <v>4</v>
      </c>
      <c r="I350">
        <v>34.28</v>
      </c>
      <c r="J350">
        <v>0</v>
      </c>
      <c r="K350">
        <v>35.162937899999996</v>
      </c>
      <c r="L350">
        <v>-97.446161599999996</v>
      </c>
      <c r="M350" s="5">
        <f>ACOS(COS(RADIANS(90-$P$2)) *COS(RADIANS(90-Table22511[[#This Row],[Latitude]])) +SIN(RADIANS(90-$P$2)) *SIN(RADIANS(90-Table22511[[#This Row],[Latitude]])) *COS(RADIANS($Q$2-Table22511[[#This Row],[Longitude]]))) *3958.756</f>
        <v>2.980183107586265</v>
      </c>
      <c r="N350" s="5">
        <f>Table22[[#This Row],[Permit Approval Date]]-Table22[[#This Row],[Permit Submitted Date]]</f>
        <v>13</v>
      </c>
    </row>
    <row r="351" spans="1:14" hidden="1">
      <c r="A351" t="str">
        <f>"Norman"</f>
        <v>Norman</v>
      </c>
      <c r="B351">
        <v>1</v>
      </c>
      <c r="D351">
        <v>1</v>
      </c>
      <c r="E351">
        <v>29</v>
      </c>
      <c r="F351" s="1">
        <v>43046</v>
      </c>
      <c r="G351" s="1">
        <v>43054</v>
      </c>
      <c r="H351">
        <v>4</v>
      </c>
      <c r="I351">
        <v>32.019999999999996</v>
      </c>
      <c r="J351">
        <v>0.98</v>
      </c>
      <c r="K351">
        <v>35.203924999999998</v>
      </c>
      <c r="L351">
        <v>-97.459214000000003</v>
      </c>
      <c r="M351" s="5">
        <f>ACOS(COS(RADIANS(90-$P$2)) *COS(RADIANS(90-Table22511[[#This Row],[Latitude]])) +SIN(RADIANS(90-$P$2)) *SIN(RADIANS(90-Table22511[[#This Row],[Latitude]])) *COS(RADIANS($Q$2-Table22511[[#This Row],[Longitude]]))) *3958.756</f>
        <v>0.72632740937908113</v>
      </c>
      <c r="N351" s="5">
        <f>Table22[[#This Row],[Permit Approval Date]]-Table22[[#This Row],[Permit Submitted Date]]</f>
        <v>5</v>
      </c>
    </row>
    <row r="352" spans="1:14" hidden="1">
      <c r="A352" t="str">
        <f>"Norman"</f>
        <v>Norman</v>
      </c>
      <c r="B352">
        <v>1</v>
      </c>
      <c r="D352">
        <v>1</v>
      </c>
      <c r="E352">
        <v>29</v>
      </c>
      <c r="F352" s="1">
        <v>43055</v>
      </c>
      <c r="G352" s="1">
        <v>43073</v>
      </c>
      <c r="H352">
        <v>5</v>
      </c>
      <c r="I352">
        <v>29.97</v>
      </c>
      <c r="J352">
        <v>4.6400000000000006</v>
      </c>
      <c r="K352">
        <v>35.193925</v>
      </c>
      <c r="L352">
        <v>-97.029213999999996</v>
      </c>
      <c r="M352" s="5">
        <f>ACOS(COS(RADIANS(90-$P$2)) *COS(RADIANS(90-Table22511[[#This Row],[Latitude]])) +SIN(RADIANS(90-$P$2)) *SIN(RADIANS(90-Table22511[[#This Row],[Latitude]])) *COS(RADIANS($Q$2-Table22511[[#This Row],[Longitude]]))) *3958.756</f>
        <v>23.581293156455043</v>
      </c>
      <c r="N352" s="5">
        <f>Table22[[#This Row],[Permit Approval Date]]-Table22[[#This Row],[Permit Submitted Date]]</f>
        <v>5</v>
      </c>
    </row>
    <row r="353" spans="1:14" hidden="1">
      <c r="A353" t="str">
        <f>"Norman"</f>
        <v>Norman</v>
      </c>
      <c r="B353">
        <v>1</v>
      </c>
      <c r="D353">
        <v>1</v>
      </c>
      <c r="E353">
        <v>29</v>
      </c>
      <c r="F353" s="1">
        <v>43069</v>
      </c>
      <c r="G353" s="1">
        <v>43070</v>
      </c>
      <c r="H353">
        <v>5</v>
      </c>
      <c r="I353">
        <v>44.92</v>
      </c>
      <c r="J353">
        <v>0</v>
      </c>
      <c r="K353">
        <v>35.210556999999994</v>
      </c>
      <c r="L353">
        <v>-97.610181400000016</v>
      </c>
      <c r="M353" s="5">
        <f>ACOS(COS(RADIANS(90-$P$2)) *COS(RADIANS(90-Table22511[[#This Row],[Latitude]])) +SIN(RADIANS(90-$P$2)) *SIN(RADIANS(90-Table22511[[#This Row],[Latitude]])) *COS(RADIANS($Q$2-Table22511[[#This Row],[Longitude]]))) *3958.756</f>
        <v>9.2388710109045373</v>
      </c>
      <c r="N353" s="5">
        <f>Table22[[#This Row],[Permit Approval Date]]-Table22[[#This Row],[Permit Submitted Date]]</f>
        <v>1</v>
      </c>
    </row>
    <row r="354" spans="1:14" hidden="1">
      <c r="A354" t="str">
        <f>"Norman"</f>
        <v>Norman</v>
      </c>
      <c r="B354">
        <v>0</v>
      </c>
      <c r="D354">
        <v>1</v>
      </c>
      <c r="E354">
        <v>29</v>
      </c>
      <c r="F354" s="1">
        <v>43087</v>
      </c>
      <c r="G354" s="1">
        <v>43089</v>
      </c>
      <c r="H354">
        <v>5</v>
      </c>
      <c r="I354">
        <v>39.129999999999995</v>
      </c>
      <c r="J354">
        <v>0</v>
      </c>
      <c r="K354">
        <v>35.1429379</v>
      </c>
      <c r="L354">
        <v>-97.496161600000008</v>
      </c>
      <c r="M354" s="5">
        <f>ACOS(COS(RADIANS(90-$P$2)) *COS(RADIANS(90-Table22511[[#This Row],[Latitude]])) +SIN(RADIANS(90-$P$2)) *SIN(RADIANS(90-Table22511[[#This Row],[Latitude]])) *COS(RADIANS($Q$2-Table22511[[#This Row],[Longitude]]))) *3958.756</f>
        <v>5.1822189717645397</v>
      </c>
      <c r="N354" s="5">
        <f>Table22[[#This Row],[Permit Approval Date]]-Table22[[#This Row],[Permit Submitted Date]]</f>
        <v>5</v>
      </c>
    </row>
    <row r="355" spans="1:14" hidden="1">
      <c r="A355" t="str">
        <f>"Norman"</f>
        <v>Norman</v>
      </c>
      <c r="B355">
        <v>0</v>
      </c>
      <c r="D355">
        <v>1</v>
      </c>
      <c r="E355">
        <v>29</v>
      </c>
      <c r="F355" s="1">
        <v>43090</v>
      </c>
      <c r="G355" s="1">
        <v>43090</v>
      </c>
      <c r="H355">
        <v>5</v>
      </c>
      <c r="I355">
        <v>48.49</v>
      </c>
      <c r="J355">
        <v>0</v>
      </c>
      <c r="K355">
        <v>35.232937899999996</v>
      </c>
      <c r="L355">
        <v>-97.006161599999999</v>
      </c>
      <c r="M35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55" s="5">
        <f>Table22[[#This Row],[Permit Approval Date]]-Table22[[#This Row],[Permit Submitted Date]]</f>
        <v>0</v>
      </c>
    </row>
    <row r="356" spans="1:14" hidden="1">
      <c r="A356" t="str">
        <f>"Norman"</f>
        <v>Norman</v>
      </c>
      <c r="B356">
        <v>0</v>
      </c>
      <c r="D356">
        <v>2</v>
      </c>
      <c r="E356">
        <v>30</v>
      </c>
      <c r="F356" s="1">
        <v>42377</v>
      </c>
      <c r="G356" s="1">
        <v>42377</v>
      </c>
      <c r="H356">
        <v>6</v>
      </c>
      <c r="I356">
        <v>50</v>
      </c>
      <c r="J356">
        <v>0</v>
      </c>
      <c r="K356">
        <v>34.992937899999994</v>
      </c>
      <c r="L356">
        <v>-97.256161599999999</v>
      </c>
      <c r="M356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356" s="5">
        <f>Table22[[#This Row],[Permit Approval Date]]-Table22[[#This Row],[Permit Submitted Date]]</f>
        <v>8</v>
      </c>
    </row>
    <row r="357" spans="1:14" hidden="1">
      <c r="A357" t="str">
        <f>"Norman"</f>
        <v>Norman</v>
      </c>
      <c r="B357">
        <v>0</v>
      </c>
      <c r="D357">
        <v>1</v>
      </c>
      <c r="E357">
        <v>30</v>
      </c>
      <c r="F357" s="1">
        <v>42402</v>
      </c>
      <c r="G357" s="1">
        <v>42403</v>
      </c>
      <c r="H357">
        <v>8</v>
      </c>
      <c r="I357">
        <v>64</v>
      </c>
      <c r="J357">
        <v>0</v>
      </c>
      <c r="K357">
        <v>35.472937899999998</v>
      </c>
      <c r="L357">
        <v>-97.026161599999995</v>
      </c>
      <c r="M357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357" s="5">
        <f>Table22[[#This Row],[Permit Approval Date]]-Table22[[#This Row],[Permit Submitted Date]]</f>
        <v>7</v>
      </c>
    </row>
    <row r="358" spans="1:14" hidden="1">
      <c r="A358" t="str">
        <f>"Norman"</f>
        <v>Norman</v>
      </c>
      <c r="B358">
        <v>0</v>
      </c>
      <c r="D358">
        <v>1</v>
      </c>
      <c r="E358">
        <v>30</v>
      </c>
      <c r="F358" s="1">
        <v>42425</v>
      </c>
      <c r="G358" s="1">
        <v>42430</v>
      </c>
      <c r="H358">
        <v>11</v>
      </c>
      <c r="I358">
        <v>91</v>
      </c>
      <c r="J358">
        <v>0</v>
      </c>
      <c r="K358">
        <v>36.292937899999998</v>
      </c>
      <c r="L358">
        <v>-97.566161600000001</v>
      </c>
      <c r="M358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358" s="5">
        <f>Table22[[#This Row],[Permit Approval Date]]-Table22[[#This Row],[Permit Submitted Date]]</f>
        <v>4</v>
      </c>
    </row>
    <row r="359" spans="1:14" hidden="1">
      <c r="A359" t="str">
        <f>"Norman"</f>
        <v>Norman</v>
      </c>
      <c r="B359">
        <v>0</v>
      </c>
      <c r="D359">
        <v>1</v>
      </c>
      <c r="E359">
        <v>30</v>
      </c>
      <c r="F359" s="1">
        <v>42431</v>
      </c>
      <c r="G359" s="1">
        <v>42450</v>
      </c>
      <c r="H359">
        <v>16</v>
      </c>
      <c r="I359">
        <v>162.5</v>
      </c>
      <c r="J359">
        <v>0</v>
      </c>
      <c r="K359">
        <v>36.472937899999998</v>
      </c>
      <c r="L359">
        <v>-98.236161600000003</v>
      </c>
      <c r="M359" s="5">
        <f>ACOS(COS(RADIANS(90-$P$2)) *COS(RADIANS(90-Table22511[[#This Row],[Latitude]])) +SIN(RADIANS(90-$P$2)) *SIN(RADIANS(90-Table22511[[#This Row],[Latitude]])) *COS(RADIANS($Q$2-Table22511[[#This Row],[Longitude]]))) *3958.756</f>
        <v>98.068159364672084</v>
      </c>
      <c r="N359" s="5">
        <f>Table22[[#This Row],[Permit Approval Date]]-Table22[[#This Row],[Permit Submitted Date]]</f>
        <v>3</v>
      </c>
    </row>
    <row r="360" spans="1:14" hidden="1">
      <c r="A360" t="str">
        <f>"Norman"</f>
        <v>Norman</v>
      </c>
      <c r="B360">
        <v>0</v>
      </c>
      <c r="D360">
        <v>1</v>
      </c>
      <c r="E360">
        <v>30</v>
      </c>
      <c r="F360" s="1">
        <v>42446</v>
      </c>
      <c r="G360" s="1">
        <v>42446</v>
      </c>
      <c r="H360">
        <v>11</v>
      </c>
      <c r="I360">
        <v>111.5</v>
      </c>
      <c r="J360">
        <v>0</v>
      </c>
      <c r="K360">
        <v>35.552937899999996</v>
      </c>
      <c r="L360">
        <v>-97.046161600000005</v>
      </c>
      <c r="M360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360" s="5">
        <f>Table22[[#This Row],[Permit Approval Date]]-Table22[[#This Row],[Permit Submitted Date]]</f>
        <v>8</v>
      </c>
    </row>
    <row r="361" spans="1:14" hidden="1">
      <c r="A361" t="str">
        <f>"Norman"</f>
        <v>Norman</v>
      </c>
      <c r="B361">
        <v>0</v>
      </c>
      <c r="D361">
        <v>1</v>
      </c>
      <c r="E361">
        <v>30</v>
      </c>
      <c r="F361" s="1">
        <v>42489</v>
      </c>
      <c r="G361" s="1">
        <v>42495</v>
      </c>
      <c r="H361">
        <v>7</v>
      </c>
      <c r="I361">
        <v>74.5</v>
      </c>
      <c r="J361">
        <v>0</v>
      </c>
      <c r="K361">
        <v>35.602937899999993</v>
      </c>
      <c r="L361">
        <v>-97.566161600000001</v>
      </c>
      <c r="M361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361" s="5">
        <f>Table22[[#This Row],[Permit Approval Date]]-Table22[[#This Row],[Permit Submitted Date]]</f>
        <v>0</v>
      </c>
    </row>
    <row r="362" spans="1:14" hidden="1">
      <c r="A362" t="str">
        <f>"Norman"</f>
        <v>Norman</v>
      </c>
      <c r="B362">
        <v>0</v>
      </c>
      <c r="D362">
        <v>2</v>
      </c>
      <c r="E362">
        <v>30</v>
      </c>
      <c r="F362" s="1">
        <v>42495</v>
      </c>
      <c r="G362" s="1">
        <v>42495</v>
      </c>
      <c r="H362">
        <v>8</v>
      </c>
      <c r="I362">
        <v>73</v>
      </c>
      <c r="J362">
        <v>0</v>
      </c>
      <c r="K362">
        <v>35.232937899999996</v>
      </c>
      <c r="L362">
        <v>-97.006161599999999</v>
      </c>
      <c r="M36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62" s="5">
        <f>Table22[[#This Row],[Permit Approval Date]]-Table22[[#This Row],[Permit Submitted Date]]</f>
        <v>0</v>
      </c>
    </row>
    <row r="363" spans="1:14" hidden="1">
      <c r="A363" t="str">
        <f>"Norman"</f>
        <v>Norman</v>
      </c>
      <c r="B363">
        <v>0</v>
      </c>
      <c r="D363">
        <v>1</v>
      </c>
      <c r="E363">
        <v>30</v>
      </c>
      <c r="F363" s="1">
        <v>42499</v>
      </c>
      <c r="G363" s="1">
        <v>42499</v>
      </c>
      <c r="H363">
        <v>10</v>
      </c>
      <c r="I363">
        <v>75</v>
      </c>
      <c r="J363">
        <v>0</v>
      </c>
      <c r="K363">
        <v>34.902937899999998</v>
      </c>
      <c r="L363">
        <v>-97.886161600000008</v>
      </c>
      <c r="M363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363" s="5">
        <f>Table22[[#This Row],[Permit Approval Date]]-Table22[[#This Row],[Permit Submitted Date]]</f>
        <v>12</v>
      </c>
    </row>
    <row r="364" spans="1:14" hidden="1">
      <c r="A364" t="str">
        <f>"Norman"</f>
        <v>Norman</v>
      </c>
      <c r="B364">
        <v>0</v>
      </c>
      <c r="D364">
        <v>2</v>
      </c>
      <c r="E364">
        <v>30</v>
      </c>
      <c r="F364" s="1">
        <v>42501</v>
      </c>
      <c r="G364" s="1">
        <v>42507</v>
      </c>
      <c r="H364">
        <v>11</v>
      </c>
      <c r="I364">
        <v>78</v>
      </c>
      <c r="J364">
        <v>9</v>
      </c>
      <c r="K364">
        <v>36.292937899999998</v>
      </c>
      <c r="L364">
        <v>-97.566161600000001</v>
      </c>
      <c r="M364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364" s="5">
        <f>Table22[[#This Row],[Permit Approval Date]]-Table22[[#This Row],[Permit Submitted Date]]</f>
        <v>23</v>
      </c>
    </row>
    <row r="365" spans="1:14" hidden="1">
      <c r="A365" t="str">
        <f>"Norman"</f>
        <v>Norman</v>
      </c>
      <c r="B365">
        <v>0</v>
      </c>
      <c r="D365">
        <v>1</v>
      </c>
      <c r="E365">
        <v>30</v>
      </c>
      <c r="F365" s="1">
        <v>42569</v>
      </c>
      <c r="G365" s="1">
        <v>42569</v>
      </c>
      <c r="H365">
        <v>11</v>
      </c>
      <c r="I365">
        <v>83</v>
      </c>
      <c r="J365">
        <v>0</v>
      </c>
      <c r="K365">
        <v>34.962937899999993</v>
      </c>
      <c r="L365">
        <v>-97.966161600000007</v>
      </c>
      <c r="M365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365" s="5">
        <f>Table22[[#This Row],[Permit Approval Date]]-Table22[[#This Row],[Permit Submitted Date]]</f>
        <v>0</v>
      </c>
    </row>
    <row r="366" spans="1:14">
      <c r="A366" t="str">
        <f>"Norman"</f>
        <v>Norman</v>
      </c>
      <c r="B366">
        <v>0</v>
      </c>
      <c r="C366">
        <v>1</v>
      </c>
      <c r="D366">
        <v>1</v>
      </c>
      <c r="E366">
        <v>30</v>
      </c>
      <c r="F366" s="1">
        <v>42580</v>
      </c>
      <c r="G366" s="1">
        <v>42584</v>
      </c>
      <c r="H366">
        <v>6</v>
      </c>
      <c r="I366">
        <v>37.42</v>
      </c>
      <c r="J366">
        <v>11.48</v>
      </c>
      <c r="K366">
        <v>35.172937899999994</v>
      </c>
      <c r="L366">
        <v>-97.336161599999997</v>
      </c>
      <c r="M366" s="5">
        <f>ACOS(COS(RADIANS(90-$P$2)) *COS(RADIANS(90-Table22511[[#This Row],[Latitude]])) +SIN(RADIANS(90-$P$2)) *SIN(RADIANS(90-Table22511[[#This Row],[Latitude]])) *COS(RADIANS($Q$2-Table22511[[#This Row],[Longitude]]))) *3958.756</f>
        <v>6.6439574838635096</v>
      </c>
      <c r="N366" s="5">
        <f>Table22[[#This Row],[Permit Approval Date]]-Table22[[#This Row],[Permit Submitted Date]]</f>
        <v>0</v>
      </c>
    </row>
    <row r="367" spans="1:14">
      <c r="A367" t="str">
        <f>"Norman"</f>
        <v>Norman</v>
      </c>
      <c r="B367">
        <v>0</v>
      </c>
      <c r="C367">
        <v>1</v>
      </c>
      <c r="D367">
        <v>1</v>
      </c>
      <c r="E367">
        <v>30</v>
      </c>
      <c r="F367" s="1">
        <v>42585</v>
      </c>
      <c r="G367" s="1">
        <v>42592</v>
      </c>
      <c r="H367">
        <v>6</v>
      </c>
      <c r="I367">
        <v>50</v>
      </c>
      <c r="J367">
        <v>10.5</v>
      </c>
      <c r="K367">
        <v>35.242937899999994</v>
      </c>
      <c r="L367">
        <v>-97.266161600000004</v>
      </c>
      <c r="M367" s="5">
        <f>ACOS(COS(RADIANS(90-$P$2)) *COS(RADIANS(90-Table22511[[#This Row],[Latitude]])) +SIN(RADIANS(90-$P$2)) *SIN(RADIANS(90-Table22511[[#This Row],[Latitude]])) *COS(RADIANS($Q$2-Table22511[[#This Row],[Longitude]]))) *3958.756</f>
        <v>10.49913770014671</v>
      </c>
      <c r="N367" s="5">
        <f>Table22[[#This Row],[Permit Approval Date]]-Table22[[#This Row],[Permit Submitted Date]]</f>
        <v>16</v>
      </c>
    </row>
    <row r="368" spans="1:14" hidden="1">
      <c r="A368" t="str">
        <f>"Norman"</f>
        <v>Norman</v>
      </c>
      <c r="B368">
        <v>0</v>
      </c>
      <c r="D368">
        <v>2</v>
      </c>
      <c r="E368">
        <v>30</v>
      </c>
      <c r="F368" s="1">
        <v>42593</v>
      </c>
      <c r="G368" s="1">
        <v>42593</v>
      </c>
      <c r="H368">
        <v>7</v>
      </c>
      <c r="I368">
        <v>57.5</v>
      </c>
      <c r="J368">
        <v>2.5</v>
      </c>
      <c r="K368">
        <v>34.902937899999998</v>
      </c>
      <c r="L368">
        <v>-97.376161600000003</v>
      </c>
      <c r="M368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368" s="5">
        <f>Table22[[#This Row],[Permit Approval Date]]-Table22[[#This Row],[Permit Submitted Date]]</f>
        <v>0</v>
      </c>
    </row>
    <row r="369" spans="1:14" hidden="1">
      <c r="A369" t="str">
        <f>"Norman"</f>
        <v>Norman</v>
      </c>
      <c r="B369">
        <v>0</v>
      </c>
      <c r="D369">
        <v>1</v>
      </c>
      <c r="E369">
        <v>30</v>
      </c>
      <c r="F369" s="1">
        <v>42604</v>
      </c>
      <c r="G369" s="1">
        <v>42604</v>
      </c>
      <c r="H369">
        <v>12</v>
      </c>
      <c r="I369">
        <v>101.48</v>
      </c>
      <c r="J369">
        <v>0</v>
      </c>
      <c r="K369">
        <v>34.962937899999993</v>
      </c>
      <c r="L369">
        <v>-97.966161600000007</v>
      </c>
      <c r="M369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369" s="5">
        <f>Table22[[#This Row],[Permit Approval Date]]-Table22[[#This Row],[Permit Submitted Date]]</f>
        <v>6</v>
      </c>
    </row>
    <row r="370" spans="1:14" hidden="1">
      <c r="A370" t="str">
        <f>"Norman"</f>
        <v>Norman</v>
      </c>
      <c r="B370">
        <v>0</v>
      </c>
      <c r="D370">
        <v>2</v>
      </c>
      <c r="E370">
        <v>30</v>
      </c>
      <c r="F370" s="1">
        <v>42606</v>
      </c>
      <c r="G370" s="1">
        <v>42606</v>
      </c>
      <c r="H370">
        <v>25</v>
      </c>
      <c r="I370">
        <v>191.46</v>
      </c>
      <c r="J370">
        <v>0</v>
      </c>
      <c r="K370">
        <v>35.362937899999999</v>
      </c>
      <c r="L370">
        <v>-97.116161599999998</v>
      </c>
      <c r="M370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370" s="5">
        <f>Table22[[#This Row],[Permit Approval Date]]-Table22[[#This Row],[Permit Submitted Date]]</f>
        <v>6</v>
      </c>
    </row>
    <row r="371" spans="1:14" hidden="1">
      <c r="A371" t="str">
        <f>"Norman"</f>
        <v>Norman</v>
      </c>
      <c r="B371">
        <v>0</v>
      </c>
      <c r="D371">
        <v>1</v>
      </c>
      <c r="E371">
        <v>30</v>
      </c>
      <c r="F371" s="1">
        <v>42607</v>
      </c>
      <c r="G371" s="1">
        <v>42607</v>
      </c>
      <c r="H371">
        <v>13</v>
      </c>
      <c r="I371">
        <v>100.05</v>
      </c>
      <c r="J371">
        <v>0</v>
      </c>
      <c r="K371">
        <v>34.962937899999993</v>
      </c>
      <c r="L371">
        <v>-97.966161600000007</v>
      </c>
      <c r="M371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371" s="5">
        <f>Table22[[#This Row],[Permit Approval Date]]-Table22[[#This Row],[Permit Submitted Date]]</f>
        <v>7</v>
      </c>
    </row>
    <row r="372" spans="1:14" hidden="1">
      <c r="A372" t="str">
        <f>"Norman"</f>
        <v>Norman</v>
      </c>
      <c r="B372">
        <v>0</v>
      </c>
      <c r="D372">
        <v>2</v>
      </c>
      <c r="E372">
        <v>30</v>
      </c>
      <c r="F372" s="1">
        <v>42611</v>
      </c>
      <c r="G372" s="1">
        <v>42611</v>
      </c>
      <c r="H372">
        <v>9</v>
      </c>
      <c r="I372">
        <v>69</v>
      </c>
      <c r="J372">
        <v>0</v>
      </c>
      <c r="K372">
        <v>34.902937899999998</v>
      </c>
      <c r="L372">
        <v>-97.886161600000008</v>
      </c>
      <c r="M372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372" s="5">
        <f>Table22[[#This Row],[Permit Approval Date]]-Table22[[#This Row],[Permit Submitted Date]]</f>
        <v>7</v>
      </c>
    </row>
    <row r="373" spans="1:14" hidden="1">
      <c r="A373" t="str">
        <f>"Norman"</f>
        <v>Norman</v>
      </c>
      <c r="B373">
        <v>0</v>
      </c>
      <c r="D373">
        <v>1</v>
      </c>
      <c r="E373">
        <v>30</v>
      </c>
      <c r="F373" s="1">
        <v>42632</v>
      </c>
      <c r="G373" s="1">
        <v>42635</v>
      </c>
      <c r="H373">
        <v>7</v>
      </c>
      <c r="I373">
        <v>57</v>
      </c>
      <c r="J373">
        <v>0</v>
      </c>
      <c r="K373">
        <v>35.482937899999996</v>
      </c>
      <c r="L373">
        <v>-97.206161600000001</v>
      </c>
      <c r="M373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373" s="5">
        <f>Table22[[#This Row],[Permit Approval Date]]-Table22[[#This Row],[Permit Submitted Date]]</f>
        <v>4</v>
      </c>
    </row>
    <row r="374" spans="1:14" hidden="1">
      <c r="A374" t="str">
        <f>"Norman"</f>
        <v>Norman</v>
      </c>
      <c r="B374">
        <v>0</v>
      </c>
      <c r="D374">
        <v>1</v>
      </c>
      <c r="E374">
        <v>30</v>
      </c>
      <c r="F374" s="1">
        <v>42660</v>
      </c>
      <c r="G374" s="1">
        <v>42669</v>
      </c>
      <c r="H374">
        <v>4</v>
      </c>
      <c r="I374">
        <v>27.259999999999998</v>
      </c>
      <c r="J374">
        <v>5</v>
      </c>
      <c r="K374">
        <v>35.362937899999999</v>
      </c>
      <c r="L374">
        <v>-97.236161600000003</v>
      </c>
      <c r="M374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374" s="5">
        <f>Table22[[#This Row],[Permit Approval Date]]-Table22[[#This Row],[Permit Submitted Date]]</f>
        <v>0</v>
      </c>
    </row>
    <row r="375" spans="1:14" hidden="1">
      <c r="A375" t="str">
        <f>"Norman"</f>
        <v>Norman</v>
      </c>
      <c r="B375">
        <v>0</v>
      </c>
      <c r="D375">
        <v>1</v>
      </c>
      <c r="E375">
        <v>30</v>
      </c>
      <c r="F375" s="1">
        <v>42663</v>
      </c>
      <c r="G375" s="1">
        <v>42663</v>
      </c>
      <c r="H375">
        <v>3</v>
      </c>
      <c r="I375">
        <v>33.6</v>
      </c>
      <c r="J375">
        <v>0</v>
      </c>
      <c r="K375">
        <v>36.292937899999998</v>
      </c>
      <c r="L375">
        <v>-97.7861616</v>
      </c>
      <c r="M375" s="5">
        <f>ACOS(COS(RADIANS(90-$P$2)) *COS(RADIANS(90-Table22511[[#This Row],[Latitude]])) +SIN(RADIANS(90-$P$2)) *SIN(RADIANS(90-Table22511[[#This Row],[Latitude]])) *COS(RADIANS($Q$2-Table22511[[#This Row],[Longitude]]))) *3958.756</f>
        <v>77.471292321758767</v>
      </c>
      <c r="N375" s="5">
        <f>Table22[[#This Row],[Permit Approval Date]]-Table22[[#This Row],[Permit Submitted Date]]</f>
        <v>0</v>
      </c>
    </row>
    <row r="376" spans="1:14" hidden="1">
      <c r="A376" t="str">
        <f>"Norman"</f>
        <v>Norman</v>
      </c>
      <c r="B376">
        <v>0</v>
      </c>
      <c r="D376">
        <v>2</v>
      </c>
      <c r="E376">
        <v>30</v>
      </c>
      <c r="F376" s="1">
        <v>42667</v>
      </c>
      <c r="G376" s="1">
        <v>42674</v>
      </c>
      <c r="H376">
        <v>12</v>
      </c>
      <c r="I376">
        <v>82.820000000000007</v>
      </c>
      <c r="J376">
        <v>0</v>
      </c>
      <c r="K376">
        <v>35.482937899999996</v>
      </c>
      <c r="L376">
        <v>-97.206161600000001</v>
      </c>
      <c r="M376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376" s="5">
        <f>Table22[[#This Row],[Permit Approval Date]]-Table22[[#This Row],[Permit Submitted Date]]</f>
        <v>0</v>
      </c>
    </row>
    <row r="377" spans="1:14" hidden="1">
      <c r="A377" t="str">
        <f>"Norman"</f>
        <v>Norman</v>
      </c>
      <c r="B377">
        <v>0</v>
      </c>
      <c r="D377">
        <v>1</v>
      </c>
      <c r="E377">
        <v>30</v>
      </c>
      <c r="F377" s="1">
        <v>42671</v>
      </c>
      <c r="G377" s="1">
        <v>42671</v>
      </c>
      <c r="H377">
        <v>11</v>
      </c>
      <c r="I377">
        <v>82.02</v>
      </c>
      <c r="J377">
        <v>0</v>
      </c>
      <c r="K377">
        <v>35.362937899999999</v>
      </c>
      <c r="L377">
        <v>-97.116161599999998</v>
      </c>
      <c r="M377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377" s="5">
        <f>Table22[[#This Row],[Permit Approval Date]]-Table22[[#This Row],[Permit Submitted Date]]</f>
        <v>7</v>
      </c>
    </row>
    <row r="378" spans="1:14">
      <c r="A378" t="str">
        <f>"Norman"</f>
        <v>Norman</v>
      </c>
      <c r="B378">
        <v>0</v>
      </c>
      <c r="C378">
        <v>1</v>
      </c>
      <c r="D378">
        <v>1</v>
      </c>
      <c r="E378">
        <v>30</v>
      </c>
      <c r="F378" s="1">
        <v>42677</v>
      </c>
      <c r="G378" s="1">
        <v>42688</v>
      </c>
      <c r="H378">
        <v>9</v>
      </c>
      <c r="I378">
        <v>47.18</v>
      </c>
      <c r="J378">
        <v>13.23</v>
      </c>
      <c r="K378">
        <v>35.032937899999993</v>
      </c>
      <c r="L378">
        <v>-97.296161600000005</v>
      </c>
      <c r="M378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378" s="5">
        <f>Table22[[#This Row],[Permit Approval Date]]-Table22[[#This Row],[Permit Submitted Date]]</f>
        <v>0</v>
      </c>
    </row>
    <row r="379" spans="1:14" hidden="1">
      <c r="A379" t="str">
        <f>"Norman"</f>
        <v>Norman</v>
      </c>
      <c r="B379">
        <v>0</v>
      </c>
      <c r="D379">
        <v>1</v>
      </c>
      <c r="E379">
        <v>30</v>
      </c>
      <c r="F379" s="1">
        <v>42682</v>
      </c>
      <c r="G379" s="1">
        <v>42682</v>
      </c>
      <c r="H379">
        <v>10</v>
      </c>
      <c r="I379">
        <v>67.180000000000007</v>
      </c>
      <c r="J379">
        <v>0</v>
      </c>
      <c r="K379">
        <v>35.472937899999998</v>
      </c>
      <c r="L379">
        <v>-97.026161599999995</v>
      </c>
      <c r="M379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379" s="5">
        <f>Table22[[#This Row],[Permit Approval Date]]-Table22[[#This Row],[Permit Submitted Date]]</f>
        <v>0</v>
      </c>
    </row>
    <row r="380" spans="1:14" hidden="1">
      <c r="A380" t="str">
        <f>"Norman"</f>
        <v>Norman</v>
      </c>
      <c r="B380">
        <v>0</v>
      </c>
      <c r="D380">
        <v>1</v>
      </c>
      <c r="E380">
        <v>30</v>
      </c>
      <c r="F380" s="1">
        <v>42706</v>
      </c>
      <c r="G380" s="1">
        <v>42706</v>
      </c>
      <c r="H380">
        <v>18</v>
      </c>
      <c r="I380">
        <v>118.19999999999997</v>
      </c>
      <c r="J380">
        <v>0</v>
      </c>
      <c r="K380">
        <v>35.232937899999996</v>
      </c>
      <c r="L380">
        <v>-97.006161599999999</v>
      </c>
      <c r="M38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80" s="5">
        <f>Table22[[#This Row],[Permit Approval Date]]-Table22[[#This Row],[Permit Submitted Date]]</f>
        <v>21</v>
      </c>
    </row>
    <row r="381" spans="1:14" hidden="1">
      <c r="A381" t="str">
        <f>"Norman"</f>
        <v>Norman</v>
      </c>
      <c r="B381">
        <v>0</v>
      </c>
      <c r="D381">
        <v>1</v>
      </c>
      <c r="E381">
        <v>30</v>
      </c>
      <c r="F381" s="1">
        <v>42716</v>
      </c>
      <c r="G381" s="1">
        <v>42720</v>
      </c>
      <c r="H381">
        <v>9</v>
      </c>
      <c r="I381">
        <v>88.73</v>
      </c>
      <c r="J381">
        <v>0</v>
      </c>
      <c r="K381">
        <v>35.262937899999997</v>
      </c>
      <c r="L381">
        <v>-97.806161599999996</v>
      </c>
      <c r="M381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381" s="5">
        <f>Table22[[#This Row],[Permit Approval Date]]-Table22[[#This Row],[Permit Submitted Date]]</f>
        <v>6</v>
      </c>
    </row>
    <row r="382" spans="1:14">
      <c r="A382" t="str">
        <f>"Norman"</f>
        <v>Norman</v>
      </c>
      <c r="B382">
        <v>0</v>
      </c>
      <c r="C382">
        <v>1</v>
      </c>
      <c r="D382">
        <v>1</v>
      </c>
      <c r="E382">
        <v>30</v>
      </c>
      <c r="F382" s="1">
        <v>42720</v>
      </c>
      <c r="G382" s="1">
        <v>42720</v>
      </c>
      <c r="H382">
        <v>20</v>
      </c>
      <c r="I382">
        <v>160.10999999999999</v>
      </c>
      <c r="J382">
        <v>10.47</v>
      </c>
      <c r="K382">
        <v>35.232937899999996</v>
      </c>
      <c r="L382">
        <v>-97.006161599999999</v>
      </c>
      <c r="M38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382" s="5">
        <f>Table22[[#This Row],[Permit Approval Date]]-Table22[[#This Row],[Permit Submitted Date]]</f>
        <v>0</v>
      </c>
    </row>
    <row r="383" spans="1:14" hidden="1">
      <c r="A383" t="str">
        <f>"Norman"</f>
        <v>Norman</v>
      </c>
      <c r="B383">
        <v>0</v>
      </c>
      <c r="D383">
        <v>1</v>
      </c>
      <c r="E383">
        <v>30</v>
      </c>
      <c r="F383" s="1">
        <v>42765</v>
      </c>
      <c r="G383" s="1">
        <v>42765</v>
      </c>
      <c r="H383">
        <v>4</v>
      </c>
      <c r="I383">
        <v>32.769999999999996</v>
      </c>
      <c r="J383">
        <v>0</v>
      </c>
      <c r="K383">
        <v>34.962937899999993</v>
      </c>
      <c r="L383">
        <v>-97.966161600000007</v>
      </c>
      <c r="M383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383" s="5">
        <f>Table22[[#This Row],[Permit Approval Date]]-Table22[[#This Row],[Permit Submitted Date]]</f>
        <v>0</v>
      </c>
    </row>
    <row r="384" spans="1:14" hidden="1">
      <c r="A384" t="str">
        <f>"Norman"</f>
        <v>Norman</v>
      </c>
      <c r="B384">
        <v>0</v>
      </c>
      <c r="D384">
        <v>1</v>
      </c>
      <c r="E384">
        <v>30</v>
      </c>
      <c r="F384" s="1">
        <v>42782</v>
      </c>
      <c r="G384" s="1">
        <v>42782</v>
      </c>
      <c r="H384">
        <v>9</v>
      </c>
      <c r="I384">
        <v>74.69</v>
      </c>
      <c r="J384">
        <v>0</v>
      </c>
      <c r="K384">
        <v>36.272937899999995</v>
      </c>
      <c r="L384">
        <v>-97.956161600000001</v>
      </c>
      <c r="M384" s="5">
        <f>ACOS(COS(RADIANS(90-$P$2)) *COS(RADIANS(90-Table22511[[#This Row],[Latitude]])) +SIN(RADIANS(90-$P$2)) *SIN(RADIANS(90-Table22511[[#This Row],[Latitude]])) *COS(RADIANS($Q$2-Table22511[[#This Row],[Longitude]]))) *3958.756</f>
        <v>79.058275666470507</v>
      </c>
      <c r="N384" s="5">
        <f>Table22[[#This Row],[Permit Approval Date]]-Table22[[#This Row],[Permit Submitted Date]]</f>
        <v>3</v>
      </c>
    </row>
    <row r="385" spans="1:14">
      <c r="A385" t="str">
        <f>"Norman"</f>
        <v>Norman</v>
      </c>
      <c r="B385">
        <v>0</v>
      </c>
      <c r="C385">
        <v>1</v>
      </c>
      <c r="D385">
        <v>1</v>
      </c>
      <c r="E385">
        <v>30</v>
      </c>
      <c r="F385" s="1">
        <v>42828</v>
      </c>
      <c r="G385" s="1">
        <v>42832</v>
      </c>
      <c r="H385">
        <v>13</v>
      </c>
      <c r="I385">
        <v>73.350000000000009</v>
      </c>
      <c r="J385">
        <v>19.97</v>
      </c>
      <c r="K385">
        <v>35.162937899999996</v>
      </c>
      <c r="L385">
        <v>-96.9261616</v>
      </c>
      <c r="M385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385" s="5">
        <f>Table22[[#This Row],[Permit Approval Date]]-Table22[[#This Row],[Permit Submitted Date]]</f>
        <v>0</v>
      </c>
    </row>
    <row r="386" spans="1:14" hidden="1">
      <c r="A386" t="str">
        <f>"Norman"</f>
        <v>Norman</v>
      </c>
      <c r="B386">
        <v>0</v>
      </c>
      <c r="D386">
        <v>1</v>
      </c>
      <c r="E386">
        <v>30</v>
      </c>
      <c r="F386" s="1">
        <v>42844</v>
      </c>
      <c r="G386" s="1">
        <v>42844</v>
      </c>
      <c r="H386">
        <v>3</v>
      </c>
      <c r="I386">
        <v>29.33</v>
      </c>
      <c r="J386">
        <v>0</v>
      </c>
      <c r="K386">
        <v>35.542937899999998</v>
      </c>
      <c r="L386">
        <v>-96.936161600000005</v>
      </c>
      <c r="M386" s="5">
        <f>ACOS(COS(RADIANS(90-$P$2)) *COS(RADIANS(90-Table22511[[#This Row],[Latitude]])) +SIN(RADIANS(90-$P$2)) *SIN(RADIANS(90-Table22511[[#This Row],[Latitude]])) *COS(RADIANS($Q$2-Table22511[[#This Row],[Longitude]]))) *3958.756</f>
        <v>36.99673376660337</v>
      </c>
      <c r="N386" s="5">
        <f>Table22[[#This Row],[Permit Approval Date]]-Table22[[#This Row],[Permit Submitted Date]]</f>
        <v>0</v>
      </c>
    </row>
    <row r="387" spans="1:14" hidden="1">
      <c r="A387" t="str">
        <f>"Norman"</f>
        <v>Norman</v>
      </c>
      <c r="B387">
        <v>0</v>
      </c>
      <c r="D387">
        <v>1</v>
      </c>
      <c r="E387">
        <v>30</v>
      </c>
      <c r="F387" s="1">
        <v>42850</v>
      </c>
      <c r="G387" s="1">
        <v>42858</v>
      </c>
      <c r="H387">
        <v>3</v>
      </c>
      <c r="I387">
        <v>27.42</v>
      </c>
      <c r="J387">
        <v>0</v>
      </c>
      <c r="K387">
        <v>35.212937899999993</v>
      </c>
      <c r="L387">
        <v>-97.576161600000006</v>
      </c>
      <c r="M387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387" s="5">
        <f>Table22[[#This Row],[Permit Approval Date]]-Table22[[#This Row],[Permit Submitted Date]]</f>
        <v>0</v>
      </c>
    </row>
    <row r="388" spans="1:14" hidden="1">
      <c r="A388" t="str">
        <f>"Norman"</f>
        <v>Norman</v>
      </c>
      <c r="B388">
        <v>1</v>
      </c>
      <c r="D388">
        <v>1</v>
      </c>
      <c r="E388">
        <v>30</v>
      </c>
      <c r="F388" s="1">
        <v>42870</v>
      </c>
      <c r="G388" s="1">
        <v>42870</v>
      </c>
      <c r="H388">
        <v>8</v>
      </c>
      <c r="I388">
        <v>68.61</v>
      </c>
      <c r="J388">
        <v>0</v>
      </c>
      <c r="K388">
        <v>35.162937899999996</v>
      </c>
      <c r="L388">
        <v>-96.9261616</v>
      </c>
      <c r="M388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388" s="5">
        <f>Table22[[#This Row],[Permit Approval Date]]-Table22[[#This Row],[Permit Submitted Date]]</f>
        <v>3</v>
      </c>
    </row>
    <row r="389" spans="1:14" hidden="1">
      <c r="A389" t="str">
        <f>"Norman"</f>
        <v>Norman</v>
      </c>
      <c r="B389">
        <v>1</v>
      </c>
      <c r="D389">
        <v>1</v>
      </c>
      <c r="E389">
        <v>30</v>
      </c>
      <c r="F389" s="1">
        <v>42870</v>
      </c>
      <c r="G389" s="1">
        <v>42870</v>
      </c>
      <c r="H389">
        <v>8</v>
      </c>
      <c r="I389">
        <v>68.61</v>
      </c>
      <c r="J389">
        <v>0</v>
      </c>
      <c r="K389">
        <v>35.162937899999996</v>
      </c>
      <c r="L389">
        <v>-96.9261616</v>
      </c>
      <c r="M389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389" s="5">
        <f>Table22[[#This Row],[Permit Approval Date]]-Table22[[#This Row],[Permit Submitted Date]]</f>
        <v>12</v>
      </c>
    </row>
    <row r="390" spans="1:14" hidden="1">
      <c r="A390" t="str">
        <f>"Norman"</f>
        <v>Norman</v>
      </c>
      <c r="B390">
        <v>0</v>
      </c>
      <c r="D390">
        <v>1</v>
      </c>
      <c r="E390">
        <v>30</v>
      </c>
      <c r="F390" s="1">
        <v>42906</v>
      </c>
      <c r="G390" s="1">
        <v>42909</v>
      </c>
      <c r="H390">
        <v>11</v>
      </c>
      <c r="I390">
        <v>76.680000000000007</v>
      </c>
      <c r="J390">
        <v>0</v>
      </c>
      <c r="K390">
        <v>35.362937899999999</v>
      </c>
      <c r="L390">
        <v>-97.236161600000003</v>
      </c>
      <c r="M390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390" s="5">
        <f>Table22[[#This Row],[Permit Approval Date]]-Table22[[#This Row],[Permit Submitted Date]]</f>
        <v>0</v>
      </c>
    </row>
    <row r="391" spans="1:14" hidden="1">
      <c r="A391" t="str">
        <f>"Norman"</f>
        <v>Norman</v>
      </c>
      <c r="B391">
        <v>0</v>
      </c>
      <c r="D391">
        <v>1</v>
      </c>
      <c r="E391">
        <v>30</v>
      </c>
      <c r="F391" s="1">
        <v>42926</v>
      </c>
      <c r="G391" s="1">
        <v>42933</v>
      </c>
      <c r="H391">
        <v>4</v>
      </c>
      <c r="I391">
        <v>29.83</v>
      </c>
      <c r="J391">
        <v>0</v>
      </c>
      <c r="K391">
        <v>34.992937899999994</v>
      </c>
      <c r="L391">
        <v>-97.256161599999999</v>
      </c>
      <c r="M391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391" s="5">
        <f>Table22[[#This Row],[Permit Approval Date]]-Table22[[#This Row],[Permit Submitted Date]]</f>
        <v>0</v>
      </c>
    </row>
    <row r="392" spans="1:14" hidden="1">
      <c r="A392" t="str">
        <f>"Norman"</f>
        <v>Norman</v>
      </c>
      <c r="B392">
        <v>0</v>
      </c>
      <c r="D392">
        <v>1</v>
      </c>
      <c r="E392">
        <v>30</v>
      </c>
      <c r="F392" s="1">
        <v>42933</v>
      </c>
      <c r="G392" s="1">
        <v>42942</v>
      </c>
      <c r="H392">
        <v>3</v>
      </c>
      <c r="I392">
        <v>25.23</v>
      </c>
      <c r="J392">
        <v>0</v>
      </c>
      <c r="K392">
        <v>35.1429379</v>
      </c>
      <c r="L392">
        <v>-97.496161600000008</v>
      </c>
      <c r="M392" s="5">
        <f>ACOS(COS(RADIANS(90-$P$2)) *COS(RADIANS(90-Table22511[[#This Row],[Latitude]])) +SIN(RADIANS(90-$P$2)) *SIN(RADIANS(90-Table22511[[#This Row],[Latitude]])) *COS(RADIANS($Q$2-Table22511[[#This Row],[Longitude]]))) *3958.756</f>
        <v>5.1822189717645397</v>
      </c>
      <c r="N392" s="5">
        <f>Table22[[#This Row],[Permit Approval Date]]-Table22[[#This Row],[Permit Submitted Date]]</f>
        <v>4</v>
      </c>
    </row>
    <row r="393" spans="1:14">
      <c r="A393" t="str">
        <f>"Norman"</f>
        <v>Norman</v>
      </c>
      <c r="B393">
        <v>1</v>
      </c>
      <c r="C393">
        <v>1</v>
      </c>
      <c r="D393">
        <v>2</v>
      </c>
      <c r="E393">
        <v>30</v>
      </c>
      <c r="F393" s="1">
        <v>42935</v>
      </c>
      <c r="G393" s="1">
        <v>42956</v>
      </c>
      <c r="H393">
        <v>13</v>
      </c>
      <c r="I393">
        <v>89.71</v>
      </c>
      <c r="J393">
        <v>23</v>
      </c>
      <c r="K393">
        <v>35.364834499999994</v>
      </c>
      <c r="L393">
        <v>-97.030178399999997</v>
      </c>
      <c r="M393" s="5">
        <f>ACOS(COS(RADIANS(90-$P$2)) *COS(RADIANS(90-Table22511[[#This Row],[Latitude]])) +SIN(RADIANS(90-$P$2)) *SIN(RADIANS(90-Table22511[[#This Row],[Latitude]])) *COS(RADIANS($Q$2-Table22511[[#This Row],[Longitude]]))) *3958.756</f>
        <v>25.922541647156311</v>
      </c>
      <c r="N393" s="5">
        <f>Table22[[#This Row],[Permit Approval Date]]-Table22[[#This Row],[Permit Submitted Date]]</f>
        <v>0</v>
      </c>
    </row>
    <row r="394" spans="1:14" hidden="1">
      <c r="A394" t="str">
        <f>"Norman"</f>
        <v>Norman</v>
      </c>
      <c r="B394">
        <v>1</v>
      </c>
      <c r="D394">
        <v>1</v>
      </c>
      <c r="E394">
        <v>30</v>
      </c>
      <c r="F394" s="1">
        <v>42942</v>
      </c>
      <c r="G394" s="1">
        <v>42951</v>
      </c>
      <c r="H394">
        <v>7</v>
      </c>
      <c r="I394">
        <v>57.08</v>
      </c>
      <c r="J394">
        <v>0</v>
      </c>
      <c r="K394">
        <v>35.028142000000003</v>
      </c>
      <c r="L394">
        <v>-97.31561099999999</v>
      </c>
      <c r="M394" s="5">
        <f>ACOS(COS(RADIANS(90-$P$2)) *COS(RADIANS(90-Table22511[[#This Row],[Latitude]])) +SIN(RADIANS(90-$P$2)) *SIN(RADIANS(90-Table22511[[#This Row],[Latitude]])) *COS(RADIANS($Q$2-Table22511[[#This Row],[Longitude]]))) *3958.756</f>
        <v>14.351070610021909</v>
      </c>
      <c r="N394" s="5">
        <f>Table22[[#This Row],[Permit Approval Date]]-Table22[[#This Row],[Permit Submitted Date]]</f>
        <v>0</v>
      </c>
    </row>
    <row r="395" spans="1:14" hidden="1">
      <c r="A395" t="str">
        <f>"Norman"</f>
        <v>Norman</v>
      </c>
      <c r="B395">
        <v>0</v>
      </c>
      <c r="D395">
        <v>1</v>
      </c>
      <c r="E395">
        <v>30</v>
      </c>
      <c r="F395" s="1">
        <v>42948</v>
      </c>
      <c r="G395" s="1">
        <v>42954</v>
      </c>
      <c r="H395">
        <v>4</v>
      </c>
      <c r="I395">
        <v>30.130000000000003</v>
      </c>
      <c r="J395">
        <v>0</v>
      </c>
      <c r="K395">
        <v>35.282937899999993</v>
      </c>
      <c r="L395">
        <v>-97.416161599999995</v>
      </c>
      <c r="M395" s="5">
        <f>ACOS(COS(RADIANS(90-$P$2)) *COS(RADIANS(90-Table22511[[#This Row],[Latitude]])) +SIN(RADIANS(90-$P$2)) *SIN(RADIANS(90-Table22511[[#This Row],[Latitude]])) *COS(RADIANS($Q$2-Table22511[[#This Row],[Longitude]]))) *3958.756</f>
        <v>5.5822817973621444</v>
      </c>
      <c r="N395" s="5">
        <f>Table22[[#This Row],[Permit Approval Date]]-Table22[[#This Row],[Permit Submitted Date]]</f>
        <v>0</v>
      </c>
    </row>
    <row r="396" spans="1:14" hidden="1">
      <c r="A396" t="str">
        <f>"Norman"</f>
        <v>Norman</v>
      </c>
      <c r="B396">
        <v>0</v>
      </c>
      <c r="D396">
        <v>1</v>
      </c>
      <c r="E396">
        <v>30</v>
      </c>
      <c r="F396" s="1">
        <v>42956</v>
      </c>
      <c r="G396" s="1">
        <v>42957</v>
      </c>
      <c r="H396">
        <v>9</v>
      </c>
      <c r="I396">
        <v>62.61</v>
      </c>
      <c r="J396">
        <v>0</v>
      </c>
      <c r="K396">
        <v>34.992937899999994</v>
      </c>
      <c r="L396">
        <v>-97.256161599999999</v>
      </c>
      <c r="M396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396" s="5">
        <f>Table22[[#This Row],[Permit Approval Date]]-Table22[[#This Row],[Permit Submitted Date]]</f>
        <v>0</v>
      </c>
    </row>
    <row r="397" spans="1:14" hidden="1">
      <c r="A397" t="str">
        <f>"Norman"</f>
        <v>Norman</v>
      </c>
      <c r="B397">
        <v>0</v>
      </c>
      <c r="D397">
        <v>1</v>
      </c>
      <c r="E397">
        <v>30</v>
      </c>
      <c r="F397" s="1">
        <v>42961</v>
      </c>
      <c r="G397" s="1">
        <v>42969</v>
      </c>
      <c r="H397">
        <v>15</v>
      </c>
      <c r="I397">
        <v>104.49000000000001</v>
      </c>
      <c r="J397">
        <v>0</v>
      </c>
      <c r="K397">
        <v>35.362937899999999</v>
      </c>
      <c r="L397">
        <v>-97.116161599999998</v>
      </c>
      <c r="M397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397" s="5">
        <f>Table22[[#This Row],[Permit Approval Date]]-Table22[[#This Row],[Permit Submitted Date]]</f>
        <v>3</v>
      </c>
    </row>
    <row r="398" spans="1:14" hidden="1">
      <c r="A398" t="str">
        <f>"Norman"</f>
        <v>Norman</v>
      </c>
      <c r="B398">
        <v>1</v>
      </c>
      <c r="D398">
        <v>1</v>
      </c>
      <c r="E398">
        <v>30</v>
      </c>
      <c r="F398" s="1">
        <v>42965</v>
      </c>
      <c r="G398" s="1">
        <v>42972</v>
      </c>
      <c r="H398">
        <v>14</v>
      </c>
      <c r="I398">
        <v>123.83</v>
      </c>
      <c r="J398">
        <v>0</v>
      </c>
      <c r="K398">
        <v>35.095301499999998</v>
      </c>
      <c r="L398">
        <v>-97.636652800000007</v>
      </c>
      <c r="M398" s="5">
        <f>ACOS(COS(RADIANS(90-$P$2)) *COS(RADIANS(90-Table22511[[#This Row],[Latitude]])) +SIN(RADIANS(90-$P$2)) *SIN(RADIANS(90-Table22511[[#This Row],[Latitude]])) *COS(RADIANS($Q$2-Table22511[[#This Row],[Longitude]]))) *3958.756</f>
        <v>13.184368824600924</v>
      </c>
      <c r="N398" s="5">
        <f>Table22[[#This Row],[Permit Approval Date]]-Table22[[#This Row],[Permit Submitted Date]]</f>
        <v>6</v>
      </c>
    </row>
    <row r="399" spans="1:14" hidden="1">
      <c r="A399" t="str">
        <f>"Norman"</f>
        <v>Norman</v>
      </c>
      <c r="B399">
        <v>1</v>
      </c>
      <c r="D399">
        <v>1</v>
      </c>
      <c r="E399">
        <v>30</v>
      </c>
      <c r="F399" s="1">
        <v>42966</v>
      </c>
      <c r="G399" s="1">
        <v>42968</v>
      </c>
      <c r="H399">
        <v>4</v>
      </c>
      <c r="I399">
        <v>36.9</v>
      </c>
      <c r="J399">
        <v>0</v>
      </c>
      <c r="K399">
        <v>35.158142000000005</v>
      </c>
      <c r="L399">
        <v>-97.145610999999988</v>
      </c>
      <c r="M399" s="5">
        <f>ACOS(COS(RADIANS(90-$P$2)) *COS(RADIANS(90-Table22511[[#This Row],[Latitude]])) +SIN(RADIANS(90-$P$2)) *SIN(RADIANS(90-Table22511[[#This Row],[Latitude]])) *COS(RADIANS($Q$2-Table22511[[#This Row],[Longitude]]))) *3958.756</f>
        <v>17.317968646855981</v>
      </c>
      <c r="N399" s="5">
        <f>Table22[[#This Row],[Permit Approval Date]]-Table22[[#This Row],[Permit Submitted Date]]</f>
        <v>9</v>
      </c>
    </row>
    <row r="400" spans="1:14" hidden="1">
      <c r="A400" t="str">
        <f>"Norman"</f>
        <v>Norman</v>
      </c>
      <c r="B400">
        <v>0</v>
      </c>
      <c r="D400">
        <v>2</v>
      </c>
      <c r="E400">
        <v>30</v>
      </c>
      <c r="F400" s="1">
        <v>42969</v>
      </c>
      <c r="G400" s="1">
        <v>42970</v>
      </c>
      <c r="H400">
        <v>6</v>
      </c>
      <c r="I400">
        <v>59.02</v>
      </c>
      <c r="J400">
        <v>0</v>
      </c>
      <c r="K400">
        <v>35.632937899999995</v>
      </c>
      <c r="L400">
        <v>-97.506161599999999</v>
      </c>
      <c r="M400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400" s="5">
        <f>Table22[[#This Row],[Permit Approval Date]]-Table22[[#This Row],[Permit Submitted Date]]</f>
        <v>0</v>
      </c>
    </row>
    <row r="401" spans="1:14" hidden="1">
      <c r="A401" t="str">
        <f>"Norman"</f>
        <v>Norman</v>
      </c>
      <c r="B401">
        <v>1</v>
      </c>
      <c r="D401">
        <v>1</v>
      </c>
      <c r="E401">
        <v>30</v>
      </c>
      <c r="F401" s="1">
        <v>42978</v>
      </c>
      <c r="G401" s="1">
        <v>42983</v>
      </c>
      <c r="H401">
        <v>6</v>
      </c>
      <c r="I401">
        <v>51.31</v>
      </c>
      <c r="J401">
        <v>0</v>
      </c>
      <c r="K401">
        <v>35.173925000000004</v>
      </c>
      <c r="L401">
        <v>-97.539214000000001</v>
      </c>
      <c r="M401" s="5">
        <f>ACOS(COS(RADIANS(90-$P$2)) *COS(RADIANS(90-Table22511[[#This Row],[Latitude]])) +SIN(RADIANS(90-$P$2)) *SIN(RADIANS(90-Table22511[[#This Row],[Latitude]])) *COS(RADIANS($Q$2-Table22511[[#This Row],[Longitude]]))) *3958.756</f>
        <v>5.6806380223999753</v>
      </c>
      <c r="N401" s="5">
        <f>Table22[[#This Row],[Permit Approval Date]]-Table22[[#This Row],[Permit Submitted Date]]</f>
        <v>11</v>
      </c>
    </row>
    <row r="402" spans="1:14" hidden="1">
      <c r="A402" t="str">
        <f>"Norman"</f>
        <v>Norman</v>
      </c>
      <c r="B402">
        <v>1</v>
      </c>
      <c r="D402">
        <v>2</v>
      </c>
      <c r="E402">
        <v>30</v>
      </c>
      <c r="F402" s="1">
        <v>42990</v>
      </c>
      <c r="G402" s="1">
        <v>42990</v>
      </c>
      <c r="H402">
        <v>16</v>
      </c>
      <c r="I402">
        <v>116.27000000000001</v>
      </c>
      <c r="J402">
        <v>0</v>
      </c>
      <c r="K402">
        <v>35.162937899999996</v>
      </c>
      <c r="L402">
        <v>-96.9261616</v>
      </c>
      <c r="M402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402" s="5">
        <f>Table22[[#This Row],[Permit Approval Date]]-Table22[[#This Row],[Permit Submitted Date]]</f>
        <v>12</v>
      </c>
    </row>
    <row r="403" spans="1:14" hidden="1">
      <c r="A403" t="str">
        <f>"Norman"</f>
        <v>Norman</v>
      </c>
      <c r="B403">
        <v>1</v>
      </c>
      <c r="D403">
        <v>2</v>
      </c>
      <c r="E403">
        <v>30</v>
      </c>
      <c r="F403" s="1">
        <v>42990</v>
      </c>
      <c r="G403" s="1">
        <v>42990</v>
      </c>
      <c r="H403">
        <v>16</v>
      </c>
      <c r="I403">
        <v>116.27</v>
      </c>
      <c r="J403">
        <v>0</v>
      </c>
      <c r="K403">
        <v>35.162937899999996</v>
      </c>
      <c r="L403">
        <v>-96.9261616</v>
      </c>
      <c r="M403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403" s="5">
        <f>Table22[[#This Row],[Permit Approval Date]]-Table22[[#This Row],[Permit Submitted Date]]</f>
        <v>11</v>
      </c>
    </row>
    <row r="404" spans="1:14" hidden="1">
      <c r="A404" t="str">
        <f>"Norman"</f>
        <v>Norman</v>
      </c>
      <c r="B404">
        <v>1</v>
      </c>
      <c r="D404">
        <v>1</v>
      </c>
      <c r="E404">
        <v>30</v>
      </c>
      <c r="F404" s="1">
        <v>42990</v>
      </c>
      <c r="G404" s="1">
        <v>42990</v>
      </c>
      <c r="H404">
        <v>6</v>
      </c>
      <c r="I404">
        <v>59.480000000000004</v>
      </c>
      <c r="J404">
        <v>0</v>
      </c>
      <c r="K404">
        <v>34.965301499999995</v>
      </c>
      <c r="L404">
        <v>-97.176652799999999</v>
      </c>
      <c r="M404" s="5">
        <f>ACOS(COS(RADIANS(90-$P$2)) *COS(RADIANS(90-Table22511[[#This Row],[Latitude]])) +SIN(RADIANS(90-$P$2)) *SIN(RADIANS(90-Table22511[[#This Row],[Latitude]])) *COS(RADIANS($Q$2-Table22511[[#This Row],[Longitude]]))) *3958.756</f>
        <v>22.576786802492801</v>
      </c>
      <c r="N404" s="5">
        <f>Table22[[#This Row],[Permit Approval Date]]-Table22[[#This Row],[Permit Submitted Date]]</f>
        <v>0</v>
      </c>
    </row>
    <row r="405" spans="1:14" hidden="1">
      <c r="A405" t="str">
        <f>"Norman"</f>
        <v>Norman</v>
      </c>
      <c r="B405">
        <v>0</v>
      </c>
      <c r="D405">
        <v>2</v>
      </c>
      <c r="E405">
        <v>30</v>
      </c>
      <c r="F405" s="1">
        <v>42997</v>
      </c>
      <c r="G405" s="1">
        <v>42999</v>
      </c>
      <c r="H405">
        <v>5</v>
      </c>
      <c r="I405">
        <v>58.050000000000004</v>
      </c>
      <c r="J405">
        <v>0</v>
      </c>
      <c r="K405">
        <v>35.022937899999995</v>
      </c>
      <c r="L405">
        <v>-97.396161599999999</v>
      </c>
      <c r="M405" s="5">
        <f>ACOS(COS(RADIANS(90-$P$2)) *COS(RADIANS(90-Table22511[[#This Row],[Latitude]])) +SIN(RADIANS(90-$P$2)) *SIN(RADIANS(90-Table22511[[#This Row],[Latitude]])) *COS(RADIANS($Q$2-Table22511[[#This Row],[Longitude]]))) *3958.756</f>
        <v>12.970525111871465</v>
      </c>
      <c r="N405" s="5">
        <f>Table22[[#This Row],[Permit Approval Date]]-Table22[[#This Row],[Permit Submitted Date]]</f>
        <v>11</v>
      </c>
    </row>
    <row r="406" spans="1:14" hidden="1">
      <c r="A406" t="str">
        <f>"Norman"</f>
        <v>Norman</v>
      </c>
      <c r="B406">
        <v>0</v>
      </c>
      <c r="D406">
        <v>2</v>
      </c>
      <c r="E406">
        <v>30</v>
      </c>
      <c r="F406" s="1">
        <v>43004</v>
      </c>
      <c r="G406" s="1">
        <v>43004</v>
      </c>
      <c r="H406">
        <v>10</v>
      </c>
      <c r="I406">
        <v>64.11</v>
      </c>
      <c r="J406">
        <v>0</v>
      </c>
      <c r="K406">
        <v>35.312937899999994</v>
      </c>
      <c r="L406">
        <v>-97.116161599999998</v>
      </c>
      <c r="M406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406" s="5">
        <f>Table22[[#This Row],[Permit Approval Date]]-Table22[[#This Row],[Permit Submitted Date]]</f>
        <v>0</v>
      </c>
    </row>
    <row r="407" spans="1:14" hidden="1">
      <c r="A407" t="str">
        <f>"Norman"</f>
        <v>Norman</v>
      </c>
      <c r="B407">
        <v>1</v>
      </c>
      <c r="D407">
        <v>1</v>
      </c>
      <c r="E407">
        <v>30</v>
      </c>
      <c r="F407" s="1">
        <v>43018</v>
      </c>
      <c r="G407" s="1">
        <v>43032</v>
      </c>
      <c r="H407">
        <v>4</v>
      </c>
      <c r="I407">
        <v>42.5</v>
      </c>
      <c r="J407">
        <v>0</v>
      </c>
      <c r="K407">
        <v>35.233924999999999</v>
      </c>
      <c r="L407">
        <v>-97.269214000000005</v>
      </c>
      <c r="M407" s="5">
        <f>ACOS(COS(RADIANS(90-$P$2)) *COS(RADIANS(90-Table22511[[#This Row],[Latitude]])) +SIN(RADIANS(90-$P$2)) *SIN(RADIANS(90-Table22511[[#This Row],[Latitude]])) *COS(RADIANS($Q$2-Table22511[[#This Row],[Longitude]]))) *3958.756</f>
        <v>10.196972675987457</v>
      </c>
      <c r="N407" s="5">
        <f>Table22[[#This Row],[Permit Approval Date]]-Table22[[#This Row],[Permit Submitted Date]]</f>
        <v>0</v>
      </c>
    </row>
    <row r="408" spans="1:14" hidden="1">
      <c r="A408" t="str">
        <f>"Norman"</f>
        <v>Norman</v>
      </c>
      <c r="B408">
        <v>1</v>
      </c>
      <c r="D408">
        <v>1</v>
      </c>
      <c r="E408">
        <v>30</v>
      </c>
      <c r="F408" s="1">
        <v>43026</v>
      </c>
      <c r="G408" s="1">
        <v>43028</v>
      </c>
      <c r="H408">
        <v>8</v>
      </c>
      <c r="I408">
        <v>52</v>
      </c>
      <c r="J408">
        <v>0</v>
      </c>
      <c r="K408">
        <v>35.290954999999997</v>
      </c>
      <c r="L408">
        <v>-97.391639999999995</v>
      </c>
      <c r="M408" s="5">
        <f>ACOS(COS(RADIANS(90-$P$2)) *COS(RADIANS(90-Table22511[[#This Row],[Latitude]])) +SIN(RADIANS(90-$P$2)) *SIN(RADIANS(90-Table22511[[#This Row],[Latitude]])) *COS(RADIANS($Q$2-Table22511[[#This Row],[Longitude]]))) *3958.756</f>
        <v>6.6349557823356724</v>
      </c>
      <c r="N408" s="5">
        <f>Table22[[#This Row],[Permit Approval Date]]-Table22[[#This Row],[Permit Submitted Date]]</f>
        <v>6</v>
      </c>
    </row>
    <row r="409" spans="1:14" hidden="1">
      <c r="A409" t="str">
        <f>"Norman"</f>
        <v>Norman</v>
      </c>
      <c r="B409">
        <v>1</v>
      </c>
      <c r="D409">
        <v>1</v>
      </c>
      <c r="E409">
        <v>30</v>
      </c>
      <c r="F409" s="1">
        <v>43027</v>
      </c>
      <c r="G409" s="1">
        <v>43033</v>
      </c>
      <c r="H409">
        <v>4</v>
      </c>
      <c r="I409">
        <v>24.71</v>
      </c>
      <c r="J409">
        <v>0</v>
      </c>
      <c r="K409">
        <v>35.153925000000001</v>
      </c>
      <c r="L409">
        <v>-97.259214</v>
      </c>
      <c r="M409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409" s="5">
        <f>Table22[[#This Row],[Permit Approval Date]]-Table22[[#This Row],[Permit Submitted Date]]</f>
        <v>8</v>
      </c>
    </row>
    <row r="410" spans="1:14" hidden="1">
      <c r="A410" t="str">
        <f>"Norman"</f>
        <v>Norman</v>
      </c>
      <c r="B410">
        <v>0</v>
      </c>
      <c r="D410">
        <v>1</v>
      </c>
      <c r="E410">
        <v>30</v>
      </c>
      <c r="F410" s="1">
        <v>43035</v>
      </c>
      <c r="G410" s="1">
        <v>43049</v>
      </c>
      <c r="H410">
        <v>8</v>
      </c>
      <c r="I410">
        <v>53.150000000000006</v>
      </c>
      <c r="J410">
        <v>0</v>
      </c>
      <c r="K410">
        <v>36.002937899999999</v>
      </c>
      <c r="L410">
        <v>-97.346161600000002</v>
      </c>
      <c r="M410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410" s="5">
        <f>Table22[[#This Row],[Permit Approval Date]]-Table22[[#This Row],[Permit Submitted Date]]</f>
        <v>0</v>
      </c>
    </row>
    <row r="411" spans="1:14" hidden="1">
      <c r="A411" t="str">
        <f>"Norman"</f>
        <v>Norman</v>
      </c>
      <c r="B411">
        <v>1</v>
      </c>
      <c r="D411">
        <v>1</v>
      </c>
      <c r="E411">
        <v>30</v>
      </c>
      <c r="F411" s="1">
        <v>43041</v>
      </c>
      <c r="G411" s="1">
        <v>43042</v>
      </c>
      <c r="H411">
        <v>10</v>
      </c>
      <c r="I411">
        <v>80.399999999999991</v>
      </c>
      <c r="J411">
        <v>0</v>
      </c>
      <c r="K411">
        <v>35.463621400000001</v>
      </c>
      <c r="L411">
        <v>-97.439232199999992</v>
      </c>
      <c r="M411" s="5">
        <f>ACOS(COS(RADIANS(90-$P$2)) *COS(RADIANS(90-Table22511[[#This Row],[Latitude]])) +SIN(RADIANS(90-$P$2)) *SIN(RADIANS(90-Table22511[[#This Row],[Latitude]])) *COS(RADIANS($Q$2-Table22511[[#This Row],[Longitude]]))) *3958.756</f>
        <v>17.80002223311952</v>
      </c>
      <c r="N411" s="5">
        <f>Table22[[#This Row],[Permit Approval Date]]-Table22[[#This Row],[Permit Submitted Date]]</f>
        <v>22</v>
      </c>
    </row>
    <row r="412" spans="1:14" hidden="1">
      <c r="A412" t="str">
        <f>"Norman"</f>
        <v>Norman</v>
      </c>
      <c r="B412">
        <v>1</v>
      </c>
      <c r="D412">
        <v>1</v>
      </c>
      <c r="E412">
        <v>30</v>
      </c>
      <c r="F412" s="1">
        <v>43045</v>
      </c>
      <c r="G412" s="1">
        <v>43045</v>
      </c>
      <c r="H412">
        <v>13</v>
      </c>
      <c r="I412">
        <v>99.95</v>
      </c>
      <c r="J412">
        <v>3</v>
      </c>
      <c r="K412">
        <v>34.562937899999994</v>
      </c>
      <c r="L412">
        <v>-97.336161599999997</v>
      </c>
      <c r="M412" s="5">
        <f>ACOS(COS(RADIANS(90-$P$2)) *COS(RADIANS(90-Table22511[[#This Row],[Latitude]])) +SIN(RADIANS(90-$P$2)) *SIN(RADIANS(90-Table22511[[#This Row],[Latitude]])) *COS(RADIANS($Q$2-Table22511[[#This Row],[Longitude]]))) *3958.756</f>
        <v>44.874898972844889</v>
      </c>
      <c r="N412" s="5">
        <f>Table22[[#This Row],[Permit Approval Date]]-Table22[[#This Row],[Permit Submitted Date]]</f>
        <v>0</v>
      </c>
    </row>
    <row r="413" spans="1:14">
      <c r="A413" t="str">
        <f>"Norman"</f>
        <v>Norman</v>
      </c>
      <c r="B413">
        <v>1</v>
      </c>
      <c r="C413">
        <v>1</v>
      </c>
      <c r="D413">
        <v>1</v>
      </c>
      <c r="E413">
        <v>30</v>
      </c>
      <c r="F413" s="1">
        <v>43060</v>
      </c>
      <c r="G413" s="1">
        <v>43060</v>
      </c>
      <c r="H413">
        <v>11</v>
      </c>
      <c r="I413">
        <v>110.25000000000001</v>
      </c>
      <c r="J413">
        <v>9.7200000000000006</v>
      </c>
      <c r="K413">
        <v>34.1210022</v>
      </c>
      <c r="L413">
        <v>-101.5086716</v>
      </c>
      <c r="M413" s="5">
        <f>ACOS(COS(RADIANS(90-$P$2)) *COS(RADIANS(90-Table22511[[#This Row],[Latitude]])) +SIN(RADIANS(90-$P$2)) *SIN(RADIANS(90-Table22511[[#This Row],[Latitude]])) *COS(RADIANS($Q$2-Table22511[[#This Row],[Longitude]]))) *3958.756</f>
        <v>242.69122303581324</v>
      </c>
      <c r="N413" s="5">
        <f>Table22[[#This Row],[Permit Approval Date]]-Table22[[#This Row],[Permit Submitted Date]]</f>
        <v>0</v>
      </c>
    </row>
    <row r="414" spans="1:14">
      <c r="A414" t="str">
        <f>"Norman"</f>
        <v>Norman</v>
      </c>
      <c r="B414">
        <v>1</v>
      </c>
      <c r="C414">
        <v>1</v>
      </c>
      <c r="D414">
        <v>1</v>
      </c>
      <c r="E414">
        <v>30</v>
      </c>
      <c r="F414" s="1">
        <v>43067</v>
      </c>
      <c r="G414" s="1">
        <v>43067</v>
      </c>
      <c r="H414">
        <v>10</v>
      </c>
      <c r="I414">
        <v>53.38</v>
      </c>
      <c r="J414">
        <v>8.48</v>
      </c>
      <c r="K414">
        <v>35.180556999999993</v>
      </c>
      <c r="L414">
        <v>-97.540181399999994</v>
      </c>
      <c r="M414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414" s="5">
        <f>Table22[[#This Row],[Permit Approval Date]]-Table22[[#This Row],[Permit Submitted Date]]</f>
        <v>14</v>
      </c>
    </row>
    <row r="415" spans="1:14" hidden="1">
      <c r="A415" t="str">
        <f>"Norman"</f>
        <v>Norman</v>
      </c>
      <c r="B415">
        <v>0</v>
      </c>
      <c r="D415">
        <v>1</v>
      </c>
      <c r="E415">
        <v>30</v>
      </c>
      <c r="F415" s="1">
        <v>43091</v>
      </c>
      <c r="G415" s="1">
        <v>43103</v>
      </c>
      <c r="H415">
        <v>6</v>
      </c>
      <c r="I415">
        <v>24.759999999999998</v>
      </c>
      <c r="J415">
        <v>0</v>
      </c>
      <c r="K415">
        <v>36.452937899999995</v>
      </c>
      <c r="L415">
        <v>-97.7861616</v>
      </c>
      <c r="M415" s="5">
        <f>ACOS(COS(RADIANS(90-$P$2)) *COS(RADIANS(90-Table22511[[#This Row],[Latitude]])) +SIN(RADIANS(90-$P$2)) *SIN(RADIANS(90-Table22511[[#This Row],[Latitude]])) *COS(RADIANS($Q$2-Table22511[[#This Row],[Longitude]]))) *3958.756</f>
        <v>88.224846694032422</v>
      </c>
      <c r="N415" s="5">
        <f>Table22[[#This Row],[Permit Approval Date]]-Table22[[#This Row],[Permit Submitted Date]]</f>
        <v>0</v>
      </c>
    </row>
    <row r="416" spans="1:14">
      <c r="A416" t="str">
        <f>"Norman"</f>
        <v>Norman</v>
      </c>
      <c r="B416">
        <v>0</v>
      </c>
      <c r="C416">
        <v>1</v>
      </c>
      <c r="D416">
        <v>2</v>
      </c>
      <c r="E416">
        <v>31</v>
      </c>
      <c r="F416" s="1">
        <v>42374</v>
      </c>
      <c r="G416" s="1">
        <v>42380</v>
      </c>
      <c r="H416">
        <v>11</v>
      </c>
      <c r="I416">
        <v>88</v>
      </c>
      <c r="J416">
        <v>8.5</v>
      </c>
      <c r="K416">
        <v>35.702937899999995</v>
      </c>
      <c r="L416">
        <v>-97.4261616</v>
      </c>
      <c r="M416" s="5">
        <f>ACOS(COS(RADIANS(90-$P$2)) *COS(RADIANS(90-Table22511[[#This Row],[Latitude]])) +SIN(RADIANS(90-$P$2)) *SIN(RADIANS(90-Table22511[[#This Row],[Latitude]])) *COS(RADIANS($Q$2-Table22511[[#This Row],[Longitude]]))) *3958.756</f>
        <v>34.349627017789345</v>
      </c>
      <c r="N416" s="5">
        <f>Table22[[#This Row],[Permit Approval Date]]-Table22[[#This Row],[Permit Submitted Date]]</f>
        <v>0</v>
      </c>
    </row>
    <row r="417" spans="1:14" hidden="1">
      <c r="A417" t="str">
        <f>"Norman"</f>
        <v>Norman</v>
      </c>
      <c r="B417">
        <v>0</v>
      </c>
      <c r="D417">
        <v>1</v>
      </c>
      <c r="E417">
        <v>31</v>
      </c>
      <c r="F417" s="1">
        <v>42443</v>
      </c>
      <c r="G417" s="1">
        <v>42443</v>
      </c>
      <c r="H417">
        <v>5</v>
      </c>
      <c r="I417">
        <v>40</v>
      </c>
      <c r="J417">
        <v>0</v>
      </c>
      <c r="K417">
        <v>35.472937899999998</v>
      </c>
      <c r="L417">
        <v>-97.026161599999995</v>
      </c>
      <c r="M417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417" s="5">
        <f>Table22[[#This Row],[Permit Approval Date]]-Table22[[#This Row],[Permit Submitted Date]]</f>
        <v>0</v>
      </c>
    </row>
    <row r="418" spans="1:14" hidden="1">
      <c r="A418" t="str">
        <f>"Norman"</f>
        <v>Norman</v>
      </c>
      <c r="B418">
        <v>0</v>
      </c>
      <c r="D418">
        <v>1</v>
      </c>
      <c r="E418">
        <v>31</v>
      </c>
      <c r="F418" s="1">
        <v>42447</v>
      </c>
      <c r="G418" s="1">
        <v>42447</v>
      </c>
      <c r="H418">
        <v>9</v>
      </c>
      <c r="I418">
        <v>88</v>
      </c>
      <c r="J418">
        <v>0</v>
      </c>
      <c r="K418">
        <v>34.902937899999998</v>
      </c>
      <c r="L418">
        <v>-97.376161600000003</v>
      </c>
      <c r="M418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418" s="5">
        <f>Table22[[#This Row],[Permit Approval Date]]-Table22[[#This Row],[Permit Submitted Date]]</f>
        <v>7</v>
      </c>
    </row>
    <row r="419" spans="1:14" hidden="1">
      <c r="A419" t="str">
        <f>"Norman"</f>
        <v>Norman</v>
      </c>
      <c r="B419">
        <v>0</v>
      </c>
      <c r="D419">
        <v>1</v>
      </c>
      <c r="E419">
        <v>31</v>
      </c>
      <c r="F419" s="1">
        <v>42467</v>
      </c>
      <c r="G419" s="1">
        <v>42467</v>
      </c>
      <c r="H419">
        <v>4</v>
      </c>
      <c r="I419">
        <v>32</v>
      </c>
      <c r="J419">
        <v>0</v>
      </c>
      <c r="K419">
        <v>35.552937899999996</v>
      </c>
      <c r="L419">
        <v>-97.046161600000005</v>
      </c>
      <c r="M419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419" s="5">
        <f>Table22[[#This Row],[Permit Approval Date]]-Table22[[#This Row],[Permit Submitted Date]]</f>
        <v>4</v>
      </c>
    </row>
    <row r="420" spans="1:14">
      <c r="A420" t="str">
        <f>"Norman"</f>
        <v>Norman</v>
      </c>
      <c r="B420">
        <v>0</v>
      </c>
      <c r="C420">
        <v>1</v>
      </c>
      <c r="D420">
        <v>1</v>
      </c>
      <c r="E420">
        <v>31</v>
      </c>
      <c r="F420" s="1">
        <v>42508</v>
      </c>
      <c r="G420" s="1">
        <v>42508</v>
      </c>
      <c r="H420">
        <v>12</v>
      </c>
      <c r="I420">
        <v>73.47999999999999</v>
      </c>
      <c r="J420">
        <v>19</v>
      </c>
      <c r="K420">
        <v>34.902937899999998</v>
      </c>
      <c r="L420">
        <v>-97.886161600000008</v>
      </c>
      <c r="M420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420" s="5">
        <f>Table22[[#This Row],[Permit Approval Date]]-Table22[[#This Row],[Permit Submitted Date]]</f>
        <v>0</v>
      </c>
    </row>
    <row r="421" spans="1:14">
      <c r="A421" t="str">
        <f>"Norman"</f>
        <v>Norman</v>
      </c>
      <c r="B421">
        <v>0</v>
      </c>
      <c r="C421">
        <v>1</v>
      </c>
      <c r="D421">
        <v>1</v>
      </c>
      <c r="E421">
        <v>31</v>
      </c>
      <c r="F421" s="1">
        <v>42556</v>
      </c>
      <c r="G421" s="1">
        <v>42578</v>
      </c>
      <c r="H421">
        <v>18</v>
      </c>
      <c r="I421">
        <v>140</v>
      </c>
      <c r="J421">
        <v>8</v>
      </c>
      <c r="K421">
        <v>35.902937899999998</v>
      </c>
      <c r="L421">
        <v>-97.716161600000007</v>
      </c>
      <c r="M421" s="5">
        <f>ACOS(COS(RADIANS(90-$P$2)) *COS(RADIANS(90-Table22511[[#This Row],[Latitude]])) +SIN(RADIANS(90-$P$2)) *SIN(RADIANS(90-Table22511[[#This Row],[Latitude]])) *COS(RADIANS($Q$2-Table22511[[#This Row],[Longitude]]))) *3958.756</f>
        <v>50.476576746280514</v>
      </c>
      <c r="N421" s="5">
        <f>Table22[[#This Row],[Permit Approval Date]]-Table22[[#This Row],[Permit Submitted Date]]</f>
        <v>0</v>
      </c>
    </row>
    <row r="422" spans="1:14" hidden="1">
      <c r="A422" t="str">
        <f>"Norman"</f>
        <v>Norman</v>
      </c>
      <c r="B422">
        <v>0</v>
      </c>
      <c r="D422">
        <v>1</v>
      </c>
      <c r="E422">
        <v>31</v>
      </c>
      <c r="F422" s="1">
        <v>42579</v>
      </c>
      <c r="G422" s="1">
        <v>42600</v>
      </c>
      <c r="H422">
        <v>10</v>
      </c>
      <c r="I422">
        <v>78.83</v>
      </c>
      <c r="J422">
        <v>0</v>
      </c>
      <c r="K422">
        <v>36.052937899999996</v>
      </c>
      <c r="L422">
        <v>-98.236161600000003</v>
      </c>
      <c r="M422" s="5">
        <f>ACOS(COS(RADIANS(90-$P$2)) *COS(RADIANS(90-Table22511[[#This Row],[Latitude]])) +SIN(RADIANS(90-$P$2)) *SIN(RADIANS(90-Table22511[[#This Row],[Latitude]])) *COS(RADIANS($Q$2-Table22511[[#This Row],[Longitude]]))) *3958.756</f>
        <v>73.414613218663234</v>
      </c>
      <c r="N422" s="5">
        <f>Table22[[#This Row],[Permit Approval Date]]-Table22[[#This Row],[Permit Submitted Date]]</f>
        <v>3</v>
      </c>
    </row>
    <row r="423" spans="1:14" hidden="1">
      <c r="A423" t="str">
        <f>"Norman"</f>
        <v>Norman</v>
      </c>
      <c r="B423">
        <v>0</v>
      </c>
      <c r="D423">
        <v>1</v>
      </c>
      <c r="E423">
        <v>31</v>
      </c>
      <c r="F423" s="1">
        <v>42803</v>
      </c>
      <c r="G423" s="1">
        <v>42803</v>
      </c>
      <c r="H423">
        <v>8</v>
      </c>
      <c r="I423">
        <v>68.66</v>
      </c>
      <c r="J423">
        <v>0</v>
      </c>
      <c r="K423">
        <v>36.002937899999999</v>
      </c>
      <c r="L423">
        <v>-97.346161600000002</v>
      </c>
      <c r="M423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423" s="5">
        <f>Table22[[#This Row],[Permit Approval Date]]-Table22[[#This Row],[Permit Submitted Date]]</f>
        <v>3</v>
      </c>
    </row>
    <row r="424" spans="1:14" hidden="1">
      <c r="A424" t="str">
        <f>"Norman"</f>
        <v>Norman</v>
      </c>
      <c r="B424">
        <v>0</v>
      </c>
      <c r="D424">
        <v>1</v>
      </c>
      <c r="E424">
        <v>31</v>
      </c>
      <c r="F424" s="1">
        <v>42856</v>
      </c>
      <c r="G424" s="1">
        <v>42870</v>
      </c>
      <c r="H424">
        <v>8</v>
      </c>
      <c r="I424">
        <v>63.460000000000008</v>
      </c>
      <c r="J424">
        <v>0</v>
      </c>
      <c r="K424">
        <v>35.162937899999996</v>
      </c>
      <c r="L424">
        <v>-96.9261616</v>
      </c>
      <c r="M424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424" s="5">
        <f>Table22[[#This Row],[Permit Approval Date]]-Table22[[#This Row],[Permit Submitted Date]]</f>
        <v>0</v>
      </c>
    </row>
    <row r="425" spans="1:14" hidden="1">
      <c r="A425" t="str">
        <f>"Norman"</f>
        <v>Norman</v>
      </c>
      <c r="B425">
        <v>0</v>
      </c>
      <c r="D425">
        <v>2</v>
      </c>
      <c r="E425">
        <v>31</v>
      </c>
      <c r="F425" s="1">
        <v>42859</v>
      </c>
      <c r="G425" s="1">
        <v>42866</v>
      </c>
      <c r="H425">
        <v>7</v>
      </c>
      <c r="I425">
        <v>68.12</v>
      </c>
      <c r="J425">
        <v>0</v>
      </c>
      <c r="K425">
        <v>35.232937899999996</v>
      </c>
      <c r="L425">
        <v>-97.006161599999999</v>
      </c>
      <c r="M42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425" s="5">
        <f>Table22[[#This Row],[Permit Approval Date]]-Table22[[#This Row],[Permit Submitted Date]]</f>
        <v>6</v>
      </c>
    </row>
    <row r="426" spans="1:14" hidden="1">
      <c r="A426" t="str">
        <f>"Norman"</f>
        <v>Norman</v>
      </c>
      <c r="B426">
        <v>0</v>
      </c>
      <c r="D426">
        <v>2</v>
      </c>
      <c r="E426">
        <v>31</v>
      </c>
      <c r="F426" s="1">
        <v>42866</v>
      </c>
      <c r="G426" s="1">
        <v>42866</v>
      </c>
      <c r="H426">
        <v>14</v>
      </c>
      <c r="I426">
        <v>107.37</v>
      </c>
      <c r="J426">
        <v>0</v>
      </c>
      <c r="K426">
        <v>35.632937899999995</v>
      </c>
      <c r="L426">
        <v>-97.506161599999999</v>
      </c>
      <c r="M426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426" s="5">
        <f>Table22[[#This Row],[Permit Approval Date]]-Table22[[#This Row],[Permit Submitted Date]]</f>
        <v>0</v>
      </c>
    </row>
    <row r="427" spans="1:14" hidden="1">
      <c r="A427" t="str">
        <f>"Norman"</f>
        <v>Norman</v>
      </c>
      <c r="B427">
        <v>0</v>
      </c>
      <c r="D427">
        <v>1</v>
      </c>
      <c r="E427">
        <v>31</v>
      </c>
      <c r="F427" s="1">
        <v>42885</v>
      </c>
      <c r="G427" s="1">
        <v>42888</v>
      </c>
      <c r="H427">
        <v>4</v>
      </c>
      <c r="I427">
        <v>21.15</v>
      </c>
      <c r="J427">
        <v>9.5</v>
      </c>
      <c r="K427">
        <v>35.202937899999995</v>
      </c>
      <c r="L427">
        <v>-97.206161600000001</v>
      </c>
      <c r="M427" s="5">
        <f>ACOS(COS(RADIANS(90-$P$2)) *COS(RADIANS(90-Table22511[[#This Row],[Latitude]])) +SIN(RADIANS(90-$P$2)) *SIN(RADIANS(90-Table22511[[#This Row],[Latitude]])) *COS(RADIANS($Q$2-Table22511[[#This Row],[Longitude]]))) *3958.756</f>
        <v>13.577014277156541</v>
      </c>
      <c r="N427" s="5">
        <f>Table22[[#This Row],[Permit Approval Date]]-Table22[[#This Row],[Permit Submitted Date]]</f>
        <v>4</v>
      </c>
    </row>
    <row r="428" spans="1:14" hidden="1">
      <c r="A428" t="str">
        <f>"Norman"</f>
        <v>Norman</v>
      </c>
      <c r="B428">
        <v>0</v>
      </c>
      <c r="D428">
        <v>1</v>
      </c>
      <c r="E428">
        <v>31</v>
      </c>
      <c r="F428" s="1">
        <v>42893</v>
      </c>
      <c r="G428" s="1">
        <v>42901</v>
      </c>
      <c r="H428">
        <v>4</v>
      </c>
      <c r="I428">
        <v>39.72</v>
      </c>
      <c r="J428">
        <v>0</v>
      </c>
      <c r="K428">
        <v>35.212937899999993</v>
      </c>
      <c r="L428">
        <v>-97.576161600000006</v>
      </c>
      <c r="M428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428" s="5">
        <f>Table22[[#This Row],[Permit Approval Date]]-Table22[[#This Row],[Permit Submitted Date]]</f>
        <v>4</v>
      </c>
    </row>
    <row r="429" spans="1:14" hidden="1">
      <c r="A429" t="str">
        <f>"Norman"</f>
        <v>Norman</v>
      </c>
      <c r="B429">
        <v>0</v>
      </c>
      <c r="D429">
        <v>1</v>
      </c>
      <c r="E429">
        <v>31</v>
      </c>
      <c r="F429" s="1">
        <v>42895</v>
      </c>
      <c r="G429" s="1">
        <v>42909</v>
      </c>
      <c r="H429">
        <v>8</v>
      </c>
      <c r="I429">
        <v>64.94</v>
      </c>
      <c r="J429">
        <v>0</v>
      </c>
      <c r="K429">
        <v>35.232937899999996</v>
      </c>
      <c r="L429">
        <v>-97.006161599999999</v>
      </c>
      <c r="M42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429" s="5">
        <f>Table22[[#This Row],[Permit Approval Date]]-Table22[[#This Row],[Permit Submitted Date]]</f>
        <v>7</v>
      </c>
    </row>
    <row r="430" spans="1:14" hidden="1">
      <c r="A430" t="str">
        <f>"Norman"</f>
        <v>Norman</v>
      </c>
      <c r="B430">
        <v>0</v>
      </c>
      <c r="D430">
        <v>1</v>
      </c>
      <c r="E430">
        <v>31</v>
      </c>
      <c r="F430" s="1">
        <v>42928</v>
      </c>
      <c r="G430" s="1">
        <v>42928</v>
      </c>
      <c r="H430">
        <v>6</v>
      </c>
      <c r="I430">
        <v>54.75</v>
      </c>
      <c r="J430">
        <v>0</v>
      </c>
      <c r="K430">
        <v>35.632937899999995</v>
      </c>
      <c r="L430">
        <v>-97.506161599999999</v>
      </c>
      <c r="M430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430" s="5">
        <f>Table22[[#This Row],[Permit Approval Date]]-Table22[[#This Row],[Permit Submitted Date]]</f>
        <v>11</v>
      </c>
    </row>
    <row r="431" spans="1:14" hidden="1">
      <c r="A431" t="str">
        <f>"Norman"</f>
        <v>Norman</v>
      </c>
      <c r="B431">
        <v>0</v>
      </c>
      <c r="D431">
        <v>2</v>
      </c>
      <c r="E431">
        <v>31</v>
      </c>
      <c r="F431" s="1">
        <v>42955</v>
      </c>
      <c r="G431" s="1">
        <v>42955</v>
      </c>
      <c r="H431">
        <v>3</v>
      </c>
      <c r="I431">
        <v>32.25</v>
      </c>
      <c r="J431">
        <v>0</v>
      </c>
      <c r="K431">
        <v>34.902937899999998</v>
      </c>
      <c r="L431">
        <v>-97.886161600000008</v>
      </c>
      <c r="M431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431" s="5">
        <f>Table22[[#This Row],[Permit Approval Date]]-Table22[[#This Row],[Permit Submitted Date]]</f>
        <v>10</v>
      </c>
    </row>
    <row r="432" spans="1:14" hidden="1">
      <c r="A432" t="str">
        <f>"Norman"</f>
        <v>Norman</v>
      </c>
      <c r="B432">
        <v>0</v>
      </c>
      <c r="D432">
        <v>2</v>
      </c>
      <c r="E432">
        <v>31</v>
      </c>
      <c r="F432" s="1">
        <v>42958</v>
      </c>
      <c r="G432" s="1">
        <v>42969</v>
      </c>
      <c r="H432">
        <v>6</v>
      </c>
      <c r="I432">
        <v>53.819999999999993</v>
      </c>
      <c r="J432">
        <v>0</v>
      </c>
      <c r="K432">
        <v>35.222937899999998</v>
      </c>
      <c r="L432">
        <v>-97.096161600000002</v>
      </c>
      <c r="M432" s="5">
        <f>ACOS(COS(RADIANS(90-$P$2)) *COS(RADIANS(90-Table22511[[#This Row],[Latitude]])) +SIN(RADIANS(90-$P$2)) *SIN(RADIANS(90-Table22511[[#This Row],[Latitude]])) *COS(RADIANS($Q$2-Table22511[[#This Row],[Longitude]]))) *3958.756</f>
        <v>19.81732509012247</v>
      </c>
      <c r="N432" s="5">
        <f>Table22[[#This Row],[Permit Approval Date]]-Table22[[#This Row],[Permit Submitted Date]]</f>
        <v>0</v>
      </c>
    </row>
    <row r="433" spans="1:14" hidden="1">
      <c r="A433" t="str">
        <f>"Norman"</f>
        <v>Norman</v>
      </c>
      <c r="B433">
        <v>1</v>
      </c>
      <c r="D433">
        <v>1</v>
      </c>
      <c r="E433">
        <v>31</v>
      </c>
      <c r="F433" s="1">
        <v>42972</v>
      </c>
      <c r="G433" s="1">
        <v>42979</v>
      </c>
      <c r="H433">
        <v>11</v>
      </c>
      <c r="I433">
        <v>94.96</v>
      </c>
      <c r="J433">
        <v>9.67</v>
      </c>
      <c r="K433">
        <v>35.0853015</v>
      </c>
      <c r="L433">
        <v>-97.396652799999998</v>
      </c>
      <c r="M433" s="5">
        <f>ACOS(COS(RADIANS(90-$P$2)) *COS(RADIANS(90-Table22511[[#This Row],[Latitude]])) +SIN(RADIANS(90-$P$2)) *SIN(RADIANS(90-Table22511[[#This Row],[Latitude]])) *COS(RADIANS($Q$2-Table22511[[#This Row],[Longitude]]))) *3958.756</f>
        <v>8.8088096818736688</v>
      </c>
      <c r="N433" s="5">
        <f>Table22[[#This Row],[Permit Approval Date]]-Table22[[#This Row],[Permit Submitted Date]]</f>
        <v>0</v>
      </c>
    </row>
    <row r="434" spans="1:14">
      <c r="A434" t="str">
        <f>"Norman"</f>
        <v>Norman</v>
      </c>
      <c r="B434">
        <v>1</v>
      </c>
      <c r="C434">
        <v>1</v>
      </c>
      <c r="D434">
        <v>1</v>
      </c>
      <c r="E434">
        <v>31</v>
      </c>
      <c r="F434" s="1">
        <v>42972</v>
      </c>
      <c r="G434" s="1">
        <v>42990</v>
      </c>
      <c r="H434">
        <v>10</v>
      </c>
      <c r="I434">
        <v>78.52000000000001</v>
      </c>
      <c r="J434">
        <v>12.580000000000002</v>
      </c>
      <c r="K434">
        <v>35.484735700000002</v>
      </c>
      <c r="L434">
        <v>-97.811802700000001</v>
      </c>
      <c r="M434" s="5">
        <f>ACOS(COS(RADIANS(90-$P$2)) *COS(RADIANS(90-Table22511[[#This Row],[Latitude]])) +SIN(RADIANS(90-$P$2)) *SIN(RADIANS(90-Table22511[[#This Row],[Latitude]])) *COS(RADIANS($Q$2-Table22511[[#This Row],[Longitude]]))) *3958.756</f>
        <v>28.183202089700234</v>
      </c>
      <c r="N434" s="5">
        <f>Table22[[#This Row],[Permit Approval Date]]-Table22[[#This Row],[Permit Submitted Date]]</f>
        <v>0</v>
      </c>
    </row>
    <row r="435" spans="1:14" hidden="1">
      <c r="A435" t="str">
        <f>"Norman"</f>
        <v>Norman</v>
      </c>
      <c r="B435">
        <v>1</v>
      </c>
      <c r="D435">
        <v>2</v>
      </c>
      <c r="E435">
        <v>31</v>
      </c>
      <c r="F435" s="1">
        <v>42981</v>
      </c>
      <c r="G435" s="1">
        <v>43005</v>
      </c>
      <c r="H435">
        <v>17</v>
      </c>
      <c r="I435">
        <v>125.38000000000001</v>
      </c>
      <c r="J435">
        <v>0</v>
      </c>
      <c r="K435">
        <v>35.463621400000001</v>
      </c>
      <c r="L435">
        <v>-97.679232199999987</v>
      </c>
      <c r="M435" s="5">
        <f>ACOS(COS(RADIANS(90-$P$2)) *COS(RADIANS(90-Table22511[[#This Row],[Latitude]])) +SIN(RADIANS(90-$P$2)) *SIN(RADIANS(90-Table22511[[#This Row],[Latitude]])) *COS(RADIANS($Q$2-Table22511[[#This Row],[Longitude]]))) *3958.756</f>
        <v>22.10370050061562</v>
      </c>
      <c r="N435" s="5">
        <f>Table22[[#This Row],[Permit Approval Date]]-Table22[[#This Row],[Permit Submitted Date]]</f>
        <v>0</v>
      </c>
    </row>
    <row r="436" spans="1:14" hidden="1">
      <c r="A436" t="str">
        <f>"Norman"</f>
        <v>Norman</v>
      </c>
      <c r="B436">
        <v>0</v>
      </c>
      <c r="D436">
        <v>1</v>
      </c>
      <c r="E436">
        <v>31</v>
      </c>
      <c r="F436" s="1">
        <v>42986</v>
      </c>
      <c r="G436" s="1">
        <v>42997</v>
      </c>
      <c r="H436">
        <v>5</v>
      </c>
      <c r="I436">
        <v>38.540000000000006</v>
      </c>
      <c r="J436">
        <v>0</v>
      </c>
      <c r="K436">
        <v>34.992937899999994</v>
      </c>
      <c r="L436">
        <v>-97.256161599999999</v>
      </c>
      <c r="M436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436" s="5">
        <f>Table22[[#This Row],[Permit Approval Date]]-Table22[[#This Row],[Permit Submitted Date]]</f>
        <v>0</v>
      </c>
    </row>
    <row r="437" spans="1:14" hidden="1">
      <c r="A437" t="str">
        <f>"Norman"</f>
        <v>Norman</v>
      </c>
      <c r="B437">
        <v>1</v>
      </c>
      <c r="D437">
        <v>2</v>
      </c>
      <c r="E437">
        <v>31</v>
      </c>
      <c r="F437" s="1">
        <v>43011</v>
      </c>
      <c r="G437" s="1">
        <v>43017</v>
      </c>
      <c r="H437">
        <v>9</v>
      </c>
      <c r="I437">
        <v>54.83</v>
      </c>
      <c r="J437">
        <v>0</v>
      </c>
      <c r="K437">
        <v>35.313924999999998</v>
      </c>
      <c r="L437">
        <v>-97.169213999999997</v>
      </c>
      <c r="M437" s="5">
        <f>ACOS(COS(RADIANS(90-$P$2)) *COS(RADIANS(90-Table22511[[#This Row],[Latitude]])) +SIN(RADIANS(90-$P$2)) *SIN(RADIANS(90-Table22511[[#This Row],[Latitude]])) *COS(RADIANS($Q$2-Table22511[[#This Row],[Longitude]]))) *3958.756</f>
        <v>17.334132273994324</v>
      </c>
      <c r="N437" s="5">
        <f>Table22[[#This Row],[Permit Approval Date]]-Table22[[#This Row],[Permit Submitted Date]]</f>
        <v>0</v>
      </c>
    </row>
    <row r="438" spans="1:14">
      <c r="A438" t="str">
        <f>"Norman"</f>
        <v>Norman</v>
      </c>
      <c r="B438">
        <v>1</v>
      </c>
      <c r="C438">
        <v>1</v>
      </c>
      <c r="D438">
        <v>1</v>
      </c>
      <c r="E438">
        <v>31</v>
      </c>
      <c r="F438" s="1">
        <v>43012</v>
      </c>
      <c r="G438" s="1">
        <v>43025</v>
      </c>
      <c r="H438">
        <v>6</v>
      </c>
      <c r="I438">
        <v>38.5</v>
      </c>
      <c r="J438">
        <v>9.7100000000000009</v>
      </c>
      <c r="K438">
        <v>35.313924999999998</v>
      </c>
      <c r="L438">
        <v>-97.779213999999996</v>
      </c>
      <c r="M438" s="5">
        <f>ACOS(COS(RADIANS(90-$P$2)) *COS(RADIANS(90-Table22511[[#This Row],[Latitude]])) +SIN(RADIANS(90-$P$2)) *SIN(RADIANS(90-Table22511[[#This Row],[Latitude]])) *COS(RADIANS($Q$2-Table22511[[#This Row],[Longitude]]))) *3958.756</f>
        <v>20.189807526514745</v>
      </c>
      <c r="N438" s="5">
        <f>Table22[[#This Row],[Permit Approval Date]]-Table22[[#This Row],[Permit Submitted Date]]</f>
        <v>0</v>
      </c>
    </row>
    <row r="439" spans="1:14" hidden="1">
      <c r="A439" t="str">
        <f>"Norman"</f>
        <v>Norman</v>
      </c>
      <c r="B439">
        <v>0</v>
      </c>
      <c r="D439">
        <v>2</v>
      </c>
      <c r="E439">
        <v>31</v>
      </c>
      <c r="F439" s="1">
        <v>43019</v>
      </c>
      <c r="G439" s="1">
        <v>43019</v>
      </c>
      <c r="H439">
        <v>8</v>
      </c>
      <c r="I439">
        <v>62.39</v>
      </c>
      <c r="J439">
        <v>0</v>
      </c>
      <c r="K439">
        <v>35.162937899999996</v>
      </c>
      <c r="L439">
        <v>-96.9261616</v>
      </c>
      <c r="M439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439" s="5">
        <f>Table22[[#This Row],[Permit Approval Date]]-Table22[[#This Row],[Permit Submitted Date]]</f>
        <v>7</v>
      </c>
    </row>
    <row r="440" spans="1:14" hidden="1">
      <c r="A440" t="str">
        <f>"Norman"</f>
        <v>Norman</v>
      </c>
      <c r="B440">
        <v>1</v>
      </c>
      <c r="D440">
        <v>1</v>
      </c>
      <c r="E440">
        <v>31</v>
      </c>
      <c r="F440" s="1">
        <v>43019</v>
      </c>
      <c r="G440" s="1">
        <v>43019</v>
      </c>
      <c r="H440">
        <v>5</v>
      </c>
      <c r="I440">
        <v>44.5</v>
      </c>
      <c r="J440">
        <v>0</v>
      </c>
      <c r="K440">
        <v>35.313924999999998</v>
      </c>
      <c r="L440">
        <v>-97.779213999999996</v>
      </c>
      <c r="M440" s="5">
        <f>ACOS(COS(RADIANS(90-$P$2)) *COS(RADIANS(90-Table22511[[#This Row],[Latitude]])) +SIN(RADIANS(90-$P$2)) *SIN(RADIANS(90-Table22511[[#This Row],[Latitude]])) *COS(RADIANS($Q$2-Table22511[[#This Row],[Longitude]]))) *3958.756</f>
        <v>20.189807526514745</v>
      </c>
      <c r="N440" s="5">
        <f>Table22[[#This Row],[Permit Approval Date]]-Table22[[#This Row],[Permit Submitted Date]]</f>
        <v>0</v>
      </c>
    </row>
    <row r="441" spans="1:14" hidden="1">
      <c r="A441" t="str">
        <f>"Norman"</f>
        <v>Norman</v>
      </c>
      <c r="B441">
        <v>1</v>
      </c>
      <c r="D441">
        <v>1</v>
      </c>
      <c r="E441">
        <v>31</v>
      </c>
      <c r="F441" s="1">
        <v>43052</v>
      </c>
      <c r="G441" s="1">
        <v>43052</v>
      </c>
      <c r="H441">
        <v>7</v>
      </c>
      <c r="I441">
        <v>52.22</v>
      </c>
      <c r="J441">
        <v>0</v>
      </c>
      <c r="K441">
        <v>35.162937899999996</v>
      </c>
      <c r="L441">
        <v>-96.9261616</v>
      </c>
      <c r="M441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441" s="5">
        <f>Table22[[#This Row],[Permit Approval Date]]-Table22[[#This Row],[Permit Submitted Date]]</f>
        <v>5</v>
      </c>
    </row>
    <row r="442" spans="1:14" hidden="1">
      <c r="A442" t="str">
        <f>"Norman"</f>
        <v>Norman</v>
      </c>
      <c r="B442">
        <v>1</v>
      </c>
      <c r="D442">
        <v>1</v>
      </c>
      <c r="E442">
        <v>31</v>
      </c>
      <c r="F442" s="1">
        <v>43052</v>
      </c>
      <c r="G442" s="1">
        <v>43052</v>
      </c>
      <c r="H442">
        <v>7</v>
      </c>
      <c r="I442">
        <v>52.22</v>
      </c>
      <c r="J442">
        <v>0</v>
      </c>
      <c r="K442">
        <v>35.162937899999996</v>
      </c>
      <c r="L442">
        <v>-96.9261616</v>
      </c>
      <c r="M442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442" s="5">
        <f>Table22[[#This Row],[Permit Approval Date]]-Table22[[#This Row],[Permit Submitted Date]]</f>
        <v>0</v>
      </c>
    </row>
    <row r="443" spans="1:14" hidden="1">
      <c r="A443" t="str">
        <f>"Norman"</f>
        <v>Norman</v>
      </c>
      <c r="B443">
        <v>0</v>
      </c>
      <c r="D443">
        <v>1</v>
      </c>
      <c r="E443">
        <v>31</v>
      </c>
      <c r="F443" s="1">
        <v>43068</v>
      </c>
      <c r="G443" s="1">
        <v>43068</v>
      </c>
      <c r="H443">
        <v>18</v>
      </c>
      <c r="I443">
        <v>161.96000000000004</v>
      </c>
      <c r="J443">
        <v>0</v>
      </c>
      <c r="K443">
        <v>35.662937899999996</v>
      </c>
      <c r="L443">
        <v>-97.076161600000006</v>
      </c>
      <c r="M443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443" s="5">
        <f>Table22[[#This Row],[Permit Approval Date]]-Table22[[#This Row],[Permit Submitted Date]]</f>
        <v>0</v>
      </c>
    </row>
    <row r="444" spans="1:14" hidden="1">
      <c r="A444" t="str">
        <f>"Norman"</f>
        <v>Norman</v>
      </c>
      <c r="B444">
        <v>0</v>
      </c>
      <c r="D444">
        <v>2</v>
      </c>
      <c r="E444">
        <v>31</v>
      </c>
      <c r="F444" s="1">
        <v>43069</v>
      </c>
      <c r="G444" s="1">
        <v>43082</v>
      </c>
      <c r="H444">
        <v>20</v>
      </c>
      <c r="I444">
        <v>155.07999999999998</v>
      </c>
      <c r="J444">
        <v>0</v>
      </c>
      <c r="K444">
        <v>34.982937899999996</v>
      </c>
      <c r="L444">
        <v>-97.396161599999999</v>
      </c>
      <c r="M444" s="5">
        <f>ACOS(COS(RADIANS(90-$P$2)) *COS(RADIANS(90-Table22511[[#This Row],[Latitude]])) +SIN(RADIANS(90-$P$2)) *SIN(RADIANS(90-Table22511[[#This Row],[Latitude]])) *COS(RADIANS($Q$2-Table22511[[#This Row],[Longitude]]))) *3958.756</f>
        <v>15.67853663998685</v>
      </c>
      <c r="N444" s="5">
        <f>Table22[[#This Row],[Permit Approval Date]]-Table22[[#This Row],[Permit Submitted Date]]</f>
        <v>5</v>
      </c>
    </row>
    <row r="445" spans="1:14" hidden="1">
      <c r="A445" t="str">
        <f>"Norman"</f>
        <v>Norman</v>
      </c>
      <c r="B445">
        <v>0</v>
      </c>
      <c r="D445">
        <v>1</v>
      </c>
      <c r="E445">
        <v>32</v>
      </c>
      <c r="F445" s="1">
        <v>42388</v>
      </c>
      <c r="G445" s="1">
        <v>42388</v>
      </c>
      <c r="H445">
        <v>14</v>
      </c>
      <c r="I445">
        <v>112.5</v>
      </c>
      <c r="J445">
        <v>0</v>
      </c>
      <c r="K445">
        <v>34.782937899999993</v>
      </c>
      <c r="L445">
        <v>-98.076161600000006</v>
      </c>
      <c r="M445" s="5">
        <f>ACOS(COS(RADIANS(90-$P$2)) *COS(RADIANS(90-Table22511[[#This Row],[Latitude]])) +SIN(RADIANS(90-$P$2)) *SIN(RADIANS(90-Table22511[[#This Row],[Latitude]])) *COS(RADIANS($Q$2-Table22511[[#This Row],[Longitude]]))) *3958.756</f>
        <v>46.091469153605814</v>
      </c>
      <c r="N445" s="5">
        <f>Table22[[#This Row],[Permit Approval Date]]-Table22[[#This Row],[Permit Submitted Date]]</f>
        <v>3</v>
      </c>
    </row>
    <row r="446" spans="1:14" hidden="1">
      <c r="A446" t="str">
        <f>"Norman"</f>
        <v>Norman</v>
      </c>
      <c r="B446">
        <v>0</v>
      </c>
      <c r="D446">
        <v>1</v>
      </c>
      <c r="E446">
        <v>32</v>
      </c>
      <c r="F446" s="1">
        <v>42404</v>
      </c>
      <c r="G446" s="1">
        <v>42404</v>
      </c>
      <c r="H446">
        <v>10</v>
      </c>
      <c r="I446">
        <v>75</v>
      </c>
      <c r="J446">
        <v>0</v>
      </c>
      <c r="K446">
        <v>35.312937899999994</v>
      </c>
      <c r="L446">
        <v>-97.116161599999998</v>
      </c>
      <c r="M446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446" s="5">
        <f>Table22[[#This Row],[Permit Approval Date]]-Table22[[#This Row],[Permit Submitted Date]]</f>
        <v>0</v>
      </c>
    </row>
    <row r="447" spans="1:14" hidden="1">
      <c r="A447" t="str">
        <f>"Norman"</f>
        <v>Norman</v>
      </c>
      <c r="B447">
        <v>0</v>
      </c>
      <c r="D447">
        <v>1</v>
      </c>
      <c r="E447">
        <v>32</v>
      </c>
      <c r="F447" s="1">
        <v>42410</v>
      </c>
      <c r="G447" s="1">
        <v>42410</v>
      </c>
      <c r="H447">
        <v>10</v>
      </c>
      <c r="I447">
        <v>96</v>
      </c>
      <c r="J447">
        <v>0</v>
      </c>
      <c r="K447">
        <v>35.232937899999996</v>
      </c>
      <c r="L447">
        <v>-97.006161599999999</v>
      </c>
      <c r="M447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447" s="5">
        <f>Table22[[#This Row],[Permit Approval Date]]-Table22[[#This Row],[Permit Submitted Date]]</f>
        <v>0</v>
      </c>
    </row>
    <row r="448" spans="1:14" hidden="1">
      <c r="A448" t="str">
        <f>"Norman"</f>
        <v>Norman</v>
      </c>
      <c r="B448">
        <v>0</v>
      </c>
      <c r="D448">
        <v>2</v>
      </c>
      <c r="E448">
        <v>32</v>
      </c>
      <c r="F448" s="1">
        <v>42417</v>
      </c>
      <c r="G448" s="1">
        <v>42418</v>
      </c>
      <c r="H448">
        <v>4</v>
      </c>
      <c r="I448">
        <v>47.5</v>
      </c>
      <c r="J448">
        <v>0</v>
      </c>
      <c r="K448">
        <v>36.282937899999993</v>
      </c>
      <c r="L448">
        <v>-98.2861616</v>
      </c>
      <c r="M448" s="5">
        <f>ACOS(COS(RADIANS(90-$P$2)) *COS(RADIANS(90-Table22511[[#This Row],[Latitude]])) +SIN(RADIANS(90-$P$2)) *SIN(RADIANS(90-Table22511[[#This Row],[Latitude]])) *COS(RADIANS($Q$2-Table22511[[#This Row],[Longitude]]))) *3958.756</f>
        <v>88.047567121306258</v>
      </c>
      <c r="N448" s="5">
        <f>Table22[[#This Row],[Permit Approval Date]]-Table22[[#This Row],[Permit Submitted Date]]</f>
        <v>0</v>
      </c>
    </row>
    <row r="449" spans="1:14" hidden="1">
      <c r="A449" t="str">
        <f>"Norman"</f>
        <v>Norman</v>
      </c>
      <c r="B449">
        <v>0</v>
      </c>
      <c r="D449">
        <v>2</v>
      </c>
      <c r="E449">
        <v>32</v>
      </c>
      <c r="F449" s="1">
        <v>42430</v>
      </c>
      <c r="G449" s="1">
        <v>42430</v>
      </c>
      <c r="H449">
        <v>8</v>
      </c>
      <c r="I449">
        <v>63</v>
      </c>
      <c r="J449">
        <v>0</v>
      </c>
      <c r="K449">
        <v>35.232937899999996</v>
      </c>
      <c r="L449">
        <v>-97.006161599999999</v>
      </c>
      <c r="M44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449" s="5">
        <f>Table22[[#This Row],[Permit Approval Date]]-Table22[[#This Row],[Permit Submitted Date]]</f>
        <v>0</v>
      </c>
    </row>
    <row r="450" spans="1:14" hidden="1">
      <c r="A450" t="str">
        <f>"Norman"</f>
        <v>Norman</v>
      </c>
      <c r="B450">
        <v>0</v>
      </c>
      <c r="D450">
        <v>1</v>
      </c>
      <c r="E450">
        <v>32</v>
      </c>
      <c r="F450" s="1">
        <v>42432</v>
      </c>
      <c r="G450" s="1">
        <v>42432</v>
      </c>
      <c r="H450">
        <v>9</v>
      </c>
      <c r="I450">
        <v>90.5</v>
      </c>
      <c r="J450">
        <v>0</v>
      </c>
      <c r="K450">
        <v>34.782937899999993</v>
      </c>
      <c r="L450">
        <v>-98.076161600000006</v>
      </c>
      <c r="M450" s="5">
        <f>ACOS(COS(RADIANS(90-$P$2)) *COS(RADIANS(90-Table22511[[#This Row],[Latitude]])) +SIN(RADIANS(90-$P$2)) *SIN(RADIANS(90-Table22511[[#This Row],[Latitude]])) *COS(RADIANS($Q$2-Table22511[[#This Row],[Longitude]]))) *3958.756</f>
        <v>46.091469153605814</v>
      </c>
      <c r="N450" s="5">
        <f>Table22[[#This Row],[Permit Approval Date]]-Table22[[#This Row],[Permit Submitted Date]]</f>
        <v>3</v>
      </c>
    </row>
    <row r="451" spans="1:14" hidden="1">
      <c r="A451" t="str">
        <f>"Norman"</f>
        <v>Norman</v>
      </c>
      <c r="B451">
        <v>0</v>
      </c>
      <c r="D451">
        <v>1</v>
      </c>
      <c r="E451">
        <v>32</v>
      </c>
      <c r="F451" s="1">
        <v>42433</v>
      </c>
      <c r="G451" s="1">
        <v>42439</v>
      </c>
      <c r="H451">
        <v>14</v>
      </c>
      <c r="I451">
        <v>101</v>
      </c>
      <c r="J451">
        <v>9</v>
      </c>
      <c r="K451">
        <v>34.962937899999993</v>
      </c>
      <c r="L451">
        <v>-97.966161600000007</v>
      </c>
      <c r="M451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451" s="5">
        <f>Table22[[#This Row],[Permit Approval Date]]-Table22[[#This Row],[Permit Submitted Date]]</f>
        <v>9</v>
      </c>
    </row>
    <row r="452" spans="1:14">
      <c r="A452" t="str">
        <f>"Norman"</f>
        <v>Norman</v>
      </c>
      <c r="B452">
        <v>0</v>
      </c>
      <c r="C452">
        <v>1</v>
      </c>
      <c r="D452">
        <v>1</v>
      </c>
      <c r="E452">
        <v>32</v>
      </c>
      <c r="F452" s="1">
        <v>42437</v>
      </c>
      <c r="G452" s="1">
        <v>42446</v>
      </c>
      <c r="H452">
        <v>8</v>
      </c>
      <c r="I452">
        <v>44</v>
      </c>
      <c r="J452">
        <v>11</v>
      </c>
      <c r="K452">
        <v>35.232937899999996</v>
      </c>
      <c r="L452">
        <v>-97.296161600000005</v>
      </c>
      <c r="M452" s="5">
        <f>ACOS(COS(RADIANS(90-$P$2)) *COS(RADIANS(90-Table22511[[#This Row],[Latitude]])) +SIN(RADIANS(90-$P$2)) *SIN(RADIANS(90-Table22511[[#This Row],[Latitude]])) *COS(RADIANS($Q$2-Table22511[[#This Row],[Longitude]]))) *3958.756</f>
        <v>8.6932116417485545</v>
      </c>
      <c r="N452" s="5">
        <f>Table22[[#This Row],[Permit Approval Date]]-Table22[[#This Row],[Permit Submitted Date]]</f>
        <v>6</v>
      </c>
    </row>
    <row r="453" spans="1:14" hidden="1">
      <c r="A453" t="str">
        <f>"Norman"</f>
        <v>Norman</v>
      </c>
      <c r="B453">
        <v>0</v>
      </c>
      <c r="D453">
        <v>2</v>
      </c>
      <c r="E453">
        <v>32</v>
      </c>
      <c r="F453" s="1">
        <v>42459</v>
      </c>
      <c r="G453" s="1">
        <v>42474</v>
      </c>
      <c r="H453">
        <v>8</v>
      </c>
      <c r="I453">
        <v>78</v>
      </c>
      <c r="J453">
        <v>0</v>
      </c>
      <c r="K453">
        <v>36.472937899999998</v>
      </c>
      <c r="L453">
        <v>-98.236161600000003</v>
      </c>
      <c r="M453" s="5">
        <f>ACOS(COS(RADIANS(90-$P$2)) *COS(RADIANS(90-Table22511[[#This Row],[Latitude]])) +SIN(RADIANS(90-$P$2)) *SIN(RADIANS(90-Table22511[[#This Row],[Latitude]])) *COS(RADIANS($Q$2-Table22511[[#This Row],[Longitude]]))) *3958.756</f>
        <v>98.068159364672084</v>
      </c>
      <c r="N453" s="5">
        <f>Table22[[#This Row],[Permit Approval Date]]-Table22[[#This Row],[Permit Submitted Date]]</f>
        <v>13</v>
      </c>
    </row>
    <row r="454" spans="1:14" hidden="1">
      <c r="A454" t="str">
        <f>"Norman"</f>
        <v>Norman</v>
      </c>
      <c r="B454">
        <v>0</v>
      </c>
      <c r="D454">
        <v>1</v>
      </c>
      <c r="E454">
        <v>32</v>
      </c>
      <c r="F454" s="1">
        <v>42471</v>
      </c>
      <c r="G454" s="1">
        <v>42480</v>
      </c>
      <c r="H454">
        <v>8</v>
      </c>
      <c r="I454">
        <v>72</v>
      </c>
      <c r="J454">
        <v>0</v>
      </c>
      <c r="K454">
        <v>35.242937899999994</v>
      </c>
      <c r="L454">
        <v>-97.266161600000004</v>
      </c>
      <c r="M454" s="5">
        <f>ACOS(COS(RADIANS(90-$P$2)) *COS(RADIANS(90-Table22511[[#This Row],[Latitude]])) +SIN(RADIANS(90-$P$2)) *SIN(RADIANS(90-Table22511[[#This Row],[Latitude]])) *COS(RADIANS($Q$2-Table22511[[#This Row],[Longitude]]))) *3958.756</f>
        <v>10.49913770014671</v>
      </c>
      <c r="N454" s="5">
        <f>Table22[[#This Row],[Permit Approval Date]]-Table22[[#This Row],[Permit Submitted Date]]</f>
        <v>21</v>
      </c>
    </row>
    <row r="455" spans="1:14">
      <c r="A455" t="str">
        <f>"Norman"</f>
        <v>Norman</v>
      </c>
      <c r="B455">
        <v>0</v>
      </c>
      <c r="C455">
        <v>1</v>
      </c>
      <c r="D455">
        <v>1</v>
      </c>
      <c r="E455">
        <v>32</v>
      </c>
      <c r="F455" s="1">
        <v>42472</v>
      </c>
      <c r="G455" s="1">
        <v>42482</v>
      </c>
      <c r="H455">
        <v>7</v>
      </c>
      <c r="I455">
        <v>58</v>
      </c>
      <c r="J455">
        <v>13</v>
      </c>
      <c r="K455">
        <v>35.222937899999998</v>
      </c>
      <c r="L455">
        <v>-97.096161600000002</v>
      </c>
      <c r="M455" s="5">
        <f>ACOS(COS(RADIANS(90-$P$2)) *COS(RADIANS(90-Table22511[[#This Row],[Latitude]])) +SIN(RADIANS(90-$P$2)) *SIN(RADIANS(90-Table22511[[#This Row],[Latitude]])) *COS(RADIANS($Q$2-Table22511[[#This Row],[Longitude]]))) *3958.756</f>
        <v>19.81732509012247</v>
      </c>
      <c r="N455" s="5">
        <f>Table22[[#This Row],[Permit Approval Date]]-Table22[[#This Row],[Permit Submitted Date]]</f>
        <v>0</v>
      </c>
    </row>
    <row r="456" spans="1:14" hidden="1">
      <c r="A456" t="str">
        <f>"Norman"</f>
        <v>Norman</v>
      </c>
      <c r="B456">
        <v>0</v>
      </c>
      <c r="D456">
        <v>1</v>
      </c>
      <c r="E456">
        <v>32</v>
      </c>
      <c r="F456" s="1">
        <v>42501</v>
      </c>
      <c r="G456" s="1">
        <v>42501</v>
      </c>
      <c r="H456">
        <v>8</v>
      </c>
      <c r="I456">
        <v>64</v>
      </c>
      <c r="J456">
        <v>0</v>
      </c>
      <c r="K456">
        <v>35.312937899999994</v>
      </c>
      <c r="L456">
        <v>-97.116161599999998</v>
      </c>
      <c r="M456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456" s="5">
        <f>Table22[[#This Row],[Permit Approval Date]]-Table22[[#This Row],[Permit Submitted Date]]</f>
        <v>7</v>
      </c>
    </row>
    <row r="457" spans="1:14" hidden="1">
      <c r="A457" t="str">
        <f>"Norman"</f>
        <v>Norman</v>
      </c>
      <c r="B457">
        <v>0</v>
      </c>
      <c r="D457">
        <v>1</v>
      </c>
      <c r="E457">
        <v>32</v>
      </c>
      <c r="F457" s="1">
        <v>42529</v>
      </c>
      <c r="G457" s="1">
        <v>42541</v>
      </c>
      <c r="H457">
        <v>10</v>
      </c>
      <c r="I457">
        <v>81</v>
      </c>
      <c r="J457">
        <v>0</v>
      </c>
      <c r="K457">
        <v>36.002937899999999</v>
      </c>
      <c r="L457">
        <v>-97.346161600000002</v>
      </c>
      <c r="M457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457" s="5">
        <f>Table22[[#This Row],[Permit Approval Date]]-Table22[[#This Row],[Permit Submitted Date]]</f>
        <v>0</v>
      </c>
    </row>
    <row r="458" spans="1:14">
      <c r="A458" t="str">
        <f>"Norman"</f>
        <v>Norman</v>
      </c>
      <c r="B458">
        <v>0</v>
      </c>
      <c r="C458">
        <v>1</v>
      </c>
      <c r="D458">
        <v>2</v>
      </c>
      <c r="E458">
        <v>32</v>
      </c>
      <c r="F458" s="1">
        <v>42548</v>
      </c>
      <c r="G458" s="1">
        <v>42548</v>
      </c>
      <c r="H458">
        <v>12</v>
      </c>
      <c r="I458">
        <v>90</v>
      </c>
      <c r="J458">
        <v>10.5</v>
      </c>
      <c r="K458">
        <v>36.002937899999999</v>
      </c>
      <c r="L458">
        <v>-97.346161600000002</v>
      </c>
      <c r="M458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458" s="5">
        <f>Table22[[#This Row],[Permit Approval Date]]-Table22[[#This Row],[Permit Submitted Date]]</f>
        <v>12</v>
      </c>
    </row>
    <row r="459" spans="1:14" hidden="1">
      <c r="A459" t="str">
        <f>"Norman"</f>
        <v>Norman</v>
      </c>
      <c r="B459">
        <v>0</v>
      </c>
      <c r="D459">
        <v>1</v>
      </c>
      <c r="E459">
        <v>32</v>
      </c>
      <c r="F459" s="1">
        <v>42556</v>
      </c>
      <c r="G459" s="1">
        <v>42562</v>
      </c>
      <c r="H459">
        <v>10</v>
      </c>
      <c r="I459">
        <v>81</v>
      </c>
      <c r="J459">
        <v>0</v>
      </c>
      <c r="K459">
        <v>35.482937899999996</v>
      </c>
      <c r="L459">
        <v>-97.206161600000001</v>
      </c>
      <c r="M459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459" s="5">
        <f>Table22[[#This Row],[Permit Approval Date]]-Table22[[#This Row],[Permit Submitted Date]]</f>
        <v>0</v>
      </c>
    </row>
    <row r="460" spans="1:14" hidden="1">
      <c r="A460" t="str">
        <f>"Norman"</f>
        <v>Norman</v>
      </c>
      <c r="B460">
        <v>0</v>
      </c>
      <c r="D460">
        <v>1</v>
      </c>
      <c r="E460">
        <v>32</v>
      </c>
      <c r="F460" s="1">
        <v>42566</v>
      </c>
      <c r="G460" s="1">
        <v>42576</v>
      </c>
      <c r="H460">
        <v>6</v>
      </c>
      <c r="I460">
        <v>45</v>
      </c>
      <c r="J460">
        <v>0</v>
      </c>
      <c r="K460">
        <v>35.192937899999997</v>
      </c>
      <c r="L460">
        <v>-97.396161599999999</v>
      </c>
      <c r="M460" s="5">
        <f>ACOS(COS(RADIANS(90-$P$2)) *COS(RADIANS(90-Table22511[[#This Row],[Latitude]])) +SIN(RADIANS(90-$P$2)) *SIN(RADIANS(90-Table22511[[#This Row],[Latitude]])) *COS(RADIANS($Q$2-Table22511[[#This Row],[Longitude]]))) *3958.756</f>
        <v>2.9897876398657939</v>
      </c>
      <c r="N460" s="5">
        <f>Table22[[#This Row],[Permit Approval Date]]-Table22[[#This Row],[Permit Submitted Date]]</f>
        <v>4</v>
      </c>
    </row>
    <row r="461" spans="1:14" hidden="1">
      <c r="A461" t="str">
        <f>"Norman"</f>
        <v>Norman</v>
      </c>
      <c r="B461">
        <v>0</v>
      </c>
      <c r="D461">
        <v>2</v>
      </c>
      <c r="E461">
        <v>32</v>
      </c>
      <c r="F461" s="1">
        <v>42578</v>
      </c>
      <c r="G461" s="1">
        <v>42584</v>
      </c>
      <c r="H461">
        <v>7</v>
      </c>
      <c r="I461">
        <v>48</v>
      </c>
      <c r="J461">
        <v>0</v>
      </c>
      <c r="K461">
        <v>35.042937899999998</v>
      </c>
      <c r="L461">
        <v>-97.486161600000003</v>
      </c>
      <c r="M461" s="5">
        <f>ACOS(COS(RADIANS(90-$P$2)) *COS(RADIANS(90-Table22511[[#This Row],[Latitude]])) +SIN(RADIANS(90-$P$2)) *SIN(RADIANS(90-Table22511[[#This Row],[Latitude]])) *COS(RADIANS($Q$2-Table22511[[#This Row],[Longitude]]))) *3958.756</f>
        <v>11.490650529451814</v>
      </c>
      <c r="N461" s="5">
        <f>Table22[[#This Row],[Permit Approval Date]]-Table22[[#This Row],[Permit Submitted Date]]</f>
        <v>3</v>
      </c>
    </row>
    <row r="462" spans="1:14" hidden="1">
      <c r="A462" t="str">
        <f>"Norman"</f>
        <v>Norman</v>
      </c>
      <c r="B462">
        <v>0</v>
      </c>
      <c r="D462">
        <v>1</v>
      </c>
      <c r="E462">
        <v>32</v>
      </c>
      <c r="F462" s="1">
        <v>42579</v>
      </c>
      <c r="G462" s="1">
        <v>42579</v>
      </c>
      <c r="H462">
        <v>4</v>
      </c>
      <c r="I462">
        <v>44</v>
      </c>
      <c r="J462">
        <v>0</v>
      </c>
      <c r="K462">
        <v>35.732937899999996</v>
      </c>
      <c r="L462">
        <v>-97.156161600000004</v>
      </c>
      <c r="M462" s="5">
        <f>ACOS(COS(RADIANS(90-$P$2)) *COS(RADIANS(90-Table22511[[#This Row],[Latitude]])) +SIN(RADIANS(90-$P$2)) *SIN(RADIANS(90-Table22511[[#This Row],[Latitude]])) *COS(RADIANS($Q$2-Table22511[[#This Row],[Longitude]]))) *3958.756</f>
        <v>39.903915270050199</v>
      </c>
      <c r="N462" s="5">
        <f>Table22[[#This Row],[Permit Approval Date]]-Table22[[#This Row],[Permit Submitted Date]]</f>
        <v>1</v>
      </c>
    </row>
    <row r="463" spans="1:14" hidden="1">
      <c r="A463" t="str">
        <f>"Norman"</f>
        <v>Norman</v>
      </c>
      <c r="B463">
        <v>0</v>
      </c>
      <c r="D463">
        <v>1</v>
      </c>
      <c r="E463">
        <v>32</v>
      </c>
      <c r="F463" s="1">
        <v>42654</v>
      </c>
      <c r="G463" s="1">
        <v>42663</v>
      </c>
      <c r="H463">
        <v>12</v>
      </c>
      <c r="I463">
        <v>85.66</v>
      </c>
      <c r="J463">
        <v>0</v>
      </c>
      <c r="K463">
        <v>35.212937899999993</v>
      </c>
      <c r="L463">
        <v>-97.576161600000006</v>
      </c>
      <c r="M463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463" s="5">
        <f>Table22[[#This Row],[Permit Approval Date]]-Table22[[#This Row],[Permit Submitted Date]]</f>
        <v>0</v>
      </c>
    </row>
    <row r="464" spans="1:14" hidden="1">
      <c r="A464" t="str">
        <f>"Norman"</f>
        <v>Norman</v>
      </c>
      <c r="B464">
        <v>0</v>
      </c>
      <c r="D464">
        <v>1</v>
      </c>
      <c r="E464">
        <v>32</v>
      </c>
      <c r="F464" s="1">
        <v>42660</v>
      </c>
      <c r="G464" s="1">
        <v>42660</v>
      </c>
      <c r="H464">
        <v>8</v>
      </c>
      <c r="I464">
        <v>64.39</v>
      </c>
      <c r="J464">
        <v>0</v>
      </c>
      <c r="K464">
        <v>35.232937899999996</v>
      </c>
      <c r="L464">
        <v>-97.006161599999999</v>
      </c>
      <c r="M464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464" s="5">
        <f>Table22[[#This Row],[Permit Approval Date]]-Table22[[#This Row],[Permit Submitted Date]]</f>
        <v>12</v>
      </c>
    </row>
    <row r="465" spans="1:14" hidden="1">
      <c r="A465" t="str">
        <f>"Norman"</f>
        <v>Norman</v>
      </c>
      <c r="B465">
        <v>0</v>
      </c>
      <c r="D465">
        <v>1</v>
      </c>
      <c r="E465">
        <v>32</v>
      </c>
      <c r="F465" s="1">
        <v>42661</v>
      </c>
      <c r="G465" s="1">
        <v>42670</v>
      </c>
      <c r="H465">
        <v>10</v>
      </c>
      <c r="I465">
        <v>82.71</v>
      </c>
      <c r="J465">
        <v>0</v>
      </c>
      <c r="K465">
        <v>35.212937899999993</v>
      </c>
      <c r="L465">
        <v>-97.576161600000006</v>
      </c>
      <c r="M465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465" s="5">
        <f>Table22[[#This Row],[Permit Approval Date]]-Table22[[#This Row],[Permit Submitted Date]]</f>
        <v>20</v>
      </c>
    </row>
    <row r="466" spans="1:14" hidden="1">
      <c r="A466" t="str">
        <f>"Norman"</f>
        <v>Norman</v>
      </c>
      <c r="B466">
        <v>0</v>
      </c>
      <c r="D466">
        <v>1</v>
      </c>
      <c r="E466">
        <v>32</v>
      </c>
      <c r="F466" s="1">
        <v>42711</v>
      </c>
      <c r="G466" s="1">
        <v>42719</v>
      </c>
      <c r="H466">
        <v>12</v>
      </c>
      <c r="I466">
        <v>108.02999999999999</v>
      </c>
      <c r="J466">
        <v>0</v>
      </c>
      <c r="K466">
        <v>35.352937899999993</v>
      </c>
      <c r="L466">
        <v>-97.196161599999996</v>
      </c>
      <c r="M466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466" s="5">
        <f>Table22[[#This Row],[Permit Approval Date]]-Table22[[#This Row],[Permit Submitted Date]]</f>
        <v>7</v>
      </c>
    </row>
    <row r="467" spans="1:14">
      <c r="A467" t="str">
        <f>"Norman"</f>
        <v>Norman</v>
      </c>
      <c r="B467">
        <v>0</v>
      </c>
      <c r="C467">
        <v>1</v>
      </c>
      <c r="D467">
        <v>1</v>
      </c>
      <c r="E467">
        <v>32</v>
      </c>
      <c r="F467" s="1">
        <v>42712</v>
      </c>
      <c r="G467" s="1">
        <v>42712</v>
      </c>
      <c r="H467">
        <v>23</v>
      </c>
      <c r="I467">
        <v>164.95999999999998</v>
      </c>
      <c r="J467">
        <v>12.81</v>
      </c>
      <c r="K467">
        <v>35.662937899999996</v>
      </c>
      <c r="L467">
        <v>-97.076161600000006</v>
      </c>
      <c r="M467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467" s="5">
        <f>Table22[[#This Row],[Permit Approval Date]]-Table22[[#This Row],[Permit Submitted Date]]</f>
        <v>21</v>
      </c>
    </row>
    <row r="468" spans="1:14" hidden="1">
      <c r="A468" t="str">
        <f>"Norman"</f>
        <v>Norman</v>
      </c>
      <c r="B468">
        <v>0</v>
      </c>
      <c r="D468">
        <v>1</v>
      </c>
      <c r="E468">
        <v>32</v>
      </c>
      <c r="F468" s="1">
        <v>42718</v>
      </c>
      <c r="G468" s="1">
        <v>42726</v>
      </c>
      <c r="H468">
        <v>31</v>
      </c>
      <c r="I468">
        <v>227.72000000000006</v>
      </c>
      <c r="J468">
        <v>3.46</v>
      </c>
      <c r="K468">
        <v>35.602937899999993</v>
      </c>
      <c r="L468">
        <v>-97.686161600000005</v>
      </c>
      <c r="M468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468" s="5">
        <f>Table22[[#This Row],[Permit Approval Date]]-Table22[[#This Row],[Permit Submitted Date]]</f>
        <v>0</v>
      </c>
    </row>
    <row r="469" spans="1:14" hidden="1">
      <c r="A469" t="str">
        <f>"Norman"</f>
        <v>Norman</v>
      </c>
      <c r="B469">
        <v>0</v>
      </c>
      <c r="D469">
        <v>1</v>
      </c>
      <c r="E469">
        <v>32</v>
      </c>
      <c r="F469" s="1">
        <v>42755</v>
      </c>
      <c r="G469" s="1">
        <v>42755</v>
      </c>
      <c r="H469">
        <v>8</v>
      </c>
      <c r="I469">
        <v>68.22</v>
      </c>
      <c r="J469">
        <v>0</v>
      </c>
      <c r="K469">
        <v>35.472937899999998</v>
      </c>
      <c r="L469">
        <v>-97.026161599999995</v>
      </c>
      <c r="M469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469" s="5">
        <f>Table22[[#This Row],[Permit Approval Date]]-Table22[[#This Row],[Permit Submitted Date]]</f>
        <v>14</v>
      </c>
    </row>
    <row r="470" spans="1:14" hidden="1">
      <c r="A470" t="str">
        <f>"Norman"</f>
        <v>Norman</v>
      </c>
      <c r="B470">
        <v>0</v>
      </c>
      <c r="D470">
        <v>1</v>
      </c>
      <c r="E470">
        <v>32</v>
      </c>
      <c r="F470" s="1">
        <v>42755</v>
      </c>
      <c r="G470" s="1">
        <v>42755</v>
      </c>
      <c r="H470">
        <v>5</v>
      </c>
      <c r="I470">
        <v>35.67</v>
      </c>
      <c r="J470">
        <v>0</v>
      </c>
      <c r="K470">
        <v>35.282937899999993</v>
      </c>
      <c r="L470">
        <v>-97.986161600000003</v>
      </c>
      <c r="M470" s="5">
        <f>ACOS(COS(RADIANS(90-$P$2)) *COS(RADIANS(90-Table22511[[#This Row],[Latitude]])) +SIN(RADIANS(90-$P$2)) *SIN(RADIANS(90-Table22511[[#This Row],[Latitude]])) *COS(RADIANS($Q$2-Table22511[[#This Row],[Longitude]]))) *3958.756</f>
        <v>30.905216772083463</v>
      </c>
      <c r="N470" s="5">
        <f>Table22[[#This Row],[Permit Approval Date]]-Table22[[#This Row],[Permit Submitted Date]]</f>
        <v>0</v>
      </c>
    </row>
    <row r="471" spans="1:14" hidden="1">
      <c r="A471" t="str">
        <f>"Norman"</f>
        <v>Norman</v>
      </c>
      <c r="B471">
        <v>0</v>
      </c>
      <c r="D471">
        <v>1</v>
      </c>
      <c r="E471">
        <v>32</v>
      </c>
      <c r="F471" s="1">
        <v>42782</v>
      </c>
      <c r="G471" s="1">
        <v>42789</v>
      </c>
      <c r="H471">
        <v>10</v>
      </c>
      <c r="I471">
        <v>56.72999999999999</v>
      </c>
      <c r="J471">
        <v>0</v>
      </c>
      <c r="K471">
        <v>34.982937899999996</v>
      </c>
      <c r="L471">
        <v>-97.396161599999999</v>
      </c>
      <c r="M471" s="5">
        <f>ACOS(COS(RADIANS(90-$P$2)) *COS(RADIANS(90-Table22511[[#This Row],[Latitude]])) +SIN(RADIANS(90-$P$2)) *SIN(RADIANS(90-Table22511[[#This Row],[Latitude]])) *COS(RADIANS($Q$2-Table22511[[#This Row],[Longitude]]))) *3958.756</f>
        <v>15.67853663998685</v>
      </c>
      <c r="N471" s="5">
        <f>Table22[[#This Row],[Permit Approval Date]]-Table22[[#This Row],[Permit Submitted Date]]</f>
        <v>1</v>
      </c>
    </row>
    <row r="472" spans="1:14">
      <c r="A472" t="str">
        <f>"Norman"</f>
        <v>Norman</v>
      </c>
      <c r="B472">
        <v>1</v>
      </c>
      <c r="C472">
        <v>1</v>
      </c>
      <c r="D472">
        <v>1</v>
      </c>
      <c r="E472">
        <v>32</v>
      </c>
      <c r="F472" s="1">
        <v>42782</v>
      </c>
      <c r="G472" s="1">
        <v>42793</v>
      </c>
      <c r="H472">
        <v>8</v>
      </c>
      <c r="I472">
        <v>38.35</v>
      </c>
      <c r="J472">
        <v>11.020000000000001</v>
      </c>
      <c r="K472">
        <v>35.120055100000094</v>
      </c>
      <c r="L472">
        <v>-96.9822104</v>
      </c>
      <c r="M472" s="5">
        <f>ACOS(COS(RADIANS(90-$P$2)) *COS(RADIANS(90-Table22511[[#This Row],[Latitude]])) +SIN(RADIANS(90-$P$2)) *SIN(RADIANS(90-Table22511[[#This Row],[Latitude]])) *COS(RADIANS($Q$2-Table22511[[#This Row],[Longitude]]))) *3958.756</f>
        <v>26.896835715087352</v>
      </c>
      <c r="N472" s="5">
        <f>Table22[[#This Row],[Permit Approval Date]]-Table22[[#This Row],[Permit Submitted Date]]</f>
        <v>7</v>
      </c>
    </row>
    <row r="473" spans="1:14" hidden="1">
      <c r="A473" t="str">
        <f>"Norman"</f>
        <v>Norman</v>
      </c>
      <c r="B473">
        <v>0</v>
      </c>
      <c r="D473">
        <v>1</v>
      </c>
      <c r="E473">
        <v>32</v>
      </c>
      <c r="F473" s="1">
        <v>42808</v>
      </c>
      <c r="G473" s="1">
        <v>42818</v>
      </c>
      <c r="H473">
        <v>11</v>
      </c>
      <c r="I473">
        <v>98.89</v>
      </c>
      <c r="J473">
        <v>0</v>
      </c>
      <c r="K473">
        <v>35.162937899999996</v>
      </c>
      <c r="L473">
        <v>-96.9261616</v>
      </c>
      <c r="M473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473" s="5">
        <f>Table22[[#This Row],[Permit Approval Date]]-Table22[[#This Row],[Permit Submitted Date]]</f>
        <v>4</v>
      </c>
    </row>
    <row r="474" spans="1:14" hidden="1">
      <c r="A474" t="str">
        <f>"Norman"</f>
        <v>Norman</v>
      </c>
      <c r="B474">
        <v>0</v>
      </c>
      <c r="D474">
        <v>1</v>
      </c>
      <c r="E474">
        <v>32</v>
      </c>
      <c r="F474" s="1">
        <v>42814</v>
      </c>
      <c r="G474" s="1">
        <v>42817</v>
      </c>
      <c r="H474">
        <v>5</v>
      </c>
      <c r="I474">
        <v>48.97</v>
      </c>
      <c r="J474">
        <v>0</v>
      </c>
      <c r="K474">
        <v>35.362937899999999</v>
      </c>
      <c r="L474">
        <v>-97.236161600000003</v>
      </c>
      <c r="M474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474" s="5">
        <f>Table22[[#This Row],[Permit Approval Date]]-Table22[[#This Row],[Permit Submitted Date]]</f>
        <v>5</v>
      </c>
    </row>
    <row r="475" spans="1:14" hidden="1">
      <c r="A475" t="str">
        <f>"Norman"</f>
        <v>Norman</v>
      </c>
      <c r="B475">
        <v>0</v>
      </c>
      <c r="D475">
        <v>1</v>
      </c>
      <c r="E475">
        <v>32</v>
      </c>
      <c r="F475" s="1">
        <v>42843</v>
      </c>
      <c r="G475" s="1">
        <v>42850</v>
      </c>
      <c r="H475">
        <v>3</v>
      </c>
      <c r="I475">
        <v>27.67</v>
      </c>
      <c r="J475">
        <v>0</v>
      </c>
      <c r="K475">
        <v>35.482937899999996</v>
      </c>
      <c r="L475">
        <v>-97.206161600000001</v>
      </c>
      <c r="M475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475" s="5">
        <f>Table22[[#This Row],[Permit Approval Date]]-Table22[[#This Row],[Permit Submitted Date]]</f>
        <v>4</v>
      </c>
    </row>
    <row r="476" spans="1:14" hidden="1">
      <c r="A476" t="str">
        <f>"Norman"</f>
        <v>Norman</v>
      </c>
      <c r="B476">
        <v>0</v>
      </c>
      <c r="D476">
        <v>2</v>
      </c>
      <c r="E476">
        <v>32</v>
      </c>
      <c r="F476" s="1">
        <v>42850</v>
      </c>
      <c r="G476" s="1">
        <v>42858</v>
      </c>
      <c r="H476">
        <v>6</v>
      </c>
      <c r="I476">
        <v>48.099999999999994</v>
      </c>
      <c r="J476">
        <v>0</v>
      </c>
      <c r="K476">
        <v>35.212937899999993</v>
      </c>
      <c r="L476">
        <v>-97.576161600000006</v>
      </c>
      <c r="M476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476" s="5">
        <f>Table22[[#This Row],[Permit Approval Date]]-Table22[[#This Row],[Permit Submitted Date]]</f>
        <v>0</v>
      </c>
    </row>
    <row r="477" spans="1:14" hidden="1">
      <c r="A477" t="str">
        <f>"Norman"</f>
        <v>Norman</v>
      </c>
      <c r="B477">
        <v>0</v>
      </c>
      <c r="D477">
        <v>1</v>
      </c>
      <c r="E477">
        <v>32</v>
      </c>
      <c r="F477" s="1">
        <v>42885</v>
      </c>
      <c r="G477" s="1">
        <v>42888</v>
      </c>
      <c r="H477">
        <v>9</v>
      </c>
      <c r="I477">
        <v>35.4</v>
      </c>
      <c r="J477">
        <v>6.35</v>
      </c>
      <c r="K477">
        <v>35.232937899999996</v>
      </c>
      <c r="L477">
        <v>-97.1761616</v>
      </c>
      <c r="M477" s="5">
        <f>ACOS(COS(RADIANS(90-$P$2)) *COS(RADIANS(90-Table22511[[#This Row],[Latitude]])) +SIN(RADIANS(90-$P$2)) *SIN(RADIANS(90-Table22511[[#This Row],[Latitude]])) *COS(RADIANS($Q$2-Table22511[[#This Row],[Longitude]]))) *3958.756</f>
        <v>15.378616388051286</v>
      </c>
      <c r="N477" s="5">
        <f>Table22[[#This Row],[Permit Approval Date]]-Table22[[#This Row],[Permit Submitted Date]]</f>
        <v>7</v>
      </c>
    </row>
    <row r="478" spans="1:14" hidden="1">
      <c r="A478" t="str">
        <f>"Norman"</f>
        <v>Norman</v>
      </c>
      <c r="B478">
        <v>1</v>
      </c>
      <c r="D478">
        <v>1</v>
      </c>
      <c r="E478">
        <v>32</v>
      </c>
      <c r="F478" s="1">
        <v>42948</v>
      </c>
      <c r="G478" s="1">
        <v>42948</v>
      </c>
      <c r="H478">
        <v>7</v>
      </c>
      <c r="I478">
        <v>55.760000000000005</v>
      </c>
      <c r="J478">
        <v>0</v>
      </c>
      <c r="K478">
        <v>35.280557000000002</v>
      </c>
      <c r="L478">
        <v>-97.320181399999996</v>
      </c>
      <c r="M478" s="5">
        <f>ACOS(COS(RADIANS(90-$P$2)) *COS(RADIANS(90-Table22511[[#This Row],[Latitude]])) +SIN(RADIANS(90-$P$2)) *SIN(RADIANS(90-Table22511[[#This Row],[Latitude]])) *COS(RADIANS($Q$2-Table22511[[#This Row],[Longitude]]))) *3958.756</f>
        <v>8.7973049412467539</v>
      </c>
      <c r="N478" s="5">
        <f>Table22[[#This Row],[Permit Approval Date]]-Table22[[#This Row],[Permit Submitted Date]]</f>
        <v>2</v>
      </c>
    </row>
    <row r="479" spans="1:14" hidden="1">
      <c r="A479" t="str">
        <f>"Norman"</f>
        <v>Norman</v>
      </c>
      <c r="B479">
        <v>1</v>
      </c>
      <c r="D479">
        <v>1</v>
      </c>
      <c r="E479">
        <v>32</v>
      </c>
      <c r="F479" s="1">
        <v>42948</v>
      </c>
      <c r="G479" s="1">
        <v>42961</v>
      </c>
      <c r="H479">
        <v>5</v>
      </c>
      <c r="I479">
        <v>44.730000000000004</v>
      </c>
      <c r="J479">
        <v>0</v>
      </c>
      <c r="K479">
        <v>35.313924999999998</v>
      </c>
      <c r="L479">
        <v>-97.169213999999997</v>
      </c>
      <c r="M479" s="5">
        <f>ACOS(COS(RADIANS(90-$P$2)) *COS(RADIANS(90-Table22511[[#This Row],[Latitude]])) +SIN(RADIANS(90-$P$2)) *SIN(RADIANS(90-Table22511[[#This Row],[Latitude]])) *COS(RADIANS($Q$2-Table22511[[#This Row],[Longitude]]))) *3958.756</f>
        <v>17.334132273994324</v>
      </c>
      <c r="N479" s="5">
        <f>Table22[[#This Row],[Permit Approval Date]]-Table22[[#This Row],[Permit Submitted Date]]</f>
        <v>2</v>
      </c>
    </row>
    <row r="480" spans="1:14" hidden="1">
      <c r="A480" t="str">
        <f>"Norman"</f>
        <v>Norman</v>
      </c>
      <c r="B480">
        <v>0</v>
      </c>
      <c r="D480">
        <v>1</v>
      </c>
      <c r="E480">
        <v>32</v>
      </c>
      <c r="F480" s="1">
        <v>42956</v>
      </c>
      <c r="G480" s="1">
        <v>42964</v>
      </c>
      <c r="H480">
        <v>6</v>
      </c>
      <c r="I480">
        <v>47.21</v>
      </c>
      <c r="J480">
        <v>0</v>
      </c>
      <c r="K480">
        <v>35.212937899999993</v>
      </c>
      <c r="L480">
        <v>-97.576161600000006</v>
      </c>
      <c r="M480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480" s="5">
        <f>Table22[[#This Row],[Permit Approval Date]]-Table22[[#This Row],[Permit Submitted Date]]</f>
        <v>0</v>
      </c>
    </row>
    <row r="481" spans="1:14" hidden="1">
      <c r="A481" t="str">
        <f>"Norman"</f>
        <v>Norman</v>
      </c>
      <c r="B481">
        <v>1</v>
      </c>
      <c r="D481">
        <v>1</v>
      </c>
      <c r="E481">
        <v>32</v>
      </c>
      <c r="F481" s="1">
        <v>42990</v>
      </c>
      <c r="G481" s="1">
        <v>42991</v>
      </c>
      <c r="H481">
        <v>11</v>
      </c>
      <c r="I481">
        <v>97.289999999999992</v>
      </c>
      <c r="J481">
        <v>0</v>
      </c>
      <c r="K481">
        <v>35.473621399999999</v>
      </c>
      <c r="L481">
        <v>-97.499232199999994</v>
      </c>
      <c r="M481" s="5">
        <f>ACOS(COS(RADIANS(90-$P$2)) *COS(RADIANS(90-Table22511[[#This Row],[Latitude]])) +SIN(RADIANS(90-$P$2)) *SIN(RADIANS(90-Table22511[[#This Row],[Latitude]])) *COS(RADIANS($Q$2-Table22511[[#This Row],[Longitude]]))) *3958.756</f>
        <v>18.722413910126015</v>
      </c>
      <c r="N481" s="5">
        <f>Table22[[#This Row],[Permit Approval Date]]-Table22[[#This Row],[Permit Submitted Date]]</f>
        <v>20</v>
      </c>
    </row>
    <row r="482" spans="1:14" hidden="1">
      <c r="A482" t="str">
        <f>"Norman"</f>
        <v>Norman</v>
      </c>
      <c r="B482">
        <v>0</v>
      </c>
      <c r="D482">
        <v>1</v>
      </c>
      <c r="E482">
        <v>32</v>
      </c>
      <c r="F482" s="1">
        <v>42990</v>
      </c>
      <c r="G482" s="1">
        <v>42999</v>
      </c>
      <c r="H482">
        <v>10</v>
      </c>
      <c r="I482">
        <v>76.13</v>
      </c>
      <c r="J482">
        <v>0</v>
      </c>
      <c r="K482">
        <v>35.602937899999993</v>
      </c>
      <c r="L482">
        <v>-97.686161600000005</v>
      </c>
      <c r="M482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482" s="5">
        <f>Table22[[#This Row],[Permit Approval Date]]-Table22[[#This Row],[Permit Submitted Date]]</f>
        <v>0</v>
      </c>
    </row>
    <row r="483" spans="1:14" hidden="1">
      <c r="A483" t="str">
        <f>"Norman"</f>
        <v>Norman</v>
      </c>
      <c r="B483">
        <v>1</v>
      </c>
      <c r="D483">
        <v>2</v>
      </c>
      <c r="E483">
        <v>32</v>
      </c>
      <c r="F483" s="1">
        <v>42999</v>
      </c>
      <c r="G483" s="1">
        <v>42999</v>
      </c>
      <c r="H483">
        <v>13</v>
      </c>
      <c r="I483">
        <v>92.88</v>
      </c>
      <c r="J483">
        <v>3.8</v>
      </c>
      <c r="K483">
        <v>35.310557000000003</v>
      </c>
      <c r="L483">
        <v>-97.71018140000001</v>
      </c>
      <c r="M483" s="5">
        <f>ACOS(COS(RADIANS(90-$P$2)) *COS(RADIANS(90-Table22511[[#This Row],[Latitude]])) +SIN(RADIANS(90-$P$2)) *SIN(RADIANS(90-Table22511[[#This Row],[Latitude]])) *COS(RADIANS($Q$2-Table22511[[#This Row],[Longitude]]))) *3958.756</f>
        <v>16.529734858429485</v>
      </c>
      <c r="N483" s="5">
        <f>Table22[[#This Row],[Permit Approval Date]]-Table22[[#This Row],[Permit Submitted Date]]</f>
        <v>0</v>
      </c>
    </row>
    <row r="484" spans="1:14">
      <c r="A484" t="str">
        <f>"Norman"</f>
        <v>Norman</v>
      </c>
      <c r="B484">
        <v>1</v>
      </c>
      <c r="C484">
        <v>1</v>
      </c>
      <c r="D484">
        <v>1</v>
      </c>
      <c r="E484">
        <v>32</v>
      </c>
      <c r="F484" s="1">
        <v>43000</v>
      </c>
      <c r="G484" s="1">
        <v>43010</v>
      </c>
      <c r="H484">
        <v>12</v>
      </c>
      <c r="I484">
        <v>57.870000000000005</v>
      </c>
      <c r="J484">
        <v>17.53</v>
      </c>
      <c r="K484">
        <v>35.153925000000001</v>
      </c>
      <c r="L484">
        <v>-97.259214</v>
      </c>
      <c r="M484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484" s="5">
        <f>Table22[[#This Row],[Permit Approval Date]]-Table22[[#This Row],[Permit Submitted Date]]</f>
        <v>6</v>
      </c>
    </row>
    <row r="485" spans="1:14" hidden="1">
      <c r="A485" t="str">
        <f>"Norman"</f>
        <v>Norman</v>
      </c>
      <c r="B485">
        <v>1</v>
      </c>
      <c r="D485">
        <v>1</v>
      </c>
      <c r="E485">
        <v>32</v>
      </c>
      <c r="F485" s="1">
        <v>43006</v>
      </c>
      <c r="G485" s="1">
        <v>43012</v>
      </c>
      <c r="H485">
        <v>6</v>
      </c>
      <c r="I485">
        <v>48.120000000000005</v>
      </c>
      <c r="J485">
        <v>3.52</v>
      </c>
      <c r="K485">
        <v>35.303925</v>
      </c>
      <c r="L485">
        <v>-97.339213999999998</v>
      </c>
      <c r="M485" s="5">
        <f>ACOS(COS(RADIANS(90-$P$2)) *COS(RADIANS(90-Table22511[[#This Row],[Latitude]])) +SIN(RADIANS(90-$P$2)) *SIN(RADIANS(90-Table22511[[#This Row],[Latitude]])) *COS(RADIANS($Q$2-Table22511[[#This Row],[Longitude]]))) *3958.756</f>
        <v>9.079433648522528</v>
      </c>
      <c r="N485" s="5">
        <f>Table22[[#This Row],[Permit Approval Date]]-Table22[[#This Row],[Permit Submitted Date]]</f>
        <v>7</v>
      </c>
    </row>
    <row r="486" spans="1:14" hidden="1">
      <c r="A486" t="str">
        <f>"Norman"</f>
        <v>Norman</v>
      </c>
      <c r="B486">
        <v>1</v>
      </c>
      <c r="D486">
        <v>1</v>
      </c>
      <c r="E486">
        <v>32</v>
      </c>
      <c r="F486" s="1">
        <v>43010</v>
      </c>
      <c r="G486" s="1">
        <v>43020</v>
      </c>
      <c r="H486">
        <v>5</v>
      </c>
      <c r="I486">
        <v>60.85</v>
      </c>
      <c r="J486">
        <v>0</v>
      </c>
      <c r="K486">
        <v>35.473925000000001</v>
      </c>
      <c r="L486">
        <v>-98.429214000000002</v>
      </c>
      <c r="M486" s="5">
        <f>ACOS(COS(RADIANS(90-$P$2)) *COS(RADIANS(90-Table22511[[#This Row],[Latitude]])) +SIN(RADIANS(90-$P$2)) *SIN(RADIANS(90-Table22511[[#This Row],[Latitude]])) *COS(RADIANS($Q$2-Table22511[[#This Row],[Longitude]]))) *3958.756</f>
        <v>58.390967403862355</v>
      </c>
      <c r="N486" s="5">
        <f>Table22[[#This Row],[Permit Approval Date]]-Table22[[#This Row],[Permit Submitted Date]]</f>
        <v>0</v>
      </c>
    </row>
    <row r="487" spans="1:14" hidden="1">
      <c r="A487" t="str">
        <f>"Norman"</f>
        <v>Norman</v>
      </c>
      <c r="B487">
        <v>1</v>
      </c>
      <c r="D487">
        <v>1</v>
      </c>
      <c r="E487">
        <v>32</v>
      </c>
      <c r="F487" s="1">
        <v>43012</v>
      </c>
      <c r="G487" s="1">
        <v>43035</v>
      </c>
      <c r="H487">
        <v>4</v>
      </c>
      <c r="I487">
        <v>46.07</v>
      </c>
      <c r="J487">
        <v>0</v>
      </c>
      <c r="K487">
        <v>35.193925</v>
      </c>
      <c r="L487">
        <v>-97.029213999999996</v>
      </c>
      <c r="M487" s="5">
        <f>ACOS(COS(RADIANS(90-$P$2)) *COS(RADIANS(90-Table22511[[#This Row],[Latitude]])) +SIN(RADIANS(90-$P$2)) *SIN(RADIANS(90-Table22511[[#This Row],[Latitude]])) *COS(RADIANS($Q$2-Table22511[[#This Row],[Longitude]]))) *3958.756</f>
        <v>23.581293156455043</v>
      </c>
      <c r="N487" s="5">
        <f>Table22[[#This Row],[Permit Approval Date]]-Table22[[#This Row],[Permit Submitted Date]]</f>
        <v>8</v>
      </c>
    </row>
    <row r="488" spans="1:14" hidden="1">
      <c r="A488" t="str">
        <f>"Norman"</f>
        <v>Norman</v>
      </c>
      <c r="B488">
        <v>1</v>
      </c>
      <c r="D488">
        <v>1</v>
      </c>
      <c r="E488">
        <v>32</v>
      </c>
      <c r="F488" s="1">
        <v>43025</v>
      </c>
      <c r="G488" s="1">
        <v>43025</v>
      </c>
      <c r="H488">
        <v>5</v>
      </c>
      <c r="I488">
        <v>35.32</v>
      </c>
      <c r="J488">
        <v>5.1899999999999995</v>
      </c>
      <c r="K488">
        <v>34.593924999999999</v>
      </c>
      <c r="L488">
        <v>-97.979213999999999</v>
      </c>
      <c r="M488" s="5">
        <f>ACOS(COS(RADIANS(90-$P$2)) *COS(RADIANS(90-Table22511[[#This Row],[Latitude]])) +SIN(RADIANS(90-$P$2)) *SIN(RADIANS(90-Table22511[[#This Row],[Latitude]])) *COS(RADIANS($Q$2-Table22511[[#This Row],[Longitude]]))) *3958.756</f>
        <v>51.958792222098623</v>
      </c>
      <c r="N488" s="5">
        <f>Table22[[#This Row],[Permit Approval Date]]-Table22[[#This Row],[Permit Submitted Date]]</f>
        <v>8</v>
      </c>
    </row>
    <row r="489" spans="1:14">
      <c r="A489" t="str">
        <f>"Norman"</f>
        <v>Norman</v>
      </c>
      <c r="B489">
        <v>1</v>
      </c>
      <c r="C489">
        <v>1</v>
      </c>
      <c r="D489">
        <v>1</v>
      </c>
      <c r="E489">
        <v>32</v>
      </c>
      <c r="F489" s="1">
        <v>43039</v>
      </c>
      <c r="G489" s="1">
        <v>43039</v>
      </c>
      <c r="H489">
        <v>9</v>
      </c>
      <c r="I489">
        <v>62.58</v>
      </c>
      <c r="J489">
        <v>10.669999999999998</v>
      </c>
      <c r="K489">
        <v>34.562937899999994</v>
      </c>
      <c r="L489">
        <v>-97.336161599999997</v>
      </c>
      <c r="M489" s="5">
        <f>ACOS(COS(RADIANS(90-$P$2)) *COS(RADIANS(90-Table22511[[#This Row],[Latitude]])) +SIN(RADIANS(90-$P$2)) *SIN(RADIANS(90-Table22511[[#This Row],[Latitude]])) *COS(RADIANS($Q$2-Table22511[[#This Row],[Longitude]]))) *3958.756</f>
        <v>44.874898972844889</v>
      </c>
      <c r="N489" s="5">
        <f>Table22[[#This Row],[Permit Approval Date]]-Table22[[#This Row],[Permit Submitted Date]]</f>
        <v>8</v>
      </c>
    </row>
    <row r="490" spans="1:14" hidden="1">
      <c r="A490" t="str">
        <f>"Norman"</f>
        <v>Norman</v>
      </c>
      <c r="B490">
        <v>1</v>
      </c>
      <c r="D490">
        <v>1</v>
      </c>
      <c r="E490">
        <v>32</v>
      </c>
      <c r="F490" s="1">
        <v>43048</v>
      </c>
      <c r="G490" s="1">
        <v>43055</v>
      </c>
      <c r="H490">
        <v>6</v>
      </c>
      <c r="I490">
        <v>58.429999999999993</v>
      </c>
      <c r="J490">
        <v>0</v>
      </c>
      <c r="K490">
        <v>35.208142000000002</v>
      </c>
      <c r="L490">
        <v>-97.335610999999986</v>
      </c>
      <c r="M490" s="5">
        <f>ACOS(COS(RADIANS(90-$P$2)) *COS(RADIANS(90-Table22511[[#This Row],[Latitude]])) +SIN(RADIANS(90-$P$2)) *SIN(RADIANS(90-Table22511[[#This Row],[Latitude]])) *COS(RADIANS($Q$2-Table22511[[#This Row],[Longitude]]))) *3958.756</f>
        <v>6.2685173478590626</v>
      </c>
      <c r="N490" s="5">
        <f>Table22[[#This Row],[Permit Approval Date]]-Table22[[#This Row],[Permit Submitted Date]]</f>
        <v>3</v>
      </c>
    </row>
    <row r="491" spans="1:14" hidden="1">
      <c r="A491" t="str">
        <f>"Norman"</f>
        <v>Norman</v>
      </c>
      <c r="B491">
        <v>1</v>
      </c>
      <c r="D491">
        <v>1</v>
      </c>
      <c r="E491">
        <v>32</v>
      </c>
      <c r="F491" s="1">
        <v>43066</v>
      </c>
      <c r="G491" s="1">
        <v>43066</v>
      </c>
      <c r="H491">
        <v>8</v>
      </c>
      <c r="I491">
        <v>54.03</v>
      </c>
      <c r="J491">
        <v>2.25</v>
      </c>
      <c r="K491">
        <v>35.210556999999994</v>
      </c>
      <c r="L491">
        <v>-97.610181400000016</v>
      </c>
      <c r="M491" s="5">
        <f>ACOS(COS(RADIANS(90-$P$2)) *COS(RADIANS(90-Table22511[[#This Row],[Latitude]])) +SIN(RADIANS(90-$P$2)) *SIN(RADIANS(90-Table22511[[#This Row],[Latitude]])) *COS(RADIANS($Q$2-Table22511[[#This Row],[Longitude]]))) *3958.756</f>
        <v>9.2388710109045373</v>
      </c>
      <c r="N491" s="5">
        <f>Table22[[#This Row],[Permit Approval Date]]-Table22[[#This Row],[Permit Submitted Date]]</f>
        <v>12</v>
      </c>
    </row>
    <row r="492" spans="1:14" hidden="1">
      <c r="A492" t="str">
        <f>"Norman"</f>
        <v>Norman</v>
      </c>
      <c r="B492">
        <v>1</v>
      </c>
      <c r="D492">
        <v>1</v>
      </c>
      <c r="E492">
        <v>32</v>
      </c>
      <c r="F492" s="1">
        <v>43066</v>
      </c>
      <c r="G492" s="1">
        <v>43074</v>
      </c>
      <c r="H492">
        <v>6</v>
      </c>
      <c r="I492">
        <v>28.12</v>
      </c>
      <c r="J492">
        <v>6.38</v>
      </c>
      <c r="K492">
        <v>35.203924999999998</v>
      </c>
      <c r="L492">
        <v>-97.459214000000003</v>
      </c>
      <c r="M492" s="5">
        <f>ACOS(COS(RADIANS(90-$P$2)) *COS(RADIANS(90-Table22511[[#This Row],[Latitude]])) +SIN(RADIANS(90-$P$2)) *SIN(RADIANS(90-Table22511[[#This Row],[Latitude]])) *COS(RADIANS($Q$2-Table22511[[#This Row],[Longitude]]))) *3958.756</f>
        <v>0.72632740937908113</v>
      </c>
      <c r="N492" s="5">
        <f>Table22[[#This Row],[Permit Approval Date]]-Table22[[#This Row],[Permit Submitted Date]]</f>
        <v>0</v>
      </c>
    </row>
    <row r="493" spans="1:14" hidden="1">
      <c r="A493" t="str">
        <f>"Norman"</f>
        <v>Norman</v>
      </c>
      <c r="B493">
        <v>0</v>
      </c>
      <c r="D493">
        <v>1</v>
      </c>
      <c r="E493">
        <v>32</v>
      </c>
      <c r="F493" s="1">
        <v>43089</v>
      </c>
      <c r="G493" s="1">
        <v>43102</v>
      </c>
      <c r="H493">
        <v>8</v>
      </c>
      <c r="I493">
        <v>38.11</v>
      </c>
      <c r="J493">
        <v>9.0300000000000011</v>
      </c>
      <c r="K493">
        <v>35.032937899999993</v>
      </c>
      <c r="L493">
        <v>-97.356161600000007</v>
      </c>
      <c r="M493" s="5">
        <f>ACOS(COS(RADIANS(90-$P$2)) *COS(RADIANS(90-Table22511[[#This Row],[Latitude]])) +SIN(RADIANS(90-$P$2)) *SIN(RADIANS(90-Table22511[[#This Row],[Latitude]])) *COS(RADIANS($Q$2-Table22511[[#This Row],[Longitude]]))) *3958.756</f>
        <v>13.008804681234098</v>
      </c>
      <c r="N493" s="5">
        <f>Table22[[#This Row],[Permit Approval Date]]-Table22[[#This Row],[Permit Submitted Date]]</f>
        <v>6</v>
      </c>
    </row>
    <row r="494" spans="1:14">
      <c r="A494" t="str">
        <f>"Norman"</f>
        <v>Norman</v>
      </c>
      <c r="B494">
        <v>0</v>
      </c>
      <c r="C494">
        <v>1</v>
      </c>
      <c r="D494">
        <v>1</v>
      </c>
      <c r="E494">
        <v>33</v>
      </c>
      <c r="F494" s="1">
        <v>42388</v>
      </c>
      <c r="G494" s="1">
        <v>42394</v>
      </c>
      <c r="H494">
        <v>21</v>
      </c>
      <c r="I494">
        <v>133</v>
      </c>
      <c r="J494">
        <v>46</v>
      </c>
      <c r="K494">
        <v>35.222937899999998</v>
      </c>
      <c r="L494">
        <v>-97.486161600000003</v>
      </c>
      <c r="M494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494" s="5">
        <f>Table22[[#This Row],[Permit Approval Date]]-Table22[[#This Row],[Permit Submitted Date]]</f>
        <v>11</v>
      </c>
    </row>
    <row r="495" spans="1:14" hidden="1">
      <c r="A495" t="str">
        <f>"Norman"</f>
        <v>Norman</v>
      </c>
      <c r="B495">
        <v>0</v>
      </c>
      <c r="D495">
        <v>1</v>
      </c>
      <c r="E495">
        <v>33</v>
      </c>
      <c r="F495" s="1">
        <v>42410</v>
      </c>
      <c r="G495" s="1">
        <v>42410</v>
      </c>
      <c r="H495">
        <v>17</v>
      </c>
      <c r="I495">
        <v>159</v>
      </c>
      <c r="J495">
        <v>0</v>
      </c>
      <c r="K495">
        <v>35.232937899999996</v>
      </c>
      <c r="L495">
        <v>-97.006161599999999</v>
      </c>
      <c r="M49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495" s="5">
        <f>Table22[[#This Row],[Permit Approval Date]]-Table22[[#This Row],[Permit Submitted Date]]</f>
        <v>0</v>
      </c>
    </row>
    <row r="496" spans="1:14" hidden="1">
      <c r="A496" t="str">
        <f>"Norman"</f>
        <v>Norman</v>
      </c>
      <c r="B496">
        <v>0</v>
      </c>
      <c r="D496">
        <v>1</v>
      </c>
      <c r="E496">
        <v>33</v>
      </c>
      <c r="F496" s="1">
        <v>42418</v>
      </c>
      <c r="G496" s="1">
        <v>42422</v>
      </c>
      <c r="H496">
        <v>5</v>
      </c>
      <c r="I496">
        <v>58</v>
      </c>
      <c r="J496">
        <v>0</v>
      </c>
      <c r="K496">
        <v>35.102937899999993</v>
      </c>
      <c r="L496">
        <v>-97.406161600000004</v>
      </c>
      <c r="M496" s="5">
        <f>ACOS(COS(RADIANS(90-$P$2)) *COS(RADIANS(90-Table22511[[#This Row],[Latitude]])) +SIN(RADIANS(90-$P$2)) *SIN(RADIANS(90-Table22511[[#This Row],[Latitude]])) *COS(RADIANS($Q$2-Table22511[[#This Row],[Longitude]]))) *3958.756</f>
        <v>7.4832192173592516</v>
      </c>
      <c r="N496" s="5">
        <f>Table22[[#This Row],[Permit Approval Date]]-Table22[[#This Row],[Permit Submitted Date]]</f>
        <v>0</v>
      </c>
    </row>
    <row r="497" spans="1:14" hidden="1">
      <c r="A497" t="str">
        <f>"Norman"</f>
        <v>Norman</v>
      </c>
      <c r="B497">
        <v>0</v>
      </c>
      <c r="D497">
        <v>1</v>
      </c>
      <c r="E497">
        <v>33</v>
      </c>
      <c r="F497" s="1">
        <v>42430</v>
      </c>
      <c r="G497" s="1">
        <v>42447</v>
      </c>
      <c r="H497">
        <v>6</v>
      </c>
      <c r="I497">
        <v>52.5</v>
      </c>
      <c r="J497">
        <v>0</v>
      </c>
      <c r="K497">
        <v>35.602937899999993</v>
      </c>
      <c r="L497">
        <v>-97.566161600000001</v>
      </c>
      <c r="M497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497" s="5">
        <f>Table22[[#This Row],[Permit Approval Date]]-Table22[[#This Row],[Permit Submitted Date]]</f>
        <v>0</v>
      </c>
    </row>
    <row r="498" spans="1:14" hidden="1">
      <c r="A498" t="str">
        <f>"Norman"</f>
        <v>Norman</v>
      </c>
      <c r="B498">
        <v>0</v>
      </c>
      <c r="D498">
        <v>1</v>
      </c>
      <c r="E498">
        <v>33</v>
      </c>
      <c r="F498" s="1">
        <v>42443</v>
      </c>
      <c r="G498" s="1">
        <v>42446</v>
      </c>
      <c r="H498">
        <v>9</v>
      </c>
      <c r="I498">
        <v>76</v>
      </c>
      <c r="J498">
        <v>0</v>
      </c>
      <c r="K498">
        <v>35.472937899999998</v>
      </c>
      <c r="L498">
        <v>-97.026161599999995</v>
      </c>
      <c r="M498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498" s="5">
        <f>Table22[[#This Row],[Permit Approval Date]]-Table22[[#This Row],[Permit Submitted Date]]</f>
        <v>13</v>
      </c>
    </row>
    <row r="499" spans="1:14" hidden="1">
      <c r="A499" t="str">
        <f>"Norman"</f>
        <v>Norman</v>
      </c>
      <c r="B499">
        <v>0</v>
      </c>
      <c r="D499">
        <v>1</v>
      </c>
      <c r="E499">
        <v>33</v>
      </c>
      <c r="F499" s="1">
        <v>42444</v>
      </c>
      <c r="G499" s="1">
        <v>42452</v>
      </c>
      <c r="H499">
        <v>9</v>
      </c>
      <c r="I499">
        <v>83.5</v>
      </c>
      <c r="J499">
        <v>0</v>
      </c>
      <c r="K499">
        <v>35.242937899999994</v>
      </c>
      <c r="L499">
        <v>-97.266161600000004</v>
      </c>
      <c r="M499" s="5">
        <f>ACOS(COS(RADIANS(90-$P$2)) *COS(RADIANS(90-Table22511[[#This Row],[Latitude]])) +SIN(RADIANS(90-$P$2)) *SIN(RADIANS(90-Table22511[[#This Row],[Latitude]])) *COS(RADIANS($Q$2-Table22511[[#This Row],[Longitude]]))) *3958.756</f>
        <v>10.49913770014671</v>
      </c>
      <c r="N499" s="5">
        <f>Table22[[#This Row],[Permit Approval Date]]-Table22[[#This Row],[Permit Submitted Date]]</f>
        <v>0</v>
      </c>
    </row>
    <row r="500" spans="1:14" hidden="1">
      <c r="A500" t="str">
        <f>"Norman"</f>
        <v>Norman</v>
      </c>
      <c r="B500">
        <v>0</v>
      </c>
      <c r="D500">
        <v>2</v>
      </c>
      <c r="E500">
        <v>33</v>
      </c>
      <c r="F500" s="1">
        <v>42450</v>
      </c>
      <c r="G500" s="1">
        <v>42450</v>
      </c>
      <c r="H500">
        <v>7</v>
      </c>
      <c r="I500">
        <v>57.5</v>
      </c>
      <c r="J500">
        <v>0</v>
      </c>
      <c r="K500">
        <v>34.902937899999998</v>
      </c>
      <c r="L500">
        <v>-97.886161600000008</v>
      </c>
      <c r="M500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500" s="5">
        <f>Table22[[#This Row],[Permit Approval Date]]-Table22[[#This Row],[Permit Submitted Date]]</f>
        <v>0</v>
      </c>
    </row>
    <row r="501" spans="1:14" hidden="1">
      <c r="A501" t="str">
        <f>"Norman"</f>
        <v>Norman</v>
      </c>
      <c r="B501">
        <v>0</v>
      </c>
      <c r="D501">
        <v>1</v>
      </c>
      <c r="E501">
        <v>33</v>
      </c>
      <c r="F501" s="1">
        <v>42468</v>
      </c>
      <c r="G501" s="1">
        <v>42468</v>
      </c>
      <c r="H501">
        <v>12</v>
      </c>
      <c r="I501">
        <v>111.5</v>
      </c>
      <c r="J501">
        <v>0</v>
      </c>
      <c r="K501">
        <v>34.992937899999994</v>
      </c>
      <c r="L501">
        <v>-97.256161599999999</v>
      </c>
      <c r="M501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501" s="5">
        <f>Table22[[#This Row],[Permit Approval Date]]-Table22[[#This Row],[Permit Submitted Date]]</f>
        <v>0</v>
      </c>
    </row>
    <row r="502" spans="1:14" hidden="1">
      <c r="A502" t="str">
        <f>"Norman"</f>
        <v>Norman</v>
      </c>
      <c r="B502">
        <v>0</v>
      </c>
      <c r="D502">
        <v>2</v>
      </c>
      <c r="E502">
        <v>33</v>
      </c>
      <c r="F502" s="1">
        <v>42481</v>
      </c>
      <c r="G502" s="1">
        <v>42481</v>
      </c>
      <c r="H502">
        <v>8</v>
      </c>
      <c r="I502">
        <v>64</v>
      </c>
      <c r="J502">
        <v>0</v>
      </c>
      <c r="K502">
        <v>35.472937899999998</v>
      </c>
      <c r="L502">
        <v>-97.026161599999995</v>
      </c>
      <c r="M502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502" s="5">
        <f>Table22[[#This Row],[Permit Approval Date]]-Table22[[#This Row],[Permit Submitted Date]]</f>
        <v>12</v>
      </c>
    </row>
    <row r="503" spans="1:14" hidden="1">
      <c r="A503" t="str">
        <f>"Norman"</f>
        <v>Norman</v>
      </c>
      <c r="B503">
        <v>0</v>
      </c>
      <c r="D503">
        <v>2</v>
      </c>
      <c r="E503">
        <v>33</v>
      </c>
      <c r="F503" s="1">
        <v>42507</v>
      </c>
      <c r="G503" s="1">
        <v>42515</v>
      </c>
      <c r="H503">
        <v>8</v>
      </c>
      <c r="I503">
        <v>65</v>
      </c>
      <c r="J503">
        <v>0</v>
      </c>
      <c r="K503">
        <v>35.292937899999998</v>
      </c>
      <c r="L503">
        <v>-97.206161600000001</v>
      </c>
      <c r="M503" s="5">
        <f>ACOS(COS(RADIANS(90-$P$2)) *COS(RADIANS(90-Table22511[[#This Row],[Latitude]])) +SIN(RADIANS(90-$P$2)) *SIN(RADIANS(90-Table22511[[#This Row],[Latitude]])) *COS(RADIANS($Q$2-Table22511[[#This Row],[Longitude]]))) *3958.756</f>
        <v>14.836066501105948</v>
      </c>
      <c r="N503" s="5">
        <f>Table22[[#This Row],[Permit Approval Date]]-Table22[[#This Row],[Permit Submitted Date]]</f>
        <v>0</v>
      </c>
    </row>
    <row r="504" spans="1:14" hidden="1">
      <c r="A504" t="str">
        <f>"Norman"</f>
        <v>Norman</v>
      </c>
      <c r="B504">
        <v>0</v>
      </c>
      <c r="D504">
        <v>1</v>
      </c>
      <c r="E504">
        <v>33</v>
      </c>
      <c r="F504" s="1">
        <v>42515</v>
      </c>
      <c r="G504" s="1">
        <v>42523</v>
      </c>
      <c r="H504">
        <v>13</v>
      </c>
      <c r="I504">
        <v>110</v>
      </c>
      <c r="J504">
        <v>0</v>
      </c>
      <c r="K504">
        <v>35.062937899999994</v>
      </c>
      <c r="L504">
        <v>-97.446161599999996</v>
      </c>
      <c r="M504" s="5">
        <f>ACOS(COS(RADIANS(90-$P$2)) *COS(RADIANS(90-Table22511[[#This Row],[Latitude]])) +SIN(RADIANS(90-$P$2)) *SIN(RADIANS(90-Table22511[[#This Row],[Latitude]])) *COS(RADIANS($Q$2-Table22511[[#This Row],[Longitude]]))) *3958.756</f>
        <v>9.8894375944299533</v>
      </c>
      <c r="N504" s="5">
        <f>Table22[[#This Row],[Permit Approval Date]]-Table22[[#This Row],[Permit Submitted Date]]</f>
        <v>0</v>
      </c>
    </row>
    <row r="505" spans="1:14" hidden="1">
      <c r="A505" t="str">
        <f>"Norman"</f>
        <v>Norman</v>
      </c>
      <c r="B505">
        <v>0</v>
      </c>
      <c r="D505">
        <v>1</v>
      </c>
      <c r="E505">
        <v>33</v>
      </c>
      <c r="F505" s="1">
        <v>42516</v>
      </c>
      <c r="G505" s="1">
        <v>42516</v>
      </c>
      <c r="H505">
        <v>3</v>
      </c>
      <c r="I505">
        <v>20.5</v>
      </c>
      <c r="J505">
        <v>0</v>
      </c>
      <c r="K505">
        <v>34.982937899999996</v>
      </c>
      <c r="L505">
        <v>-97.396161599999999</v>
      </c>
      <c r="M505" s="5">
        <f>ACOS(COS(RADIANS(90-$P$2)) *COS(RADIANS(90-Table22511[[#This Row],[Latitude]])) +SIN(RADIANS(90-$P$2)) *SIN(RADIANS(90-Table22511[[#This Row],[Latitude]])) *COS(RADIANS($Q$2-Table22511[[#This Row],[Longitude]]))) *3958.756</f>
        <v>15.67853663998685</v>
      </c>
      <c r="N505" s="5">
        <f>Table22[[#This Row],[Permit Approval Date]]-Table22[[#This Row],[Permit Submitted Date]]</f>
        <v>0</v>
      </c>
    </row>
    <row r="506" spans="1:14" hidden="1">
      <c r="A506" t="str">
        <f>"Norman"</f>
        <v>Norman</v>
      </c>
      <c r="B506">
        <v>0</v>
      </c>
      <c r="D506">
        <v>1</v>
      </c>
      <c r="E506">
        <v>33</v>
      </c>
      <c r="F506" s="1">
        <v>42566</v>
      </c>
      <c r="G506" s="1">
        <v>42577</v>
      </c>
      <c r="H506">
        <v>12</v>
      </c>
      <c r="I506">
        <v>100</v>
      </c>
      <c r="J506">
        <v>0</v>
      </c>
      <c r="K506">
        <v>35.092937899999995</v>
      </c>
      <c r="L506">
        <v>-97.336161599999997</v>
      </c>
      <c r="M506" s="5">
        <f>ACOS(COS(RADIANS(90-$P$2)) *COS(RADIANS(90-Table22511[[#This Row],[Latitude]])) +SIN(RADIANS(90-$P$2)) *SIN(RADIANS(90-Table22511[[#This Row],[Latitude]])) *COS(RADIANS($Q$2-Table22511[[#This Row],[Longitude]]))) *3958.756</f>
        <v>10.001978842276545</v>
      </c>
      <c r="N506" s="5">
        <f>Table22[[#This Row],[Permit Approval Date]]-Table22[[#This Row],[Permit Submitted Date]]</f>
        <v>4</v>
      </c>
    </row>
    <row r="507" spans="1:14" hidden="1">
      <c r="A507" t="str">
        <f>"Norman"</f>
        <v>Norman</v>
      </c>
      <c r="B507">
        <v>0</v>
      </c>
      <c r="D507">
        <v>1</v>
      </c>
      <c r="E507">
        <v>33</v>
      </c>
      <c r="F507" s="1">
        <v>42571</v>
      </c>
      <c r="G507" s="1">
        <v>42576</v>
      </c>
      <c r="H507">
        <v>5</v>
      </c>
      <c r="I507">
        <v>52</v>
      </c>
      <c r="J507">
        <v>3</v>
      </c>
      <c r="K507">
        <v>35.032937899999993</v>
      </c>
      <c r="L507">
        <v>-97.296161600000005</v>
      </c>
      <c r="M507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507" s="5">
        <f>Table22[[#This Row],[Permit Approval Date]]-Table22[[#This Row],[Permit Submitted Date]]</f>
        <v>0</v>
      </c>
    </row>
    <row r="508" spans="1:14" hidden="1">
      <c r="A508" t="str">
        <f>"Norman"</f>
        <v>Norman</v>
      </c>
      <c r="B508">
        <v>0</v>
      </c>
      <c r="D508">
        <v>1</v>
      </c>
      <c r="E508">
        <v>33</v>
      </c>
      <c r="F508" s="1">
        <v>42648</v>
      </c>
      <c r="G508" s="1">
        <v>42660</v>
      </c>
      <c r="H508">
        <v>4</v>
      </c>
      <c r="I508">
        <v>39.510000000000005</v>
      </c>
      <c r="J508">
        <v>0</v>
      </c>
      <c r="K508">
        <v>35.242937899999994</v>
      </c>
      <c r="L508">
        <v>-97.226161599999998</v>
      </c>
      <c r="M508" s="5">
        <f>ACOS(COS(RADIANS(90-$P$2)) *COS(RADIANS(90-Table22511[[#This Row],[Latitude]])) +SIN(RADIANS(90-$P$2)) *SIN(RADIANS(90-Table22511[[#This Row],[Latitude]])) *COS(RADIANS($Q$2-Table22511[[#This Row],[Longitude]]))) *3958.756</f>
        <v>12.701181611774436</v>
      </c>
      <c r="N508" s="5">
        <f>Table22[[#This Row],[Permit Approval Date]]-Table22[[#This Row],[Permit Submitted Date]]</f>
        <v>0</v>
      </c>
    </row>
    <row r="509" spans="1:14" hidden="1">
      <c r="A509" t="str">
        <f>"Norman"</f>
        <v>Norman</v>
      </c>
      <c r="B509">
        <v>0</v>
      </c>
      <c r="D509">
        <v>1</v>
      </c>
      <c r="E509">
        <v>33</v>
      </c>
      <c r="F509" s="1">
        <v>42653</v>
      </c>
      <c r="G509" s="1">
        <v>42655</v>
      </c>
      <c r="H509">
        <v>3</v>
      </c>
      <c r="I509">
        <v>31.799999999999997</v>
      </c>
      <c r="J509">
        <v>0</v>
      </c>
      <c r="K509">
        <v>35.602937899999993</v>
      </c>
      <c r="L509">
        <v>-97.686161600000005</v>
      </c>
      <c r="M509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509" s="5">
        <f>Table22[[#This Row],[Permit Approval Date]]-Table22[[#This Row],[Permit Submitted Date]]</f>
        <v>3</v>
      </c>
    </row>
    <row r="510" spans="1:14" hidden="1">
      <c r="A510" t="str">
        <f>"Norman"</f>
        <v>Norman</v>
      </c>
      <c r="B510">
        <v>0</v>
      </c>
      <c r="D510">
        <v>1</v>
      </c>
      <c r="E510">
        <v>33</v>
      </c>
      <c r="F510" s="1">
        <v>42674</v>
      </c>
      <c r="G510" s="1">
        <v>42674</v>
      </c>
      <c r="H510">
        <v>10</v>
      </c>
      <c r="I510">
        <v>77.100000000000009</v>
      </c>
      <c r="J510">
        <v>4.45</v>
      </c>
      <c r="K510">
        <v>34.902937899999998</v>
      </c>
      <c r="L510">
        <v>-97.886161600000008</v>
      </c>
      <c r="M510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510" s="5">
        <f>Table22[[#This Row],[Permit Approval Date]]-Table22[[#This Row],[Permit Submitted Date]]</f>
        <v>0</v>
      </c>
    </row>
    <row r="511" spans="1:14" hidden="1">
      <c r="A511" t="str">
        <f>"Norman"</f>
        <v>Norman</v>
      </c>
      <c r="B511">
        <v>0</v>
      </c>
      <c r="D511">
        <v>1</v>
      </c>
      <c r="E511">
        <v>33</v>
      </c>
      <c r="F511" s="1">
        <v>42677</v>
      </c>
      <c r="G511" s="1">
        <v>42691</v>
      </c>
      <c r="H511">
        <v>8</v>
      </c>
      <c r="I511">
        <v>60.730000000000004</v>
      </c>
      <c r="J511">
        <v>0</v>
      </c>
      <c r="K511">
        <v>35.242937899999994</v>
      </c>
      <c r="L511">
        <v>-97.636161600000008</v>
      </c>
      <c r="M511" s="5">
        <f>ACOS(COS(RADIANS(90-$P$2)) *COS(RADIANS(90-Table22511[[#This Row],[Latitude]])) +SIN(RADIANS(90-$P$2)) *SIN(RADIANS(90-Table22511[[#This Row],[Latitude]])) *COS(RADIANS($Q$2-Table22511[[#This Row],[Longitude]]))) *3958.756</f>
        <v>10.997307585302561</v>
      </c>
      <c r="N511" s="5">
        <f>Table22[[#This Row],[Permit Approval Date]]-Table22[[#This Row],[Permit Submitted Date]]</f>
        <v>0</v>
      </c>
    </row>
    <row r="512" spans="1:14" hidden="1">
      <c r="A512" t="str">
        <f>"Norman"</f>
        <v>Norman</v>
      </c>
      <c r="B512">
        <v>0</v>
      </c>
      <c r="D512">
        <v>1</v>
      </c>
      <c r="E512">
        <v>33</v>
      </c>
      <c r="F512" s="1">
        <v>42681</v>
      </c>
      <c r="G512" s="1">
        <v>42681</v>
      </c>
      <c r="H512">
        <v>9</v>
      </c>
      <c r="I512">
        <v>75.02000000000001</v>
      </c>
      <c r="J512">
        <v>0</v>
      </c>
      <c r="K512">
        <v>35.232937899999996</v>
      </c>
      <c r="L512">
        <v>-97.006161599999999</v>
      </c>
      <c r="M51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12" s="5">
        <f>Table22[[#This Row],[Permit Approval Date]]-Table22[[#This Row],[Permit Submitted Date]]</f>
        <v>0</v>
      </c>
    </row>
    <row r="513" spans="1:14" hidden="1">
      <c r="A513" t="str">
        <f>"Norman"</f>
        <v>Norman</v>
      </c>
      <c r="B513">
        <v>0</v>
      </c>
      <c r="D513">
        <v>2</v>
      </c>
      <c r="E513">
        <v>33</v>
      </c>
      <c r="F513" s="1">
        <v>42709</v>
      </c>
      <c r="G513" s="1">
        <v>42719</v>
      </c>
      <c r="H513">
        <v>15</v>
      </c>
      <c r="I513">
        <v>93.080000000000013</v>
      </c>
      <c r="J513">
        <v>0</v>
      </c>
      <c r="K513">
        <v>35.632937899999995</v>
      </c>
      <c r="L513">
        <v>-97.506161599999999</v>
      </c>
      <c r="M513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513" s="5">
        <f>Table22[[#This Row],[Permit Approval Date]]-Table22[[#This Row],[Permit Submitted Date]]</f>
        <v>0</v>
      </c>
    </row>
    <row r="514" spans="1:14" hidden="1">
      <c r="A514" t="str">
        <f>"Norman"</f>
        <v>Norman</v>
      </c>
      <c r="B514">
        <v>0</v>
      </c>
      <c r="D514">
        <v>2</v>
      </c>
      <c r="E514">
        <v>33</v>
      </c>
      <c r="F514" s="1">
        <v>42716</v>
      </c>
      <c r="G514" s="1">
        <v>42716</v>
      </c>
      <c r="H514">
        <v>12</v>
      </c>
      <c r="I514">
        <v>93.53</v>
      </c>
      <c r="J514">
        <v>8.5</v>
      </c>
      <c r="K514">
        <v>35.152937899999998</v>
      </c>
      <c r="L514">
        <v>-97.236161600000003</v>
      </c>
      <c r="M514" s="5">
        <f>ACOS(COS(RADIANS(90-$P$2)) *COS(RADIANS(90-Table22511[[#This Row],[Latitude]])) +SIN(RADIANS(90-$P$2)) *SIN(RADIANS(90-Table22511[[#This Row],[Latitude]])) *COS(RADIANS($Q$2-Table22511[[#This Row],[Longitude]]))) *3958.756</f>
        <v>12.439282911481813</v>
      </c>
      <c r="N514" s="5">
        <f>Table22[[#This Row],[Permit Approval Date]]-Table22[[#This Row],[Permit Submitted Date]]</f>
        <v>15</v>
      </c>
    </row>
    <row r="515" spans="1:14" hidden="1">
      <c r="A515" t="str">
        <f>"Norman"</f>
        <v>Norman</v>
      </c>
      <c r="B515">
        <v>0</v>
      </c>
      <c r="D515">
        <v>1</v>
      </c>
      <c r="E515">
        <v>33</v>
      </c>
      <c r="F515" s="1">
        <v>42726</v>
      </c>
      <c r="G515" s="1">
        <v>42738</v>
      </c>
      <c r="H515">
        <v>5</v>
      </c>
      <c r="I515">
        <v>35.769999999999996</v>
      </c>
      <c r="J515">
        <v>0</v>
      </c>
      <c r="K515">
        <v>35.352937899999993</v>
      </c>
      <c r="L515">
        <v>-97.196161599999996</v>
      </c>
      <c r="M515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515" s="5">
        <f>Table22[[#This Row],[Permit Approval Date]]-Table22[[#This Row],[Permit Submitted Date]]</f>
        <v>14</v>
      </c>
    </row>
    <row r="516" spans="1:14" hidden="1">
      <c r="A516" t="str">
        <f>"Norman"</f>
        <v>Norman</v>
      </c>
      <c r="B516">
        <v>1</v>
      </c>
      <c r="D516">
        <v>1</v>
      </c>
      <c r="E516">
        <v>33</v>
      </c>
      <c r="F516" s="1">
        <v>42781</v>
      </c>
      <c r="G516" s="1">
        <v>42782</v>
      </c>
      <c r="H516">
        <v>7</v>
      </c>
      <c r="I516">
        <v>58.480000000000004</v>
      </c>
      <c r="J516">
        <v>0</v>
      </c>
      <c r="K516">
        <v>35.038142000000001</v>
      </c>
      <c r="L516">
        <v>-97.20561099999999</v>
      </c>
      <c r="M516" s="5">
        <f>ACOS(COS(RADIANS(90-$P$2)) *COS(RADIANS(90-Table22511[[#This Row],[Latitude]])) +SIN(RADIANS(90-$P$2)) *SIN(RADIANS(90-Table22511[[#This Row],[Latitude]])) *COS(RADIANS($Q$2-Table22511[[#This Row],[Longitude]]))) *3958.756</f>
        <v>17.892170277051282</v>
      </c>
      <c r="N516" s="5">
        <f>Table22[[#This Row],[Permit Approval Date]]-Table22[[#This Row],[Permit Submitted Date]]</f>
        <v>0</v>
      </c>
    </row>
    <row r="517" spans="1:14" hidden="1">
      <c r="A517" t="str">
        <f>"Norman"</f>
        <v>Norman</v>
      </c>
      <c r="B517">
        <v>0</v>
      </c>
      <c r="D517">
        <v>1</v>
      </c>
      <c r="E517">
        <v>33</v>
      </c>
      <c r="F517" s="1">
        <v>42788</v>
      </c>
      <c r="G517" s="1">
        <v>42788</v>
      </c>
      <c r="H517">
        <v>9</v>
      </c>
      <c r="I517">
        <v>63.21</v>
      </c>
      <c r="J517">
        <v>0</v>
      </c>
      <c r="K517">
        <v>35.232937899999996</v>
      </c>
      <c r="L517">
        <v>-97.006161599999999</v>
      </c>
      <c r="M517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17" s="5">
        <f>Table22[[#This Row],[Permit Approval Date]]-Table22[[#This Row],[Permit Submitted Date]]</f>
        <v>0</v>
      </c>
    </row>
    <row r="518" spans="1:14" hidden="1">
      <c r="A518" t="str">
        <f>"Norman"</f>
        <v>Norman</v>
      </c>
      <c r="B518">
        <v>0</v>
      </c>
      <c r="D518">
        <v>1</v>
      </c>
      <c r="E518">
        <v>33</v>
      </c>
      <c r="F518" s="1">
        <v>42807</v>
      </c>
      <c r="G518" s="1">
        <v>42817</v>
      </c>
      <c r="H518">
        <v>3</v>
      </c>
      <c r="I518">
        <v>32.459999999999994</v>
      </c>
      <c r="J518">
        <v>0</v>
      </c>
      <c r="K518">
        <v>36.292937899999998</v>
      </c>
      <c r="L518">
        <v>-97.566161600000001</v>
      </c>
      <c r="M518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518" s="5">
        <f>Table22[[#This Row],[Permit Approval Date]]-Table22[[#This Row],[Permit Submitted Date]]</f>
        <v>0</v>
      </c>
    </row>
    <row r="519" spans="1:14" hidden="1">
      <c r="A519" t="str">
        <f>"Norman"</f>
        <v>Norman</v>
      </c>
      <c r="B519">
        <v>0</v>
      </c>
      <c r="D519">
        <v>1</v>
      </c>
      <c r="E519">
        <v>33</v>
      </c>
      <c r="F519" s="1">
        <v>42817</v>
      </c>
      <c r="G519" s="1">
        <v>42817</v>
      </c>
      <c r="H519">
        <v>7</v>
      </c>
      <c r="I519">
        <v>55.86</v>
      </c>
      <c r="J519">
        <v>0</v>
      </c>
      <c r="K519">
        <v>35.472937899999998</v>
      </c>
      <c r="L519">
        <v>-97.026161599999995</v>
      </c>
      <c r="M519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519" s="5">
        <f>Table22[[#This Row],[Permit Approval Date]]-Table22[[#This Row],[Permit Submitted Date]]</f>
        <v>0</v>
      </c>
    </row>
    <row r="520" spans="1:14" hidden="1">
      <c r="A520" t="str">
        <f>"Norman"</f>
        <v>Norman</v>
      </c>
      <c r="B520">
        <v>0</v>
      </c>
      <c r="D520">
        <v>1</v>
      </c>
      <c r="E520">
        <v>33</v>
      </c>
      <c r="F520" s="1">
        <v>42825</v>
      </c>
      <c r="G520" s="1">
        <v>42825</v>
      </c>
      <c r="H520">
        <v>5</v>
      </c>
      <c r="I520">
        <v>42.05</v>
      </c>
      <c r="J520">
        <v>0</v>
      </c>
      <c r="K520">
        <v>35.262937899999997</v>
      </c>
      <c r="L520">
        <v>-97.806161599999996</v>
      </c>
      <c r="M520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520" s="5">
        <f>Table22[[#This Row],[Permit Approval Date]]-Table22[[#This Row],[Permit Submitted Date]]</f>
        <v>7</v>
      </c>
    </row>
    <row r="521" spans="1:14" hidden="1">
      <c r="A521" t="str">
        <f>"Norman"</f>
        <v>Norman</v>
      </c>
      <c r="B521">
        <v>0</v>
      </c>
      <c r="D521">
        <v>2</v>
      </c>
      <c r="E521">
        <v>33</v>
      </c>
      <c r="F521" s="1">
        <v>42850</v>
      </c>
      <c r="G521" s="1">
        <v>42866</v>
      </c>
      <c r="H521">
        <v>6</v>
      </c>
      <c r="I521">
        <v>43.61</v>
      </c>
      <c r="J521">
        <v>0</v>
      </c>
      <c r="K521">
        <v>35.272937899999995</v>
      </c>
      <c r="L521">
        <v>-96.956161600000001</v>
      </c>
      <c r="M521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521" s="5">
        <f>Table22[[#This Row],[Permit Approval Date]]-Table22[[#This Row],[Permit Submitted Date]]</f>
        <v>6</v>
      </c>
    </row>
    <row r="522" spans="1:14" hidden="1">
      <c r="A522" t="str">
        <f>"Norman"</f>
        <v>Norman</v>
      </c>
      <c r="B522">
        <v>1</v>
      </c>
      <c r="D522">
        <v>2</v>
      </c>
      <c r="E522">
        <v>33</v>
      </c>
      <c r="F522" s="1">
        <v>42944</v>
      </c>
      <c r="G522" s="1">
        <v>42944</v>
      </c>
      <c r="H522">
        <v>12</v>
      </c>
      <c r="I522">
        <v>97.53</v>
      </c>
      <c r="J522">
        <v>1</v>
      </c>
      <c r="K522">
        <v>35.310557000000003</v>
      </c>
      <c r="L522">
        <v>-97.71018140000001</v>
      </c>
      <c r="M522" s="5">
        <f>ACOS(COS(RADIANS(90-$P$2)) *COS(RADIANS(90-Table22511[[#This Row],[Latitude]])) +SIN(RADIANS(90-$P$2)) *SIN(RADIANS(90-Table22511[[#This Row],[Latitude]])) *COS(RADIANS($Q$2-Table22511[[#This Row],[Longitude]]))) *3958.756</f>
        <v>16.529734858429485</v>
      </c>
      <c r="N522" s="5">
        <f>Table22[[#This Row],[Permit Approval Date]]-Table22[[#This Row],[Permit Submitted Date]]</f>
        <v>0</v>
      </c>
    </row>
    <row r="523" spans="1:14" hidden="1">
      <c r="A523" t="str">
        <f>"Norman"</f>
        <v>Norman</v>
      </c>
      <c r="B523">
        <v>0</v>
      </c>
      <c r="D523">
        <v>2</v>
      </c>
      <c r="E523">
        <v>33</v>
      </c>
      <c r="F523" s="1">
        <v>42951</v>
      </c>
      <c r="G523" s="1">
        <v>42957</v>
      </c>
      <c r="H523">
        <v>8</v>
      </c>
      <c r="I523">
        <v>60.48</v>
      </c>
      <c r="J523">
        <v>0</v>
      </c>
      <c r="K523">
        <v>34.992937899999994</v>
      </c>
      <c r="L523">
        <v>-97.256161599999999</v>
      </c>
      <c r="M523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523" s="5">
        <f>Table22[[#This Row],[Permit Approval Date]]-Table22[[#This Row],[Permit Submitted Date]]</f>
        <v>21</v>
      </c>
    </row>
    <row r="524" spans="1:14" hidden="1">
      <c r="A524" t="str">
        <f>"Norman"</f>
        <v>Norman</v>
      </c>
      <c r="B524">
        <v>0</v>
      </c>
      <c r="D524">
        <v>1</v>
      </c>
      <c r="E524">
        <v>33</v>
      </c>
      <c r="F524" s="1">
        <v>42971</v>
      </c>
      <c r="G524" s="1">
        <v>42971</v>
      </c>
      <c r="H524">
        <v>11</v>
      </c>
      <c r="I524">
        <v>96.66</v>
      </c>
      <c r="J524">
        <v>0</v>
      </c>
      <c r="K524">
        <v>34.962937899999993</v>
      </c>
      <c r="L524">
        <v>-97.966161600000007</v>
      </c>
      <c r="M524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524" s="5">
        <f>Table22[[#This Row],[Permit Approval Date]]-Table22[[#This Row],[Permit Submitted Date]]</f>
        <v>2</v>
      </c>
    </row>
    <row r="525" spans="1:14" hidden="1">
      <c r="A525" t="str">
        <f>"Norman"</f>
        <v>Norman</v>
      </c>
      <c r="B525">
        <v>0</v>
      </c>
      <c r="D525">
        <v>1</v>
      </c>
      <c r="E525">
        <v>33</v>
      </c>
      <c r="F525" s="1">
        <v>43012</v>
      </c>
      <c r="G525" s="1">
        <v>43024</v>
      </c>
      <c r="H525">
        <v>10</v>
      </c>
      <c r="I525">
        <v>63.13</v>
      </c>
      <c r="J525">
        <v>0</v>
      </c>
      <c r="K525">
        <v>35.482937899999996</v>
      </c>
      <c r="L525">
        <v>-97.206161600000001</v>
      </c>
      <c r="M525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525" s="5">
        <f>Table22[[#This Row],[Permit Approval Date]]-Table22[[#This Row],[Permit Submitted Date]]</f>
        <v>0</v>
      </c>
    </row>
    <row r="526" spans="1:14" hidden="1">
      <c r="A526" t="str">
        <f>"Norman"</f>
        <v>Norman</v>
      </c>
      <c r="B526">
        <v>1</v>
      </c>
      <c r="D526">
        <v>2</v>
      </c>
      <c r="E526">
        <v>33</v>
      </c>
      <c r="F526" s="1">
        <v>43039</v>
      </c>
      <c r="G526" s="1">
        <v>43052</v>
      </c>
      <c r="H526">
        <v>14</v>
      </c>
      <c r="I526">
        <v>103.25</v>
      </c>
      <c r="J526">
        <v>0</v>
      </c>
      <c r="K526">
        <v>35.162937899999996</v>
      </c>
      <c r="L526">
        <v>-96.9261616</v>
      </c>
      <c r="M526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526" s="5">
        <f>Table22[[#This Row],[Permit Approval Date]]-Table22[[#This Row],[Permit Submitted Date]]</f>
        <v>0</v>
      </c>
    </row>
    <row r="527" spans="1:14" hidden="1">
      <c r="A527" t="str">
        <f>"Norman"</f>
        <v>Norman</v>
      </c>
      <c r="B527">
        <v>1</v>
      </c>
      <c r="D527">
        <v>2</v>
      </c>
      <c r="E527">
        <v>33</v>
      </c>
      <c r="F527" s="1">
        <v>43039</v>
      </c>
      <c r="G527" s="1">
        <v>43052</v>
      </c>
      <c r="H527">
        <v>14</v>
      </c>
      <c r="I527">
        <v>103.25</v>
      </c>
      <c r="J527">
        <v>0</v>
      </c>
      <c r="K527">
        <v>35.162937899999996</v>
      </c>
      <c r="L527">
        <v>-96.9261616</v>
      </c>
      <c r="M527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527" s="5">
        <f>Table22[[#This Row],[Permit Approval Date]]-Table22[[#This Row],[Permit Submitted Date]]</f>
        <v>2</v>
      </c>
    </row>
    <row r="528" spans="1:14" hidden="1">
      <c r="A528" t="str">
        <f>"Norman"</f>
        <v>Norman</v>
      </c>
      <c r="B528">
        <v>0</v>
      </c>
      <c r="D528">
        <v>1</v>
      </c>
      <c r="E528">
        <v>33</v>
      </c>
      <c r="F528" s="1">
        <v>43045</v>
      </c>
      <c r="G528" s="1">
        <v>43049</v>
      </c>
      <c r="H528">
        <v>8</v>
      </c>
      <c r="I528">
        <v>50.660000000000004</v>
      </c>
      <c r="J528">
        <v>0</v>
      </c>
      <c r="K528">
        <v>36.292937899999998</v>
      </c>
      <c r="L528">
        <v>-97.566161600000001</v>
      </c>
      <c r="M528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528" s="5">
        <f>Table22[[#This Row],[Permit Approval Date]]-Table22[[#This Row],[Permit Submitted Date]]</f>
        <v>0</v>
      </c>
    </row>
    <row r="529" spans="1:14" hidden="1">
      <c r="A529" t="str">
        <f>"Norman"</f>
        <v>Norman</v>
      </c>
      <c r="B529">
        <v>1</v>
      </c>
      <c r="D529">
        <v>2</v>
      </c>
      <c r="E529">
        <v>33</v>
      </c>
      <c r="F529" s="1">
        <v>43054</v>
      </c>
      <c r="G529" s="1">
        <v>43075</v>
      </c>
      <c r="H529">
        <v>10</v>
      </c>
      <c r="I529">
        <v>80.760000000000005</v>
      </c>
      <c r="J529">
        <v>0</v>
      </c>
      <c r="K529">
        <v>35.151928299999994</v>
      </c>
      <c r="L529">
        <v>-97.046524599999998</v>
      </c>
      <c r="M529" s="5">
        <f>ACOS(COS(RADIANS(90-$P$2)) *COS(RADIANS(90-Table22511[[#This Row],[Latitude]])) +SIN(RADIANS(90-$P$2)) *SIN(RADIANS(90-Table22511[[#This Row],[Latitude]])) *COS(RADIANS($Q$2-Table22511[[#This Row],[Longitude]]))) *3958.756</f>
        <v>22.902418725225647</v>
      </c>
      <c r="N529" s="5">
        <f>Table22[[#This Row],[Permit Approval Date]]-Table22[[#This Row],[Permit Submitted Date]]</f>
        <v>2</v>
      </c>
    </row>
    <row r="530" spans="1:14" hidden="1">
      <c r="A530" t="str">
        <f>"Norman"</f>
        <v>Norman</v>
      </c>
      <c r="B530">
        <v>1</v>
      </c>
      <c r="D530">
        <v>2</v>
      </c>
      <c r="E530">
        <v>33</v>
      </c>
      <c r="F530" s="1">
        <v>43061</v>
      </c>
      <c r="G530" s="1">
        <v>43081</v>
      </c>
      <c r="H530">
        <v>12</v>
      </c>
      <c r="I530">
        <v>106.95</v>
      </c>
      <c r="J530">
        <v>5</v>
      </c>
      <c r="K530">
        <v>35.035301499999996</v>
      </c>
      <c r="L530">
        <v>-97.676652799999999</v>
      </c>
      <c r="M530" s="5">
        <f>ACOS(COS(RADIANS(90-$P$2)) *COS(RADIANS(90-Table22511[[#This Row],[Latitude]])) +SIN(RADIANS(90-$P$2)) *SIN(RADIANS(90-Table22511[[#This Row],[Latitude]])) *COS(RADIANS($Q$2-Table22511[[#This Row],[Longitude]]))) *3958.756</f>
        <v>17.556165258161009</v>
      </c>
      <c r="N530" s="5">
        <f>Table22[[#This Row],[Permit Approval Date]]-Table22[[#This Row],[Permit Submitted Date]]</f>
        <v>2</v>
      </c>
    </row>
    <row r="531" spans="1:14" hidden="1">
      <c r="A531" t="str">
        <f>"Norman"</f>
        <v>Norman</v>
      </c>
      <c r="B531">
        <v>0</v>
      </c>
      <c r="D531">
        <v>1</v>
      </c>
      <c r="E531">
        <v>33</v>
      </c>
      <c r="F531" s="1">
        <v>43067</v>
      </c>
      <c r="G531" s="1">
        <v>43067</v>
      </c>
      <c r="H531">
        <v>6</v>
      </c>
      <c r="I531">
        <v>44.83</v>
      </c>
      <c r="J531">
        <v>0</v>
      </c>
      <c r="K531">
        <v>35.232937899999996</v>
      </c>
      <c r="L531">
        <v>-97.006161599999999</v>
      </c>
      <c r="M531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31" s="5">
        <f>Table22[[#This Row],[Permit Approval Date]]-Table22[[#This Row],[Permit Submitted Date]]</f>
        <v>16</v>
      </c>
    </row>
    <row r="532" spans="1:14" hidden="1">
      <c r="A532" t="str">
        <f>"Norman"</f>
        <v>Norman</v>
      </c>
      <c r="B532">
        <v>0</v>
      </c>
      <c r="D532">
        <v>1</v>
      </c>
      <c r="E532">
        <v>34</v>
      </c>
      <c r="F532" s="1">
        <v>42402</v>
      </c>
      <c r="G532" s="1">
        <v>42402</v>
      </c>
      <c r="H532">
        <v>12</v>
      </c>
      <c r="I532">
        <v>91</v>
      </c>
      <c r="J532">
        <v>0</v>
      </c>
      <c r="K532">
        <v>35.572937899999999</v>
      </c>
      <c r="L532">
        <v>-97.996161600000008</v>
      </c>
      <c r="M532" s="5">
        <f>ACOS(COS(RADIANS(90-$P$2)) *COS(RADIANS(90-Table22511[[#This Row],[Latitude]])) +SIN(RADIANS(90-$P$2)) *SIN(RADIANS(90-Table22511[[#This Row],[Latitude]])) *COS(RADIANS($Q$2-Table22511[[#This Row],[Longitude]]))) *3958.756</f>
        <v>40.00853893941273</v>
      </c>
      <c r="N532" s="5">
        <f>Table22[[#This Row],[Permit Approval Date]]-Table22[[#This Row],[Permit Submitted Date]]</f>
        <v>2</v>
      </c>
    </row>
    <row r="533" spans="1:14">
      <c r="A533" t="str">
        <f>"Norman"</f>
        <v>Norman</v>
      </c>
      <c r="B533">
        <v>0</v>
      </c>
      <c r="C533">
        <v>1</v>
      </c>
      <c r="D533">
        <v>1</v>
      </c>
      <c r="E533">
        <v>34</v>
      </c>
      <c r="F533" s="1">
        <v>42402</v>
      </c>
      <c r="G533" s="1">
        <v>42408</v>
      </c>
      <c r="H533">
        <v>15</v>
      </c>
      <c r="I533">
        <v>109</v>
      </c>
      <c r="J533">
        <v>10.5</v>
      </c>
      <c r="K533">
        <v>35.632937899999995</v>
      </c>
      <c r="L533">
        <v>-97.506161599999999</v>
      </c>
      <c r="M533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533" s="5">
        <f>Table22[[#This Row],[Permit Approval Date]]-Table22[[#This Row],[Permit Submitted Date]]</f>
        <v>0</v>
      </c>
    </row>
    <row r="534" spans="1:14" hidden="1">
      <c r="A534" t="str">
        <f>"Norman"</f>
        <v>Norman</v>
      </c>
      <c r="B534">
        <v>0</v>
      </c>
      <c r="D534">
        <v>2</v>
      </c>
      <c r="E534">
        <v>34</v>
      </c>
      <c r="F534" s="1">
        <v>42430</v>
      </c>
      <c r="G534" s="1">
        <v>42438</v>
      </c>
      <c r="H534">
        <v>12</v>
      </c>
      <c r="I534">
        <v>111</v>
      </c>
      <c r="J534">
        <v>0</v>
      </c>
      <c r="K534">
        <v>35.352937899999993</v>
      </c>
      <c r="L534">
        <v>-96.996161600000008</v>
      </c>
      <c r="M534" s="5">
        <f>ACOS(COS(RADIANS(90-$P$2)) *COS(RADIANS(90-Table22511[[#This Row],[Latitude]])) +SIN(RADIANS(90-$P$2)) *SIN(RADIANS(90-Table22511[[#This Row],[Latitude]])) *COS(RADIANS($Q$2-Table22511[[#This Row],[Longitude]]))) *3958.756</f>
        <v>27.359052532792468</v>
      </c>
      <c r="N534" s="5">
        <f>Table22[[#This Row],[Permit Approval Date]]-Table22[[#This Row],[Permit Submitted Date]]</f>
        <v>9</v>
      </c>
    </row>
    <row r="535" spans="1:14" hidden="1">
      <c r="A535" t="str">
        <f>"Norman"</f>
        <v>Norman</v>
      </c>
      <c r="B535">
        <v>0</v>
      </c>
      <c r="D535">
        <v>1</v>
      </c>
      <c r="E535">
        <v>34</v>
      </c>
      <c r="F535" s="1">
        <v>42458</v>
      </c>
      <c r="G535" s="1">
        <v>42459</v>
      </c>
      <c r="H535">
        <v>15</v>
      </c>
      <c r="I535">
        <v>104.5</v>
      </c>
      <c r="J535">
        <v>0</v>
      </c>
      <c r="K535">
        <v>34.962937899999993</v>
      </c>
      <c r="L535">
        <v>-97.966161600000007</v>
      </c>
      <c r="M535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535" s="5">
        <f>Table22[[#This Row],[Permit Approval Date]]-Table22[[#This Row],[Permit Submitted Date]]</f>
        <v>0</v>
      </c>
    </row>
    <row r="536" spans="1:14" hidden="1">
      <c r="A536" t="str">
        <f>"Norman"</f>
        <v>Norman</v>
      </c>
      <c r="B536">
        <v>0</v>
      </c>
      <c r="D536">
        <v>1</v>
      </c>
      <c r="E536">
        <v>34</v>
      </c>
      <c r="F536" s="1">
        <v>42468</v>
      </c>
      <c r="G536" s="1">
        <v>42468</v>
      </c>
      <c r="H536">
        <v>9</v>
      </c>
      <c r="I536">
        <v>80</v>
      </c>
      <c r="J536">
        <v>0</v>
      </c>
      <c r="K536">
        <v>34.902937899999998</v>
      </c>
      <c r="L536">
        <v>-97.886161600000008</v>
      </c>
      <c r="M536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536" s="5">
        <f>Table22[[#This Row],[Permit Approval Date]]-Table22[[#This Row],[Permit Submitted Date]]</f>
        <v>0</v>
      </c>
    </row>
    <row r="537" spans="1:14" hidden="1">
      <c r="A537" t="str">
        <f>"Norman"</f>
        <v>Norman</v>
      </c>
      <c r="B537">
        <v>0</v>
      </c>
      <c r="D537">
        <v>1</v>
      </c>
      <c r="E537">
        <v>34</v>
      </c>
      <c r="F537" s="1">
        <v>42479</v>
      </c>
      <c r="G537" s="1">
        <v>42479</v>
      </c>
      <c r="H537">
        <v>8</v>
      </c>
      <c r="I537">
        <v>78</v>
      </c>
      <c r="J537">
        <v>0</v>
      </c>
      <c r="K537">
        <v>35.572937899999999</v>
      </c>
      <c r="L537">
        <v>-97.996161600000008</v>
      </c>
      <c r="M537" s="5">
        <f>ACOS(COS(RADIANS(90-$P$2)) *COS(RADIANS(90-Table22511[[#This Row],[Latitude]])) +SIN(RADIANS(90-$P$2)) *SIN(RADIANS(90-Table22511[[#This Row],[Latitude]])) *COS(RADIANS($Q$2-Table22511[[#This Row],[Longitude]]))) *3958.756</f>
        <v>40.00853893941273</v>
      </c>
      <c r="N537" s="5">
        <f>Table22[[#This Row],[Permit Approval Date]]-Table22[[#This Row],[Permit Submitted Date]]</f>
        <v>5</v>
      </c>
    </row>
    <row r="538" spans="1:14" hidden="1">
      <c r="A538" t="str">
        <f>"Norman"</f>
        <v>Norman</v>
      </c>
      <c r="B538">
        <v>0</v>
      </c>
      <c r="D538">
        <v>1</v>
      </c>
      <c r="E538">
        <v>34</v>
      </c>
      <c r="F538" s="1">
        <v>42495</v>
      </c>
      <c r="G538" s="1">
        <v>42495</v>
      </c>
      <c r="H538">
        <v>8</v>
      </c>
      <c r="I538">
        <v>66</v>
      </c>
      <c r="J538">
        <v>0</v>
      </c>
      <c r="K538">
        <v>35.162937899999996</v>
      </c>
      <c r="L538">
        <v>-96.9261616</v>
      </c>
      <c r="M538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538" s="5">
        <f>Table22[[#This Row],[Permit Approval Date]]-Table22[[#This Row],[Permit Submitted Date]]</f>
        <v>0</v>
      </c>
    </row>
    <row r="539" spans="1:14" hidden="1">
      <c r="A539" t="str">
        <f>"Norman"</f>
        <v>Norman</v>
      </c>
      <c r="B539">
        <v>0</v>
      </c>
      <c r="D539">
        <v>1</v>
      </c>
      <c r="E539">
        <v>34</v>
      </c>
      <c r="F539" s="1">
        <v>42513</v>
      </c>
      <c r="G539" s="1">
        <v>42513</v>
      </c>
      <c r="H539">
        <v>14</v>
      </c>
      <c r="I539">
        <v>113</v>
      </c>
      <c r="J539">
        <v>0</v>
      </c>
      <c r="K539">
        <v>35.232937899999996</v>
      </c>
      <c r="L539">
        <v>-96.766161600000004</v>
      </c>
      <c r="M539" s="5">
        <f>ACOS(COS(RADIANS(90-$P$2)) *COS(RADIANS(90-Table22511[[#This Row],[Latitude]])) +SIN(RADIANS(90-$P$2)) *SIN(RADIANS(90-Table22511[[#This Row],[Latitude]])) *COS(RADIANS($Q$2-Table22511[[#This Row],[Longitude]]))) *3958.756</f>
        <v>38.45365658253624</v>
      </c>
      <c r="N539" s="5">
        <f>Table22[[#This Row],[Permit Approval Date]]-Table22[[#This Row],[Permit Submitted Date]]</f>
        <v>13</v>
      </c>
    </row>
    <row r="540" spans="1:14" hidden="1">
      <c r="A540" t="str">
        <f>"Norman"</f>
        <v>Norman</v>
      </c>
      <c r="B540">
        <v>0</v>
      </c>
      <c r="D540">
        <v>1</v>
      </c>
      <c r="E540">
        <v>34</v>
      </c>
      <c r="F540" s="1">
        <v>42513</v>
      </c>
      <c r="G540" s="1">
        <v>42513</v>
      </c>
      <c r="H540">
        <v>9</v>
      </c>
      <c r="I540">
        <v>70</v>
      </c>
      <c r="J540">
        <v>0</v>
      </c>
      <c r="K540">
        <v>35.282937899999993</v>
      </c>
      <c r="L540">
        <v>-96.756161599999999</v>
      </c>
      <c r="M540" s="5">
        <f>ACOS(COS(RADIANS(90-$P$2)) *COS(RADIANS(90-Table22511[[#This Row],[Latitude]])) +SIN(RADIANS(90-$P$2)) *SIN(RADIANS(90-Table22511[[#This Row],[Latitude]])) *COS(RADIANS($Q$2-Table22511[[#This Row],[Longitude]]))) *3958.756</f>
        <v>39.321591610794655</v>
      </c>
      <c r="N540" s="5">
        <f>Table22[[#This Row],[Permit Approval Date]]-Table22[[#This Row],[Permit Submitted Date]]</f>
        <v>0</v>
      </c>
    </row>
    <row r="541" spans="1:14" hidden="1">
      <c r="A541" t="str">
        <f>"Norman"</f>
        <v>Norman</v>
      </c>
      <c r="B541">
        <v>0</v>
      </c>
      <c r="D541">
        <v>1</v>
      </c>
      <c r="E541">
        <v>34</v>
      </c>
      <c r="F541" s="1">
        <v>42544</v>
      </c>
      <c r="G541" s="1">
        <v>42544</v>
      </c>
      <c r="H541">
        <v>9</v>
      </c>
      <c r="I541">
        <v>76</v>
      </c>
      <c r="J541">
        <v>0</v>
      </c>
      <c r="K541">
        <v>35.422937899999994</v>
      </c>
      <c r="L541">
        <v>-97.106161600000007</v>
      </c>
      <c r="M541" s="5">
        <f>ACOS(COS(RADIANS(90-$P$2)) *COS(RADIANS(90-Table22511[[#This Row],[Latitude]])) +SIN(RADIANS(90-$P$2)) *SIN(RADIANS(90-Table22511[[#This Row],[Latitude]])) *COS(RADIANS($Q$2-Table22511[[#This Row],[Longitude]]))) *3958.756</f>
        <v>24.350899798056059</v>
      </c>
      <c r="N541" s="5">
        <f>Table22[[#This Row],[Permit Approval Date]]-Table22[[#This Row],[Permit Submitted Date]]</f>
        <v>8</v>
      </c>
    </row>
    <row r="542" spans="1:14" hidden="1">
      <c r="A542" t="str">
        <f>"Norman"</f>
        <v>Norman</v>
      </c>
      <c r="B542">
        <v>0</v>
      </c>
      <c r="D542">
        <v>1</v>
      </c>
      <c r="E542">
        <v>34</v>
      </c>
      <c r="F542" s="1">
        <v>42556</v>
      </c>
      <c r="G542" s="1">
        <v>42564</v>
      </c>
      <c r="H542">
        <v>9</v>
      </c>
      <c r="I542">
        <v>75.5</v>
      </c>
      <c r="J542">
        <v>0</v>
      </c>
      <c r="K542">
        <v>36.052937899999996</v>
      </c>
      <c r="L542">
        <v>-97.626161600000003</v>
      </c>
      <c r="M542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542" s="5">
        <f>Table22[[#This Row],[Permit Approval Date]]-Table22[[#This Row],[Permit Submitted Date]]</f>
        <v>8</v>
      </c>
    </row>
    <row r="543" spans="1:14" hidden="1">
      <c r="A543" t="str">
        <f>"Norman"</f>
        <v>Norman</v>
      </c>
      <c r="B543">
        <v>0</v>
      </c>
      <c r="D543">
        <v>1</v>
      </c>
      <c r="E543">
        <v>34</v>
      </c>
      <c r="F543" s="1">
        <v>42562</v>
      </c>
      <c r="G543" s="1">
        <v>42562</v>
      </c>
      <c r="H543">
        <v>3</v>
      </c>
      <c r="I543">
        <v>31.949999999999996</v>
      </c>
      <c r="J543">
        <v>0</v>
      </c>
      <c r="K543">
        <v>36.572937899999999</v>
      </c>
      <c r="L543">
        <v>-97.526161599999995</v>
      </c>
      <c r="M543" s="5">
        <f>ACOS(COS(RADIANS(90-$P$2)) *COS(RADIANS(90-Table22511[[#This Row],[Latitude]])) +SIN(RADIANS(90-$P$2)) *SIN(RADIANS(90-Table22511[[#This Row],[Latitude]])) *COS(RADIANS($Q$2-Table22511[[#This Row],[Longitude]]))) *3958.756</f>
        <v>94.546404458789112</v>
      </c>
      <c r="N543" s="5">
        <f>Table22[[#This Row],[Permit Approval Date]]-Table22[[#This Row],[Permit Submitted Date]]</f>
        <v>0</v>
      </c>
    </row>
    <row r="544" spans="1:14" hidden="1">
      <c r="A544" t="str">
        <f>"Norman"</f>
        <v>Norman</v>
      </c>
      <c r="B544">
        <v>0</v>
      </c>
      <c r="D544">
        <v>1</v>
      </c>
      <c r="E544">
        <v>34</v>
      </c>
      <c r="F544" s="1">
        <v>42571</v>
      </c>
      <c r="G544" s="1">
        <v>42571</v>
      </c>
      <c r="H544">
        <v>8</v>
      </c>
      <c r="I544">
        <v>64</v>
      </c>
      <c r="J544">
        <v>0</v>
      </c>
      <c r="K544">
        <v>35.472937899999998</v>
      </c>
      <c r="L544">
        <v>-96.846161600000002</v>
      </c>
      <c r="M544" s="5">
        <f>ACOS(COS(RADIANS(90-$P$2)) *COS(RADIANS(90-Table22511[[#This Row],[Latitude]])) +SIN(RADIANS(90-$P$2)) *SIN(RADIANS(90-Table22511[[#This Row],[Latitude]])) *COS(RADIANS($Q$2-Table22511[[#This Row],[Longitude]]))) *3958.756</f>
        <v>38.540044437097009</v>
      </c>
      <c r="N544" s="5">
        <f>Table22[[#This Row],[Permit Approval Date]]-Table22[[#This Row],[Permit Submitted Date]]</f>
        <v>0</v>
      </c>
    </row>
    <row r="545" spans="1:14" hidden="1">
      <c r="A545" t="str">
        <f>"Norman"</f>
        <v>Norman</v>
      </c>
      <c r="B545">
        <v>0</v>
      </c>
      <c r="D545">
        <v>2</v>
      </c>
      <c r="E545">
        <v>34</v>
      </c>
      <c r="F545" s="1">
        <v>42587</v>
      </c>
      <c r="G545" s="1">
        <v>42591</v>
      </c>
      <c r="H545">
        <v>9</v>
      </c>
      <c r="I545">
        <v>78.17</v>
      </c>
      <c r="J545">
        <v>0</v>
      </c>
      <c r="K545">
        <v>34.992937899999994</v>
      </c>
      <c r="L545">
        <v>-97.256161599999999</v>
      </c>
      <c r="M545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545" s="5">
        <f>Table22[[#This Row],[Permit Approval Date]]-Table22[[#This Row],[Permit Submitted Date]]</f>
        <v>19</v>
      </c>
    </row>
    <row r="546" spans="1:14" hidden="1">
      <c r="A546" t="str">
        <f>"Norman"</f>
        <v>Norman</v>
      </c>
      <c r="B546">
        <v>0</v>
      </c>
      <c r="D546">
        <v>1</v>
      </c>
      <c r="E546">
        <v>34</v>
      </c>
      <c r="F546" s="1">
        <v>42601</v>
      </c>
      <c r="G546" s="1">
        <v>42601</v>
      </c>
      <c r="H546">
        <v>20</v>
      </c>
      <c r="I546">
        <v>163.20000000000002</v>
      </c>
      <c r="J546">
        <v>0</v>
      </c>
      <c r="K546">
        <v>35.552937899999996</v>
      </c>
      <c r="L546">
        <v>-97.046161600000005</v>
      </c>
      <c r="M546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546" s="5">
        <f>Table22[[#This Row],[Permit Approval Date]]-Table22[[#This Row],[Permit Submitted Date]]</f>
        <v>9</v>
      </c>
    </row>
    <row r="547" spans="1:14" hidden="1">
      <c r="A547" t="str">
        <f>"Norman"</f>
        <v>Norman</v>
      </c>
      <c r="B547">
        <v>0</v>
      </c>
      <c r="D547">
        <v>1</v>
      </c>
      <c r="E547">
        <v>34</v>
      </c>
      <c r="F547" s="1">
        <v>42614</v>
      </c>
      <c r="G547" s="1">
        <v>42614</v>
      </c>
      <c r="H547">
        <v>15</v>
      </c>
      <c r="I547">
        <v>93.21</v>
      </c>
      <c r="J547">
        <v>0</v>
      </c>
      <c r="K547">
        <v>34.962937899999993</v>
      </c>
      <c r="L547">
        <v>-97.966161600000007</v>
      </c>
      <c r="M54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547" s="5">
        <f>Table22[[#This Row],[Permit Approval Date]]-Table22[[#This Row],[Permit Submitted Date]]</f>
        <v>0</v>
      </c>
    </row>
    <row r="548" spans="1:14" hidden="1">
      <c r="A548" t="str">
        <f>"Norman"</f>
        <v>Norman</v>
      </c>
      <c r="B548">
        <v>0</v>
      </c>
      <c r="D548">
        <v>1</v>
      </c>
      <c r="E548">
        <v>34</v>
      </c>
      <c r="F548" s="1">
        <v>42625</v>
      </c>
      <c r="G548" s="1">
        <v>42625</v>
      </c>
      <c r="H548">
        <v>12</v>
      </c>
      <c r="I548">
        <v>94.690000000000012</v>
      </c>
      <c r="J548">
        <v>0</v>
      </c>
      <c r="K548">
        <v>35.572937899999999</v>
      </c>
      <c r="L548">
        <v>-97.996161600000008</v>
      </c>
      <c r="M548" s="5">
        <f>ACOS(COS(RADIANS(90-$P$2)) *COS(RADIANS(90-Table22511[[#This Row],[Latitude]])) +SIN(RADIANS(90-$P$2)) *SIN(RADIANS(90-Table22511[[#This Row],[Latitude]])) *COS(RADIANS($Q$2-Table22511[[#This Row],[Longitude]]))) *3958.756</f>
        <v>40.00853893941273</v>
      </c>
      <c r="N548" s="5">
        <f>Table22[[#This Row],[Permit Approval Date]]-Table22[[#This Row],[Permit Submitted Date]]</f>
        <v>0</v>
      </c>
    </row>
    <row r="549" spans="1:14" hidden="1">
      <c r="A549" t="str">
        <f>"Norman"</f>
        <v>Norman</v>
      </c>
      <c r="B549">
        <v>0</v>
      </c>
      <c r="D549">
        <v>1</v>
      </c>
      <c r="E549">
        <v>34</v>
      </c>
      <c r="F549" s="1">
        <v>42627</v>
      </c>
      <c r="G549" s="1">
        <v>42627</v>
      </c>
      <c r="H549">
        <v>7</v>
      </c>
      <c r="I549">
        <v>48.92</v>
      </c>
      <c r="J549">
        <v>3.58</v>
      </c>
      <c r="K549">
        <v>36.002937899999999</v>
      </c>
      <c r="L549">
        <v>-97.346161600000002</v>
      </c>
      <c r="M549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549" s="5">
        <f>Table22[[#This Row],[Permit Approval Date]]-Table22[[#This Row],[Permit Submitted Date]]</f>
        <v>6</v>
      </c>
    </row>
    <row r="550" spans="1:14" hidden="1">
      <c r="A550" t="str">
        <f>"Norman"</f>
        <v>Norman</v>
      </c>
      <c r="B550">
        <v>0</v>
      </c>
      <c r="D550">
        <v>1</v>
      </c>
      <c r="E550">
        <v>34</v>
      </c>
      <c r="F550" s="1">
        <v>42629</v>
      </c>
      <c r="G550" s="1">
        <v>42641</v>
      </c>
      <c r="H550">
        <v>19</v>
      </c>
      <c r="I550">
        <v>139.79999999999998</v>
      </c>
      <c r="J550">
        <v>0</v>
      </c>
      <c r="K550">
        <v>35.232937899999996</v>
      </c>
      <c r="L550">
        <v>-97.406161600000004</v>
      </c>
      <c r="M550" s="5">
        <f>ACOS(COS(RADIANS(90-$P$2)) *COS(RADIANS(90-Table22511[[#This Row],[Latitude]])) +SIN(RADIANS(90-$P$2)) *SIN(RADIANS(90-Table22511[[#This Row],[Latitude]])) *COS(RADIANS($Q$2-Table22511[[#This Row],[Longitude]]))) *3958.756</f>
        <v>2.9430408882432082</v>
      </c>
      <c r="N550" s="5">
        <f>Table22[[#This Row],[Permit Approval Date]]-Table22[[#This Row],[Permit Submitted Date]]</f>
        <v>21</v>
      </c>
    </row>
    <row r="551" spans="1:14" hidden="1">
      <c r="A551" t="str">
        <f>"Norman"</f>
        <v>Norman</v>
      </c>
      <c r="B551">
        <v>0</v>
      </c>
      <c r="D551">
        <v>2</v>
      </c>
      <c r="E551">
        <v>34</v>
      </c>
      <c r="F551" s="1">
        <v>42670</v>
      </c>
      <c r="G551" s="1">
        <v>42670</v>
      </c>
      <c r="H551">
        <v>10</v>
      </c>
      <c r="I551">
        <v>74.52</v>
      </c>
      <c r="J551">
        <v>0</v>
      </c>
      <c r="K551">
        <v>34.902937899999998</v>
      </c>
      <c r="L551">
        <v>-97.886161600000008</v>
      </c>
      <c r="M551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551" s="5">
        <f>Table22[[#This Row],[Permit Approval Date]]-Table22[[#This Row],[Permit Submitted Date]]</f>
        <v>0</v>
      </c>
    </row>
    <row r="552" spans="1:14" hidden="1">
      <c r="A552" t="str">
        <f>"Norman"</f>
        <v>Norman</v>
      </c>
      <c r="B552">
        <v>0</v>
      </c>
      <c r="D552">
        <v>1</v>
      </c>
      <c r="E552">
        <v>34</v>
      </c>
      <c r="F552" s="1">
        <v>42670</v>
      </c>
      <c r="G552" s="1">
        <v>42670</v>
      </c>
      <c r="H552">
        <v>6</v>
      </c>
      <c r="I552">
        <v>39.24</v>
      </c>
      <c r="J552">
        <v>0</v>
      </c>
      <c r="K552">
        <v>35.472937899999998</v>
      </c>
      <c r="L552">
        <v>-97.026161599999995</v>
      </c>
      <c r="M552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552" s="5">
        <f>Table22[[#This Row],[Permit Approval Date]]-Table22[[#This Row],[Permit Submitted Date]]</f>
        <v>19</v>
      </c>
    </row>
    <row r="553" spans="1:14" hidden="1">
      <c r="A553" t="str">
        <f>"Norman"</f>
        <v>Norman</v>
      </c>
      <c r="B553">
        <v>0</v>
      </c>
      <c r="D553">
        <v>2</v>
      </c>
      <c r="E553">
        <v>34</v>
      </c>
      <c r="F553" s="1">
        <v>42674</v>
      </c>
      <c r="G553" s="1">
        <v>42676</v>
      </c>
      <c r="H553">
        <v>11</v>
      </c>
      <c r="I553">
        <v>72.11</v>
      </c>
      <c r="J553">
        <v>3.3</v>
      </c>
      <c r="K553">
        <v>35.482937899999996</v>
      </c>
      <c r="L553">
        <v>-97.206161600000001</v>
      </c>
      <c r="M553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553" s="5">
        <f>Table22[[#This Row],[Permit Approval Date]]-Table22[[#This Row],[Permit Submitted Date]]</f>
        <v>0</v>
      </c>
    </row>
    <row r="554" spans="1:14" hidden="1">
      <c r="A554" t="str">
        <f>"Norman"</f>
        <v>Norman</v>
      </c>
      <c r="B554">
        <v>0</v>
      </c>
      <c r="D554">
        <v>2</v>
      </c>
      <c r="E554">
        <v>34</v>
      </c>
      <c r="F554" s="1">
        <v>42681</v>
      </c>
      <c r="G554" s="1">
        <v>42692</v>
      </c>
      <c r="H554">
        <v>19</v>
      </c>
      <c r="I554">
        <v>164.76</v>
      </c>
      <c r="J554">
        <v>0</v>
      </c>
      <c r="K554">
        <v>35.272937899999995</v>
      </c>
      <c r="L554">
        <v>-96.956161600000001</v>
      </c>
      <c r="M554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554" s="5">
        <f>Table22[[#This Row],[Permit Approval Date]]-Table22[[#This Row],[Permit Submitted Date]]</f>
        <v>0</v>
      </c>
    </row>
    <row r="555" spans="1:14" hidden="1">
      <c r="A555" t="str">
        <f>"Norman"</f>
        <v>Norman</v>
      </c>
      <c r="B555">
        <v>0</v>
      </c>
      <c r="D555">
        <v>1</v>
      </c>
      <c r="E555">
        <v>34</v>
      </c>
      <c r="F555" s="1">
        <v>42709</v>
      </c>
      <c r="G555" s="1">
        <v>42716</v>
      </c>
      <c r="H555">
        <v>8</v>
      </c>
      <c r="I555">
        <v>47.980000000000004</v>
      </c>
      <c r="J555">
        <v>5</v>
      </c>
      <c r="K555">
        <v>35.062937899999994</v>
      </c>
      <c r="L555">
        <v>-97.446161599999996</v>
      </c>
      <c r="M555" s="5">
        <f>ACOS(COS(RADIANS(90-$P$2)) *COS(RADIANS(90-Table22511[[#This Row],[Latitude]])) +SIN(RADIANS(90-$P$2)) *SIN(RADIANS(90-Table22511[[#This Row],[Latitude]])) *COS(RADIANS($Q$2-Table22511[[#This Row],[Longitude]]))) *3958.756</f>
        <v>9.8894375944299533</v>
      </c>
      <c r="N555" s="5">
        <f>Table22[[#This Row],[Permit Approval Date]]-Table22[[#This Row],[Permit Submitted Date]]</f>
        <v>18</v>
      </c>
    </row>
    <row r="556" spans="1:14" hidden="1">
      <c r="A556" t="str">
        <f>"Norman"</f>
        <v>Norman</v>
      </c>
      <c r="B556">
        <v>0</v>
      </c>
      <c r="D556">
        <v>1</v>
      </c>
      <c r="E556">
        <v>34</v>
      </c>
      <c r="F556" s="1">
        <v>42718</v>
      </c>
      <c r="G556" s="1">
        <v>42718</v>
      </c>
      <c r="H556">
        <v>12</v>
      </c>
      <c r="I556">
        <v>101.16999999999999</v>
      </c>
      <c r="J556">
        <v>0</v>
      </c>
      <c r="K556">
        <v>34.902937899999998</v>
      </c>
      <c r="L556">
        <v>-97.886161600000008</v>
      </c>
      <c r="M556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556" s="5">
        <f>Table22[[#This Row],[Permit Approval Date]]-Table22[[#This Row],[Permit Submitted Date]]</f>
        <v>10</v>
      </c>
    </row>
    <row r="557" spans="1:14" hidden="1">
      <c r="A557" t="str">
        <f>"Norman"</f>
        <v>Norman</v>
      </c>
      <c r="B557">
        <v>0</v>
      </c>
      <c r="D557">
        <v>1</v>
      </c>
      <c r="E557">
        <v>34</v>
      </c>
      <c r="F557" s="1">
        <v>42726</v>
      </c>
      <c r="G557" s="1">
        <v>42745</v>
      </c>
      <c r="H557">
        <v>12</v>
      </c>
      <c r="I557">
        <v>107.14000000000001</v>
      </c>
      <c r="J557">
        <v>0</v>
      </c>
      <c r="K557">
        <v>35.602937899999993</v>
      </c>
      <c r="L557">
        <v>-97.566161600000001</v>
      </c>
      <c r="M557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557" s="5">
        <f>Table22[[#This Row],[Permit Approval Date]]-Table22[[#This Row],[Permit Submitted Date]]</f>
        <v>0</v>
      </c>
    </row>
    <row r="558" spans="1:14" hidden="1">
      <c r="A558" t="str">
        <f>"Norman"</f>
        <v>Norman</v>
      </c>
      <c r="B558">
        <v>0</v>
      </c>
      <c r="D558">
        <v>1</v>
      </c>
      <c r="E558">
        <v>34</v>
      </c>
      <c r="F558" s="1">
        <v>42739</v>
      </c>
      <c r="G558" s="1">
        <v>42739</v>
      </c>
      <c r="H558">
        <v>8</v>
      </c>
      <c r="I558">
        <v>64.88</v>
      </c>
      <c r="J558">
        <v>0</v>
      </c>
      <c r="K558">
        <v>36.292937899999998</v>
      </c>
      <c r="L558">
        <v>-97.7861616</v>
      </c>
      <c r="M558" s="5">
        <f>ACOS(COS(RADIANS(90-$P$2)) *COS(RADIANS(90-Table22511[[#This Row],[Latitude]])) +SIN(RADIANS(90-$P$2)) *SIN(RADIANS(90-Table22511[[#This Row],[Latitude]])) *COS(RADIANS($Q$2-Table22511[[#This Row],[Longitude]]))) *3958.756</f>
        <v>77.471292321758767</v>
      </c>
      <c r="N558" s="5">
        <f>Table22[[#This Row],[Permit Approval Date]]-Table22[[#This Row],[Permit Submitted Date]]</f>
        <v>0</v>
      </c>
    </row>
    <row r="559" spans="1:14" hidden="1">
      <c r="A559" t="str">
        <f>"Norman"</f>
        <v>Norman</v>
      </c>
      <c r="B559">
        <v>0</v>
      </c>
      <c r="D559">
        <v>1</v>
      </c>
      <c r="E559">
        <v>34</v>
      </c>
      <c r="F559" s="1">
        <v>42768</v>
      </c>
      <c r="G559" s="1">
        <v>42768</v>
      </c>
      <c r="H559">
        <v>2</v>
      </c>
      <c r="I559">
        <v>8.620000000000001</v>
      </c>
      <c r="J559">
        <v>0</v>
      </c>
      <c r="K559">
        <v>35.232937899999996</v>
      </c>
      <c r="L559">
        <v>-97.006161599999999</v>
      </c>
      <c r="M55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59" s="5">
        <f>Table22[[#This Row],[Permit Approval Date]]-Table22[[#This Row],[Permit Submitted Date]]</f>
        <v>21</v>
      </c>
    </row>
    <row r="560" spans="1:14" hidden="1">
      <c r="A560" t="str">
        <f>"Norman"</f>
        <v>Norman</v>
      </c>
      <c r="B560">
        <v>0</v>
      </c>
      <c r="D560">
        <v>1</v>
      </c>
      <c r="E560">
        <v>34</v>
      </c>
      <c r="F560" s="1">
        <v>42818</v>
      </c>
      <c r="G560" s="1">
        <v>42824</v>
      </c>
      <c r="H560">
        <v>8</v>
      </c>
      <c r="I560">
        <v>69.050000000000011</v>
      </c>
      <c r="J560">
        <v>0</v>
      </c>
      <c r="K560">
        <v>35.232937899999996</v>
      </c>
      <c r="L560">
        <v>-97.006161599999999</v>
      </c>
      <c r="M56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60" s="5">
        <f>Table22[[#This Row],[Permit Approval Date]]-Table22[[#This Row],[Permit Submitted Date]]</f>
        <v>0</v>
      </c>
    </row>
    <row r="561" spans="1:14">
      <c r="A561" t="str">
        <f>"Norman"</f>
        <v>Norman</v>
      </c>
      <c r="B561">
        <v>1</v>
      </c>
      <c r="C561">
        <v>1</v>
      </c>
      <c r="D561">
        <v>2</v>
      </c>
      <c r="E561">
        <v>34</v>
      </c>
      <c r="F561" s="1">
        <v>42937</v>
      </c>
      <c r="G561" s="1">
        <v>42937</v>
      </c>
      <c r="H561">
        <v>11</v>
      </c>
      <c r="I561">
        <v>95.17</v>
      </c>
      <c r="J561">
        <v>15.5</v>
      </c>
      <c r="K561">
        <v>35.180556999999993</v>
      </c>
      <c r="L561">
        <v>-97.540181399999994</v>
      </c>
      <c r="M561" s="5">
        <f>ACOS(COS(RADIANS(90-$P$2)) *COS(RADIANS(90-Table22511[[#This Row],[Latitude]])) +SIN(RADIANS(90-$P$2)) *SIN(RADIANS(90-Table22511[[#This Row],[Latitude]])) *COS(RADIANS($Q$2-Table22511[[#This Row],[Longitude]]))) *3958.756</f>
        <v>5.5692151990718619</v>
      </c>
      <c r="N561" s="5">
        <f>Table22[[#This Row],[Permit Approval Date]]-Table22[[#This Row],[Permit Submitted Date]]</f>
        <v>0</v>
      </c>
    </row>
    <row r="562" spans="1:14">
      <c r="A562" t="str">
        <f>"Norman"</f>
        <v>Norman</v>
      </c>
      <c r="B562">
        <v>1</v>
      </c>
      <c r="C562">
        <v>1</v>
      </c>
      <c r="D562">
        <v>2</v>
      </c>
      <c r="E562">
        <v>34</v>
      </c>
      <c r="F562" s="1">
        <v>42937</v>
      </c>
      <c r="G562" s="1">
        <v>42937</v>
      </c>
      <c r="H562">
        <v>14</v>
      </c>
      <c r="I562">
        <v>93.77000000000001</v>
      </c>
      <c r="J562">
        <v>10.35</v>
      </c>
      <c r="K562">
        <v>35.320556999999994</v>
      </c>
      <c r="L562">
        <v>-97.540181399999994</v>
      </c>
      <c r="M562" s="5">
        <f>ACOS(COS(RADIANS(90-$P$2)) *COS(RADIANS(90-Table22511[[#This Row],[Latitude]])) +SIN(RADIANS(90-$P$2)) *SIN(RADIANS(90-Table22511[[#This Row],[Latitude]])) *COS(RADIANS($Q$2-Table22511[[#This Row],[Longitude]]))) *3958.756</f>
        <v>9.5097119946493365</v>
      </c>
      <c r="N562" s="5">
        <f>Table22[[#This Row],[Permit Approval Date]]-Table22[[#This Row],[Permit Submitted Date]]</f>
        <v>0</v>
      </c>
    </row>
    <row r="563" spans="1:14" hidden="1">
      <c r="A563" t="str">
        <f>"Norman"</f>
        <v>Norman</v>
      </c>
      <c r="B563">
        <v>0</v>
      </c>
      <c r="D563">
        <v>1</v>
      </c>
      <c r="E563">
        <v>34</v>
      </c>
      <c r="F563" s="1">
        <v>42948</v>
      </c>
      <c r="G563" s="1">
        <v>42957</v>
      </c>
      <c r="H563">
        <v>12</v>
      </c>
      <c r="I563">
        <v>95.91</v>
      </c>
      <c r="J563">
        <v>0</v>
      </c>
      <c r="K563">
        <v>35.282937899999993</v>
      </c>
      <c r="L563">
        <v>-96.756161599999999</v>
      </c>
      <c r="M563" s="5">
        <f>ACOS(COS(RADIANS(90-$P$2)) *COS(RADIANS(90-Table22511[[#This Row],[Latitude]])) +SIN(RADIANS(90-$P$2)) *SIN(RADIANS(90-Table22511[[#This Row],[Latitude]])) *COS(RADIANS($Q$2-Table22511[[#This Row],[Longitude]]))) *3958.756</f>
        <v>39.321591610794655</v>
      </c>
      <c r="N563" s="5">
        <f>Table22[[#This Row],[Permit Approval Date]]-Table22[[#This Row],[Permit Submitted Date]]</f>
        <v>14</v>
      </c>
    </row>
    <row r="564" spans="1:14" hidden="1">
      <c r="A564" t="str">
        <f>"Norman"</f>
        <v>Norman</v>
      </c>
      <c r="B564">
        <v>0</v>
      </c>
      <c r="D564">
        <v>1</v>
      </c>
      <c r="E564">
        <v>34</v>
      </c>
      <c r="F564" s="1">
        <v>42977</v>
      </c>
      <c r="G564" s="1">
        <v>42978</v>
      </c>
      <c r="H564">
        <v>5</v>
      </c>
      <c r="I564">
        <v>38.619999999999997</v>
      </c>
      <c r="J564">
        <v>0</v>
      </c>
      <c r="K564">
        <v>35.362937899999999</v>
      </c>
      <c r="L564">
        <v>-97.116161599999998</v>
      </c>
      <c r="M564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564" s="5">
        <f>Table22[[#This Row],[Permit Approval Date]]-Table22[[#This Row],[Permit Submitted Date]]</f>
        <v>0</v>
      </c>
    </row>
    <row r="565" spans="1:14">
      <c r="A565" t="str">
        <f>"Norman"</f>
        <v>Norman</v>
      </c>
      <c r="B565">
        <v>1</v>
      </c>
      <c r="C565">
        <v>1</v>
      </c>
      <c r="D565">
        <v>2</v>
      </c>
      <c r="E565">
        <v>34</v>
      </c>
      <c r="F565" s="1">
        <v>43005</v>
      </c>
      <c r="G565" s="1">
        <v>43006</v>
      </c>
      <c r="H565">
        <v>15</v>
      </c>
      <c r="I565">
        <v>91.199999999999989</v>
      </c>
      <c r="J565">
        <v>11.33</v>
      </c>
      <c r="K565">
        <v>35.310557000000003</v>
      </c>
      <c r="L565">
        <v>-97.71018140000001</v>
      </c>
      <c r="M565" s="5">
        <f>ACOS(COS(RADIANS(90-$P$2)) *COS(RADIANS(90-Table22511[[#This Row],[Latitude]])) +SIN(RADIANS(90-$P$2)) *SIN(RADIANS(90-Table22511[[#This Row],[Latitude]])) *COS(RADIANS($Q$2-Table22511[[#This Row],[Longitude]]))) *3958.756</f>
        <v>16.529734858429485</v>
      </c>
      <c r="N565" s="5">
        <f>Table22[[#This Row],[Permit Approval Date]]-Table22[[#This Row],[Permit Submitted Date]]</f>
        <v>13</v>
      </c>
    </row>
    <row r="566" spans="1:14" hidden="1">
      <c r="A566" t="str">
        <f>"Norman"</f>
        <v>Norman</v>
      </c>
      <c r="B566">
        <v>1</v>
      </c>
      <c r="D566">
        <v>2</v>
      </c>
      <c r="E566">
        <v>34</v>
      </c>
      <c r="F566" s="1">
        <v>43011</v>
      </c>
      <c r="G566" s="1">
        <v>43011</v>
      </c>
      <c r="H566">
        <v>7</v>
      </c>
      <c r="I566">
        <v>91.13</v>
      </c>
      <c r="J566">
        <v>0</v>
      </c>
      <c r="K566">
        <v>35.218142</v>
      </c>
      <c r="L566">
        <v>-97.155610999999993</v>
      </c>
      <c r="M566" s="5">
        <f>ACOS(COS(RADIANS(90-$P$2)) *COS(RADIANS(90-Table22511[[#This Row],[Latitude]])) +SIN(RADIANS(90-$P$2)) *SIN(RADIANS(90-Table22511[[#This Row],[Latitude]])) *COS(RADIANS($Q$2-Table22511[[#This Row],[Longitude]]))) *3958.756</f>
        <v>16.448805996412069</v>
      </c>
      <c r="N566" s="5">
        <f>Table22[[#This Row],[Permit Approval Date]]-Table22[[#This Row],[Permit Submitted Date]]</f>
        <v>0</v>
      </c>
    </row>
    <row r="567" spans="1:14" hidden="1">
      <c r="A567" t="str">
        <f>"Norman"</f>
        <v>Norman</v>
      </c>
      <c r="B567">
        <v>1</v>
      </c>
      <c r="D567">
        <v>2</v>
      </c>
      <c r="E567">
        <v>34</v>
      </c>
      <c r="F567" s="1">
        <v>43015</v>
      </c>
      <c r="G567" s="1">
        <v>43038</v>
      </c>
      <c r="H567">
        <v>13</v>
      </c>
      <c r="I567">
        <v>110.43</v>
      </c>
      <c r="J567">
        <v>0</v>
      </c>
      <c r="K567">
        <v>34.978141999999998</v>
      </c>
      <c r="L567">
        <v>-97.20561099999999</v>
      </c>
      <c r="M567" s="5">
        <f>ACOS(COS(RADIANS(90-$P$2)) *COS(RADIANS(90-Table22511[[#This Row],[Latitude]])) +SIN(RADIANS(90-$P$2)) *SIN(RADIANS(90-Table22511[[#This Row],[Latitude]])) *COS(RADIANS($Q$2-Table22511[[#This Row],[Longitude]]))) *3958.756</f>
        <v>20.824309149582572</v>
      </c>
      <c r="N567" s="5">
        <f>Table22[[#This Row],[Permit Approval Date]]-Table22[[#This Row],[Permit Submitted Date]]</f>
        <v>12</v>
      </c>
    </row>
    <row r="568" spans="1:14" hidden="1">
      <c r="A568" t="str">
        <f>"Norman"</f>
        <v>Norman</v>
      </c>
      <c r="B568">
        <v>0</v>
      </c>
      <c r="D568">
        <v>2</v>
      </c>
      <c r="E568">
        <v>34</v>
      </c>
      <c r="F568" s="1">
        <v>43053</v>
      </c>
      <c r="G568" s="1">
        <v>43059</v>
      </c>
      <c r="H568">
        <v>7</v>
      </c>
      <c r="I568">
        <v>56.14</v>
      </c>
      <c r="J568">
        <v>0</v>
      </c>
      <c r="K568">
        <v>35.032937899999993</v>
      </c>
      <c r="L568">
        <v>-97.296161600000005</v>
      </c>
      <c r="M568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568" s="5">
        <f>Table22[[#This Row],[Permit Approval Date]]-Table22[[#This Row],[Permit Submitted Date]]</f>
        <v>13</v>
      </c>
    </row>
    <row r="569" spans="1:14" hidden="1">
      <c r="A569" t="str">
        <f>"Norman"</f>
        <v>Norman</v>
      </c>
      <c r="B569">
        <v>0</v>
      </c>
      <c r="D569">
        <v>1</v>
      </c>
      <c r="E569">
        <v>35</v>
      </c>
      <c r="F569" s="1">
        <v>42382</v>
      </c>
      <c r="G569" s="1">
        <v>42382</v>
      </c>
      <c r="H569">
        <v>8</v>
      </c>
      <c r="I569">
        <v>66.5</v>
      </c>
      <c r="J569">
        <v>0</v>
      </c>
      <c r="K569">
        <v>34.902937899999998</v>
      </c>
      <c r="L569">
        <v>-97.886161600000008</v>
      </c>
      <c r="M569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569" s="5">
        <f>Table22[[#This Row],[Permit Approval Date]]-Table22[[#This Row],[Permit Submitted Date]]</f>
        <v>12</v>
      </c>
    </row>
    <row r="570" spans="1:14" hidden="1">
      <c r="A570" t="str">
        <f>"Norman"</f>
        <v>Norman</v>
      </c>
      <c r="B570">
        <v>0</v>
      </c>
      <c r="D570">
        <v>1</v>
      </c>
      <c r="E570">
        <v>35</v>
      </c>
      <c r="F570" s="1">
        <v>42384</v>
      </c>
      <c r="G570" s="1">
        <v>42384</v>
      </c>
      <c r="H570">
        <v>11</v>
      </c>
      <c r="I570">
        <v>98</v>
      </c>
      <c r="J570">
        <v>0</v>
      </c>
      <c r="K570">
        <v>35.162937899999996</v>
      </c>
      <c r="L570">
        <v>-96.9261616</v>
      </c>
      <c r="M570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570" s="5">
        <f>Table22[[#This Row],[Permit Approval Date]]-Table22[[#This Row],[Permit Submitted Date]]</f>
        <v>0</v>
      </c>
    </row>
    <row r="571" spans="1:14">
      <c r="A571" t="str">
        <f>"Norman"</f>
        <v>Norman</v>
      </c>
      <c r="B571">
        <v>0</v>
      </c>
      <c r="C571">
        <v>1</v>
      </c>
      <c r="D571">
        <v>1</v>
      </c>
      <c r="E571">
        <v>35</v>
      </c>
      <c r="F571" s="1">
        <v>42388</v>
      </c>
      <c r="G571" s="1">
        <v>42389</v>
      </c>
      <c r="H571">
        <v>10</v>
      </c>
      <c r="I571">
        <v>64</v>
      </c>
      <c r="J571">
        <v>15.5</v>
      </c>
      <c r="K571">
        <v>35.232937899999996</v>
      </c>
      <c r="L571">
        <v>-97.296161600000005</v>
      </c>
      <c r="M571" s="5">
        <f>ACOS(COS(RADIANS(90-$P$2)) *COS(RADIANS(90-Table22511[[#This Row],[Latitude]])) +SIN(RADIANS(90-$P$2)) *SIN(RADIANS(90-Table22511[[#This Row],[Latitude]])) *COS(RADIANS($Q$2-Table22511[[#This Row],[Longitude]]))) *3958.756</f>
        <v>8.6932116417485545</v>
      </c>
      <c r="N571" s="5">
        <f>Table22[[#This Row],[Permit Approval Date]]-Table22[[#This Row],[Permit Submitted Date]]</f>
        <v>3</v>
      </c>
    </row>
    <row r="572" spans="1:14" hidden="1">
      <c r="A572" t="str">
        <f>"Norman"</f>
        <v>Norman</v>
      </c>
      <c r="B572">
        <v>0</v>
      </c>
      <c r="D572">
        <v>1</v>
      </c>
      <c r="E572">
        <v>35</v>
      </c>
      <c r="F572" s="1">
        <v>42432</v>
      </c>
      <c r="G572" s="1">
        <v>42432</v>
      </c>
      <c r="H572">
        <v>20</v>
      </c>
      <c r="I572">
        <v>188</v>
      </c>
      <c r="J572">
        <v>0</v>
      </c>
      <c r="K572">
        <v>35.232937899999996</v>
      </c>
      <c r="L572">
        <v>-97.006161599999999</v>
      </c>
      <c r="M57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72" s="5">
        <f>Table22[[#This Row],[Permit Approval Date]]-Table22[[#This Row],[Permit Submitted Date]]</f>
        <v>15</v>
      </c>
    </row>
    <row r="573" spans="1:14" hidden="1">
      <c r="A573" t="str">
        <f>"Norman"</f>
        <v>Norman</v>
      </c>
      <c r="B573">
        <v>0</v>
      </c>
      <c r="D573">
        <v>1</v>
      </c>
      <c r="E573">
        <v>35</v>
      </c>
      <c r="F573" s="1">
        <v>42433</v>
      </c>
      <c r="G573" s="1">
        <v>42447</v>
      </c>
      <c r="H573">
        <v>8</v>
      </c>
      <c r="I573">
        <v>51.5</v>
      </c>
      <c r="J573">
        <v>4</v>
      </c>
      <c r="K573">
        <v>35.602937899999993</v>
      </c>
      <c r="L573">
        <v>-97.686161600000005</v>
      </c>
      <c r="M573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573" s="5">
        <f>Table22[[#This Row],[Permit Approval Date]]-Table22[[#This Row],[Permit Submitted Date]]</f>
        <v>24</v>
      </c>
    </row>
    <row r="574" spans="1:14" hidden="1">
      <c r="A574" t="str">
        <f>"Norman"</f>
        <v>Norman</v>
      </c>
      <c r="B574">
        <v>0</v>
      </c>
      <c r="D574">
        <v>1</v>
      </c>
      <c r="E574">
        <v>35</v>
      </c>
      <c r="F574" s="1">
        <v>42437</v>
      </c>
      <c r="G574" s="1">
        <v>42443</v>
      </c>
      <c r="H574">
        <v>12</v>
      </c>
      <c r="I574">
        <v>89.5</v>
      </c>
      <c r="J574">
        <v>0</v>
      </c>
      <c r="K574">
        <v>35.262937899999997</v>
      </c>
      <c r="L574">
        <v>-97.806161599999996</v>
      </c>
      <c r="M574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574" s="5">
        <f>Table22[[#This Row],[Permit Approval Date]]-Table22[[#This Row],[Permit Submitted Date]]</f>
        <v>8</v>
      </c>
    </row>
    <row r="575" spans="1:14" hidden="1">
      <c r="A575" t="str">
        <f>"Norman"</f>
        <v>Norman</v>
      </c>
      <c r="B575">
        <v>0</v>
      </c>
      <c r="D575">
        <v>1</v>
      </c>
      <c r="E575">
        <v>35</v>
      </c>
      <c r="F575" s="1">
        <v>42445</v>
      </c>
      <c r="G575" s="1">
        <v>42445</v>
      </c>
      <c r="H575">
        <v>11</v>
      </c>
      <c r="I575">
        <v>100.5</v>
      </c>
      <c r="J575">
        <v>0</v>
      </c>
      <c r="K575">
        <v>35.162937899999996</v>
      </c>
      <c r="L575">
        <v>-96.9261616</v>
      </c>
      <c r="M575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575" s="5">
        <f>Table22[[#This Row],[Permit Approval Date]]-Table22[[#This Row],[Permit Submitted Date]]</f>
        <v>8</v>
      </c>
    </row>
    <row r="576" spans="1:14" hidden="1">
      <c r="A576" t="str">
        <f>"Norman"</f>
        <v>Norman</v>
      </c>
      <c r="B576">
        <v>0</v>
      </c>
      <c r="D576">
        <v>1</v>
      </c>
      <c r="E576">
        <v>35</v>
      </c>
      <c r="F576" s="1">
        <v>42454</v>
      </c>
      <c r="G576" s="1">
        <v>42457</v>
      </c>
      <c r="H576">
        <v>5</v>
      </c>
      <c r="I576">
        <v>52</v>
      </c>
      <c r="J576">
        <v>0</v>
      </c>
      <c r="K576">
        <v>35.282937899999993</v>
      </c>
      <c r="L576">
        <v>-97.416161599999995</v>
      </c>
      <c r="M576" s="5">
        <f>ACOS(COS(RADIANS(90-$P$2)) *COS(RADIANS(90-Table22511[[#This Row],[Latitude]])) +SIN(RADIANS(90-$P$2)) *SIN(RADIANS(90-Table22511[[#This Row],[Latitude]])) *COS(RADIANS($Q$2-Table22511[[#This Row],[Longitude]]))) *3958.756</f>
        <v>5.5822817973621444</v>
      </c>
      <c r="N576" s="5">
        <f>Table22[[#This Row],[Permit Approval Date]]-Table22[[#This Row],[Permit Submitted Date]]</f>
        <v>0</v>
      </c>
    </row>
    <row r="577" spans="1:14" hidden="1">
      <c r="A577" t="str">
        <f>"Norman"</f>
        <v>Norman</v>
      </c>
      <c r="B577">
        <v>0</v>
      </c>
      <c r="D577">
        <v>1</v>
      </c>
      <c r="E577">
        <v>35</v>
      </c>
      <c r="F577" s="1">
        <v>42467</v>
      </c>
      <c r="G577" s="1">
        <v>42473</v>
      </c>
      <c r="H577">
        <v>5</v>
      </c>
      <c r="I577">
        <v>42.5</v>
      </c>
      <c r="J577">
        <v>0</v>
      </c>
      <c r="K577">
        <v>35.102937899999993</v>
      </c>
      <c r="L577">
        <v>-97.756161599999999</v>
      </c>
      <c r="M577" s="5">
        <f>ACOS(COS(RADIANS(90-$P$2)) *COS(RADIANS(90-Table22511[[#This Row],[Latitude]])) +SIN(RADIANS(90-$P$2)) *SIN(RADIANS(90-Table22511[[#This Row],[Latitude]])) *COS(RADIANS($Q$2-Table22511[[#This Row],[Longitude]]))) *3958.756</f>
        <v>18.882438005172606</v>
      </c>
      <c r="N577" s="5">
        <f>Table22[[#This Row],[Permit Approval Date]]-Table22[[#This Row],[Permit Submitted Date]]</f>
        <v>7</v>
      </c>
    </row>
    <row r="578" spans="1:14">
      <c r="A578" t="str">
        <f>"Norman"</f>
        <v>Norman</v>
      </c>
      <c r="B578">
        <v>0</v>
      </c>
      <c r="C578">
        <v>1</v>
      </c>
      <c r="D578">
        <v>1</v>
      </c>
      <c r="E578">
        <v>35</v>
      </c>
      <c r="F578" s="1">
        <v>42478</v>
      </c>
      <c r="G578" s="1">
        <v>42483</v>
      </c>
      <c r="H578">
        <v>25</v>
      </c>
      <c r="I578">
        <v>197</v>
      </c>
      <c r="J578">
        <v>11</v>
      </c>
      <c r="K578">
        <v>35.352937899999993</v>
      </c>
      <c r="L578">
        <v>-97.196161599999996</v>
      </c>
      <c r="M578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578" s="5">
        <f>Table22[[#This Row],[Permit Approval Date]]-Table22[[#This Row],[Permit Submitted Date]]</f>
        <v>20</v>
      </c>
    </row>
    <row r="579" spans="1:14" hidden="1">
      <c r="A579" t="str">
        <f>"Norman"</f>
        <v>Norman</v>
      </c>
      <c r="B579">
        <v>0</v>
      </c>
      <c r="D579">
        <v>1</v>
      </c>
      <c r="E579">
        <v>35</v>
      </c>
      <c r="F579" s="1">
        <v>42506</v>
      </c>
      <c r="G579" s="1">
        <v>42506</v>
      </c>
      <c r="H579">
        <v>4</v>
      </c>
      <c r="I579">
        <v>46</v>
      </c>
      <c r="J579">
        <v>0</v>
      </c>
      <c r="K579">
        <v>36.262937899999997</v>
      </c>
      <c r="L579">
        <v>-97.766161600000004</v>
      </c>
      <c r="M579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579" s="5">
        <f>Table22[[#This Row],[Permit Approval Date]]-Table22[[#This Row],[Permit Submitted Date]]</f>
        <v>0</v>
      </c>
    </row>
    <row r="580" spans="1:14" hidden="1">
      <c r="A580" t="str">
        <f>"Norman"</f>
        <v>Norman</v>
      </c>
      <c r="B580">
        <v>0</v>
      </c>
      <c r="D580">
        <v>2</v>
      </c>
      <c r="E580">
        <v>35</v>
      </c>
      <c r="F580" s="1">
        <v>42509</v>
      </c>
      <c r="G580" s="1">
        <v>42509</v>
      </c>
      <c r="H580">
        <v>9</v>
      </c>
      <c r="I580">
        <v>66</v>
      </c>
      <c r="J580">
        <v>2</v>
      </c>
      <c r="K580">
        <v>34.992937899999994</v>
      </c>
      <c r="L580">
        <v>-97.256161599999999</v>
      </c>
      <c r="M580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580" s="5">
        <f>Table22[[#This Row],[Permit Approval Date]]-Table22[[#This Row],[Permit Submitted Date]]</f>
        <v>0</v>
      </c>
    </row>
    <row r="581" spans="1:14" hidden="1">
      <c r="A581" t="str">
        <f>"Norman"</f>
        <v>Norman</v>
      </c>
      <c r="B581">
        <v>0</v>
      </c>
      <c r="D581">
        <v>1</v>
      </c>
      <c r="E581">
        <v>35</v>
      </c>
      <c r="F581" s="1">
        <v>42513</v>
      </c>
      <c r="G581" s="1">
        <v>42513</v>
      </c>
      <c r="H581">
        <v>13</v>
      </c>
      <c r="I581">
        <v>103.5</v>
      </c>
      <c r="J581">
        <v>0</v>
      </c>
      <c r="K581">
        <v>36.052937899999996</v>
      </c>
      <c r="L581">
        <v>-97.626161600000003</v>
      </c>
      <c r="M581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581" s="5">
        <f>Table22[[#This Row],[Permit Approval Date]]-Table22[[#This Row],[Permit Submitted Date]]</f>
        <v>11</v>
      </c>
    </row>
    <row r="582" spans="1:14" hidden="1">
      <c r="A582" t="str">
        <f>"Norman"</f>
        <v>Norman</v>
      </c>
      <c r="B582">
        <v>0</v>
      </c>
      <c r="D582">
        <v>1</v>
      </c>
      <c r="E582">
        <v>35</v>
      </c>
      <c r="F582" s="1">
        <v>42522</v>
      </c>
      <c r="G582" s="1">
        <v>42527</v>
      </c>
      <c r="H582">
        <v>6</v>
      </c>
      <c r="I582">
        <v>50</v>
      </c>
      <c r="J582">
        <v>0</v>
      </c>
      <c r="K582">
        <v>34.942937899999997</v>
      </c>
      <c r="L582">
        <v>-97.196161599999996</v>
      </c>
      <c r="M582" s="5">
        <f>ACOS(COS(RADIANS(90-$P$2)) *COS(RADIANS(90-Table22511[[#This Row],[Latitude]])) +SIN(RADIANS(90-$P$2)) *SIN(RADIANS(90-Table22511[[#This Row],[Latitude]])) *COS(RADIANS($Q$2-Table22511[[#This Row],[Longitude]]))) *3958.756</f>
        <v>23.045790354780323</v>
      </c>
      <c r="N582" s="5">
        <f>Table22[[#This Row],[Permit Approval Date]]-Table22[[#This Row],[Permit Submitted Date]]</f>
        <v>10</v>
      </c>
    </row>
    <row r="583" spans="1:14" hidden="1">
      <c r="A583" t="str">
        <f>"Norman"</f>
        <v>Norman</v>
      </c>
      <c r="B583">
        <v>0</v>
      </c>
      <c r="D583">
        <v>1</v>
      </c>
      <c r="E583">
        <v>35</v>
      </c>
      <c r="F583" s="1">
        <v>42535</v>
      </c>
      <c r="G583" s="1">
        <v>42535</v>
      </c>
      <c r="H583">
        <v>15</v>
      </c>
      <c r="I583">
        <v>114.5</v>
      </c>
      <c r="J583">
        <v>2.5</v>
      </c>
      <c r="K583">
        <v>35.032937899999993</v>
      </c>
      <c r="L583">
        <v>-97.296161600000005</v>
      </c>
      <c r="M583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583" s="5">
        <f>Table22[[#This Row],[Permit Approval Date]]-Table22[[#This Row],[Permit Submitted Date]]</f>
        <v>8</v>
      </c>
    </row>
    <row r="584" spans="1:14" hidden="1">
      <c r="A584" t="str">
        <f>"Norman"</f>
        <v>Norman</v>
      </c>
      <c r="B584">
        <v>0</v>
      </c>
      <c r="D584">
        <v>1</v>
      </c>
      <c r="E584">
        <v>35</v>
      </c>
      <c r="F584" s="1">
        <v>42541</v>
      </c>
      <c r="G584" s="1">
        <v>42544</v>
      </c>
      <c r="H584">
        <v>10</v>
      </c>
      <c r="I584">
        <v>76</v>
      </c>
      <c r="J584">
        <v>3</v>
      </c>
      <c r="K584">
        <v>35.632937899999995</v>
      </c>
      <c r="L584">
        <v>-97.506161599999999</v>
      </c>
      <c r="M584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584" s="5">
        <f>Table22[[#This Row],[Permit Approval Date]]-Table22[[#This Row],[Permit Submitted Date]]</f>
        <v>10</v>
      </c>
    </row>
    <row r="585" spans="1:14" hidden="1">
      <c r="A585" t="str">
        <f>"Norman"</f>
        <v>Norman</v>
      </c>
      <c r="B585">
        <v>0</v>
      </c>
      <c r="D585">
        <v>2</v>
      </c>
      <c r="E585">
        <v>35</v>
      </c>
      <c r="F585" s="1">
        <v>42601</v>
      </c>
      <c r="G585" s="1">
        <v>42601</v>
      </c>
      <c r="H585">
        <v>13</v>
      </c>
      <c r="I585">
        <v>105.12</v>
      </c>
      <c r="J585">
        <v>0</v>
      </c>
      <c r="K585">
        <v>34.962937899999993</v>
      </c>
      <c r="L585">
        <v>-97.966161600000007</v>
      </c>
      <c r="M585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585" s="5">
        <f>Table22[[#This Row],[Permit Approval Date]]-Table22[[#This Row],[Permit Submitted Date]]</f>
        <v>9</v>
      </c>
    </row>
    <row r="586" spans="1:14" hidden="1">
      <c r="A586" t="str">
        <f>"Norman"</f>
        <v>Norman</v>
      </c>
      <c r="B586">
        <v>0</v>
      </c>
      <c r="D586">
        <v>1</v>
      </c>
      <c r="E586">
        <v>35</v>
      </c>
      <c r="F586" s="1">
        <v>42601</v>
      </c>
      <c r="G586" s="1">
        <v>42601</v>
      </c>
      <c r="H586">
        <v>11</v>
      </c>
      <c r="I586">
        <v>91.56</v>
      </c>
      <c r="J586">
        <v>0</v>
      </c>
      <c r="K586">
        <v>35.472937899999998</v>
      </c>
      <c r="L586">
        <v>-97.026161599999995</v>
      </c>
      <c r="M586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586" s="5">
        <f>Table22[[#This Row],[Permit Approval Date]]-Table22[[#This Row],[Permit Submitted Date]]</f>
        <v>2</v>
      </c>
    </row>
    <row r="587" spans="1:14" hidden="1">
      <c r="A587" t="str">
        <f>"Norman"</f>
        <v>Norman</v>
      </c>
      <c r="B587">
        <v>0</v>
      </c>
      <c r="D587">
        <v>1</v>
      </c>
      <c r="E587">
        <v>35</v>
      </c>
      <c r="F587" s="1">
        <v>42606</v>
      </c>
      <c r="G587" s="1">
        <v>42606</v>
      </c>
      <c r="H587">
        <v>8</v>
      </c>
      <c r="I587">
        <v>70</v>
      </c>
      <c r="J587">
        <v>0</v>
      </c>
      <c r="K587">
        <v>35.312937899999994</v>
      </c>
      <c r="L587">
        <v>-97.116161599999998</v>
      </c>
      <c r="M587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587" s="5">
        <f>Table22[[#This Row],[Permit Approval Date]]-Table22[[#This Row],[Permit Submitted Date]]</f>
        <v>15</v>
      </c>
    </row>
    <row r="588" spans="1:14" hidden="1">
      <c r="A588" t="str">
        <f>"Norman"</f>
        <v>Norman</v>
      </c>
      <c r="B588">
        <v>0</v>
      </c>
      <c r="D588">
        <v>2</v>
      </c>
      <c r="E588">
        <v>35</v>
      </c>
      <c r="F588" s="1">
        <v>42607</v>
      </c>
      <c r="G588" s="1">
        <v>42622</v>
      </c>
      <c r="H588">
        <v>8</v>
      </c>
      <c r="I588">
        <v>70.540000000000006</v>
      </c>
      <c r="J588">
        <v>0</v>
      </c>
      <c r="K588">
        <v>35.312937899999994</v>
      </c>
      <c r="L588">
        <v>-97.116161599999998</v>
      </c>
      <c r="M588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588" s="5">
        <f>Table22[[#This Row],[Permit Approval Date]]-Table22[[#This Row],[Permit Submitted Date]]</f>
        <v>14</v>
      </c>
    </row>
    <row r="589" spans="1:14" hidden="1">
      <c r="A589" t="str">
        <f>"Norman"</f>
        <v>Norman</v>
      </c>
      <c r="B589">
        <v>0</v>
      </c>
      <c r="D589">
        <v>1</v>
      </c>
      <c r="E589">
        <v>35</v>
      </c>
      <c r="F589" s="1">
        <v>42607</v>
      </c>
      <c r="G589" s="1">
        <v>42607</v>
      </c>
      <c r="H589">
        <v>4</v>
      </c>
      <c r="I589">
        <v>36.28</v>
      </c>
      <c r="J589">
        <v>0</v>
      </c>
      <c r="K589">
        <v>35.552937899999996</v>
      </c>
      <c r="L589">
        <v>-97.046161600000005</v>
      </c>
      <c r="M589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589" s="5">
        <f>Table22[[#This Row],[Permit Approval Date]]-Table22[[#This Row],[Permit Submitted Date]]</f>
        <v>0</v>
      </c>
    </row>
    <row r="590" spans="1:14" hidden="1">
      <c r="A590" t="str">
        <f>"Norman"</f>
        <v>Norman</v>
      </c>
      <c r="B590">
        <v>0</v>
      </c>
      <c r="D590">
        <v>1</v>
      </c>
      <c r="E590">
        <v>35</v>
      </c>
      <c r="F590" s="1">
        <v>42627</v>
      </c>
      <c r="G590" s="1">
        <v>42627</v>
      </c>
      <c r="H590">
        <v>7</v>
      </c>
      <c r="I590">
        <v>59.48</v>
      </c>
      <c r="J590">
        <v>0</v>
      </c>
      <c r="K590">
        <v>35.312937899999994</v>
      </c>
      <c r="L590">
        <v>-97.116161599999998</v>
      </c>
      <c r="M590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590" s="5">
        <f>Table22[[#This Row],[Permit Approval Date]]-Table22[[#This Row],[Permit Submitted Date]]</f>
        <v>12</v>
      </c>
    </row>
    <row r="591" spans="1:14" hidden="1">
      <c r="A591" t="str">
        <f>"Norman"</f>
        <v>Norman</v>
      </c>
      <c r="B591">
        <v>0</v>
      </c>
      <c r="D591">
        <v>1</v>
      </c>
      <c r="E591">
        <v>35</v>
      </c>
      <c r="F591" s="1">
        <v>42632</v>
      </c>
      <c r="G591" s="1">
        <v>42647</v>
      </c>
      <c r="H591">
        <v>7</v>
      </c>
      <c r="I591">
        <v>49.25</v>
      </c>
      <c r="J591">
        <v>0</v>
      </c>
      <c r="K591">
        <v>35.632937899999995</v>
      </c>
      <c r="L591">
        <v>-97.506161599999999</v>
      </c>
      <c r="M591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591" s="5">
        <f>Table22[[#This Row],[Permit Approval Date]]-Table22[[#This Row],[Permit Submitted Date]]</f>
        <v>25</v>
      </c>
    </row>
    <row r="592" spans="1:14" hidden="1">
      <c r="A592" t="str">
        <f>"Norman"</f>
        <v>Norman</v>
      </c>
      <c r="B592">
        <v>0</v>
      </c>
      <c r="D592">
        <v>1</v>
      </c>
      <c r="E592">
        <v>35</v>
      </c>
      <c r="F592" s="1">
        <v>42661</v>
      </c>
      <c r="G592" s="1">
        <v>42661</v>
      </c>
      <c r="H592">
        <v>10</v>
      </c>
      <c r="I592">
        <v>78.84</v>
      </c>
      <c r="J592">
        <v>0</v>
      </c>
      <c r="K592">
        <v>36.272937899999995</v>
      </c>
      <c r="L592">
        <v>-97.956161600000001</v>
      </c>
      <c r="M592" s="5">
        <f>ACOS(COS(RADIANS(90-$P$2)) *COS(RADIANS(90-Table22511[[#This Row],[Latitude]])) +SIN(RADIANS(90-$P$2)) *SIN(RADIANS(90-Table22511[[#This Row],[Latitude]])) *COS(RADIANS($Q$2-Table22511[[#This Row],[Longitude]]))) *3958.756</f>
        <v>79.058275666470507</v>
      </c>
      <c r="N592" s="5">
        <f>Table22[[#This Row],[Permit Approval Date]]-Table22[[#This Row],[Permit Submitted Date]]</f>
        <v>25</v>
      </c>
    </row>
    <row r="593" spans="1:14" hidden="1">
      <c r="A593" t="str">
        <f>"Norman"</f>
        <v>Norman</v>
      </c>
      <c r="B593">
        <v>0</v>
      </c>
      <c r="D593">
        <v>2</v>
      </c>
      <c r="E593">
        <v>35</v>
      </c>
      <c r="F593" s="1">
        <v>42664</v>
      </c>
      <c r="G593" s="1">
        <v>42664</v>
      </c>
      <c r="H593">
        <v>4</v>
      </c>
      <c r="I593">
        <v>29.37</v>
      </c>
      <c r="J593">
        <v>0</v>
      </c>
      <c r="K593">
        <v>35.362937899999999</v>
      </c>
      <c r="L593">
        <v>-97.116161599999998</v>
      </c>
      <c r="M593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593" s="5">
        <f>Table22[[#This Row],[Permit Approval Date]]-Table22[[#This Row],[Permit Submitted Date]]</f>
        <v>12</v>
      </c>
    </row>
    <row r="594" spans="1:14" hidden="1">
      <c r="A594" t="str">
        <f>"Norman"</f>
        <v>Norman</v>
      </c>
      <c r="B594">
        <v>0</v>
      </c>
      <c r="D594">
        <v>1</v>
      </c>
      <c r="E594">
        <v>35</v>
      </c>
      <c r="F594" s="1">
        <v>42706</v>
      </c>
      <c r="G594" s="1">
        <v>42710</v>
      </c>
      <c r="H594">
        <v>12</v>
      </c>
      <c r="I594">
        <v>89.64</v>
      </c>
      <c r="J594">
        <v>0</v>
      </c>
      <c r="K594">
        <v>35.482937899999996</v>
      </c>
      <c r="L594">
        <v>-97.206161600000001</v>
      </c>
      <c r="M594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594" s="5">
        <f>Table22[[#This Row],[Permit Approval Date]]-Table22[[#This Row],[Permit Submitted Date]]</f>
        <v>0</v>
      </c>
    </row>
    <row r="595" spans="1:14" hidden="1">
      <c r="A595" t="str">
        <f>"Norman"</f>
        <v>Norman</v>
      </c>
      <c r="B595">
        <v>0</v>
      </c>
      <c r="D595">
        <v>2</v>
      </c>
      <c r="E595">
        <v>35</v>
      </c>
      <c r="F595" s="1">
        <v>42711</v>
      </c>
      <c r="G595" s="1">
        <v>42711</v>
      </c>
      <c r="H595">
        <v>9</v>
      </c>
      <c r="I595">
        <v>56.399999999999991</v>
      </c>
      <c r="J595">
        <v>0</v>
      </c>
      <c r="K595">
        <v>34.962937899999993</v>
      </c>
      <c r="L595">
        <v>-97.966161600000007</v>
      </c>
      <c r="M595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595" s="5">
        <f>Table22[[#This Row],[Permit Approval Date]]-Table22[[#This Row],[Permit Submitted Date]]</f>
        <v>11</v>
      </c>
    </row>
    <row r="596" spans="1:14" hidden="1">
      <c r="A596" t="str">
        <f>"Norman"</f>
        <v>Norman</v>
      </c>
      <c r="B596">
        <v>0</v>
      </c>
      <c r="D596">
        <v>1</v>
      </c>
      <c r="E596">
        <v>35</v>
      </c>
      <c r="F596" s="1">
        <v>42724</v>
      </c>
      <c r="G596" s="1">
        <v>42727</v>
      </c>
      <c r="H596">
        <v>12</v>
      </c>
      <c r="I596">
        <v>66.44</v>
      </c>
      <c r="J596">
        <v>4.88</v>
      </c>
      <c r="K596">
        <v>35.482937899999996</v>
      </c>
      <c r="L596">
        <v>-97.206161600000001</v>
      </c>
      <c r="M596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596" s="5">
        <f>Table22[[#This Row],[Permit Approval Date]]-Table22[[#This Row],[Permit Submitted Date]]</f>
        <v>0</v>
      </c>
    </row>
    <row r="597" spans="1:14" hidden="1">
      <c r="A597" t="str">
        <f>"Norman"</f>
        <v>Norman</v>
      </c>
      <c r="B597">
        <v>0</v>
      </c>
      <c r="D597">
        <v>2</v>
      </c>
      <c r="E597">
        <v>35</v>
      </c>
      <c r="F597" s="1">
        <v>42754</v>
      </c>
      <c r="G597" s="1">
        <v>42754</v>
      </c>
      <c r="H597">
        <v>7</v>
      </c>
      <c r="I597">
        <v>59.5</v>
      </c>
      <c r="J597">
        <v>0</v>
      </c>
      <c r="K597">
        <v>34.992937899999994</v>
      </c>
      <c r="L597">
        <v>-97.256161599999999</v>
      </c>
      <c r="M597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597" s="5">
        <f>Table22[[#This Row],[Permit Approval Date]]-Table22[[#This Row],[Permit Submitted Date]]</f>
        <v>0</v>
      </c>
    </row>
    <row r="598" spans="1:14" hidden="1">
      <c r="A598" t="str">
        <f>"Norman"</f>
        <v>Norman</v>
      </c>
      <c r="B598">
        <v>0</v>
      </c>
      <c r="D598">
        <v>1</v>
      </c>
      <c r="E598">
        <v>35</v>
      </c>
      <c r="F598" s="1">
        <v>42787</v>
      </c>
      <c r="G598" s="1">
        <v>42787</v>
      </c>
      <c r="H598">
        <v>6</v>
      </c>
      <c r="I598">
        <v>48.64</v>
      </c>
      <c r="J598">
        <v>0</v>
      </c>
      <c r="K598">
        <v>35.422937899999994</v>
      </c>
      <c r="L598">
        <v>-97.106161600000007</v>
      </c>
      <c r="M598" s="5">
        <f>ACOS(COS(RADIANS(90-$P$2)) *COS(RADIANS(90-Table22511[[#This Row],[Latitude]])) +SIN(RADIANS(90-$P$2)) *SIN(RADIANS(90-Table22511[[#This Row],[Latitude]])) *COS(RADIANS($Q$2-Table22511[[#This Row],[Longitude]]))) *3958.756</f>
        <v>24.350899798056059</v>
      </c>
      <c r="N598" s="5">
        <f>Table22[[#This Row],[Permit Approval Date]]-Table22[[#This Row],[Permit Submitted Date]]</f>
        <v>0</v>
      </c>
    </row>
    <row r="599" spans="1:14" hidden="1">
      <c r="A599" t="str">
        <f>"Norman"</f>
        <v>Norman</v>
      </c>
      <c r="B599">
        <v>0</v>
      </c>
      <c r="D599">
        <v>1</v>
      </c>
      <c r="E599">
        <v>35</v>
      </c>
      <c r="F599" s="1">
        <v>42796</v>
      </c>
      <c r="G599" s="1">
        <v>42796</v>
      </c>
      <c r="H599">
        <v>14</v>
      </c>
      <c r="I599">
        <v>94.47</v>
      </c>
      <c r="J599">
        <v>0</v>
      </c>
      <c r="K599">
        <v>35.232937899999996</v>
      </c>
      <c r="L599">
        <v>-97.006161599999999</v>
      </c>
      <c r="M59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599" s="5">
        <f>Table22[[#This Row],[Permit Approval Date]]-Table22[[#This Row],[Permit Submitted Date]]</f>
        <v>10</v>
      </c>
    </row>
    <row r="600" spans="1:14" hidden="1">
      <c r="A600" t="str">
        <f>"Norman"</f>
        <v>Norman</v>
      </c>
      <c r="B600">
        <v>0</v>
      </c>
      <c r="D600">
        <v>1</v>
      </c>
      <c r="E600">
        <v>35</v>
      </c>
      <c r="F600" s="1">
        <v>42843</v>
      </c>
      <c r="G600" s="1">
        <v>42850</v>
      </c>
      <c r="H600">
        <v>3</v>
      </c>
      <c r="I600">
        <v>30.07</v>
      </c>
      <c r="J600">
        <v>0</v>
      </c>
      <c r="K600">
        <v>35.212937899999993</v>
      </c>
      <c r="L600">
        <v>-97.576161600000006</v>
      </c>
      <c r="M600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600" s="5">
        <f>Table22[[#This Row],[Permit Approval Date]]-Table22[[#This Row],[Permit Submitted Date]]</f>
        <v>0</v>
      </c>
    </row>
    <row r="601" spans="1:14" hidden="1">
      <c r="A601" t="str">
        <f>"Norman"</f>
        <v>Norman</v>
      </c>
      <c r="B601">
        <v>0</v>
      </c>
      <c r="D601">
        <v>1</v>
      </c>
      <c r="E601">
        <v>35</v>
      </c>
      <c r="F601" s="1">
        <v>42891</v>
      </c>
      <c r="G601" s="1">
        <v>42898</v>
      </c>
      <c r="H601">
        <v>5</v>
      </c>
      <c r="I601">
        <v>40.32</v>
      </c>
      <c r="J601">
        <v>0</v>
      </c>
      <c r="K601">
        <v>34.942937899999997</v>
      </c>
      <c r="L601">
        <v>-97.766161600000004</v>
      </c>
      <c r="M601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601" s="5">
        <f>Table22[[#This Row],[Permit Approval Date]]-Table22[[#This Row],[Permit Submitted Date]]</f>
        <v>17</v>
      </c>
    </row>
    <row r="602" spans="1:14" hidden="1">
      <c r="A602" t="str">
        <f>"Norman"</f>
        <v>Norman</v>
      </c>
      <c r="B602">
        <v>0</v>
      </c>
      <c r="D602">
        <v>1</v>
      </c>
      <c r="E602">
        <v>35</v>
      </c>
      <c r="F602" s="1">
        <v>42922</v>
      </c>
      <c r="G602" s="1">
        <v>42927</v>
      </c>
      <c r="H602">
        <v>8</v>
      </c>
      <c r="I602">
        <v>68.009999999999991</v>
      </c>
      <c r="J602">
        <v>0</v>
      </c>
      <c r="K602">
        <v>35.162937899999996</v>
      </c>
      <c r="L602">
        <v>-96.9261616</v>
      </c>
      <c r="M602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602" s="5">
        <f>Table22[[#This Row],[Permit Approval Date]]-Table22[[#This Row],[Permit Submitted Date]]</f>
        <v>0</v>
      </c>
    </row>
    <row r="603" spans="1:14" hidden="1">
      <c r="A603" t="str">
        <f>"Norman"</f>
        <v>Norman</v>
      </c>
      <c r="B603">
        <v>0</v>
      </c>
      <c r="D603">
        <v>1</v>
      </c>
      <c r="E603">
        <v>35</v>
      </c>
      <c r="F603" s="1">
        <v>42934</v>
      </c>
      <c r="G603" s="1">
        <v>42934</v>
      </c>
      <c r="H603">
        <v>6</v>
      </c>
      <c r="I603">
        <v>35.28</v>
      </c>
      <c r="J603">
        <v>0</v>
      </c>
      <c r="K603">
        <v>36.002937899999999</v>
      </c>
      <c r="L603">
        <v>-97.346161600000002</v>
      </c>
      <c r="M603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603" s="5">
        <f>Table22[[#This Row],[Permit Approval Date]]-Table22[[#This Row],[Permit Submitted Date]]</f>
        <v>20</v>
      </c>
    </row>
    <row r="604" spans="1:14">
      <c r="A604" t="str">
        <f>"Norman"</f>
        <v>Norman</v>
      </c>
      <c r="B604">
        <v>1</v>
      </c>
      <c r="C604">
        <v>1</v>
      </c>
      <c r="D604">
        <v>2</v>
      </c>
      <c r="E604">
        <v>35</v>
      </c>
      <c r="F604" s="1">
        <v>42935</v>
      </c>
      <c r="G604" s="1">
        <v>42955</v>
      </c>
      <c r="H604">
        <v>9</v>
      </c>
      <c r="I604">
        <v>57.92</v>
      </c>
      <c r="J604">
        <v>13.85</v>
      </c>
      <c r="K604">
        <v>34.693925</v>
      </c>
      <c r="L604">
        <v>-97.409213999999992</v>
      </c>
      <c r="M604" s="5">
        <f>ACOS(COS(RADIANS(90-$P$2)) *COS(RADIANS(90-Table22511[[#This Row],[Latitude]])) +SIN(RADIANS(90-$P$2)) *SIN(RADIANS(90-Table22511[[#This Row],[Latitude]])) *COS(RADIANS($Q$2-Table22511[[#This Row],[Longitude]]))) *3958.756</f>
        <v>35.449081189038786</v>
      </c>
      <c r="N604" s="5">
        <f>Table22[[#This Row],[Permit Approval Date]]-Table22[[#This Row],[Permit Submitted Date]]</f>
        <v>7</v>
      </c>
    </row>
    <row r="605" spans="1:14" hidden="1">
      <c r="A605" t="str">
        <f>"Norman"</f>
        <v>Norman</v>
      </c>
      <c r="B605">
        <v>0</v>
      </c>
      <c r="D605">
        <v>1</v>
      </c>
      <c r="E605">
        <v>35</v>
      </c>
      <c r="F605" s="1">
        <v>42965</v>
      </c>
      <c r="G605" s="1">
        <v>42972</v>
      </c>
      <c r="H605">
        <v>8</v>
      </c>
      <c r="I605">
        <v>59.610000000000014</v>
      </c>
      <c r="J605">
        <v>0</v>
      </c>
      <c r="K605">
        <v>35.482937899999996</v>
      </c>
      <c r="L605">
        <v>-97.206161600000001</v>
      </c>
      <c r="M605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605" s="5">
        <f>Table22[[#This Row],[Permit Approval Date]]-Table22[[#This Row],[Permit Submitted Date]]</f>
        <v>0</v>
      </c>
    </row>
    <row r="606" spans="1:14" hidden="1">
      <c r="A606" t="str">
        <f>"Norman"</f>
        <v>Norman</v>
      </c>
      <c r="B606">
        <v>1</v>
      </c>
      <c r="D606">
        <v>2</v>
      </c>
      <c r="E606">
        <v>35</v>
      </c>
      <c r="F606" s="1">
        <v>42997</v>
      </c>
      <c r="G606" s="1">
        <v>43003</v>
      </c>
      <c r="H606">
        <v>6</v>
      </c>
      <c r="I606">
        <v>65.199999999999989</v>
      </c>
      <c r="J606">
        <v>3.04</v>
      </c>
      <c r="K606">
        <v>35.243925000000004</v>
      </c>
      <c r="L606">
        <v>-97.409213999999992</v>
      </c>
      <c r="M606" s="5">
        <f>ACOS(COS(RADIANS(90-$P$2)) *COS(RADIANS(90-Table22511[[#This Row],[Latitude]])) +SIN(RADIANS(90-$P$2)) *SIN(RADIANS(90-Table22511[[#This Row],[Latitude]])) *COS(RADIANS($Q$2-Table22511[[#This Row],[Longitude]]))) *3958.756</f>
        <v>3.3613313021155715</v>
      </c>
      <c r="N606" s="5">
        <f>Table22[[#This Row],[Permit Approval Date]]-Table22[[#This Row],[Permit Submitted Date]]</f>
        <v>0</v>
      </c>
    </row>
    <row r="607" spans="1:14" hidden="1">
      <c r="A607" t="str">
        <f>"Norman"</f>
        <v>Norman</v>
      </c>
      <c r="B607">
        <v>1</v>
      </c>
      <c r="D607">
        <v>2</v>
      </c>
      <c r="E607">
        <v>35</v>
      </c>
      <c r="F607" s="1">
        <v>42998</v>
      </c>
      <c r="G607" s="1">
        <v>43011</v>
      </c>
      <c r="H607">
        <v>14</v>
      </c>
      <c r="I607">
        <v>106.85000000000001</v>
      </c>
      <c r="J607">
        <v>4.28</v>
      </c>
      <c r="K607">
        <v>35.272937899999995</v>
      </c>
      <c r="L607">
        <v>-96.956161600000001</v>
      </c>
      <c r="M607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607" s="5">
        <f>Table22[[#This Row],[Permit Approval Date]]-Table22[[#This Row],[Permit Submitted Date]]</f>
        <v>20</v>
      </c>
    </row>
    <row r="608" spans="1:14" hidden="1">
      <c r="A608" t="str">
        <f>"Norman"</f>
        <v>Norman</v>
      </c>
      <c r="B608">
        <v>1</v>
      </c>
      <c r="D608">
        <v>2</v>
      </c>
      <c r="E608">
        <v>35</v>
      </c>
      <c r="F608" s="1">
        <v>42998</v>
      </c>
      <c r="G608" s="1">
        <v>43011</v>
      </c>
      <c r="H608">
        <v>14</v>
      </c>
      <c r="I608">
        <v>106.85</v>
      </c>
      <c r="J608">
        <v>4.28</v>
      </c>
      <c r="K608">
        <v>35.272937899999995</v>
      </c>
      <c r="L608">
        <v>-96.956161600000001</v>
      </c>
      <c r="M608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608" s="5">
        <f>Table22[[#This Row],[Permit Approval Date]]-Table22[[#This Row],[Permit Submitted Date]]</f>
        <v>7</v>
      </c>
    </row>
    <row r="609" spans="1:14" hidden="1">
      <c r="A609" t="str">
        <f>"Norman"</f>
        <v>Norman</v>
      </c>
      <c r="B609">
        <v>1</v>
      </c>
      <c r="D609">
        <v>2</v>
      </c>
      <c r="E609">
        <v>35</v>
      </c>
      <c r="F609" s="1">
        <v>43020</v>
      </c>
      <c r="G609" s="1">
        <v>43024</v>
      </c>
      <c r="H609">
        <v>7</v>
      </c>
      <c r="I609">
        <v>87.179999999999993</v>
      </c>
      <c r="J609">
        <v>0</v>
      </c>
      <c r="K609">
        <v>35.008141999999999</v>
      </c>
      <c r="L609">
        <v>-97.06561099999999</v>
      </c>
      <c r="M609" s="5">
        <f>ACOS(COS(RADIANS(90-$P$2)) *COS(RADIANS(90-Table22511[[#This Row],[Latitude]])) +SIN(RADIANS(90-$P$2)) *SIN(RADIANS(90-Table22511[[#This Row],[Latitude]])) *COS(RADIANS($Q$2-Table22511[[#This Row],[Longitude]]))) *3958.756</f>
        <v>25.511081463528892</v>
      </c>
      <c r="N609" s="5">
        <f>Table22[[#This Row],[Permit Approval Date]]-Table22[[#This Row],[Permit Submitted Date]]</f>
        <v>12</v>
      </c>
    </row>
    <row r="610" spans="1:14" hidden="1">
      <c r="A610" t="str">
        <f>"Norman"</f>
        <v>Norman</v>
      </c>
      <c r="B610">
        <v>1</v>
      </c>
      <c r="D610">
        <v>2</v>
      </c>
      <c r="E610">
        <v>35</v>
      </c>
      <c r="F610" s="1">
        <v>43060</v>
      </c>
      <c r="G610" s="1">
        <v>43077</v>
      </c>
      <c r="H610">
        <v>12</v>
      </c>
      <c r="I610">
        <v>101.47</v>
      </c>
      <c r="J610">
        <v>0</v>
      </c>
      <c r="K610">
        <v>35.232937899999996</v>
      </c>
      <c r="L610">
        <v>-97.006161599999999</v>
      </c>
      <c r="M61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10" s="5">
        <f>Table22[[#This Row],[Permit Approval Date]]-Table22[[#This Row],[Permit Submitted Date]]</f>
        <v>0</v>
      </c>
    </row>
    <row r="611" spans="1:14" hidden="1">
      <c r="A611" t="str">
        <f>"Norman"</f>
        <v>Norman</v>
      </c>
      <c r="B611">
        <v>1</v>
      </c>
      <c r="D611">
        <v>2</v>
      </c>
      <c r="E611">
        <v>35</v>
      </c>
      <c r="F611" s="1">
        <v>43060</v>
      </c>
      <c r="G611" s="1">
        <v>43077</v>
      </c>
      <c r="H611">
        <v>12</v>
      </c>
      <c r="I611">
        <v>101.47</v>
      </c>
      <c r="J611">
        <v>0</v>
      </c>
      <c r="K611">
        <v>35.232937899999996</v>
      </c>
      <c r="L611">
        <v>-97.006161599999999</v>
      </c>
      <c r="M611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11" s="5">
        <f>Table22[[#This Row],[Permit Approval Date]]-Table22[[#This Row],[Permit Submitted Date]]</f>
        <v>22</v>
      </c>
    </row>
    <row r="612" spans="1:14" hidden="1">
      <c r="A612" t="str">
        <f>"Norman"</f>
        <v>Norman</v>
      </c>
      <c r="B612">
        <v>0</v>
      </c>
      <c r="D612">
        <v>2</v>
      </c>
      <c r="E612">
        <v>35</v>
      </c>
      <c r="F612" s="1">
        <v>43077</v>
      </c>
      <c r="G612" s="1">
        <v>43083</v>
      </c>
      <c r="H612">
        <v>8</v>
      </c>
      <c r="I612">
        <v>64.86</v>
      </c>
      <c r="J612">
        <v>0</v>
      </c>
      <c r="K612">
        <v>35.282937899999993</v>
      </c>
      <c r="L612">
        <v>-97.986161600000003</v>
      </c>
      <c r="M612" s="5">
        <f>ACOS(COS(RADIANS(90-$P$2)) *COS(RADIANS(90-Table22511[[#This Row],[Latitude]])) +SIN(RADIANS(90-$P$2)) *SIN(RADIANS(90-Table22511[[#This Row],[Latitude]])) *COS(RADIANS($Q$2-Table22511[[#This Row],[Longitude]]))) *3958.756</f>
        <v>30.905216772083463</v>
      </c>
      <c r="N612" s="5">
        <f>Table22[[#This Row],[Permit Approval Date]]-Table22[[#This Row],[Permit Submitted Date]]</f>
        <v>0</v>
      </c>
    </row>
    <row r="613" spans="1:14" hidden="1">
      <c r="A613" t="str">
        <f>"Norman"</f>
        <v>Norman</v>
      </c>
      <c r="B613">
        <v>0</v>
      </c>
      <c r="D613">
        <v>1</v>
      </c>
      <c r="E613">
        <v>35</v>
      </c>
      <c r="F613" s="1">
        <v>43091</v>
      </c>
      <c r="G613" s="1">
        <v>43108</v>
      </c>
      <c r="H613">
        <v>9</v>
      </c>
      <c r="I613">
        <v>61.699999999999996</v>
      </c>
      <c r="J613">
        <v>0</v>
      </c>
      <c r="K613">
        <v>34.992937899999994</v>
      </c>
      <c r="L613">
        <v>-97.256161599999999</v>
      </c>
      <c r="M613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613" s="5">
        <f>Table22[[#This Row],[Permit Approval Date]]-Table22[[#This Row],[Permit Submitted Date]]</f>
        <v>0</v>
      </c>
    </row>
    <row r="614" spans="1:14" hidden="1">
      <c r="A614" t="str">
        <f>"Norman"</f>
        <v>Norman</v>
      </c>
      <c r="B614">
        <v>0</v>
      </c>
      <c r="D614">
        <v>2</v>
      </c>
      <c r="E614">
        <v>35</v>
      </c>
      <c r="F614" s="1">
        <v>43091</v>
      </c>
      <c r="G614" s="1">
        <v>43091</v>
      </c>
      <c r="H614">
        <v>8</v>
      </c>
      <c r="I614">
        <v>60.45</v>
      </c>
      <c r="J614">
        <v>0</v>
      </c>
      <c r="K614">
        <v>35.082937899999997</v>
      </c>
      <c r="L614">
        <v>-97.616161599999998</v>
      </c>
      <c r="M614" s="5">
        <f>ACOS(COS(RADIANS(90-$P$2)) *COS(RADIANS(90-Table22511[[#This Row],[Latitude]])) +SIN(RADIANS(90-$P$2)) *SIN(RADIANS(90-Table22511[[#This Row],[Latitude]])) *COS(RADIANS($Q$2-Table22511[[#This Row],[Longitude]]))) *3958.756</f>
        <v>12.811370472846091</v>
      </c>
      <c r="N614" s="5">
        <f>Table22[[#This Row],[Permit Approval Date]]-Table22[[#This Row],[Permit Submitted Date]]</f>
        <v>7</v>
      </c>
    </row>
    <row r="615" spans="1:14" hidden="1">
      <c r="A615" t="str">
        <f>"Norman"</f>
        <v>Norman</v>
      </c>
      <c r="B615">
        <v>0</v>
      </c>
      <c r="D615">
        <v>1</v>
      </c>
      <c r="E615">
        <v>36</v>
      </c>
      <c r="F615" s="1">
        <v>42390</v>
      </c>
      <c r="G615" s="1">
        <v>42394</v>
      </c>
      <c r="H615">
        <v>14</v>
      </c>
      <c r="I615">
        <v>132</v>
      </c>
      <c r="J615">
        <v>0</v>
      </c>
      <c r="K615">
        <v>36.472937899999998</v>
      </c>
      <c r="L615">
        <v>-98.236161600000003</v>
      </c>
      <c r="M615" s="5">
        <f>ACOS(COS(RADIANS(90-$P$2)) *COS(RADIANS(90-Table22511[[#This Row],[Latitude]])) +SIN(RADIANS(90-$P$2)) *SIN(RADIANS(90-Table22511[[#This Row],[Latitude]])) *COS(RADIANS($Q$2-Table22511[[#This Row],[Longitude]]))) *3958.756</f>
        <v>98.068159364672084</v>
      </c>
      <c r="N615" s="5">
        <f>Table22[[#This Row],[Permit Approval Date]]-Table22[[#This Row],[Permit Submitted Date]]</f>
        <v>0</v>
      </c>
    </row>
    <row r="616" spans="1:14" hidden="1">
      <c r="A616" t="str">
        <f>"Norman"</f>
        <v>Norman</v>
      </c>
      <c r="B616">
        <v>0</v>
      </c>
      <c r="D616">
        <v>2</v>
      </c>
      <c r="E616">
        <v>36</v>
      </c>
      <c r="F616" s="1">
        <v>42390</v>
      </c>
      <c r="G616" s="1">
        <v>42390</v>
      </c>
      <c r="H616">
        <v>9</v>
      </c>
      <c r="I616">
        <v>78.5</v>
      </c>
      <c r="J616">
        <v>0</v>
      </c>
      <c r="K616">
        <v>35.432937899999999</v>
      </c>
      <c r="L616">
        <v>-96.936161600000005</v>
      </c>
      <c r="M616" s="5">
        <f>ACOS(COS(RADIANS(90-$P$2)) *COS(RADIANS(90-Table22511[[#This Row],[Latitude]])) +SIN(RADIANS(90-$P$2)) *SIN(RADIANS(90-Table22511[[#This Row],[Latitude]])) *COS(RADIANS($Q$2-Table22511[[#This Row],[Longitude]]))) *3958.756</f>
        <v>32.769714734284818</v>
      </c>
      <c r="N616" s="5">
        <f>Table22[[#This Row],[Permit Approval Date]]-Table22[[#This Row],[Permit Submitted Date]]</f>
        <v>12</v>
      </c>
    </row>
    <row r="617" spans="1:14" hidden="1">
      <c r="A617" t="str">
        <f>"Norman"</f>
        <v>Norman</v>
      </c>
      <c r="B617">
        <v>0</v>
      </c>
      <c r="D617">
        <v>1</v>
      </c>
      <c r="E617">
        <v>36</v>
      </c>
      <c r="F617" s="1">
        <v>42404</v>
      </c>
      <c r="G617" s="1">
        <v>42416</v>
      </c>
      <c r="H617">
        <v>8</v>
      </c>
      <c r="I617">
        <v>51</v>
      </c>
      <c r="J617">
        <v>0</v>
      </c>
      <c r="K617">
        <v>35.362937899999999</v>
      </c>
      <c r="L617">
        <v>-97.236161600000003</v>
      </c>
      <c r="M617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617" s="5">
        <f>Table22[[#This Row],[Permit Approval Date]]-Table22[[#This Row],[Permit Submitted Date]]</f>
        <v>0</v>
      </c>
    </row>
    <row r="618" spans="1:14" hidden="1">
      <c r="A618" t="str">
        <f>"Norman"</f>
        <v>Norman</v>
      </c>
      <c r="B618">
        <v>0</v>
      </c>
      <c r="D618">
        <v>2</v>
      </c>
      <c r="E618">
        <v>36</v>
      </c>
      <c r="F618" s="1">
        <v>42432</v>
      </c>
      <c r="G618" s="1">
        <v>42432</v>
      </c>
      <c r="H618">
        <v>8</v>
      </c>
      <c r="I618">
        <v>80</v>
      </c>
      <c r="J618">
        <v>0</v>
      </c>
      <c r="K618">
        <v>35.232937899999996</v>
      </c>
      <c r="L618">
        <v>-97.006161599999999</v>
      </c>
      <c r="M618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18" s="5">
        <f>Table22[[#This Row],[Permit Approval Date]]-Table22[[#This Row],[Permit Submitted Date]]</f>
        <v>5</v>
      </c>
    </row>
    <row r="619" spans="1:14" hidden="1">
      <c r="A619" t="str">
        <f>"Norman"</f>
        <v>Norman</v>
      </c>
      <c r="B619">
        <v>0</v>
      </c>
      <c r="D619">
        <v>2</v>
      </c>
      <c r="E619">
        <v>36</v>
      </c>
      <c r="F619" s="1">
        <v>42461</v>
      </c>
      <c r="G619" s="1">
        <v>42461</v>
      </c>
      <c r="H619">
        <v>8</v>
      </c>
      <c r="I619">
        <v>85</v>
      </c>
      <c r="J619">
        <v>0</v>
      </c>
      <c r="K619">
        <v>34.962937899999993</v>
      </c>
      <c r="L619">
        <v>-97.966161600000007</v>
      </c>
      <c r="M619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619" s="5">
        <f>Table22[[#This Row],[Permit Approval Date]]-Table22[[#This Row],[Permit Submitted Date]]</f>
        <v>0</v>
      </c>
    </row>
    <row r="620" spans="1:14" hidden="1">
      <c r="A620" t="str">
        <f>"Norman"</f>
        <v>Norman</v>
      </c>
      <c r="B620">
        <v>0</v>
      </c>
      <c r="D620">
        <v>1</v>
      </c>
      <c r="E620">
        <v>36</v>
      </c>
      <c r="F620" s="1">
        <v>42474</v>
      </c>
      <c r="G620" s="1">
        <v>42481</v>
      </c>
      <c r="H620">
        <v>6</v>
      </c>
      <c r="I620">
        <v>56.5</v>
      </c>
      <c r="J620">
        <v>0</v>
      </c>
      <c r="K620">
        <v>35.042937899999998</v>
      </c>
      <c r="L620">
        <v>-97.486161600000003</v>
      </c>
      <c r="M620" s="5">
        <f>ACOS(COS(RADIANS(90-$P$2)) *COS(RADIANS(90-Table22511[[#This Row],[Latitude]])) +SIN(RADIANS(90-$P$2)) *SIN(RADIANS(90-Table22511[[#This Row],[Latitude]])) *COS(RADIANS($Q$2-Table22511[[#This Row],[Longitude]]))) *3958.756</f>
        <v>11.490650529451814</v>
      </c>
      <c r="N620" s="5">
        <f>Table22[[#This Row],[Permit Approval Date]]-Table22[[#This Row],[Permit Submitted Date]]</f>
        <v>0</v>
      </c>
    </row>
    <row r="621" spans="1:14" hidden="1">
      <c r="A621" t="str">
        <f>"Norman"</f>
        <v>Norman</v>
      </c>
      <c r="B621">
        <v>0</v>
      </c>
      <c r="D621">
        <v>2</v>
      </c>
      <c r="E621">
        <v>36</v>
      </c>
      <c r="F621" s="1">
        <v>42499</v>
      </c>
      <c r="G621" s="1">
        <v>42499</v>
      </c>
      <c r="H621">
        <v>20</v>
      </c>
      <c r="I621">
        <v>156.5</v>
      </c>
      <c r="J621">
        <v>0</v>
      </c>
      <c r="K621">
        <v>35.232937899999996</v>
      </c>
      <c r="L621">
        <v>-97.006161599999999</v>
      </c>
      <c r="M621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21" s="5">
        <f>Table22[[#This Row],[Permit Approval Date]]-Table22[[#This Row],[Permit Submitted Date]]</f>
        <v>0</v>
      </c>
    </row>
    <row r="622" spans="1:14" hidden="1">
      <c r="A622" t="str">
        <f>"Norman"</f>
        <v>Norman</v>
      </c>
      <c r="B622">
        <v>0</v>
      </c>
      <c r="D622">
        <v>2</v>
      </c>
      <c r="E622">
        <v>36</v>
      </c>
      <c r="F622" s="1">
        <v>42514</v>
      </c>
      <c r="G622" s="1">
        <v>42515</v>
      </c>
      <c r="H622">
        <v>12</v>
      </c>
      <c r="I622">
        <v>82</v>
      </c>
      <c r="J622">
        <v>5</v>
      </c>
      <c r="K622">
        <v>35.422937899999994</v>
      </c>
      <c r="L622">
        <v>-97.106161600000007</v>
      </c>
      <c r="M622" s="5">
        <f>ACOS(COS(RADIANS(90-$P$2)) *COS(RADIANS(90-Table22511[[#This Row],[Latitude]])) +SIN(RADIANS(90-$P$2)) *SIN(RADIANS(90-Table22511[[#This Row],[Latitude]])) *COS(RADIANS($Q$2-Table22511[[#This Row],[Longitude]]))) *3958.756</f>
        <v>24.350899798056059</v>
      </c>
      <c r="N622" s="5">
        <f>Table22[[#This Row],[Permit Approval Date]]-Table22[[#This Row],[Permit Submitted Date]]</f>
        <v>0</v>
      </c>
    </row>
    <row r="623" spans="1:14">
      <c r="A623" t="str">
        <f>"Norman"</f>
        <v>Norman</v>
      </c>
      <c r="B623">
        <v>0</v>
      </c>
      <c r="C623">
        <v>1</v>
      </c>
      <c r="D623">
        <v>1</v>
      </c>
      <c r="E623">
        <v>36</v>
      </c>
      <c r="F623" s="1">
        <v>42521</v>
      </c>
      <c r="G623" s="1">
        <v>42531</v>
      </c>
      <c r="H623">
        <v>9</v>
      </c>
      <c r="I623">
        <v>75</v>
      </c>
      <c r="J623">
        <v>11</v>
      </c>
      <c r="K623">
        <v>36.002937899999999</v>
      </c>
      <c r="L623">
        <v>-97.346161600000002</v>
      </c>
      <c r="M623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623" s="5">
        <f>Table22[[#This Row],[Permit Approval Date]]-Table22[[#This Row],[Permit Submitted Date]]</f>
        <v>0</v>
      </c>
    </row>
    <row r="624" spans="1:14" hidden="1">
      <c r="A624" t="str">
        <f>"Norman"</f>
        <v>Norman</v>
      </c>
      <c r="B624">
        <v>0</v>
      </c>
      <c r="D624">
        <v>1</v>
      </c>
      <c r="E624">
        <v>36</v>
      </c>
      <c r="F624" s="1">
        <v>42548</v>
      </c>
      <c r="G624" s="1">
        <v>42548</v>
      </c>
      <c r="H624">
        <v>6</v>
      </c>
      <c r="I624">
        <v>46.5</v>
      </c>
      <c r="J624">
        <v>5.5</v>
      </c>
      <c r="K624">
        <v>35.232937899999996</v>
      </c>
      <c r="L624">
        <v>-97.006161599999999</v>
      </c>
      <c r="M624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24" s="5">
        <f>Table22[[#This Row],[Permit Approval Date]]-Table22[[#This Row],[Permit Submitted Date]]</f>
        <v>2</v>
      </c>
    </row>
    <row r="625" spans="1:14" hidden="1">
      <c r="A625" t="str">
        <f>"Norman"</f>
        <v>Norman</v>
      </c>
      <c r="B625">
        <v>0</v>
      </c>
      <c r="D625">
        <v>2</v>
      </c>
      <c r="E625">
        <v>36</v>
      </c>
      <c r="F625" s="1">
        <v>42571</v>
      </c>
      <c r="G625" s="1">
        <v>42578</v>
      </c>
      <c r="H625">
        <v>8</v>
      </c>
      <c r="I625">
        <v>64.5</v>
      </c>
      <c r="J625">
        <v>0</v>
      </c>
      <c r="K625">
        <v>36.052937899999996</v>
      </c>
      <c r="L625">
        <v>-97.626161600000003</v>
      </c>
      <c r="M625" s="5">
        <f>ACOS(COS(RADIANS(90-$P$2)) *COS(RADIANS(90-Table22511[[#This Row],[Latitude]])) +SIN(RADIANS(90-$P$2)) *SIN(RADIANS(90-Table22511[[#This Row],[Latitude]])) *COS(RADIANS($Q$2-Table22511[[#This Row],[Longitude]]))) *3958.756</f>
        <v>59.375341336611015</v>
      </c>
      <c r="N625" s="5">
        <f>Table22[[#This Row],[Permit Approval Date]]-Table22[[#This Row],[Permit Submitted Date]]</f>
        <v>0</v>
      </c>
    </row>
    <row r="626" spans="1:14" hidden="1">
      <c r="A626" t="str">
        <f>"Norman"</f>
        <v>Norman</v>
      </c>
      <c r="B626">
        <v>0</v>
      </c>
      <c r="D626">
        <v>2</v>
      </c>
      <c r="E626">
        <v>36</v>
      </c>
      <c r="F626" s="1">
        <v>42573</v>
      </c>
      <c r="G626" s="1">
        <v>42576</v>
      </c>
      <c r="H626">
        <v>7</v>
      </c>
      <c r="I626">
        <v>62</v>
      </c>
      <c r="J626">
        <v>0</v>
      </c>
      <c r="K626">
        <v>36.002937899999999</v>
      </c>
      <c r="L626">
        <v>-97.346161600000002</v>
      </c>
      <c r="M626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626" s="5">
        <f>Table22[[#This Row],[Permit Approval Date]]-Table22[[#This Row],[Permit Submitted Date]]</f>
        <v>14</v>
      </c>
    </row>
    <row r="627" spans="1:14" hidden="1">
      <c r="A627" t="str">
        <f>"Norman"</f>
        <v>Norman</v>
      </c>
      <c r="B627">
        <v>0</v>
      </c>
      <c r="D627">
        <v>2</v>
      </c>
      <c r="E627">
        <v>36</v>
      </c>
      <c r="F627" s="1">
        <v>42601</v>
      </c>
      <c r="G627" s="1">
        <v>42614</v>
      </c>
      <c r="H627">
        <v>20</v>
      </c>
      <c r="I627">
        <v>150.51</v>
      </c>
      <c r="J627">
        <v>0</v>
      </c>
      <c r="K627">
        <v>34.962937899999993</v>
      </c>
      <c r="L627">
        <v>-97.966161600000007</v>
      </c>
      <c r="M62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627" s="5">
        <f>Table22[[#This Row],[Permit Approval Date]]-Table22[[#This Row],[Permit Submitted Date]]</f>
        <v>15</v>
      </c>
    </row>
    <row r="628" spans="1:14" hidden="1">
      <c r="A628" t="str">
        <f>"Norman"</f>
        <v>Norman</v>
      </c>
      <c r="B628">
        <v>0</v>
      </c>
      <c r="D628">
        <v>1</v>
      </c>
      <c r="E628">
        <v>36</v>
      </c>
      <c r="F628" s="1">
        <v>42611</v>
      </c>
      <c r="G628" s="1">
        <v>42613</v>
      </c>
      <c r="H628">
        <v>8</v>
      </c>
      <c r="I628">
        <v>70</v>
      </c>
      <c r="J628">
        <v>0</v>
      </c>
      <c r="K628">
        <v>35.292937899999998</v>
      </c>
      <c r="L628">
        <v>-97.206161600000001</v>
      </c>
      <c r="M628" s="5">
        <f>ACOS(COS(RADIANS(90-$P$2)) *COS(RADIANS(90-Table22511[[#This Row],[Latitude]])) +SIN(RADIANS(90-$P$2)) *SIN(RADIANS(90-Table22511[[#This Row],[Latitude]])) *COS(RADIANS($Q$2-Table22511[[#This Row],[Longitude]]))) *3958.756</f>
        <v>14.836066501105948</v>
      </c>
      <c r="N628" s="5">
        <f>Table22[[#This Row],[Permit Approval Date]]-Table22[[#This Row],[Permit Submitted Date]]</f>
        <v>10</v>
      </c>
    </row>
    <row r="629" spans="1:14" hidden="1">
      <c r="A629" t="str">
        <f>"Norman"</f>
        <v>Norman</v>
      </c>
      <c r="B629">
        <v>0</v>
      </c>
      <c r="D629">
        <v>2</v>
      </c>
      <c r="E629">
        <v>36</v>
      </c>
      <c r="F629" s="1">
        <v>42613</v>
      </c>
      <c r="G629" s="1">
        <v>42629</v>
      </c>
      <c r="H629">
        <v>9</v>
      </c>
      <c r="I629">
        <v>72.490000000000009</v>
      </c>
      <c r="J629">
        <v>0</v>
      </c>
      <c r="K629">
        <v>35.362937899999999</v>
      </c>
      <c r="L629">
        <v>-97.236161600000003</v>
      </c>
      <c r="M629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629" s="5">
        <f>Table22[[#This Row],[Permit Approval Date]]-Table22[[#This Row],[Permit Submitted Date]]</f>
        <v>0</v>
      </c>
    </row>
    <row r="630" spans="1:14" hidden="1">
      <c r="A630" t="str">
        <f>"Norman"</f>
        <v>Norman</v>
      </c>
      <c r="B630">
        <v>0</v>
      </c>
      <c r="D630">
        <v>2</v>
      </c>
      <c r="E630">
        <v>36</v>
      </c>
      <c r="F630" s="1">
        <v>42621</v>
      </c>
      <c r="G630" s="1">
        <v>42621</v>
      </c>
      <c r="H630">
        <v>7</v>
      </c>
      <c r="I630">
        <v>68.040000000000006</v>
      </c>
      <c r="J630">
        <v>0</v>
      </c>
      <c r="K630">
        <v>36.002937899999999</v>
      </c>
      <c r="L630">
        <v>-97.346161600000002</v>
      </c>
      <c r="M630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630" s="5">
        <f>Table22[[#This Row],[Permit Approval Date]]-Table22[[#This Row],[Permit Submitted Date]]</f>
        <v>2</v>
      </c>
    </row>
    <row r="631" spans="1:14" hidden="1">
      <c r="A631" t="str">
        <f>"Norman"</f>
        <v>Norman</v>
      </c>
      <c r="B631">
        <v>0</v>
      </c>
      <c r="D631">
        <v>2</v>
      </c>
      <c r="E631">
        <v>36</v>
      </c>
      <c r="F631" s="1">
        <v>42647</v>
      </c>
      <c r="G631" s="1">
        <v>42647</v>
      </c>
      <c r="H631">
        <v>6</v>
      </c>
      <c r="I631">
        <v>57.110000000000007</v>
      </c>
      <c r="J631">
        <v>0</v>
      </c>
      <c r="K631">
        <v>35.972937899999998</v>
      </c>
      <c r="L631">
        <v>-97.626161600000003</v>
      </c>
      <c r="M631" s="5">
        <f>ACOS(COS(RADIANS(90-$P$2)) *COS(RADIANS(90-Table22511[[#This Row],[Latitude]])) +SIN(RADIANS(90-$P$2)) *SIN(RADIANS(90-Table22511[[#This Row],[Latitude]])) *COS(RADIANS($Q$2-Table22511[[#This Row],[Longitude]]))) *3958.756</f>
        <v>53.937273493267284</v>
      </c>
      <c r="N631" s="5">
        <f>Table22[[#This Row],[Permit Approval Date]]-Table22[[#This Row],[Permit Submitted Date]]</f>
        <v>9</v>
      </c>
    </row>
    <row r="632" spans="1:14" hidden="1">
      <c r="A632" t="str">
        <f>"Norman"</f>
        <v>Norman</v>
      </c>
      <c r="B632">
        <v>0</v>
      </c>
      <c r="D632">
        <v>2</v>
      </c>
      <c r="E632">
        <v>36</v>
      </c>
      <c r="F632" s="1">
        <v>42650</v>
      </c>
      <c r="G632" s="1">
        <v>42650</v>
      </c>
      <c r="H632">
        <v>9</v>
      </c>
      <c r="I632">
        <v>61.89</v>
      </c>
      <c r="J632">
        <v>0</v>
      </c>
      <c r="K632">
        <v>35.662937899999996</v>
      </c>
      <c r="L632">
        <v>-97.076161600000006</v>
      </c>
      <c r="M632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632" s="5">
        <f>Table22[[#This Row],[Permit Approval Date]]-Table22[[#This Row],[Permit Submitted Date]]</f>
        <v>0</v>
      </c>
    </row>
    <row r="633" spans="1:14" hidden="1">
      <c r="A633" t="str">
        <f>"Norman"</f>
        <v>Norman</v>
      </c>
      <c r="B633">
        <v>0</v>
      </c>
      <c r="D633">
        <v>1</v>
      </c>
      <c r="E633">
        <v>36</v>
      </c>
      <c r="F633" s="1">
        <v>42660</v>
      </c>
      <c r="G633" s="1">
        <v>42660</v>
      </c>
      <c r="H633">
        <v>8</v>
      </c>
      <c r="I633">
        <v>57.49</v>
      </c>
      <c r="J633">
        <v>0</v>
      </c>
      <c r="K633">
        <v>35.232937899999996</v>
      </c>
      <c r="L633">
        <v>-97.006161599999999</v>
      </c>
      <c r="M633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33" s="5">
        <f>Table22[[#This Row],[Permit Approval Date]]-Table22[[#This Row],[Permit Submitted Date]]</f>
        <v>12</v>
      </c>
    </row>
    <row r="634" spans="1:14" hidden="1">
      <c r="A634" t="str">
        <f>"Norman"</f>
        <v>Norman</v>
      </c>
      <c r="B634">
        <v>0</v>
      </c>
      <c r="D634">
        <v>1</v>
      </c>
      <c r="E634">
        <v>36</v>
      </c>
      <c r="F634" s="1">
        <v>42668</v>
      </c>
      <c r="G634" s="1">
        <v>42668</v>
      </c>
      <c r="H634">
        <v>9</v>
      </c>
      <c r="I634">
        <v>79.800000000000011</v>
      </c>
      <c r="J634">
        <v>0</v>
      </c>
      <c r="K634">
        <v>34.962937899999993</v>
      </c>
      <c r="L634">
        <v>-97.966161600000007</v>
      </c>
      <c r="M634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634" s="5">
        <f>Table22[[#This Row],[Permit Approval Date]]-Table22[[#This Row],[Permit Submitted Date]]</f>
        <v>0</v>
      </c>
    </row>
    <row r="635" spans="1:14" hidden="1">
      <c r="A635" t="str">
        <f>"Norman"</f>
        <v>Norman</v>
      </c>
      <c r="B635">
        <v>0</v>
      </c>
      <c r="D635">
        <v>1</v>
      </c>
      <c r="E635">
        <v>36</v>
      </c>
      <c r="F635" s="1">
        <v>42790</v>
      </c>
      <c r="G635" s="1">
        <v>42790</v>
      </c>
      <c r="H635">
        <v>8</v>
      </c>
      <c r="I635">
        <v>69.319999999999993</v>
      </c>
      <c r="J635">
        <v>0</v>
      </c>
      <c r="K635">
        <v>35.232937899999996</v>
      </c>
      <c r="L635">
        <v>-97.006161599999999</v>
      </c>
      <c r="M63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35" s="5">
        <f>Table22[[#This Row],[Permit Approval Date]]-Table22[[#This Row],[Permit Submitted Date]]</f>
        <v>12</v>
      </c>
    </row>
    <row r="636" spans="1:14" hidden="1">
      <c r="A636" t="str">
        <f>"Norman"</f>
        <v>Norman</v>
      </c>
      <c r="B636">
        <v>0</v>
      </c>
      <c r="D636">
        <v>2</v>
      </c>
      <c r="E636">
        <v>36</v>
      </c>
      <c r="F636" s="1">
        <v>42832</v>
      </c>
      <c r="G636" s="1">
        <v>42838</v>
      </c>
      <c r="H636">
        <v>6</v>
      </c>
      <c r="I636">
        <v>48.539999999999992</v>
      </c>
      <c r="J636">
        <v>0</v>
      </c>
      <c r="K636">
        <v>35.132937899999995</v>
      </c>
      <c r="L636">
        <v>-97.326161600000006</v>
      </c>
      <c r="M636" s="5">
        <f>ACOS(COS(RADIANS(90-$P$2)) *COS(RADIANS(90-Table22511[[#This Row],[Latitude]])) +SIN(RADIANS(90-$P$2)) *SIN(RADIANS(90-Table22511[[#This Row],[Latitude]])) *COS(RADIANS($Q$2-Table22511[[#This Row],[Longitude]]))) *3958.756</f>
        <v>8.4746053013923888</v>
      </c>
      <c r="N636" s="5">
        <f>Table22[[#This Row],[Permit Approval Date]]-Table22[[#This Row],[Permit Submitted Date]]</f>
        <v>0</v>
      </c>
    </row>
    <row r="637" spans="1:14" hidden="1">
      <c r="A637" t="str">
        <f>"Norman"</f>
        <v>Norman</v>
      </c>
      <c r="B637">
        <v>0</v>
      </c>
      <c r="D637">
        <v>1</v>
      </c>
      <c r="E637">
        <v>36</v>
      </c>
      <c r="F637" s="1">
        <v>42838</v>
      </c>
      <c r="G637" s="1">
        <v>42838</v>
      </c>
      <c r="H637">
        <v>13</v>
      </c>
      <c r="I637">
        <v>122.91999999999999</v>
      </c>
      <c r="J637">
        <v>0</v>
      </c>
      <c r="K637">
        <v>35.552937899999996</v>
      </c>
      <c r="L637">
        <v>-96.986161600000003</v>
      </c>
      <c r="M637" s="5">
        <f>ACOS(COS(RADIANS(90-$P$2)) *COS(RADIANS(90-Table22511[[#This Row],[Latitude]])) +SIN(RADIANS(90-$P$2)) *SIN(RADIANS(90-Table22511[[#This Row],[Latitude]])) *COS(RADIANS($Q$2-Table22511[[#This Row],[Longitude]]))) *3958.756</f>
        <v>35.316230846414051</v>
      </c>
      <c r="N637" s="5">
        <f>Table22[[#This Row],[Permit Approval Date]]-Table22[[#This Row],[Permit Submitted Date]]</f>
        <v>0</v>
      </c>
    </row>
    <row r="638" spans="1:14" hidden="1">
      <c r="A638" t="str">
        <f>"Norman"</f>
        <v>Norman</v>
      </c>
      <c r="B638">
        <v>0</v>
      </c>
      <c r="D638">
        <v>2</v>
      </c>
      <c r="E638">
        <v>36</v>
      </c>
      <c r="F638" s="1">
        <v>42851</v>
      </c>
      <c r="G638" s="1">
        <v>42851</v>
      </c>
      <c r="H638">
        <v>7</v>
      </c>
      <c r="I638">
        <v>52.870000000000005</v>
      </c>
      <c r="J638">
        <v>0</v>
      </c>
      <c r="K638">
        <v>35.472937899999998</v>
      </c>
      <c r="L638">
        <v>-97.026161599999995</v>
      </c>
      <c r="M638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638" s="5">
        <f>Table22[[#This Row],[Permit Approval Date]]-Table22[[#This Row],[Permit Submitted Date]]</f>
        <v>0</v>
      </c>
    </row>
    <row r="639" spans="1:14" hidden="1">
      <c r="A639" t="str">
        <f>"Norman"</f>
        <v>Norman</v>
      </c>
      <c r="B639">
        <v>0</v>
      </c>
      <c r="D639">
        <v>1</v>
      </c>
      <c r="E639">
        <v>36</v>
      </c>
      <c r="F639" s="1">
        <v>42852</v>
      </c>
      <c r="G639" s="1">
        <v>42852</v>
      </c>
      <c r="H639">
        <v>6</v>
      </c>
      <c r="I639">
        <v>50.89</v>
      </c>
      <c r="J639">
        <v>0</v>
      </c>
      <c r="K639">
        <v>36.292937899999998</v>
      </c>
      <c r="L639">
        <v>-97.7861616</v>
      </c>
      <c r="M639" s="5">
        <f>ACOS(COS(RADIANS(90-$P$2)) *COS(RADIANS(90-Table22511[[#This Row],[Latitude]])) +SIN(RADIANS(90-$P$2)) *SIN(RADIANS(90-Table22511[[#This Row],[Latitude]])) *COS(RADIANS($Q$2-Table22511[[#This Row],[Longitude]]))) *3958.756</f>
        <v>77.471292321758767</v>
      </c>
      <c r="N639" s="5">
        <f>Table22[[#This Row],[Permit Approval Date]]-Table22[[#This Row],[Permit Submitted Date]]</f>
        <v>17</v>
      </c>
    </row>
    <row r="640" spans="1:14" hidden="1">
      <c r="A640" t="str">
        <f>"Norman"</f>
        <v>Norman</v>
      </c>
      <c r="B640">
        <v>0</v>
      </c>
      <c r="D640">
        <v>2</v>
      </c>
      <c r="E640">
        <v>36</v>
      </c>
      <c r="F640" s="1">
        <v>42877</v>
      </c>
      <c r="G640" s="1">
        <v>42877</v>
      </c>
      <c r="H640">
        <v>9</v>
      </c>
      <c r="I640">
        <v>74.389999999999986</v>
      </c>
      <c r="J640">
        <v>0</v>
      </c>
      <c r="K640">
        <v>34.902937899999998</v>
      </c>
      <c r="L640">
        <v>-97.886161600000008</v>
      </c>
      <c r="M640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640" s="5">
        <f>Table22[[#This Row],[Permit Approval Date]]-Table22[[#This Row],[Permit Submitted Date]]</f>
        <v>7</v>
      </c>
    </row>
    <row r="641" spans="1:14" hidden="1">
      <c r="A641" t="str">
        <f>"Norman"</f>
        <v>Norman</v>
      </c>
      <c r="B641">
        <v>0</v>
      </c>
      <c r="D641">
        <v>2</v>
      </c>
      <c r="E641">
        <v>36</v>
      </c>
      <c r="F641" s="1">
        <v>42878</v>
      </c>
      <c r="G641" s="1">
        <v>42878</v>
      </c>
      <c r="H641">
        <v>6</v>
      </c>
      <c r="I641">
        <v>57.69</v>
      </c>
      <c r="J641">
        <v>0</v>
      </c>
      <c r="K641">
        <v>36.452937899999995</v>
      </c>
      <c r="L641">
        <v>-97.7861616</v>
      </c>
      <c r="M641" s="5">
        <f>ACOS(COS(RADIANS(90-$P$2)) *COS(RADIANS(90-Table22511[[#This Row],[Latitude]])) +SIN(RADIANS(90-$P$2)) *SIN(RADIANS(90-Table22511[[#This Row],[Latitude]])) *COS(RADIANS($Q$2-Table22511[[#This Row],[Longitude]]))) *3958.756</f>
        <v>88.224846694032422</v>
      </c>
      <c r="N641" s="5">
        <f>Table22[[#This Row],[Permit Approval Date]]-Table22[[#This Row],[Permit Submitted Date]]</f>
        <v>14</v>
      </c>
    </row>
    <row r="642" spans="1:14" hidden="1">
      <c r="A642" t="str">
        <f>"Norman"</f>
        <v>Norman</v>
      </c>
      <c r="B642">
        <v>0</v>
      </c>
      <c r="D642">
        <v>1</v>
      </c>
      <c r="E642">
        <v>36</v>
      </c>
      <c r="F642" s="1">
        <v>42928</v>
      </c>
      <c r="G642" s="1">
        <v>42928</v>
      </c>
      <c r="H642">
        <v>6</v>
      </c>
      <c r="I642">
        <v>46.61</v>
      </c>
      <c r="J642">
        <v>0</v>
      </c>
      <c r="K642">
        <v>35.232937899999996</v>
      </c>
      <c r="L642">
        <v>-97.006161599999999</v>
      </c>
      <c r="M64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42" s="5">
        <f>Table22[[#This Row],[Permit Approval Date]]-Table22[[#This Row],[Permit Submitted Date]]</f>
        <v>0</v>
      </c>
    </row>
    <row r="643" spans="1:14">
      <c r="A643" t="str">
        <f>"Norman"</f>
        <v>Norman</v>
      </c>
      <c r="B643">
        <v>0</v>
      </c>
      <c r="C643">
        <v>1</v>
      </c>
      <c r="D643">
        <v>1</v>
      </c>
      <c r="E643">
        <v>36</v>
      </c>
      <c r="F643" s="1">
        <v>42976</v>
      </c>
      <c r="G643" s="1">
        <v>42992</v>
      </c>
      <c r="H643">
        <v>20</v>
      </c>
      <c r="I643">
        <v>155.36000000000004</v>
      </c>
      <c r="J643">
        <v>10.65</v>
      </c>
      <c r="K643">
        <v>34.962937899999993</v>
      </c>
      <c r="L643">
        <v>-97.966161600000007</v>
      </c>
      <c r="M643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643" s="5">
        <f>Table22[[#This Row],[Permit Approval Date]]-Table22[[#This Row],[Permit Submitted Date]]</f>
        <v>0</v>
      </c>
    </row>
    <row r="644" spans="1:14" hidden="1">
      <c r="A644" t="str">
        <f>"Norman"</f>
        <v>Norman</v>
      </c>
      <c r="B644">
        <v>1</v>
      </c>
      <c r="D644">
        <v>2</v>
      </c>
      <c r="E644">
        <v>36</v>
      </c>
      <c r="F644" s="1">
        <v>43003</v>
      </c>
      <c r="G644" s="1">
        <v>43018</v>
      </c>
      <c r="H644">
        <v>8</v>
      </c>
      <c r="I644">
        <v>60.05</v>
      </c>
      <c r="J644">
        <v>0</v>
      </c>
      <c r="K644">
        <v>35.155345199999999</v>
      </c>
      <c r="L644">
        <v>-97.494357899999997</v>
      </c>
      <c r="M644" s="5">
        <f>ACOS(COS(RADIANS(90-$P$2)) *COS(RADIANS(90-Table22511[[#This Row],[Latitude]])) +SIN(RADIANS(90-$P$2)) *SIN(RADIANS(90-Table22511[[#This Row],[Latitude]])) *COS(RADIANS($Q$2-Table22511[[#This Row],[Longitude]]))) *3958.756</f>
        <v>4.4216356396630072</v>
      </c>
      <c r="N644" s="5">
        <f>Table22[[#This Row],[Permit Approval Date]]-Table22[[#This Row],[Permit Submitted Date]]</f>
        <v>4</v>
      </c>
    </row>
    <row r="645" spans="1:14" hidden="1">
      <c r="A645" t="str">
        <f>"Norman"</f>
        <v>Norman</v>
      </c>
      <c r="B645">
        <v>1</v>
      </c>
      <c r="D645">
        <v>2</v>
      </c>
      <c r="E645">
        <v>36</v>
      </c>
      <c r="F645" s="1">
        <v>43007</v>
      </c>
      <c r="G645" s="1">
        <v>43012</v>
      </c>
      <c r="H645">
        <v>12</v>
      </c>
      <c r="I645">
        <v>103.76</v>
      </c>
      <c r="J645">
        <v>4.5</v>
      </c>
      <c r="K645">
        <v>35.183205600000001</v>
      </c>
      <c r="L645">
        <v>-97.668782399999998</v>
      </c>
      <c r="M645" s="5">
        <f>ACOS(COS(RADIANS(90-$P$2)) *COS(RADIANS(90-Table22511[[#This Row],[Latitude]])) +SIN(RADIANS(90-$P$2)) *SIN(RADIANS(90-Table22511[[#This Row],[Latitude]])) *COS(RADIANS($Q$2-Table22511[[#This Row],[Longitude]]))) *3958.756</f>
        <v>12.643083970654461</v>
      </c>
      <c r="N645" s="5">
        <f>Table22[[#This Row],[Permit Approval Date]]-Table22[[#This Row],[Permit Submitted Date]]</f>
        <v>0</v>
      </c>
    </row>
    <row r="646" spans="1:14">
      <c r="A646" t="str">
        <f>"Norman"</f>
        <v>Norman</v>
      </c>
      <c r="B646">
        <v>0</v>
      </c>
      <c r="C646">
        <v>1</v>
      </c>
      <c r="D646">
        <v>1</v>
      </c>
      <c r="E646">
        <v>36</v>
      </c>
      <c r="F646" s="1">
        <v>43007</v>
      </c>
      <c r="G646" s="1">
        <v>43017</v>
      </c>
      <c r="H646">
        <v>9</v>
      </c>
      <c r="I646">
        <v>63.91</v>
      </c>
      <c r="J646">
        <v>18.350000000000001</v>
      </c>
      <c r="K646">
        <v>35.262937899999997</v>
      </c>
      <c r="L646">
        <v>-97.806161599999996</v>
      </c>
      <c r="M646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646" s="5">
        <f>Table22[[#This Row],[Permit Approval Date]]-Table22[[#This Row],[Permit Submitted Date]]</f>
        <v>8</v>
      </c>
    </row>
    <row r="647" spans="1:14" hidden="1">
      <c r="A647" t="str">
        <f>"Norman"</f>
        <v>Norman</v>
      </c>
      <c r="B647">
        <v>0</v>
      </c>
      <c r="D647">
        <v>1</v>
      </c>
      <c r="E647">
        <v>36</v>
      </c>
      <c r="F647" s="1">
        <v>43013</v>
      </c>
      <c r="G647" s="1">
        <v>43013</v>
      </c>
      <c r="H647">
        <v>15</v>
      </c>
      <c r="I647">
        <v>111.12</v>
      </c>
      <c r="J647">
        <v>0</v>
      </c>
      <c r="K647">
        <v>34.962937899999993</v>
      </c>
      <c r="L647">
        <v>-97.966161600000007</v>
      </c>
      <c r="M64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647" s="5">
        <f>Table22[[#This Row],[Permit Approval Date]]-Table22[[#This Row],[Permit Submitted Date]]</f>
        <v>9</v>
      </c>
    </row>
    <row r="648" spans="1:14" hidden="1">
      <c r="A648" t="str">
        <f>"Norman"</f>
        <v>Norman</v>
      </c>
      <c r="B648">
        <v>1</v>
      </c>
      <c r="D648">
        <v>2</v>
      </c>
      <c r="E648">
        <v>36</v>
      </c>
      <c r="F648" s="1">
        <v>43020</v>
      </c>
      <c r="G648" s="1">
        <v>43025</v>
      </c>
      <c r="H648">
        <v>6</v>
      </c>
      <c r="I648">
        <v>55.61</v>
      </c>
      <c r="J648">
        <v>0</v>
      </c>
      <c r="K648">
        <v>34.593924999999999</v>
      </c>
      <c r="L648">
        <v>-97.979213999999999</v>
      </c>
      <c r="M648" s="5">
        <f>ACOS(COS(RADIANS(90-$P$2)) *COS(RADIANS(90-Table22511[[#This Row],[Latitude]])) +SIN(RADIANS(90-$P$2)) *SIN(RADIANS(90-Table22511[[#This Row],[Latitude]])) *COS(RADIANS($Q$2-Table22511[[#This Row],[Longitude]]))) *3958.756</f>
        <v>51.958792222098623</v>
      </c>
      <c r="N648" s="5">
        <f>Table22[[#This Row],[Permit Approval Date]]-Table22[[#This Row],[Permit Submitted Date]]</f>
        <v>9</v>
      </c>
    </row>
    <row r="649" spans="1:14">
      <c r="A649" t="str">
        <f>"Norman"</f>
        <v>Norman</v>
      </c>
      <c r="B649">
        <v>1</v>
      </c>
      <c r="C649">
        <v>1</v>
      </c>
      <c r="D649">
        <v>2</v>
      </c>
      <c r="E649">
        <v>36</v>
      </c>
      <c r="F649" s="1">
        <v>43025</v>
      </c>
      <c r="G649" s="1">
        <v>43025</v>
      </c>
      <c r="H649">
        <v>10</v>
      </c>
      <c r="I649">
        <v>49.339999999999996</v>
      </c>
      <c r="J649">
        <v>13.620000000000001</v>
      </c>
      <c r="K649">
        <v>35.550556999999998</v>
      </c>
      <c r="L649">
        <v>-97.470181400000001</v>
      </c>
      <c r="M649" s="5">
        <f>ACOS(COS(RADIANS(90-$P$2)) *COS(RADIANS(90-Table22511[[#This Row],[Latitude]])) +SIN(RADIANS(90-$P$2)) *SIN(RADIANS(90-Table22511[[#This Row],[Latitude]])) *COS(RADIANS($Q$2-Table22511[[#This Row],[Longitude]]))) *3958.756</f>
        <v>23.838805986574858</v>
      </c>
      <c r="N649" s="5">
        <f>Table22[[#This Row],[Permit Approval Date]]-Table22[[#This Row],[Permit Submitted Date]]</f>
        <v>9</v>
      </c>
    </row>
    <row r="650" spans="1:14" hidden="1">
      <c r="A650" t="str">
        <f>"Norman"</f>
        <v>Norman</v>
      </c>
      <c r="B650">
        <v>0</v>
      </c>
      <c r="D650">
        <v>1</v>
      </c>
      <c r="E650">
        <v>36</v>
      </c>
      <c r="F650" s="1">
        <v>43073</v>
      </c>
      <c r="G650" s="1">
        <v>43083</v>
      </c>
      <c r="H650">
        <v>4</v>
      </c>
      <c r="I650">
        <v>41.96</v>
      </c>
      <c r="J650">
        <v>0</v>
      </c>
      <c r="K650">
        <v>35.092937899999995</v>
      </c>
      <c r="L650">
        <v>-97.236161600000003</v>
      </c>
      <c r="M650" s="5">
        <f>ACOS(COS(RADIANS(90-$P$2)) *COS(RADIANS(90-Table22511[[#This Row],[Latitude]])) +SIN(RADIANS(90-$P$2)) *SIN(RADIANS(90-Table22511[[#This Row],[Latitude]])) *COS(RADIANS($Q$2-Table22511[[#This Row],[Longitude]]))) *3958.756</f>
        <v>14.228947513888629</v>
      </c>
      <c r="N650" s="5">
        <f>Table22[[#This Row],[Permit Approval Date]]-Table22[[#This Row],[Permit Submitted Date]]</f>
        <v>8</v>
      </c>
    </row>
    <row r="651" spans="1:14" hidden="1">
      <c r="A651" t="str">
        <f>"Norman"</f>
        <v>Norman</v>
      </c>
      <c r="B651">
        <v>0</v>
      </c>
      <c r="D651">
        <v>2</v>
      </c>
      <c r="E651">
        <v>37</v>
      </c>
      <c r="F651" s="1">
        <v>42381</v>
      </c>
      <c r="G651" s="1">
        <v>42388</v>
      </c>
      <c r="H651">
        <v>5</v>
      </c>
      <c r="I651">
        <v>48</v>
      </c>
      <c r="J651">
        <v>0</v>
      </c>
      <c r="K651">
        <v>35.602937899999993</v>
      </c>
      <c r="L651">
        <v>-97.566161600000001</v>
      </c>
      <c r="M651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651" s="5">
        <f>Table22[[#This Row],[Permit Approval Date]]-Table22[[#This Row],[Permit Submitted Date]]</f>
        <v>2</v>
      </c>
    </row>
    <row r="652" spans="1:14" hidden="1">
      <c r="A652" t="str">
        <f>"Norman"</f>
        <v>Norman</v>
      </c>
      <c r="B652">
        <v>0</v>
      </c>
      <c r="D652">
        <v>2</v>
      </c>
      <c r="E652">
        <v>37</v>
      </c>
      <c r="F652" s="1">
        <v>42403</v>
      </c>
      <c r="G652" s="1">
        <v>42408</v>
      </c>
      <c r="H652">
        <v>10</v>
      </c>
      <c r="I652">
        <v>80</v>
      </c>
      <c r="J652">
        <v>0</v>
      </c>
      <c r="K652">
        <v>35.602937899999993</v>
      </c>
      <c r="L652">
        <v>-97.686161600000005</v>
      </c>
      <c r="M652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652" s="5">
        <f>Table22[[#This Row],[Permit Approval Date]]-Table22[[#This Row],[Permit Submitted Date]]</f>
        <v>9</v>
      </c>
    </row>
    <row r="653" spans="1:14" hidden="1">
      <c r="A653" t="str">
        <f>"Norman"</f>
        <v>Norman</v>
      </c>
      <c r="B653">
        <v>0</v>
      </c>
      <c r="D653">
        <v>2</v>
      </c>
      <c r="E653">
        <v>37</v>
      </c>
      <c r="F653" s="1">
        <v>42461</v>
      </c>
      <c r="G653" s="1">
        <v>42465</v>
      </c>
      <c r="H653">
        <v>13</v>
      </c>
      <c r="I653">
        <v>87</v>
      </c>
      <c r="J653">
        <v>0</v>
      </c>
      <c r="K653">
        <v>35.242937899999994</v>
      </c>
      <c r="L653">
        <v>-97.266161600000004</v>
      </c>
      <c r="M653" s="5">
        <f>ACOS(COS(RADIANS(90-$P$2)) *COS(RADIANS(90-Table22511[[#This Row],[Latitude]])) +SIN(RADIANS(90-$P$2)) *SIN(RADIANS(90-Table22511[[#This Row],[Latitude]])) *COS(RADIANS($Q$2-Table22511[[#This Row],[Longitude]]))) *3958.756</f>
        <v>10.49913770014671</v>
      </c>
      <c r="N653" s="5">
        <f>Table22[[#This Row],[Permit Approval Date]]-Table22[[#This Row],[Permit Submitted Date]]</f>
        <v>0</v>
      </c>
    </row>
    <row r="654" spans="1:14" hidden="1">
      <c r="A654" t="str">
        <f>"Norman"</f>
        <v>Norman</v>
      </c>
      <c r="B654">
        <v>0</v>
      </c>
      <c r="D654">
        <v>1</v>
      </c>
      <c r="E654">
        <v>37</v>
      </c>
      <c r="F654" s="1">
        <v>42534</v>
      </c>
      <c r="G654" s="1">
        <v>42541</v>
      </c>
      <c r="H654">
        <v>18</v>
      </c>
      <c r="I654">
        <v>139.5</v>
      </c>
      <c r="J654">
        <v>0</v>
      </c>
      <c r="K654">
        <v>36.002937899999999</v>
      </c>
      <c r="L654">
        <v>-97.346161600000002</v>
      </c>
      <c r="M654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654" s="5">
        <f>Table22[[#This Row],[Permit Approval Date]]-Table22[[#This Row],[Permit Submitted Date]]</f>
        <v>8</v>
      </c>
    </row>
    <row r="655" spans="1:14" hidden="1">
      <c r="A655" t="str">
        <f>"Norman"</f>
        <v>Norman</v>
      </c>
      <c r="B655">
        <v>0</v>
      </c>
      <c r="D655">
        <v>2</v>
      </c>
      <c r="E655">
        <v>37</v>
      </c>
      <c r="F655" s="1">
        <v>42541</v>
      </c>
      <c r="G655" s="1">
        <v>42541</v>
      </c>
      <c r="H655">
        <v>13</v>
      </c>
      <c r="I655">
        <v>104</v>
      </c>
      <c r="J655">
        <v>0</v>
      </c>
      <c r="K655">
        <v>35.102937899999993</v>
      </c>
      <c r="L655">
        <v>-97.276161599999995</v>
      </c>
      <c r="M655" s="5">
        <f>ACOS(COS(RADIANS(90-$P$2)) *COS(RADIANS(90-Table22511[[#This Row],[Latitude]])) +SIN(RADIANS(90-$P$2)) *SIN(RADIANS(90-Table22511[[#This Row],[Latitude]])) *COS(RADIANS($Q$2-Table22511[[#This Row],[Longitude]]))) *3958.756</f>
        <v>11.979075684087395</v>
      </c>
      <c r="N655" s="5">
        <f>Table22[[#This Row],[Permit Approval Date]]-Table22[[#This Row],[Permit Submitted Date]]</f>
        <v>9</v>
      </c>
    </row>
    <row r="656" spans="1:14" hidden="1">
      <c r="A656" t="str">
        <f>"Norman"</f>
        <v>Norman</v>
      </c>
      <c r="B656">
        <v>0</v>
      </c>
      <c r="D656">
        <v>1</v>
      </c>
      <c r="E656">
        <v>37</v>
      </c>
      <c r="F656" s="1">
        <v>42556</v>
      </c>
      <c r="G656" s="1">
        <v>42556</v>
      </c>
      <c r="H656">
        <v>5</v>
      </c>
      <c r="I656">
        <v>40</v>
      </c>
      <c r="J656">
        <v>0</v>
      </c>
      <c r="K656">
        <v>35.422937899999994</v>
      </c>
      <c r="L656">
        <v>-97.106161600000007</v>
      </c>
      <c r="M656" s="5">
        <f>ACOS(COS(RADIANS(90-$P$2)) *COS(RADIANS(90-Table22511[[#This Row],[Latitude]])) +SIN(RADIANS(90-$P$2)) *SIN(RADIANS(90-Table22511[[#This Row],[Latitude]])) *COS(RADIANS($Q$2-Table22511[[#This Row],[Longitude]]))) *3958.756</f>
        <v>24.350899798056059</v>
      </c>
      <c r="N656" s="5">
        <f>Table22[[#This Row],[Permit Approval Date]]-Table22[[#This Row],[Permit Submitted Date]]</f>
        <v>9</v>
      </c>
    </row>
    <row r="657" spans="1:14" hidden="1">
      <c r="A657" t="str">
        <f>"Norman"</f>
        <v>Norman</v>
      </c>
      <c r="B657">
        <v>0</v>
      </c>
      <c r="D657">
        <v>1</v>
      </c>
      <c r="E657">
        <v>37</v>
      </c>
      <c r="F657" s="1">
        <v>42641</v>
      </c>
      <c r="G657" s="1">
        <v>42643</v>
      </c>
      <c r="H657">
        <v>12</v>
      </c>
      <c r="I657">
        <v>80.329999999999984</v>
      </c>
      <c r="J657">
        <v>0</v>
      </c>
      <c r="K657">
        <v>35.222937899999998</v>
      </c>
      <c r="L657">
        <v>-97.486161600000003</v>
      </c>
      <c r="M657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657" s="5">
        <f>Table22[[#This Row],[Permit Approval Date]]-Table22[[#This Row],[Permit Submitted Date]]</f>
        <v>0</v>
      </c>
    </row>
    <row r="658" spans="1:14">
      <c r="A658" t="str">
        <f>"Norman"</f>
        <v>Norman</v>
      </c>
      <c r="B658">
        <v>0</v>
      </c>
      <c r="C658">
        <v>1</v>
      </c>
      <c r="D658">
        <v>2</v>
      </c>
      <c r="E658">
        <v>37</v>
      </c>
      <c r="F658" s="1">
        <v>42647</v>
      </c>
      <c r="G658" s="1">
        <v>42654</v>
      </c>
      <c r="H658">
        <v>4</v>
      </c>
      <c r="I658">
        <v>28.56</v>
      </c>
      <c r="J658">
        <v>11.02</v>
      </c>
      <c r="K658">
        <v>36.292937899999998</v>
      </c>
      <c r="L658">
        <v>-97.566161600000001</v>
      </c>
      <c r="M658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658" s="5">
        <f>Table22[[#This Row],[Permit Approval Date]]-Table22[[#This Row],[Permit Submitted Date]]</f>
        <v>0</v>
      </c>
    </row>
    <row r="659" spans="1:14" hidden="1">
      <c r="A659" t="str">
        <f>"Norman"</f>
        <v>Norman</v>
      </c>
      <c r="B659">
        <v>0</v>
      </c>
      <c r="D659">
        <v>1</v>
      </c>
      <c r="E659">
        <v>37</v>
      </c>
      <c r="F659" s="1">
        <v>42915</v>
      </c>
      <c r="G659" s="1">
        <v>42927</v>
      </c>
      <c r="H659">
        <v>6</v>
      </c>
      <c r="I659">
        <v>53.13</v>
      </c>
      <c r="J659">
        <v>0</v>
      </c>
      <c r="K659">
        <v>35.162937899999996</v>
      </c>
      <c r="L659">
        <v>-96.9261616</v>
      </c>
      <c r="M659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659" s="5">
        <f>Table22[[#This Row],[Permit Approval Date]]-Table22[[#This Row],[Permit Submitted Date]]</f>
        <v>8</v>
      </c>
    </row>
    <row r="660" spans="1:14" hidden="1">
      <c r="A660" t="str">
        <f>"Norman"</f>
        <v>Norman</v>
      </c>
      <c r="B660">
        <v>0</v>
      </c>
      <c r="D660">
        <v>1</v>
      </c>
      <c r="E660">
        <v>37</v>
      </c>
      <c r="F660" s="1">
        <v>42928</v>
      </c>
      <c r="G660" s="1">
        <v>42941</v>
      </c>
      <c r="H660">
        <v>6</v>
      </c>
      <c r="I660">
        <v>54.42</v>
      </c>
      <c r="J660">
        <v>0</v>
      </c>
      <c r="K660">
        <v>35.232937899999996</v>
      </c>
      <c r="L660">
        <v>-97.006161599999999</v>
      </c>
      <c r="M66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60" s="5">
        <f>Table22[[#This Row],[Permit Approval Date]]-Table22[[#This Row],[Permit Submitted Date]]</f>
        <v>11</v>
      </c>
    </row>
    <row r="661" spans="1:14" hidden="1">
      <c r="A661" t="str">
        <f>"Norman"</f>
        <v>Norman</v>
      </c>
      <c r="B661">
        <v>0</v>
      </c>
      <c r="D661">
        <v>1</v>
      </c>
      <c r="E661">
        <v>37</v>
      </c>
      <c r="F661" s="1">
        <v>42934</v>
      </c>
      <c r="G661" s="1">
        <v>42934</v>
      </c>
      <c r="H661">
        <v>10</v>
      </c>
      <c r="I661">
        <v>59.41</v>
      </c>
      <c r="J661">
        <v>6.58</v>
      </c>
      <c r="K661">
        <v>34.902937899999998</v>
      </c>
      <c r="L661">
        <v>-97.886161600000008</v>
      </c>
      <c r="M661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661" s="5">
        <f>Table22[[#This Row],[Permit Approval Date]]-Table22[[#This Row],[Permit Submitted Date]]</f>
        <v>0</v>
      </c>
    </row>
    <row r="662" spans="1:14" hidden="1">
      <c r="A662" t="str">
        <f>"Norman"</f>
        <v>Norman</v>
      </c>
      <c r="B662">
        <v>0</v>
      </c>
      <c r="D662">
        <v>1</v>
      </c>
      <c r="E662">
        <v>37</v>
      </c>
      <c r="F662" s="1">
        <v>42954</v>
      </c>
      <c r="G662" s="1">
        <v>42957</v>
      </c>
      <c r="H662">
        <v>6</v>
      </c>
      <c r="I662">
        <v>49.98</v>
      </c>
      <c r="J662">
        <v>0</v>
      </c>
      <c r="K662">
        <v>34.982937899999996</v>
      </c>
      <c r="L662">
        <v>-97.396161599999999</v>
      </c>
      <c r="M662" s="5">
        <f>ACOS(COS(RADIANS(90-$P$2)) *COS(RADIANS(90-Table22511[[#This Row],[Latitude]])) +SIN(RADIANS(90-$P$2)) *SIN(RADIANS(90-Table22511[[#This Row],[Latitude]])) *COS(RADIANS($Q$2-Table22511[[#This Row],[Longitude]]))) *3958.756</f>
        <v>15.67853663998685</v>
      </c>
      <c r="N662" s="5">
        <f>Table22[[#This Row],[Permit Approval Date]]-Table22[[#This Row],[Permit Submitted Date]]</f>
        <v>0</v>
      </c>
    </row>
    <row r="663" spans="1:14" hidden="1">
      <c r="A663" t="str">
        <f>"Norman"</f>
        <v>Norman</v>
      </c>
      <c r="B663">
        <v>0</v>
      </c>
      <c r="D663">
        <v>1</v>
      </c>
      <c r="E663">
        <v>37</v>
      </c>
      <c r="F663" s="1">
        <v>42963</v>
      </c>
      <c r="G663" s="1">
        <v>42979</v>
      </c>
      <c r="H663">
        <v>8</v>
      </c>
      <c r="I663">
        <v>70.73</v>
      </c>
      <c r="J663">
        <v>0</v>
      </c>
      <c r="K663">
        <v>35.482937899999996</v>
      </c>
      <c r="L663">
        <v>-97.206161600000001</v>
      </c>
      <c r="M663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663" s="5">
        <f>Table22[[#This Row],[Permit Approval Date]]-Table22[[#This Row],[Permit Submitted Date]]</f>
        <v>0</v>
      </c>
    </row>
    <row r="664" spans="1:14">
      <c r="A664" t="str">
        <f>"Norman"</f>
        <v>Norman</v>
      </c>
      <c r="B664">
        <v>1</v>
      </c>
      <c r="C664">
        <v>1</v>
      </c>
      <c r="D664">
        <v>2</v>
      </c>
      <c r="E664">
        <v>37</v>
      </c>
      <c r="F664" s="1">
        <v>42971</v>
      </c>
      <c r="G664" s="1">
        <v>42977</v>
      </c>
      <c r="H664">
        <v>13</v>
      </c>
      <c r="I664">
        <v>98.96</v>
      </c>
      <c r="J664">
        <v>11.25</v>
      </c>
      <c r="K664">
        <v>35.241928299999998</v>
      </c>
      <c r="L664">
        <v>-97.456524599999995</v>
      </c>
      <c r="M664" s="5">
        <f>ACOS(COS(RADIANS(90-$P$2)) *COS(RADIANS(90-Table22511[[#This Row],[Latitude]])) +SIN(RADIANS(90-$P$2)) *SIN(RADIANS(90-Table22511[[#This Row],[Latitude]])) *COS(RADIANS($Q$2-Table22511[[#This Row],[Longitude]]))) *3958.756</f>
        <v>2.5399373406103414</v>
      </c>
      <c r="N664" s="5">
        <f>Table22[[#This Row],[Permit Approval Date]]-Table22[[#This Row],[Permit Submitted Date]]</f>
        <v>0</v>
      </c>
    </row>
    <row r="665" spans="1:14" hidden="1">
      <c r="A665" t="str">
        <f>"Norman"</f>
        <v>Norman</v>
      </c>
      <c r="B665">
        <v>1</v>
      </c>
      <c r="D665">
        <v>2</v>
      </c>
      <c r="E665">
        <v>37</v>
      </c>
      <c r="F665" s="1">
        <v>43025</v>
      </c>
      <c r="G665" s="1">
        <v>43038</v>
      </c>
      <c r="H665">
        <v>12</v>
      </c>
      <c r="I665">
        <v>113.08</v>
      </c>
      <c r="J665">
        <v>0</v>
      </c>
      <c r="K665">
        <v>34.988142000000003</v>
      </c>
      <c r="L665">
        <v>-97.275610999999998</v>
      </c>
      <c r="M665" s="5">
        <f>ACOS(COS(RADIANS(90-$P$2)) *COS(RADIANS(90-Table22511[[#This Row],[Latitude]])) +SIN(RADIANS(90-$P$2)) *SIN(RADIANS(90-Table22511[[#This Row],[Latitude]])) *COS(RADIANS($Q$2-Table22511[[#This Row],[Longitude]]))) *3958.756</f>
        <v>17.893484581304001</v>
      </c>
      <c r="N665" s="5">
        <f>Table22[[#This Row],[Permit Approval Date]]-Table22[[#This Row],[Permit Submitted Date]]</f>
        <v>0</v>
      </c>
    </row>
    <row r="666" spans="1:14" hidden="1">
      <c r="A666" t="str">
        <f>"Norman"</f>
        <v>Norman</v>
      </c>
      <c r="B666">
        <v>1</v>
      </c>
      <c r="D666">
        <v>2</v>
      </c>
      <c r="E666">
        <v>37</v>
      </c>
      <c r="F666" s="1">
        <v>43026</v>
      </c>
      <c r="G666" s="1">
        <v>43033</v>
      </c>
      <c r="H666">
        <v>5</v>
      </c>
      <c r="I666">
        <v>43.519999999999996</v>
      </c>
      <c r="J666">
        <v>1.98</v>
      </c>
      <c r="K666">
        <v>35.203924999999998</v>
      </c>
      <c r="L666">
        <v>-97.459214000000003</v>
      </c>
      <c r="M666" s="5">
        <f>ACOS(COS(RADIANS(90-$P$2)) *COS(RADIANS(90-Table22511[[#This Row],[Latitude]])) +SIN(RADIANS(90-$P$2)) *SIN(RADIANS(90-Table22511[[#This Row],[Latitude]])) *COS(RADIANS($Q$2-Table22511[[#This Row],[Longitude]]))) *3958.756</f>
        <v>0.72632740937908113</v>
      </c>
      <c r="N666" s="5">
        <f>Table22[[#This Row],[Permit Approval Date]]-Table22[[#This Row],[Permit Submitted Date]]</f>
        <v>11</v>
      </c>
    </row>
    <row r="667" spans="1:14" hidden="1">
      <c r="A667" t="str">
        <f>"Norman"</f>
        <v>Norman</v>
      </c>
      <c r="B667">
        <v>1</v>
      </c>
      <c r="D667">
        <v>2</v>
      </c>
      <c r="E667">
        <v>37</v>
      </c>
      <c r="F667" s="1">
        <v>43090</v>
      </c>
      <c r="G667" s="1">
        <v>43098</v>
      </c>
      <c r="H667">
        <v>8</v>
      </c>
      <c r="I667">
        <v>75.069999999999993</v>
      </c>
      <c r="J667">
        <v>0</v>
      </c>
      <c r="K667">
        <v>35.162937899999996</v>
      </c>
      <c r="L667">
        <v>-96.9261616</v>
      </c>
      <c r="M667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667" s="5">
        <f>Table22[[#This Row],[Permit Approval Date]]-Table22[[#This Row],[Permit Submitted Date]]</f>
        <v>0</v>
      </c>
    </row>
    <row r="668" spans="1:14" hidden="1">
      <c r="A668" t="str">
        <f>"Norman"</f>
        <v>Norman</v>
      </c>
      <c r="B668">
        <v>0</v>
      </c>
      <c r="D668">
        <v>2</v>
      </c>
      <c r="E668">
        <v>38</v>
      </c>
      <c r="F668" s="1">
        <v>42395</v>
      </c>
      <c r="G668" s="1">
        <v>42402</v>
      </c>
      <c r="H668">
        <v>12</v>
      </c>
      <c r="I668">
        <v>109</v>
      </c>
      <c r="J668">
        <v>0</v>
      </c>
      <c r="K668">
        <v>35.602937899999993</v>
      </c>
      <c r="L668">
        <v>-97.686161600000005</v>
      </c>
      <c r="M668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668" s="5">
        <f>Table22[[#This Row],[Permit Approval Date]]-Table22[[#This Row],[Permit Submitted Date]]</f>
        <v>0</v>
      </c>
    </row>
    <row r="669" spans="1:14" hidden="1">
      <c r="A669" t="str">
        <f>"Norman"</f>
        <v>Norman</v>
      </c>
      <c r="B669">
        <v>0</v>
      </c>
      <c r="D669">
        <v>1</v>
      </c>
      <c r="E669">
        <v>38</v>
      </c>
      <c r="F669" s="1">
        <v>42408</v>
      </c>
      <c r="G669" s="1">
        <v>42411</v>
      </c>
      <c r="H669">
        <v>8</v>
      </c>
      <c r="I669">
        <v>82.5</v>
      </c>
      <c r="J669">
        <v>0</v>
      </c>
      <c r="K669">
        <v>36.002937899999999</v>
      </c>
      <c r="L669">
        <v>-97.346161600000002</v>
      </c>
      <c r="M669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669" s="5">
        <f>Table22[[#This Row],[Permit Approval Date]]-Table22[[#This Row],[Permit Submitted Date]]</f>
        <v>7</v>
      </c>
    </row>
    <row r="670" spans="1:14" hidden="1">
      <c r="A670" t="str">
        <f>"Norman"</f>
        <v>Norman</v>
      </c>
      <c r="B670">
        <v>0</v>
      </c>
      <c r="D670">
        <v>1</v>
      </c>
      <c r="E670">
        <v>38</v>
      </c>
      <c r="F670" s="1">
        <v>42487</v>
      </c>
      <c r="G670" s="1">
        <v>42487</v>
      </c>
      <c r="H670">
        <v>8</v>
      </c>
      <c r="I670">
        <v>66</v>
      </c>
      <c r="J670">
        <v>0</v>
      </c>
      <c r="K670">
        <v>36.262937899999997</v>
      </c>
      <c r="L670">
        <v>-97.766161600000004</v>
      </c>
      <c r="M670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670" s="5">
        <f>Table22[[#This Row],[Permit Approval Date]]-Table22[[#This Row],[Permit Submitted Date]]</f>
        <v>4</v>
      </c>
    </row>
    <row r="671" spans="1:14" hidden="1">
      <c r="A671" t="str">
        <f>"Norman"</f>
        <v>Norman</v>
      </c>
      <c r="B671">
        <v>0</v>
      </c>
      <c r="D671">
        <v>1</v>
      </c>
      <c r="E671">
        <v>38</v>
      </c>
      <c r="F671" s="1">
        <v>42501</v>
      </c>
      <c r="G671" s="1">
        <v>42501</v>
      </c>
      <c r="H671">
        <v>5</v>
      </c>
      <c r="I671">
        <v>38</v>
      </c>
      <c r="J671">
        <v>0</v>
      </c>
      <c r="K671">
        <v>34.902937899999998</v>
      </c>
      <c r="L671">
        <v>-97.886161600000008</v>
      </c>
      <c r="M671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671" s="5">
        <f>Table22[[#This Row],[Permit Approval Date]]-Table22[[#This Row],[Permit Submitted Date]]</f>
        <v>4</v>
      </c>
    </row>
    <row r="672" spans="1:14" hidden="1">
      <c r="A672" t="str">
        <f>"Norman"</f>
        <v>Norman</v>
      </c>
      <c r="B672">
        <v>0</v>
      </c>
      <c r="D672">
        <v>2</v>
      </c>
      <c r="E672">
        <v>38</v>
      </c>
      <c r="F672" s="1">
        <v>42598</v>
      </c>
      <c r="G672" s="1">
        <v>42606</v>
      </c>
      <c r="H672">
        <v>5</v>
      </c>
      <c r="I672">
        <v>41</v>
      </c>
      <c r="J672">
        <v>0</v>
      </c>
      <c r="K672">
        <v>35.602937899999993</v>
      </c>
      <c r="L672">
        <v>-97.686161600000005</v>
      </c>
      <c r="M672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672" s="5">
        <f>Table22[[#This Row],[Permit Approval Date]]-Table22[[#This Row],[Permit Submitted Date]]</f>
        <v>0</v>
      </c>
    </row>
    <row r="673" spans="1:14" hidden="1">
      <c r="A673" t="str">
        <f>"Norman"</f>
        <v>Norman</v>
      </c>
      <c r="B673">
        <v>0</v>
      </c>
      <c r="D673">
        <v>1</v>
      </c>
      <c r="E673">
        <v>38</v>
      </c>
      <c r="F673" s="1">
        <v>42620</v>
      </c>
      <c r="G673" s="1">
        <v>42620</v>
      </c>
      <c r="H673">
        <v>4</v>
      </c>
      <c r="I673">
        <v>40.68</v>
      </c>
      <c r="J673">
        <v>0</v>
      </c>
      <c r="K673">
        <v>35.962937899999993</v>
      </c>
      <c r="L673">
        <v>-97.996161600000008</v>
      </c>
      <c r="M673" s="5">
        <f>ACOS(COS(RADIANS(90-$P$2)) *COS(RADIANS(90-Table22511[[#This Row],[Latitude]])) +SIN(RADIANS(90-$P$2)) *SIN(RADIANS(90-Table22511[[#This Row],[Latitude]])) *COS(RADIANS($Q$2-Table22511[[#This Row],[Longitude]]))) *3958.756</f>
        <v>60.730642195614529</v>
      </c>
      <c r="N673" s="5">
        <f>Table22[[#This Row],[Permit Approval Date]]-Table22[[#This Row],[Permit Submitted Date]]</f>
        <v>3</v>
      </c>
    </row>
    <row r="674" spans="1:14" hidden="1">
      <c r="A674" t="str">
        <f>"Norman"</f>
        <v>Norman</v>
      </c>
      <c r="B674">
        <v>0</v>
      </c>
      <c r="D674">
        <v>1</v>
      </c>
      <c r="E674">
        <v>38</v>
      </c>
      <c r="F674" s="1">
        <v>42688</v>
      </c>
      <c r="G674" s="1">
        <v>42692</v>
      </c>
      <c r="H674">
        <v>15</v>
      </c>
      <c r="I674">
        <v>128.52000000000001</v>
      </c>
      <c r="J674">
        <v>0</v>
      </c>
      <c r="K674">
        <v>35.232937899999996</v>
      </c>
      <c r="L674">
        <v>-97.006161599999999</v>
      </c>
      <c r="M674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74" s="5">
        <f>Table22[[#This Row],[Permit Approval Date]]-Table22[[#This Row],[Permit Submitted Date]]</f>
        <v>3</v>
      </c>
    </row>
    <row r="675" spans="1:14" hidden="1">
      <c r="A675" t="str">
        <f>"Norman"</f>
        <v>Norman</v>
      </c>
      <c r="B675">
        <v>0</v>
      </c>
      <c r="D675">
        <v>1</v>
      </c>
      <c r="E675">
        <v>38</v>
      </c>
      <c r="F675" s="1">
        <v>42781</v>
      </c>
      <c r="G675" s="1">
        <v>42781</v>
      </c>
      <c r="H675">
        <v>7</v>
      </c>
      <c r="I675">
        <v>52.89</v>
      </c>
      <c r="J675">
        <v>0</v>
      </c>
      <c r="K675">
        <v>34.992937899999994</v>
      </c>
      <c r="L675">
        <v>-97.256161599999999</v>
      </c>
      <c r="M675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675" s="5">
        <f>Table22[[#This Row],[Permit Approval Date]]-Table22[[#This Row],[Permit Submitted Date]]</f>
        <v>7</v>
      </c>
    </row>
    <row r="676" spans="1:14" hidden="1">
      <c r="A676" t="str">
        <f>"Norman"</f>
        <v>Norman</v>
      </c>
      <c r="B676">
        <v>0</v>
      </c>
      <c r="D676">
        <v>1</v>
      </c>
      <c r="E676">
        <v>38</v>
      </c>
      <c r="F676" s="1">
        <v>42811</v>
      </c>
      <c r="G676" s="1">
        <v>42811</v>
      </c>
      <c r="H676">
        <v>8</v>
      </c>
      <c r="I676">
        <v>46.53</v>
      </c>
      <c r="J676">
        <v>0</v>
      </c>
      <c r="K676">
        <v>35.552937899999996</v>
      </c>
      <c r="L676">
        <v>-97.046161600000005</v>
      </c>
      <c r="M676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676" s="5">
        <f>Table22[[#This Row],[Permit Approval Date]]-Table22[[#This Row],[Permit Submitted Date]]</f>
        <v>5</v>
      </c>
    </row>
    <row r="677" spans="1:14" hidden="1">
      <c r="A677" t="str">
        <f>"Norman"</f>
        <v>Norman</v>
      </c>
      <c r="B677">
        <v>0</v>
      </c>
      <c r="D677">
        <v>1</v>
      </c>
      <c r="E677">
        <v>38</v>
      </c>
      <c r="F677" s="1">
        <v>42817</v>
      </c>
      <c r="G677" s="1">
        <v>42822</v>
      </c>
      <c r="H677">
        <v>10</v>
      </c>
      <c r="I677">
        <v>80.13</v>
      </c>
      <c r="J677">
        <v>0</v>
      </c>
      <c r="K677">
        <v>35.482937899999996</v>
      </c>
      <c r="L677">
        <v>-97.206161600000001</v>
      </c>
      <c r="M677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677" s="5">
        <f>Table22[[#This Row],[Permit Approval Date]]-Table22[[#This Row],[Permit Submitted Date]]</f>
        <v>2</v>
      </c>
    </row>
    <row r="678" spans="1:14" hidden="1">
      <c r="A678" t="str">
        <f>"Norman"</f>
        <v>Norman</v>
      </c>
      <c r="B678">
        <v>0</v>
      </c>
      <c r="D678">
        <v>2</v>
      </c>
      <c r="E678">
        <v>38</v>
      </c>
      <c r="F678" s="1">
        <v>42895</v>
      </c>
      <c r="G678" s="1">
        <v>42915</v>
      </c>
      <c r="H678">
        <v>9</v>
      </c>
      <c r="I678">
        <v>90.089999999999989</v>
      </c>
      <c r="J678">
        <v>0</v>
      </c>
      <c r="K678">
        <v>35.352937899999993</v>
      </c>
      <c r="L678">
        <v>-97.196161599999996</v>
      </c>
      <c r="M678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678" s="5">
        <f>Table22[[#This Row],[Permit Approval Date]]-Table22[[#This Row],[Permit Submitted Date]]</f>
        <v>6</v>
      </c>
    </row>
    <row r="679" spans="1:14" hidden="1">
      <c r="A679" t="str">
        <f>"Norman"</f>
        <v>Norman</v>
      </c>
      <c r="B679">
        <v>0</v>
      </c>
      <c r="D679">
        <v>1</v>
      </c>
      <c r="E679">
        <v>38</v>
      </c>
      <c r="F679" s="1">
        <v>42934</v>
      </c>
      <c r="G679" s="1">
        <v>42955</v>
      </c>
      <c r="H679">
        <v>8</v>
      </c>
      <c r="I679">
        <v>65.67</v>
      </c>
      <c r="J679">
        <v>0</v>
      </c>
      <c r="K679">
        <v>35.352937899999993</v>
      </c>
      <c r="L679">
        <v>-97.196161599999996</v>
      </c>
      <c r="M679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679" s="5">
        <f>Table22[[#This Row],[Permit Approval Date]]-Table22[[#This Row],[Permit Submitted Date]]</f>
        <v>0</v>
      </c>
    </row>
    <row r="680" spans="1:14" hidden="1">
      <c r="A680" t="str">
        <f>"Norman"</f>
        <v>Norman</v>
      </c>
      <c r="B680">
        <v>0</v>
      </c>
      <c r="D680">
        <v>1</v>
      </c>
      <c r="E680">
        <v>38</v>
      </c>
      <c r="F680" s="1">
        <v>42942</v>
      </c>
      <c r="G680" s="1">
        <v>42962</v>
      </c>
      <c r="H680">
        <v>14</v>
      </c>
      <c r="I680">
        <v>108.04000000000002</v>
      </c>
      <c r="J680">
        <v>0</v>
      </c>
      <c r="K680">
        <v>35.232937899999996</v>
      </c>
      <c r="L680">
        <v>-97.006161599999999</v>
      </c>
      <c r="M68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80" s="5">
        <f>Table22[[#This Row],[Permit Approval Date]]-Table22[[#This Row],[Permit Submitted Date]]</f>
        <v>0</v>
      </c>
    </row>
    <row r="681" spans="1:14" hidden="1">
      <c r="A681" t="str">
        <f>"Norman"</f>
        <v>Norman</v>
      </c>
      <c r="B681">
        <v>1</v>
      </c>
      <c r="D681">
        <v>2</v>
      </c>
      <c r="E681">
        <v>38</v>
      </c>
      <c r="F681" s="1">
        <v>42949</v>
      </c>
      <c r="G681" s="1">
        <v>42954</v>
      </c>
      <c r="H681">
        <v>10</v>
      </c>
      <c r="I681">
        <v>73.5</v>
      </c>
      <c r="J681">
        <v>0</v>
      </c>
      <c r="K681">
        <v>35.2953452</v>
      </c>
      <c r="L681">
        <v>-97.524357899999998</v>
      </c>
      <c r="M681" s="5">
        <f>ACOS(COS(RADIANS(90-$P$2)) *COS(RADIANS(90-Table22511[[#This Row],[Latitude]])) +SIN(RADIANS(90-$P$2)) *SIN(RADIANS(90-Table22511[[#This Row],[Latitude]])) *COS(RADIANS($Q$2-Table22511[[#This Row],[Longitude]]))) *3958.756</f>
        <v>7.5689489813242199</v>
      </c>
      <c r="N681" s="5">
        <f>Table22[[#This Row],[Permit Approval Date]]-Table22[[#This Row],[Permit Submitted Date]]</f>
        <v>0</v>
      </c>
    </row>
    <row r="682" spans="1:14">
      <c r="A682" t="str">
        <f>"Norman"</f>
        <v>Norman</v>
      </c>
      <c r="B682">
        <v>1</v>
      </c>
      <c r="C682">
        <v>1</v>
      </c>
      <c r="D682">
        <v>2</v>
      </c>
      <c r="E682">
        <v>38</v>
      </c>
      <c r="F682" s="1">
        <v>42989</v>
      </c>
      <c r="G682" s="1">
        <v>42999</v>
      </c>
      <c r="H682">
        <v>11</v>
      </c>
      <c r="I682">
        <v>58.209999999999994</v>
      </c>
      <c r="J682">
        <v>16</v>
      </c>
      <c r="K682">
        <v>35.310055100000099</v>
      </c>
      <c r="L682">
        <v>-97.502210399999996</v>
      </c>
      <c r="M682" s="5">
        <f>ACOS(COS(RADIANS(90-$P$2)) *COS(RADIANS(90-Table22511[[#This Row],[Latitude]])) +SIN(RADIANS(90-$P$2)) *SIN(RADIANS(90-Table22511[[#This Row],[Latitude]])) *COS(RADIANS($Q$2-Table22511[[#This Row],[Longitude]]))) *3958.756</f>
        <v>7.8394892417591295</v>
      </c>
      <c r="N682" s="5">
        <f>Table22[[#This Row],[Permit Approval Date]]-Table22[[#This Row],[Permit Submitted Date]]</f>
        <v>0</v>
      </c>
    </row>
    <row r="683" spans="1:14" hidden="1">
      <c r="A683" t="str">
        <f>"Norman"</f>
        <v>Norman</v>
      </c>
      <c r="B683">
        <v>1</v>
      </c>
      <c r="D683">
        <v>2</v>
      </c>
      <c r="E683">
        <v>38</v>
      </c>
      <c r="F683" s="1">
        <v>43024</v>
      </c>
      <c r="G683" s="1">
        <v>43025</v>
      </c>
      <c r="H683">
        <v>10</v>
      </c>
      <c r="I683">
        <v>77.61</v>
      </c>
      <c r="J683">
        <v>0</v>
      </c>
      <c r="K683">
        <v>34.593924999999999</v>
      </c>
      <c r="L683">
        <v>-97.979213999999999</v>
      </c>
      <c r="M683" s="5">
        <f>ACOS(COS(RADIANS(90-$P$2)) *COS(RADIANS(90-Table22511[[#This Row],[Latitude]])) +SIN(RADIANS(90-$P$2)) *SIN(RADIANS(90-Table22511[[#This Row],[Latitude]])) *COS(RADIANS($Q$2-Table22511[[#This Row],[Longitude]]))) *3958.756</f>
        <v>51.958792222098623</v>
      </c>
      <c r="N683" s="5">
        <f>Table22[[#This Row],[Permit Approval Date]]-Table22[[#This Row],[Permit Submitted Date]]</f>
        <v>6</v>
      </c>
    </row>
    <row r="684" spans="1:14" hidden="1">
      <c r="A684" t="str">
        <f>"Norman"</f>
        <v>Norman</v>
      </c>
      <c r="B684">
        <v>1</v>
      </c>
      <c r="D684">
        <v>2</v>
      </c>
      <c r="E684">
        <v>38</v>
      </c>
      <c r="F684" s="1">
        <v>43035</v>
      </c>
      <c r="G684" s="1">
        <v>43041</v>
      </c>
      <c r="H684">
        <v>15</v>
      </c>
      <c r="I684">
        <v>119.85</v>
      </c>
      <c r="J684">
        <v>0</v>
      </c>
      <c r="K684">
        <v>35.200955</v>
      </c>
      <c r="L684">
        <v>-97.271640000000005</v>
      </c>
      <c r="M684" s="5">
        <f>ACOS(COS(RADIANS(90-$P$2)) *COS(RADIANS(90-Table22511[[#This Row],[Latitude]])) +SIN(RADIANS(90-$P$2)) *SIN(RADIANS(90-Table22511[[#This Row],[Latitude]])) *COS(RADIANS($Q$2-Table22511[[#This Row],[Longitude]]))) *3958.756</f>
        <v>9.8850734191735814</v>
      </c>
      <c r="N684" s="5">
        <f>Table22[[#This Row],[Permit Approval Date]]-Table22[[#This Row],[Permit Submitted Date]]</f>
        <v>0</v>
      </c>
    </row>
    <row r="685" spans="1:14" hidden="1">
      <c r="A685" t="str">
        <f>"Norman"</f>
        <v>Norman</v>
      </c>
      <c r="B685">
        <v>0</v>
      </c>
      <c r="D685">
        <v>2</v>
      </c>
      <c r="E685">
        <v>38</v>
      </c>
      <c r="F685" s="1">
        <v>43040</v>
      </c>
      <c r="G685" s="1">
        <v>43042</v>
      </c>
      <c r="H685">
        <v>8</v>
      </c>
      <c r="I685">
        <v>75.66</v>
      </c>
      <c r="J685">
        <v>0</v>
      </c>
      <c r="K685">
        <v>35.022937899999995</v>
      </c>
      <c r="L685">
        <v>-97.396161599999999</v>
      </c>
      <c r="M685" s="5">
        <f>ACOS(COS(RADIANS(90-$P$2)) *COS(RADIANS(90-Table22511[[#This Row],[Latitude]])) +SIN(RADIANS(90-$P$2)) *SIN(RADIANS(90-Table22511[[#This Row],[Latitude]])) *COS(RADIANS($Q$2-Table22511[[#This Row],[Longitude]]))) *3958.756</f>
        <v>12.970525111871465</v>
      </c>
      <c r="N685" s="5">
        <f>Table22[[#This Row],[Permit Approval Date]]-Table22[[#This Row],[Permit Submitted Date]]</f>
        <v>0</v>
      </c>
    </row>
    <row r="686" spans="1:14" hidden="1">
      <c r="A686" t="str">
        <f>"Norman"</f>
        <v>Norman</v>
      </c>
      <c r="B686">
        <v>0</v>
      </c>
      <c r="D686">
        <v>1</v>
      </c>
      <c r="E686">
        <v>39</v>
      </c>
      <c r="F686" s="1">
        <v>42466</v>
      </c>
      <c r="G686" s="1">
        <v>42472</v>
      </c>
      <c r="H686">
        <v>10</v>
      </c>
      <c r="I686">
        <v>81.5</v>
      </c>
      <c r="J686">
        <v>0</v>
      </c>
      <c r="K686">
        <v>35.172937899999994</v>
      </c>
      <c r="L686">
        <v>-97.276161599999995</v>
      </c>
      <c r="M686" s="5">
        <f>ACOS(COS(RADIANS(90-$P$2)) *COS(RADIANS(90-Table22511[[#This Row],[Latitude]])) +SIN(RADIANS(90-$P$2)) *SIN(RADIANS(90-Table22511[[#This Row],[Latitude]])) *COS(RADIANS($Q$2-Table22511[[#This Row],[Longitude]]))) *3958.756</f>
        <v>9.893608223818962</v>
      </c>
      <c r="N686" s="5">
        <f>Table22[[#This Row],[Permit Approval Date]]-Table22[[#This Row],[Permit Submitted Date]]</f>
        <v>0</v>
      </c>
    </row>
    <row r="687" spans="1:14" hidden="1">
      <c r="A687" t="str">
        <f>"Norman"</f>
        <v>Norman</v>
      </c>
      <c r="B687">
        <v>0</v>
      </c>
      <c r="D687">
        <v>2</v>
      </c>
      <c r="E687">
        <v>39</v>
      </c>
      <c r="F687" s="1">
        <v>42474</v>
      </c>
      <c r="G687" s="1">
        <v>42474</v>
      </c>
      <c r="H687">
        <v>5</v>
      </c>
      <c r="I687">
        <v>50</v>
      </c>
      <c r="J687">
        <v>0</v>
      </c>
      <c r="K687">
        <v>35.312937899999994</v>
      </c>
      <c r="L687">
        <v>-97.116161599999998</v>
      </c>
      <c r="M687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687" s="5">
        <f>Table22[[#This Row],[Permit Approval Date]]-Table22[[#This Row],[Permit Submitted Date]]</f>
        <v>5</v>
      </c>
    </row>
    <row r="688" spans="1:14" hidden="1">
      <c r="A688" t="str">
        <f>"Norman"</f>
        <v>Norman</v>
      </c>
      <c r="B688">
        <v>0</v>
      </c>
      <c r="D688">
        <v>1</v>
      </c>
      <c r="E688">
        <v>39</v>
      </c>
      <c r="F688" s="1">
        <v>42509</v>
      </c>
      <c r="G688" s="1">
        <v>42509</v>
      </c>
      <c r="H688">
        <v>7</v>
      </c>
      <c r="I688">
        <v>67</v>
      </c>
      <c r="J688">
        <v>0</v>
      </c>
      <c r="K688">
        <v>34.902937899999998</v>
      </c>
      <c r="L688">
        <v>-97.376161600000003</v>
      </c>
      <c r="M688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688" s="5">
        <f>Table22[[#This Row],[Permit Approval Date]]-Table22[[#This Row],[Permit Submitted Date]]</f>
        <v>0</v>
      </c>
    </row>
    <row r="689" spans="1:14" hidden="1">
      <c r="A689" t="str">
        <f>"Norman"</f>
        <v>Norman</v>
      </c>
      <c r="B689">
        <v>0</v>
      </c>
      <c r="D689">
        <v>1</v>
      </c>
      <c r="E689">
        <v>39</v>
      </c>
      <c r="F689" s="1">
        <v>42601</v>
      </c>
      <c r="G689" s="1">
        <v>42613</v>
      </c>
      <c r="H689">
        <v>6</v>
      </c>
      <c r="I689">
        <v>49.150000000000006</v>
      </c>
      <c r="J689">
        <v>0</v>
      </c>
      <c r="K689">
        <v>35.362937899999999</v>
      </c>
      <c r="L689">
        <v>-97.236161600000003</v>
      </c>
      <c r="M689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689" s="5">
        <f>Table22[[#This Row],[Permit Approval Date]]-Table22[[#This Row],[Permit Submitted Date]]</f>
        <v>12</v>
      </c>
    </row>
    <row r="690" spans="1:14" hidden="1">
      <c r="A690" t="str">
        <f>"Norman"</f>
        <v>Norman</v>
      </c>
      <c r="B690">
        <v>0</v>
      </c>
      <c r="D690">
        <v>2</v>
      </c>
      <c r="E690">
        <v>39</v>
      </c>
      <c r="F690" s="1">
        <v>42627</v>
      </c>
      <c r="G690" s="1">
        <v>42648</v>
      </c>
      <c r="H690">
        <v>21</v>
      </c>
      <c r="I690">
        <v>128.41999999999999</v>
      </c>
      <c r="J690">
        <v>0</v>
      </c>
      <c r="K690">
        <v>35.362937899999999</v>
      </c>
      <c r="L690">
        <v>-97.116161599999998</v>
      </c>
      <c r="M690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690" s="5">
        <f>Table22[[#This Row],[Permit Approval Date]]-Table22[[#This Row],[Permit Submitted Date]]</f>
        <v>0</v>
      </c>
    </row>
    <row r="691" spans="1:14" hidden="1">
      <c r="A691" t="str">
        <f>"Norman"</f>
        <v>Norman</v>
      </c>
      <c r="B691">
        <v>0</v>
      </c>
      <c r="D691">
        <v>2</v>
      </c>
      <c r="E691">
        <v>39</v>
      </c>
      <c r="F691" s="1">
        <v>42759</v>
      </c>
      <c r="G691" s="1">
        <v>42759</v>
      </c>
      <c r="H691">
        <v>11</v>
      </c>
      <c r="I691">
        <v>85.35</v>
      </c>
      <c r="J691">
        <v>0</v>
      </c>
      <c r="K691">
        <v>34.992937899999994</v>
      </c>
      <c r="L691">
        <v>-97.256161599999999</v>
      </c>
      <c r="M691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691" s="5">
        <f>Table22[[#This Row],[Permit Approval Date]]-Table22[[#This Row],[Permit Submitted Date]]</f>
        <v>2</v>
      </c>
    </row>
    <row r="692" spans="1:14" hidden="1">
      <c r="A692" t="str">
        <f>"Norman"</f>
        <v>Norman</v>
      </c>
      <c r="B692">
        <v>0</v>
      </c>
      <c r="D692">
        <v>2</v>
      </c>
      <c r="E692">
        <v>39</v>
      </c>
      <c r="F692" s="1">
        <v>42761</v>
      </c>
      <c r="G692" s="1">
        <v>42766</v>
      </c>
      <c r="H692">
        <v>10</v>
      </c>
      <c r="I692">
        <v>84.5</v>
      </c>
      <c r="J692">
        <v>0</v>
      </c>
      <c r="K692">
        <v>35.232937899999996</v>
      </c>
      <c r="L692">
        <v>-97.006161599999999</v>
      </c>
      <c r="M69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92" s="5">
        <f>Table22[[#This Row],[Permit Approval Date]]-Table22[[#This Row],[Permit Submitted Date]]</f>
        <v>3</v>
      </c>
    </row>
    <row r="693" spans="1:14" hidden="1">
      <c r="A693" t="str">
        <f>"Norman"</f>
        <v>Norman</v>
      </c>
      <c r="B693">
        <v>0</v>
      </c>
      <c r="D693">
        <v>1</v>
      </c>
      <c r="E693">
        <v>39</v>
      </c>
      <c r="F693" s="1">
        <v>42772</v>
      </c>
      <c r="G693" s="1">
        <v>42781</v>
      </c>
      <c r="H693">
        <v>19</v>
      </c>
      <c r="I693">
        <v>119.63000000000001</v>
      </c>
      <c r="J693">
        <v>0</v>
      </c>
      <c r="K693">
        <v>35.212937899999993</v>
      </c>
      <c r="L693">
        <v>-97.576161600000006</v>
      </c>
      <c r="M693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693" s="5">
        <f>Table22[[#This Row],[Permit Approval Date]]-Table22[[#This Row],[Permit Submitted Date]]</f>
        <v>0</v>
      </c>
    </row>
    <row r="694" spans="1:14" hidden="1">
      <c r="A694" t="str">
        <f>"Norman"</f>
        <v>Norman</v>
      </c>
      <c r="B694">
        <v>0</v>
      </c>
      <c r="D694">
        <v>2</v>
      </c>
      <c r="E694">
        <v>39</v>
      </c>
      <c r="F694" s="1">
        <v>42794</v>
      </c>
      <c r="G694" s="1">
        <v>42794</v>
      </c>
      <c r="H694">
        <v>15</v>
      </c>
      <c r="I694">
        <v>111.18999999999997</v>
      </c>
      <c r="J694">
        <v>0</v>
      </c>
      <c r="K694">
        <v>35.232937899999996</v>
      </c>
      <c r="L694">
        <v>-97.006161599999999</v>
      </c>
      <c r="M694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694" s="5">
        <f>Table22[[#This Row],[Permit Approval Date]]-Table22[[#This Row],[Permit Submitted Date]]</f>
        <v>0</v>
      </c>
    </row>
    <row r="695" spans="1:14" hidden="1">
      <c r="A695" t="str">
        <f>"Norman"</f>
        <v>Norman</v>
      </c>
      <c r="B695">
        <v>0</v>
      </c>
      <c r="D695">
        <v>1</v>
      </c>
      <c r="E695">
        <v>39</v>
      </c>
      <c r="F695" s="1">
        <v>42916</v>
      </c>
      <c r="G695" s="1">
        <v>42927</v>
      </c>
      <c r="H695">
        <v>8</v>
      </c>
      <c r="I695">
        <v>64.62</v>
      </c>
      <c r="J695">
        <v>0</v>
      </c>
      <c r="K695">
        <v>35.272937899999995</v>
      </c>
      <c r="L695">
        <v>-96.956161600000001</v>
      </c>
      <c r="M695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695" s="5">
        <f>Table22[[#This Row],[Permit Approval Date]]-Table22[[#This Row],[Permit Submitted Date]]</f>
        <v>2</v>
      </c>
    </row>
    <row r="696" spans="1:14" hidden="1">
      <c r="A696" t="str">
        <f>"Norman"</f>
        <v>Norman</v>
      </c>
      <c r="B696">
        <v>1</v>
      </c>
      <c r="D696">
        <v>2</v>
      </c>
      <c r="E696">
        <v>39</v>
      </c>
      <c r="F696" s="1">
        <v>42923</v>
      </c>
      <c r="G696" s="1">
        <v>42923</v>
      </c>
      <c r="H696">
        <v>16</v>
      </c>
      <c r="I696">
        <v>116.37</v>
      </c>
      <c r="J696">
        <v>8</v>
      </c>
      <c r="K696">
        <v>35.063205600000003</v>
      </c>
      <c r="L696">
        <v>-97.258782400000001</v>
      </c>
      <c r="M696" s="5">
        <f>ACOS(COS(RADIANS(90-$P$2)) *COS(RADIANS(90-Table22511[[#This Row],[Latitude]])) +SIN(RADIANS(90-$P$2)) *SIN(RADIANS(90-Table22511[[#This Row],[Latitude]])) *COS(RADIANS($Q$2-Table22511[[#This Row],[Longitude]]))) *3958.756</f>
        <v>14.494276458441801</v>
      </c>
      <c r="N696" s="5">
        <f>Table22[[#This Row],[Permit Approval Date]]-Table22[[#This Row],[Permit Submitted Date]]</f>
        <v>6</v>
      </c>
    </row>
    <row r="697" spans="1:14" hidden="1">
      <c r="A697" t="str">
        <f>"Norman"</f>
        <v>Norman</v>
      </c>
      <c r="B697">
        <v>0</v>
      </c>
      <c r="D697">
        <v>2</v>
      </c>
      <c r="E697">
        <v>39</v>
      </c>
      <c r="F697" s="1">
        <v>42933</v>
      </c>
      <c r="G697" s="1">
        <v>42934</v>
      </c>
      <c r="H697">
        <v>9</v>
      </c>
      <c r="I697">
        <v>65.259999999999991</v>
      </c>
      <c r="J697">
        <v>0</v>
      </c>
      <c r="K697">
        <v>35.362937899999999</v>
      </c>
      <c r="L697">
        <v>-97.116161599999998</v>
      </c>
      <c r="M697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697" s="5">
        <f>Table22[[#This Row],[Permit Approval Date]]-Table22[[#This Row],[Permit Submitted Date]]</f>
        <v>0</v>
      </c>
    </row>
    <row r="698" spans="1:14" hidden="1">
      <c r="A698" t="str">
        <f>"Norman"</f>
        <v>Norman</v>
      </c>
      <c r="B698">
        <v>0</v>
      </c>
      <c r="D698">
        <v>2</v>
      </c>
      <c r="E698">
        <v>39</v>
      </c>
      <c r="F698" s="1">
        <v>42934</v>
      </c>
      <c r="G698" s="1">
        <v>42941</v>
      </c>
      <c r="H698">
        <v>7</v>
      </c>
      <c r="I698">
        <v>53.4</v>
      </c>
      <c r="J698">
        <v>0</v>
      </c>
      <c r="K698">
        <v>35.352937899999993</v>
      </c>
      <c r="L698">
        <v>-97.196161599999996</v>
      </c>
      <c r="M698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698" s="5">
        <f>Table22[[#This Row],[Permit Approval Date]]-Table22[[#This Row],[Permit Submitted Date]]</f>
        <v>14</v>
      </c>
    </row>
    <row r="699" spans="1:14" hidden="1">
      <c r="A699" t="str">
        <f>"Norman"</f>
        <v>Norman</v>
      </c>
      <c r="B699">
        <v>1</v>
      </c>
      <c r="D699">
        <v>2</v>
      </c>
      <c r="E699">
        <v>39</v>
      </c>
      <c r="F699" s="1">
        <v>42943</v>
      </c>
      <c r="G699" s="1">
        <v>42943</v>
      </c>
      <c r="H699">
        <v>13</v>
      </c>
      <c r="I699">
        <v>85.79</v>
      </c>
      <c r="J699">
        <v>2.5</v>
      </c>
      <c r="K699">
        <v>35.550556999999998</v>
      </c>
      <c r="L699">
        <v>-97.470181400000001</v>
      </c>
      <c r="M699" s="5">
        <f>ACOS(COS(RADIANS(90-$P$2)) *COS(RADIANS(90-Table22511[[#This Row],[Latitude]])) +SIN(RADIANS(90-$P$2)) *SIN(RADIANS(90-Table22511[[#This Row],[Latitude]])) *COS(RADIANS($Q$2-Table22511[[#This Row],[Longitude]]))) *3958.756</f>
        <v>23.838805986574858</v>
      </c>
      <c r="N699" s="5">
        <f>Table22[[#This Row],[Permit Approval Date]]-Table22[[#This Row],[Permit Submitted Date]]</f>
        <v>11</v>
      </c>
    </row>
    <row r="700" spans="1:14" hidden="1">
      <c r="A700" t="str">
        <f>"Norman"</f>
        <v>Norman</v>
      </c>
      <c r="B700">
        <v>1</v>
      </c>
      <c r="D700">
        <v>2</v>
      </c>
      <c r="E700">
        <v>39</v>
      </c>
      <c r="F700" s="1">
        <v>42986</v>
      </c>
      <c r="G700" s="1">
        <v>42993</v>
      </c>
      <c r="H700">
        <v>20</v>
      </c>
      <c r="I700">
        <v>171.25</v>
      </c>
      <c r="J700">
        <v>0</v>
      </c>
      <c r="K700">
        <v>35.232937899999996</v>
      </c>
      <c r="L700">
        <v>-97.006161599999999</v>
      </c>
      <c r="M70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00" s="5">
        <f>Table22[[#This Row],[Permit Approval Date]]-Table22[[#This Row],[Permit Submitted Date]]</f>
        <v>0</v>
      </c>
    </row>
    <row r="701" spans="1:14" hidden="1">
      <c r="A701" t="str">
        <f>"Norman"</f>
        <v>Norman</v>
      </c>
      <c r="B701">
        <v>1</v>
      </c>
      <c r="D701">
        <v>2</v>
      </c>
      <c r="E701">
        <v>39</v>
      </c>
      <c r="F701" s="1">
        <v>42986</v>
      </c>
      <c r="G701" s="1">
        <v>42993</v>
      </c>
      <c r="H701">
        <v>20</v>
      </c>
      <c r="I701">
        <v>171.25</v>
      </c>
      <c r="J701">
        <v>0</v>
      </c>
      <c r="K701">
        <v>35.232937899999996</v>
      </c>
      <c r="L701">
        <v>-97.006161599999999</v>
      </c>
      <c r="M701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01" s="5">
        <f>Table22[[#This Row],[Permit Approval Date]]-Table22[[#This Row],[Permit Submitted Date]]</f>
        <v>11</v>
      </c>
    </row>
    <row r="702" spans="1:14" hidden="1">
      <c r="A702" t="str">
        <f>"Norman"</f>
        <v>Norman</v>
      </c>
      <c r="B702">
        <v>1</v>
      </c>
      <c r="D702">
        <v>2</v>
      </c>
      <c r="E702">
        <v>39</v>
      </c>
      <c r="F702" s="1">
        <v>43017</v>
      </c>
      <c r="G702" s="1">
        <v>43027</v>
      </c>
      <c r="H702">
        <v>8</v>
      </c>
      <c r="I702">
        <v>61.75</v>
      </c>
      <c r="J702">
        <v>0</v>
      </c>
      <c r="K702">
        <v>35.040954999999997</v>
      </c>
      <c r="L702">
        <v>-97.311639999999997</v>
      </c>
      <c r="M702" s="5">
        <f>ACOS(COS(RADIANS(90-$P$2)) *COS(RADIANS(90-Table22511[[#This Row],[Latitude]])) +SIN(RADIANS(90-$P$2)) *SIN(RADIANS(90-Table22511[[#This Row],[Latitude]])) *COS(RADIANS($Q$2-Table22511[[#This Row],[Longitude]]))) *3958.756</f>
        <v>13.723512092077399</v>
      </c>
      <c r="N702" s="5">
        <f>Table22[[#This Row],[Permit Approval Date]]-Table22[[#This Row],[Permit Submitted Date]]</f>
        <v>3</v>
      </c>
    </row>
    <row r="703" spans="1:14" hidden="1">
      <c r="A703" t="str">
        <f>"Norman"</f>
        <v>Norman</v>
      </c>
      <c r="B703">
        <v>0</v>
      </c>
      <c r="D703">
        <v>1</v>
      </c>
      <c r="E703">
        <v>39</v>
      </c>
      <c r="F703" s="1">
        <v>43038</v>
      </c>
      <c r="G703" s="1">
        <v>43047</v>
      </c>
      <c r="H703">
        <v>11</v>
      </c>
      <c r="I703">
        <v>95.690000000000012</v>
      </c>
      <c r="J703">
        <v>0</v>
      </c>
      <c r="K703">
        <v>35.212937899999993</v>
      </c>
      <c r="L703">
        <v>-97.576161600000006</v>
      </c>
      <c r="M703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703" s="5">
        <f>Table22[[#This Row],[Permit Approval Date]]-Table22[[#This Row],[Permit Submitted Date]]</f>
        <v>0</v>
      </c>
    </row>
    <row r="704" spans="1:14" hidden="1">
      <c r="A704" t="str">
        <f>"Norman"</f>
        <v>Norman</v>
      </c>
      <c r="B704">
        <v>0</v>
      </c>
      <c r="D704">
        <v>2</v>
      </c>
      <c r="E704">
        <v>40</v>
      </c>
      <c r="F704" s="1">
        <v>42373</v>
      </c>
      <c r="G704" s="1">
        <v>42382</v>
      </c>
      <c r="H704">
        <v>11</v>
      </c>
      <c r="I704">
        <v>108</v>
      </c>
      <c r="J704">
        <v>0</v>
      </c>
      <c r="K704">
        <v>35.332937899999997</v>
      </c>
      <c r="L704">
        <v>-97.326161600000006</v>
      </c>
      <c r="M704" s="5">
        <f>ACOS(COS(RADIANS(90-$P$2)) *COS(RADIANS(90-Table22511[[#This Row],[Latitude]])) +SIN(RADIANS(90-$P$2)) *SIN(RADIANS(90-Table22511[[#This Row],[Latitude]])) *COS(RADIANS($Q$2-Table22511[[#This Row],[Longitude]]))) *3958.756</f>
        <v>11.09110584816289</v>
      </c>
      <c r="N704" s="5">
        <f>Table22[[#This Row],[Permit Approval Date]]-Table22[[#This Row],[Permit Submitted Date]]</f>
        <v>0</v>
      </c>
    </row>
    <row r="705" spans="1:14">
      <c r="A705" t="str">
        <f>"Norman"</f>
        <v>Norman</v>
      </c>
      <c r="B705">
        <v>0</v>
      </c>
      <c r="C705">
        <v>1</v>
      </c>
      <c r="D705">
        <v>1</v>
      </c>
      <c r="E705">
        <v>40</v>
      </c>
      <c r="F705" s="1">
        <v>42437</v>
      </c>
      <c r="G705" s="1">
        <v>42443</v>
      </c>
      <c r="H705">
        <v>16</v>
      </c>
      <c r="I705">
        <v>112.5</v>
      </c>
      <c r="J705">
        <v>16</v>
      </c>
      <c r="K705">
        <v>35.262937899999997</v>
      </c>
      <c r="L705">
        <v>-97.806161599999996</v>
      </c>
      <c r="M705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705" s="5">
        <f>Table22[[#This Row],[Permit Approval Date]]-Table22[[#This Row],[Permit Submitted Date]]</f>
        <v>0</v>
      </c>
    </row>
    <row r="706" spans="1:14" hidden="1">
      <c r="A706" t="str">
        <f>"Norman"</f>
        <v>Norman</v>
      </c>
      <c r="B706">
        <v>0</v>
      </c>
      <c r="D706">
        <v>2</v>
      </c>
      <c r="E706">
        <v>40</v>
      </c>
      <c r="F706" s="1">
        <v>42467</v>
      </c>
      <c r="G706" s="1">
        <v>42467</v>
      </c>
      <c r="H706">
        <v>12</v>
      </c>
      <c r="I706">
        <v>105</v>
      </c>
      <c r="J706">
        <v>0</v>
      </c>
      <c r="K706">
        <v>35.552937899999996</v>
      </c>
      <c r="L706">
        <v>-97.046161600000005</v>
      </c>
      <c r="M706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706" s="5">
        <f>Table22[[#This Row],[Permit Approval Date]]-Table22[[#This Row],[Permit Submitted Date]]</f>
        <v>0</v>
      </c>
    </row>
    <row r="707" spans="1:14" hidden="1">
      <c r="A707" t="str">
        <f>"Norman"</f>
        <v>Norman</v>
      </c>
      <c r="B707">
        <v>0</v>
      </c>
      <c r="D707">
        <v>2</v>
      </c>
      <c r="E707">
        <v>40</v>
      </c>
      <c r="F707" s="1">
        <v>42550</v>
      </c>
      <c r="G707" s="1">
        <v>42556</v>
      </c>
      <c r="H707">
        <v>18</v>
      </c>
      <c r="I707">
        <v>145.25</v>
      </c>
      <c r="J707">
        <v>0</v>
      </c>
      <c r="K707">
        <v>35.6429379</v>
      </c>
      <c r="L707">
        <v>-96.876161600000003</v>
      </c>
      <c r="M707" s="5">
        <f>ACOS(COS(RADIANS(90-$P$2)) *COS(RADIANS(90-Table22511[[#This Row],[Latitude]])) +SIN(RADIANS(90-$P$2)) *SIN(RADIANS(90-Table22511[[#This Row],[Latitude]])) *COS(RADIANS($Q$2-Table22511[[#This Row],[Longitude]]))) *3958.756</f>
        <v>44.075950321991947</v>
      </c>
      <c r="N707" s="5">
        <f>Table22[[#This Row],[Permit Approval Date]]-Table22[[#This Row],[Permit Submitted Date]]</f>
        <v>0</v>
      </c>
    </row>
    <row r="708" spans="1:14" hidden="1">
      <c r="A708" t="str">
        <f>"Norman"</f>
        <v>Norman</v>
      </c>
      <c r="B708">
        <v>0</v>
      </c>
      <c r="D708">
        <v>1</v>
      </c>
      <c r="E708">
        <v>40</v>
      </c>
      <c r="F708" s="1">
        <v>42607</v>
      </c>
      <c r="G708" s="1">
        <v>42607</v>
      </c>
      <c r="H708">
        <v>21</v>
      </c>
      <c r="I708">
        <v>158.76999999999998</v>
      </c>
      <c r="J708">
        <v>2.8200000000000003</v>
      </c>
      <c r="K708">
        <v>35.552937899999996</v>
      </c>
      <c r="L708">
        <v>-97.046161600000005</v>
      </c>
      <c r="M708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708" s="5">
        <f>Table22[[#This Row],[Permit Approval Date]]-Table22[[#This Row],[Permit Submitted Date]]</f>
        <v>7</v>
      </c>
    </row>
    <row r="709" spans="1:14" hidden="1">
      <c r="A709" t="str">
        <f>"Norman"</f>
        <v>Norman</v>
      </c>
      <c r="B709">
        <v>0</v>
      </c>
      <c r="D709">
        <v>1</v>
      </c>
      <c r="E709">
        <v>40</v>
      </c>
      <c r="F709" s="1">
        <v>42612</v>
      </c>
      <c r="G709" s="1">
        <v>42614</v>
      </c>
      <c r="H709">
        <v>10</v>
      </c>
      <c r="I709">
        <v>66.900000000000006</v>
      </c>
      <c r="J709">
        <v>7.93</v>
      </c>
      <c r="K709">
        <v>34.942937899999997</v>
      </c>
      <c r="L709">
        <v>-97.196161599999996</v>
      </c>
      <c r="M709" s="5">
        <f>ACOS(COS(RADIANS(90-$P$2)) *COS(RADIANS(90-Table22511[[#This Row],[Latitude]])) +SIN(RADIANS(90-$P$2)) *SIN(RADIANS(90-Table22511[[#This Row],[Latitude]])) *COS(RADIANS($Q$2-Table22511[[#This Row],[Longitude]]))) *3958.756</f>
        <v>23.045790354780323</v>
      </c>
      <c r="N709" s="5">
        <f>Table22[[#This Row],[Permit Approval Date]]-Table22[[#This Row],[Permit Submitted Date]]</f>
        <v>0</v>
      </c>
    </row>
    <row r="710" spans="1:14" hidden="1">
      <c r="A710" t="str">
        <f>"Norman"</f>
        <v>Norman</v>
      </c>
      <c r="B710">
        <v>0</v>
      </c>
      <c r="D710">
        <v>1</v>
      </c>
      <c r="E710">
        <v>40</v>
      </c>
      <c r="F710" s="1">
        <v>42647</v>
      </c>
      <c r="G710" s="1">
        <v>42667</v>
      </c>
      <c r="H710">
        <v>7</v>
      </c>
      <c r="I710">
        <v>51.540000000000006</v>
      </c>
      <c r="J710">
        <v>0</v>
      </c>
      <c r="K710">
        <v>35.602937899999993</v>
      </c>
      <c r="L710">
        <v>-97.566161600000001</v>
      </c>
      <c r="M710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710" s="5">
        <f>Table22[[#This Row],[Permit Approval Date]]-Table22[[#This Row],[Permit Submitted Date]]</f>
        <v>0</v>
      </c>
    </row>
    <row r="711" spans="1:14" hidden="1">
      <c r="A711" t="str">
        <f>"Norman"</f>
        <v>Norman</v>
      </c>
      <c r="B711">
        <v>0</v>
      </c>
      <c r="D711">
        <v>2</v>
      </c>
      <c r="E711">
        <v>40</v>
      </c>
      <c r="F711" s="1">
        <v>42657</v>
      </c>
      <c r="G711" s="1">
        <v>42657</v>
      </c>
      <c r="H711">
        <v>3</v>
      </c>
      <c r="I711">
        <v>26.71</v>
      </c>
      <c r="J711">
        <v>5.5</v>
      </c>
      <c r="K711">
        <v>36.452937899999995</v>
      </c>
      <c r="L711">
        <v>-97.7861616</v>
      </c>
      <c r="M711" s="5">
        <f>ACOS(COS(RADIANS(90-$P$2)) *COS(RADIANS(90-Table22511[[#This Row],[Latitude]])) +SIN(RADIANS(90-$P$2)) *SIN(RADIANS(90-Table22511[[#This Row],[Latitude]])) *COS(RADIANS($Q$2-Table22511[[#This Row],[Longitude]]))) *3958.756</f>
        <v>88.224846694032422</v>
      </c>
      <c r="N711" s="5">
        <f>Table22[[#This Row],[Permit Approval Date]]-Table22[[#This Row],[Permit Submitted Date]]</f>
        <v>0</v>
      </c>
    </row>
    <row r="712" spans="1:14" hidden="1">
      <c r="A712" t="str">
        <f>"Norman"</f>
        <v>Norman</v>
      </c>
      <c r="B712">
        <v>0</v>
      </c>
      <c r="D712">
        <v>1</v>
      </c>
      <c r="E712">
        <v>40</v>
      </c>
      <c r="F712" s="1">
        <v>42696</v>
      </c>
      <c r="G712" s="1">
        <v>42706</v>
      </c>
      <c r="H712">
        <v>5</v>
      </c>
      <c r="I712">
        <v>35.96</v>
      </c>
      <c r="J712">
        <v>0</v>
      </c>
      <c r="K712">
        <v>35.732937899999996</v>
      </c>
      <c r="L712">
        <v>-97.766161600000004</v>
      </c>
      <c r="M712" s="5">
        <f>ACOS(COS(RADIANS(90-$P$2)) *COS(RADIANS(90-Table22511[[#This Row],[Latitude]])) +SIN(RADIANS(90-$P$2)) *SIN(RADIANS(90-Table22511[[#This Row],[Latitude]])) *COS(RADIANS($Q$2-Table22511[[#This Row],[Longitude]]))) *3958.756</f>
        <v>40.601731374678643</v>
      </c>
      <c r="N712" s="5">
        <f>Table22[[#This Row],[Permit Approval Date]]-Table22[[#This Row],[Permit Submitted Date]]</f>
        <v>4</v>
      </c>
    </row>
    <row r="713" spans="1:14" hidden="1">
      <c r="A713" t="str">
        <f>"Norman"</f>
        <v>Norman</v>
      </c>
      <c r="B713">
        <v>0</v>
      </c>
      <c r="D713">
        <v>1</v>
      </c>
      <c r="E713">
        <v>40</v>
      </c>
      <c r="F713" s="1">
        <v>42725</v>
      </c>
      <c r="G713" s="1">
        <v>42738</v>
      </c>
      <c r="H713">
        <v>7</v>
      </c>
      <c r="I713">
        <v>43.470000000000006</v>
      </c>
      <c r="J713">
        <v>0</v>
      </c>
      <c r="K713">
        <v>35.332937899999997</v>
      </c>
      <c r="L713">
        <v>-97.326161600000006</v>
      </c>
      <c r="M713" s="5">
        <f>ACOS(COS(RADIANS(90-$P$2)) *COS(RADIANS(90-Table22511[[#This Row],[Latitude]])) +SIN(RADIANS(90-$P$2)) *SIN(RADIANS(90-Table22511[[#This Row],[Latitude]])) *COS(RADIANS($Q$2-Table22511[[#This Row],[Longitude]]))) *3958.756</f>
        <v>11.09110584816289</v>
      </c>
      <c r="N713" s="5">
        <f>Table22[[#This Row],[Permit Approval Date]]-Table22[[#This Row],[Permit Submitted Date]]</f>
        <v>1</v>
      </c>
    </row>
    <row r="714" spans="1:14" hidden="1">
      <c r="A714" t="str">
        <f>"Norman"</f>
        <v>Norman</v>
      </c>
      <c r="B714">
        <v>0</v>
      </c>
      <c r="D714">
        <v>2</v>
      </c>
      <c r="E714">
        <v>40</v>
      </c>
      <c r="F714" s="1">
        <v>42774</v>
      </c>
      <c r="G714" s="1">
        <v>42774</v>
      </c>
      <c r="H714">
        <v>8</v>
      </c>
      <c r="I714">
        <v>70.97</v>
      </c>
      <c r="J714">
        <v>0</v>
      </c>
      <c r="K714">
        <v>34.902937899999998</v>
      </c>
      <c r="L714">
        <v>-97.886161600000008</v>
      </c>
      <c r="M714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714" s="5">
        <f>Table22[[#This Row],[Permit Approval Date]]-Table22[[#This Row],[Permit Submitted Date]]</f>
        <v>7</v>
      </c>
    </row>
    <row r="715" spans="1:14" hidden="1">
      <c r="A715" t="str">
        <f>"Norman"</f>
        <v>Norman</v>
      </c>
      <c r="B715">
        <v>0</v>
      </c>
      <c r="D715">
        <v>1</v>
      </c>
      <c r="E715">
        <v>40</v>
      </c>
      <c r="F715" s="1">
        <v>42807</v>
      </c>
      <c r="G715" s="1">
        <v>42816</v>
      </c>
      <c r="H715">
        <v>7</v>
      </c>
      <c r="I715">
        <v>65.490000000000009</v>
      </c>
      <c r="J715">
        <v>0</v>
      </c>
      <c r="K715">
        <v>35.232937899999996</v>
      </c>
      <c r="L715">
        <v>-97.006161599999999</v>
      </c>
      <c r="M71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15" s="5">
        <f>Table22[[#This Row],[Permit Approval Date]]-Table22[[#This Row],[Permit Submitted Date]]</f>
        <v>0</v>
      </c>
    </row>
    <row r="716" spans="1:14" hidden="1">
      <c r="A716" t="str">
        <f>"Norman"</f>
        <v>Norman</v>
      </c>
      <c r="B716">
        <v>0</v>
      </c>
      <c r="D716">
        <v>1</v>
      </c>
      <c r="E716">
        <v>40</v>
      </c>
      <c r="F716" s="1">
        <v>42844</v>
      </c>
      <c r="G716" s="1">
        <v>42846</v>
      </c>
      <c r="H716">
        <v>11</v>
      </c>
      <c r="I716">
        <v>78.819999999999993</v>
      </c>
      <c r="J716">
        <v>0</v>
      </c>
      <c r="K716">
        <v>35.362937899999999</v>
      </c>
      <c r="L716">
        <v>-97.236161600000003</v>
      </c>
      <c r="M716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716" s="5">
        <f>Table22[[#This Row],[Permit Approval Date]]-Table22[[#This Row],[Permit Submitted Date]]</f>
        <v>2</v>
      </c>
    </row>
    <row r="717" spans="1:14" hidden="1">
      <c r="A717" t="str">
        <f>"Norman"</f>
        <v>Norman</v>
      </c>
      <c r="B717">
        <v>1</v>
      </c>
      <c r="D717">
        <v>2</v>
      </c>
      <c r="E717">
        <v>40</v>
      </c>
      <c r="F717" s="1">
        <v>42900</v>
      </c>
      <c r="G717" s="1">
        <v>42900</v>
      </c>
      <c r="H717">
        <v>9</v>
      </c>
      <c r="I717">
        <v>75.8</v>
      </c>
      <c r="J717">
        <v>4.5</v>
      </c>
      <c r="K717">
        <v>34.512937899999997</v>
      </c>
      <c r="L717">
        <v>-97.716161600000007</v>
      </c>
      <c r="M717" s="5">
        <f>ACOS(COS(RADIANS(90-$P$2)) *COS(RADIANS(90-Table22511[[#This Row],[Latitude]])) +SIN(RADIANS(90-$P$2)) *SIN(RADIANS(90-Table22511[[#This Row],[Latitude]])) *COS(RADIANS($Q$2-Table22511[[#This Row],[Longitude]]))) *3958.756</f>
        <v>50.269729233068404</v>
      </c>
      <c r="N717" s="5">
        <f>Table22[[#This Row],[Permit Approval Date]]-Table22[[#This Row],[Permit Submitted Date]]</f>
        <v>0</v>
      </c>
    </row>
    <row r="718" spans="1:14" hidden="1">
      <c r="A718" t="str">
        <f>"Norman"</f>
        <v>Norman</v>
      </c>
      <c r="B718">
        <v>0</v>
      </c>
      <c r="D718">
        <v>2</v>
      </c>
      <c r="E718">
        <v>40</v>
      </c>
      <c r="F718" s="1">
        <v>42908</v>
      </c>
      <c r="G718" s="1">
        <v>42913</v>
      </c>
      <c r="H718">
        <v>11</v>
      </c>
      <c r="I718">
        <v>89.850000000000009</v>
      </c>
      <c r="J718">
        <v>0</v>
      </c>
      <c r="K718">
        <v>35.202937899999995</v>
      </c>
      <c r="L718">
        <v>-97.206161600000001</v>
      </c>
      <c r="M718" s="5">
        <f>ACOS(COS(RADIANS(90-$P$2)) *COS(RADIANS(90-Table22511[[#This Row],[Latitude]])) +SIN(RADIANS(90-$P$2)) *SIN(RADIANS(90-Table22511[[#This Row],[Latitude]])) *COS(RADIANS($Q$2-Table22511[[#This Row],[Longitude]]))) *3958.756</f>
        <v>13.577014277156541</v>
      </c>
      <c r="N718" s="5">
        <f>Table22[[#This Row],[Permit Approval Date]]-Table22[[#This Row],[Permit Submitted Date]]</f>
        <v>0</v>
      </c>
    </row>
    <row r="719" spans="1:14" hidden="1">
      <c r="A719" t="str">
        <f>"Norman"</f>
        <v>Norman</v>
      </c>
      <c r="B719">
        <v>1</v>
      </c>
      <c r="D719">
        <v>2</v>
      </c>
      <c r="E719">
        <v>40</v>
      </c>
      <c r="F719" s="1">
        <v>42915</v>
      </c>
      <c r="G719" s="1">
        <v>42915</v>
      </c>
      <c r="H719">
        <v>15</v>
      </c>
      <c r="I719">
        <v>126.11000000000001</v>
      </c>
      <c r="J719">
        <v>0</v>
      </c>
      <c r="K719">
        <v>34.985301499999998</v>
      </c>
      <c r="L719">
        <v>-97.396652799999998</v>
      </c>
      <c r="M719" s="5">
        <f>ACOS(COS(RADIANS(90-$P$2)) *COS(RADIANS(90-Table22511[[#This Row],[Latitude]])) +SIN(RADIANS(90-$P$2)) *SIN(RADIANS(90-Table22511[[#This Row],[Latitude]])) *COS(RADIANS($Q$2-Table22511[[#This Row],[Longitude]]))) *3958.756</f>
        <v>15.512893837042686</v>
      </c>
      <c r="N719" s="5">
        <f>Table22[[#This Row],[Permit Approval Date]]-Table22[[#This Row],[Permit Submitted Date]]</f>
        <v>2</v>
      </c>
    </row>
    <row r="720" spans="1:14" hidden="1">
      <c r="A720" t="str">
        <f>"Norman"</f>
        <v>Norman</v>
      </c>
      <c r="B720">
        <v>0</v>
      </c>
      <c r="D720">
        <v>2</v>
      </c>
      <c r="E720">
        <v>40</v>
      </c>
      <c r="F720" s="1">
        <v>42933</v>
      </c>
      <c r="G720" s="1">
        <v>42954</v>
      </c>
      <c r="H720">
        <v>8</v>
      </c>
      <c r="I720">
        <v>56.66</v>
      </c>
      <c r="J720">
        <v>0</v>
      </c>
      <c r="K720">
        <v>34.992937899999994</v>
      </c>
      <c r="L720">
        <v>-97.256161599999999</v>
      </c>
      <c r="M720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720" s="5">
        <f>Table22[[#This Row],[Permit Approval Date]]-Table22[[#This Row],[Permit Submitted Date]]</f>
        <v>0</v>
      </c>
    </row>
    <row r="721" spans="1:14" hidden="1">
      <c r="A721" t="str">
        <f>"Norman"</f>
        <v>Norman</v>
      </c>
      <c r="B721">
        <v>1</v>
      </c>
      <c r="D721">
        <v>2</v>
      </c>
      <c r="E721">
        <v>40</v>
      </c>
      <c r="F721" s="1">
        <v>42937</v>
      </c>
      <c r="G721" s="1">
        <v>42937</v>
      </c>
      <c r="H721">
        <v>16</v>
      </c>
      <c r="I721">
        <v>119.5</v>
      </c>
      <c r="J721">
        <v>0</v>
      </c>
      <c r="K721">
        <v>35.065345200000003</v>
      </c>
      <c r="L721">
        <v>-97.484357899999992</v>
      </c>
      <c r="M721" s="5">
        <f>ACOS(COS(RADIANS(90-$P$2)) *COS(RADIANS(90-Table22511[[#This Row],[Latitude]])) +SIN(RADIANS(90-$P$2)) *SIN(RADIANS(90-Table22511[[#This Row],[Latitude]])) *COS(RADIANS($Q$2-Table22511[[#This Row],[Longitude]]))) *3958.756</f>
        <v>9.9541600162234207</v>
      </c>
      <c r="N721" s="5">
        <f>Table22[[#This Row],[Permit Approval Date]]-Table22[[#This Row],[Permit Submitted Date]]</f>
        <v>21</v>
      </c>
    </row>
    <row r="722" spans="1:14">
      <c r="A722" t="str">
        <f>"Norman"</f>
        <v>Norman</v>
      </c>
      <c r="B722">
        <v>1</v>
      </c>
      <c r="C722">
        <v>1</v>
      </c>
      <c r="D722">
        <v>2</v>
      </c>
      <c r="E722">
        <v>40</v>
      </c>
      <c r="F722" s="1">
        <v>42992</v>
      </c>
      <c r="G722" s="1">
        <v>42998</v>
      </c>
      <c r="H722">
        <v>8</v>
      </c>
      <c r="I722">
        <v>47.97</v>
      </c>
      <c r="J722">
        <v>17.670000000000002</v>
      </c>
      <c r="K722">
        <v>35.233924999999999</v>
      </c>
      <c r="L722">
        <v>-97.269214000000005</v>
      </c>
      <c r="M722" s="5">
        <f>ACOS(COS(RADIANS(90-$P$2)) *COS(RADIANS(90-Table22511[[#This Row],[Latitude]])) +SIN(RADIANS(90-$P$2)) *SIN(RADIANS(90-Table22511[[#This Row],[Latitude]])) *COS(RADIANS($Q$2-Table22511[[#This Row],[Longitude]]))) *3958.756</f>
        <v>10.196972675987457</v>
      </c>
      <c r="N722" s="5">
        <f>Table22[[#This Row],[Permit Approval Date]]-Table22[[#This Row],[Permit Submitted Date]]</f>
        <v>0</v>
      </c>
    </row>
    <row r="723" spans="1:14" hidden="1">
      <c r="A723" t="str">
        <f>"Norman"</f>
        <v>Norman</v>
      </c>
      <c r="B723">
        <v>1</v>
      </c>
      <c r="D723">
        <v>2</v>
      </c>
      <c r="E723">
        <v>40</v>
      </c>
      <c r="F723" s="1">
        <v>43017</v>
      </c>
      <c r="G723" s="1">
        <v>43019</v>
      </c>
      <c r="H723">
        <v>10</v>
      </c>
      <c r="I723">
        <v>60.019999999999996</v>
      </c>
      <c r="J723">
        <v>9.1999999999999993</v>
      </c>
      <c r="K723">
        <v>34.593924999999999</v>
      </c>
      <c r="L723">
        <v>-97.979213999999999</v>
      </c>
      <c r="M723" s="5">
        <f>ACOS(COS(RADIANS(90-$P$2)) *COS(RADIANS(90-Table22511[[#This Row],[Latitude]])) +SIN(RADIANS(90-$P$2)) *SIN(RADIANS(90-Table22511[[#This Row],[Latitude]])) *COS(RADIANS($Q$2-Table22511[[#This Row],[Longitude]]))) *3958.756</f>
        <v>51.958792222098623</v>
      </c>
      <c r="N723" s="5">
        <f>Table22[[#This Row],[Permit Approval Date]]-Table22[[#This Row],[Permit Submitted Date]]</f>
        <v>0</v>
      </c>
    </row>
    <row r="724" spans="1:14" hidden="1">
      <c r="A724" t="str">
        <f>"Norman"</f>
        <v>Norman</v>
      </c>
      <c r="B724">
        <v>1</v>
      </c>
      <c r="D724">
        <v>2</v>
      </c>
      <c r="E724">
        <v>40</v>
      </c>
      <c r="F724" s="1">
        <v>43034</v>
      </c>
      <c r="G724" s="1">
        <v>43038</v>
      </c>
      <c r="H724">
        <v>7</v>
      </c>
      <c r="I724">
        <v>47.019999999999996</v>
      </c>
      <c r="J724">
        <v>5.48</v>
      </c>
      <c r="K724">
        <v>35.313924999999998</v>
      </c>
      <c r="L724">
        <v>-97.779213999999996</v>
      </c>
      <c r="M724" s="5">
        <f>ACOS(COS(RADIANS(90-$P$2)) *COS(RADIANS(90-Table22511[[#This Row],[Latitude]])) +SIN(RADIANS(90-$P$2)) *SIN(RADIANS(90-Table22511[[#This Row],[Latitude]])) *COS(RADIANS($Q$2-Table22511[[#This Row],[Longitude]]))) *3958.756</f>
        <v>20.189807526514745</v>
      </c>
      <c r="N724" s="5">
        <f>Table22[[#This Row],[Permit Approval Date]]-Table22[[#This Row],[Permit Submitted Date]]</f>
        <v>0</v>
      </c>
    </row>
    <row r="725" spans="1:14">
      <c r="A725" t="str">
        <f>"Norman"</f>
        <v>Norman</v>
      </c>
      <c r="B725">
        <v>0</v>
      </c>
      <c r="C725">
        <v>1</v>
      </c>
      <c r="D725">
        <v>1</v>
      </c>
      <c r="E725">
        <v>41</v>
      </c>
      <c r="F725" s="1">
        <v>42366</v>
      </c>
      <c r="G725" s="1">
        <v>42376</v>
      </c>
      <c r="H725">
        <v>28</v>
      </c>
      <c r="I725">
        <v>227.5</v>
      </c>
      <c r="J725">
        <v>17.5</v>
      </c>
      <c r="K725">
        <v>35.202937899999995</v>
      </c>
      <c r="L725">
        <v>-97.206161600000001</v>
      </c>
      <c r="M725" s="5">
        <f>ACOS(COS(RADIANS(90-$P$2)) *COS(RADIANS(90-Table22511[[#This Row],[Latitude]])) +SIN(RADIANS(90-$P$2)) *SIN(RADIANS(90-Table22511[[#This Row],[Latitude]])) *COS(RADIANS($Q$2-Table22511[[#This Row],[Longitude]]))) *3958.756</f>
        <v>13.577014277156541</v>
      </c>
      <c r="N725" s="5">
        <f>Table22[[#This Row],[Permit Approval Date]]-Table22[[#This Row],[Permit Submitted Date]]</f>
        <v>4</v>
      </c>
    </row>
    <row r="726" spans="1:14" hidden="1">
      <c r="A726" t="str">
        <f>"Norman"</f>
        <v>Norman</v>
      </c>
      <c r="B726">
        <v>0</v>
      </c>
      <c r="D726">
        <v>2</v>
      </c>
      <c r="E726">
        <v>41</v>
      </c>
      <c r="F726" s="1">
        <v>42374</v>
      </c>
      <c r="G726" s="1">
        <v>42383</v>
      </c>
      <c r="H726">
        <v>12</v>
      </c>
      <c r="I726">
        <v>84.5</v>
      </c>
      <c r="J726">
        <v>0</v>
      </c>
      <c r="K726">
        <v>35.632937899999995</v>
      </c>
      <c r="L726">
        <v>-97.506161599999999</v>
      </c>
      <c r="M726" s="5">
        <f>ACOS(COS(RADIANS(90-$P$2)) *COS(RADIANS(90-Table22511[[#This Row],[Latitude]])) +SIN(RADIANS(90-$P$2)) *SIN(RADIANS(90-Table22511[[#This Row],[Latitude]])) *COS(RADIANS($Q$2-Table22511[[#This Row],[Longitude]]))) *3958.756</f>
        <v>29.683728221432123</v>
      </c>
      <c r="N726" s="5">
        <f>Table22[[#This Row],[Permit Approval Date]]-Table22[[#This Row],[Permit Submitted Date]]</f>
        <v>11</v>
      </c>
    </row>
    <row r="727" spans="1:14" hidden="1">
      <c r="A727" t="str">
        <f>"Norman"</f>
        <v>Norman</v>
      </c>
      <c r="B727">
        <v>0</v>
      </c>
      <c r="D727">
        <v>2</v>
      </c>
      <c r="E727">
        <v>41</v>
      </c>
      <c r="F727" s="1">
        <v>42390</v>
      </c>
      <c r="G727" s="1">
        <v>42398</v>
      </c>
      <c r="H727">
        <v>5</v>
      </c>
      <c r="I727">
        <v>47.5</v>
      </c>
      <c r="J727">
        <v>0</v>
      </c>
      <c r="K727">
        <v>35.602937899999993</v>
      </c>
      <c r="L727">
        <v>-97.566161600000001</v>
      </c>
      <c r="M727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727" s="5">
        <f>Table22[[#This Row],[Permit Approval Date]]-Table22[[#This Row],[Permit Submitted Date]]</f>
        <v>11</v>
      </c>
    </row>
    <row r="728" spans="1:14" hidden="1">
      <c r="A728" t="str">
        <f>"Norman"</f>
        <v>Norman</v>
      </c>
      <c r="B728">
        <v>0</v>
      </c>
      <c r="D728">
        <v>3</v>
      </c>
      <c r="E728">
        <v>41</v>
      </c>
      <c r="F728" s="1">
        <v>42481</v>
      </c>
      <c r="G728" s="1">
        <v>42489</v>
      </c>
      <c r="H728">
        <v>15</v>
      </c>
      <c r="I728">
        <v>116.5</v>
      </c>
      <c r="J728">
        <v>0</v>
      </c>
      <c r="K728">
        <v>35.202937899999995</v>
      </c>
      <c r="L728">
        <v>-97.206161600000001</v>
      </c>
      <c r="M728" s="5">
        <f>ACOS(COS(RADIANS(90-$P$2)) *COS(RADIANS(90-Table22511[[#This Row],[Latitude]])) +SIN(RADIANS(90-$P$2)) *SIN(RADIANS(90-Table22511[[#This Row],[Latitude]])) *COS(RADIANS($Q$2-Table22511[[#This Row],[Longitude]]))) *3958.756</f>
        <v>13.577014277156541</v>
      </c>
      <c r="N728" s="5">
        <f>Table22[[#This Row],[Permit Approval Date]]-Table22[[#This Row],[Permit Submitted Date]]</f>
        <v>0</v>
      </c>
    </row>
    <row r="729" spans="1:14" hidden="1">
      <c r="A729" t="str">
        <f>"Norman"</f>
        <v>Norman</v>
      </c>
      <c r="B729">
        <v>0</v>
      </c>
      <c r="D729">
        <v>1</v>
      </c>
      <c r="E729">
        <v>41</v>
      </c>
      <c r="F729" s="1">
        <v>42487</v>
      </c>
      <c r="G729" s="1">
        <v>42487</v>
      </c>
      <c r="H729">
        <v>9</v>
      </c>
      <c r="I729">
        <v>82</v>
      </c>
      <c r="J729">
        <v>0</v>
      </c>
      <c r="K729">
        <v>35.162937899999996</v>
      </c>
      <c r="L729">
        <v>-96.9261616</v>
      </c>
      <c r="M729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729" s="5">
        <f>Table22[[#This Row],[Permit Approval Date]]-Table22[[#This Row],[Permit Submitted Date]]</f>
        <v>0</v>
      </c>
    </row>
    <row r="730" spans="1:14" hidden="1">
      <c r="A730" t="str">
        <f>"Norman"</f>
        <v>Norman</v>
      </c>
      <c r="B730">
        <v>0</v>
      </c>
      <c r="D730">
        <v>2</v>
      </c>
      <c r="E730">
        <v>41</v>
      </c>
      <c r="F730" s="1">
        <v>42487</v>
      </c>
      <c r="G730" s="1">
        <v>42506</v>
      </c>
      <c r="H730">
        <v>9</v>
      </c>
      <c r="I730">
        <v>62</v>
      </c>
      <c r="J730">
        <v>0</v>
      </c>
      <c r="K730">
        <v>35.332937899999997</v>
      </c>
      <c r="L730">
        <v>-97.326161600000006</v>
      </c>
      <c r="M730" s="5">
        <f>ACOS(COS(RADIANS(90-$P$2)) *COS(RADIANS(90-Table22511[[#This Row],[Latitude]])) +SIN(RADIANS(90-$P$2)) *SIN(RADIANS(90-Table22511[[#This Row],[Latitude]])) *COS(RADIANS($Q$2-Table22511[[#This Row],[Longitude]]))) *3958.756</f>
        <v>11.09110584816289</v>
      </c>
      <c r="N730" s="5">
        <f>Table22[[#This Row],[Permit Approval Date]]-Table22[[#This Row],[Permit Submitted Date]]</f>
        <v>10</v>
      </c>
    </row>
    <row r="731" spans="1:14" hidden="1">
      <c r="A731" t="str">
        <f>"Norman"</f>
        <v>Norman</v>
      </c>
      <c r="B731">
        <v>0</v>
      </c>
      <c r="D731">
        <v>1</v>
      </c>
      <c r="E731">
        <v>41</v>
      </c>
      <c r="F731" s="1">
        <v>42496</v>
      </c>
      <c r="G731" s="1">
        <v>42496</v>
      </c>
      <c r="H731">
        <v>10</v>
      </c>
      <c r="I731">
        <v>80.5</v>
      </c>
      <c r="J731">
        <v>0</v>
      </c>
      <c r="K731">
        <v>35.422937899999994</v>
      </c>
      <c r="L731">
        <v>-97.106161600000007</v>
      </c>
      <c r="M731" s="5">
        <f>ACOS(COS(RADIANS(90-$P$2)) *COS(RADIANS(90-Table22511[[#This Row],[Latitude]])) +SIN(RADIANS(90-$P$2)) *SIN(RADIANS(90-Table22511[[#This Row],[Latitude]])) *COS(RADIANS($Q$2-Table22511[[#This Row],[Longitude]]))) *3958.756</f>
        <v>24.350899798056059</v>
      </c>
      <c r="N731" s="5">
        <f>Table22[[#This Row],[Permit Approval Date]]-Table22[[#This Row],[Permit Submitted Date]]</f>
        <v>10</v>
      </c>
    </row>
    <row r="732" spans="1:14" hidden="1">
      <c r="A732" t="str">
        <f>"Norman"</f>
        <v>Norman</v>
      </c>
      <c r="B732">
        <v>0</v>
      </c>
      <c r="D732">
        <v>2</v>
      </c>
      <c r="E732">
        <v>41</v>
      </c>
      <c r="F732" s="1">
        <v>42551</v>
      </c>
      <c r="G732" s="1">
        <v>42551</v>
      </c>
      <c r="H732">
        <v>5</v>
      </c>
      <c r="I732">
        <v>40</v>
      </c>
      <c r="J732">
        <v>3.5</v>
      </c>
      <c r="K732">
        <v>35.362937899999999</v>
      </c>
      <c r="L732">
        <v>-97.236161600000003</v>
      </c>
      <c r="M732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732" s="5">
        <f>Table22[[#This Row],[Permit Approval Date]]-Table22[[#This Row],[Permit Submitted Date]]</f>
        <v>0</v>
      </c>
    </row>
    <row r="733" spans="1:14" hidden="1">
      <c r="A733" t="str">
        <f>"Norman"</f>
        <v>Norman</v>
      </c>
      <c r="B733">
        <v>0</v>
      </c>
      <c r="D733">
        <v>2</v>
      </c>
      <c r="E733">
        <v>41</v>
      </c>
      <c r="F733" s="1">
        <v>42593</v>
      </c>
      <c r="G733" s="1">
        <v>42613</v>
      </c>
      <c r="H733">
        <v>8</v>
      </c>
      <c r="I733">
        <v>61.51</v>
      </c>
      <c r="J733">
        <v>0</v>
      </c>
      <c r="K733">
        <v>35.602937899999993</v>
      </c>
      <c r="L733">
        <v>-97.566161600000001</v>
      </c>
      <c r="M733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733" s="5">
        <f>Table22[[#This Row],[Permit Approval Date]]-Table22[[#This Row],[Permit Submitted Date]]</f>
        <v>9</v>
      </c>
    </row>
    <row r="734" spans="1:14" hidden="1">
      <c r="A734" t="str">
        <f>"Norman"</f>
        <v>Norman</v>
      </c>
      <c r="B734">
        <v>0</v>
      </c>
      <c r="D734">
        <v>1</v>
      </c>
      <c r="E734">
        <v>41</v>
      </c>
      <c r="F734" s="1">
        <v>42607</v>
      </c>
      <c r="G734" s="1">
        <v>42607</v>
      </c>
      <c r="H734">
        <v>8</v>
      </c>
      <c r="I734">
        <v>52.879999999999995</v>
      </c>
      <c r="J734">
        <v>0</v>
      </c>
      <c r="K734">
        <v>36.452937899999995</v>
      </c>
      <c r="L734">
        <v>-97.7861616</v>
      </c>
      <c r="M734" s="5">
        <f>ACOS(COS(RADIANS(90-$P$2)) *COS(RADIANS(90-Table22511[[#This Row],[Latitude]])) +SIN(RADIANS(90-$P$2)) *SIN(RADIANS(90-Table22511[[#This Row],[Latitude]])) *COS(RADIANS($Q$2-Table22511[[#This Row],[Longitude]]))) *3958.756</f>
        <v>88.224846694032422</v>
      </c>
      <c r="N734" s="5">
        <f>Table22[[#This Row],[Permit Approval Date]]-Table22[[#This Row],[Permit Submitted Date]]</f>
        <v>4</v>
      </c>
    </row>
    <row r="735" spans="1:14" hidden="1">
      <c r="A735" t="str">
        <f>"Norman"</f>
        <v>Norman</v>
      </c>
      <c r="B735">
        <v>0</v>
      </c>
      <c r="D735">
        <v>2</v>
      </c>
      <c r="E735">
        <v>41</v>
      </c>
      <c r="F735" s="1">
        <v>42628</v>
      </c>
      <c r="G735" s="1">
        <v>42642</v>
      </c>
      <c r="H735">
        <v>19</v>
      </c>
      <c r="I735">
        <v>150.55000000000001</v>
      </c>
      <c r="J735">
        <v>4.1400000000000006</v>
      </c>
      <c r="K735">
        <v>34.942937899999997</v>
      </c>
      <c r="L735">
        <v>-97.766161600000004</v>
      </c>
      <c r="M735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735" s="5">
        <f>Table22[[#This Row],[Permit Approval Date]]-Table22[[#This Row],[Permit Submitted Date]]</f>
        <v>7</v>
      </c>
    </row>
    <row r="736" spans="1:14" hidden="1">
      <c r="A736" t="str">
        <f>"Norman"</f>
        <v>Norman</v>
      </c>
      <c r="B736">
        <v>0</v>
      </c>
      <c r="D736">
        <v>2</v>
      </c>
      <c r="E736">
        <v>41</v>
      </c>
      <c r="F736" s="1">
        <v>42682</v>
      </c>
      <c r="G736" s="1">
        <v>42682</v>
      </c>
      <c r="H736">
        <v>13</v>
      </c>
      <c r="I736">
        <v>98.99</v>
      </c>
      <c r="J736">
        <v>0</v>
      </c>
      <c r="K736">
        <v>36.262937899999997</v>
      </c>
      <c r="L736">
        <v>-97.766161600000004</v>
      </c>
      <c r="M736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736" s="5">
        <f>Table22[[#This Row],[Permit Approval Date]]-Table22[[#This Row],[Permit Submitted Date]]</f>
        <v>0</v>
      </c>
    </row>
    <row r="737" spans="1:14" hidden="1">
      <c r="A737" t="str">
        <f>"Norman"</f>
        <v>Norman</v>
      </c>
      <c r="B737">
        <v>0</v>
      </c>
      <c r="D737">
        <v>2</v>
      </c>
      <c r="E737">
        <v>41</v>
      </c>
      <c r="F737" s="1">
        <v>42689</v>
      </c>
      <c r="G737" s="1">
        <v>42691</v>
      </c>
      <c r="H737">
        <v>15</v>
      </c>
      <c r="I737">
        <v>97.82</v>
      </c>
      <c r="J737">
        <v>0</v>
      </c>
      <c r="K737">
        <v>35.602937899999993</v>
      </c>
      <c r="L737">
        <v>-97.686161600000005</v>
      </c>
      <c r="M737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737" s="5">
        <f>Table22[[#This Row],[Permit Approval Date]]-Table22[[#This Row],[Permit Submitted Date]]</f>
        <v>0</v>
      </c>
    </row>
    <row r="738" spans="1:14" hidden="1">
      <c r="A738" t="str">
        <f>"Norman"</f>
        <v>Norman</v>
      </c>
      <c r="B738">
        <v>0</v>
      </c>
      <c r="D738">
        <v>1</v>
      </c>
      <c r="E738">
        <v>41</v>
      </c>
      <c r="F738" s="1">
        <v>42711</v>
      </c>
      <c r="G738" s="1">
        <v>42716</v>
      </c>
      <c r="H738">
        <v>14</v>
      </c>
      <c r="I738">
        <v>83.89</v>
      </c>
      <c r="J738">
        <v>4.83</v>
      </c>
      <c r="K738">
        <v>35.192937899999997</v>
      </c>
      <c r="L738">
        <v>-97.496161600000008</v>
      </c>
      <c r="M738" s="5">
        <f>ACOS(COS(RADIANS(90-$P$2)) *COS(RADIANS(90-Table22511[[#This Row],[Latitude]])) +SIN(RADIANS(90-$P$2)) *SIN(RADIANS(90-Table22511[[#This Row],[Latitude]])) *COS(RADIANS($Q$2-Table22511[[#This Row],[Longitude]]))) *3958.756</f>
        <v>2.9406156746702079</v>
      </c>
      <c r="N738" s="5">
        <f>Table22[[#This Row],[Permit Approval Date]]-Table22[[#This Row],[Permit Submitted Date]]</f>
        <v>0</v>
      </c>
    </row>
    <row r="739" spans="1:14" hidden="1">
      <c r="A739" t="str">
        <f>"Norman"</f>
        <v>Norman</v>
      </c>
      <c r="B739">
        <v>0</v>
      </c>
      <c r="D739">
        <v>2</v>
      </c>
      <c r="E739">
        <v>41</v>
      </c>
      <c r="F739" s="1">
        <v>42780</v>
      </c>
      <c r="G739" s="1">
        <v>42780</v>
      </c>
      <c r="H739">
        <v>12</v>
      </c>
      <c r="I739">
        <v>86.96</v>
      </c>
      <c r="J739">
        <v>0</v>
      </c>
      <c r="K739">
        <v>34.902937899999998</v>
      </c>
      <c r="L739">
        <v>-97.886161600000008</v>
      </c>
      <c r="M739" s="5">
        <f>ACOS(COS(RADIANS(90-$P$2)) *COS(RADIANS(90-Table22511[[#This Row],[Latitude]])) +SIN(RADIANS(90-$P$2)) *SIN(RADIANS(90-Table22511[[#This Row],[Latitude]])) *COS(RADIANS($Q$2-Table22511[[#This Row],[Longitude]]))) *3958.756</f>
        <v>32.507095666015886</v>
      </c>
      <c r="N739" s="5">
        <f>Table22[[#This Row],[Permit Approval Date]]-Table22[[#This Row],[Permit Submitted Date]]</f>
        <v>4</v>
      </c>
    </row>
    <row r="740" spans="1:14" hidden="1">
      <c r="A740" t="str">
        <f>"Norman"</f>
        <v>Norman</v>
      </c>
      <c r="B740">
        <v>0</v>
      </c>
      <c r="D740">
        <v>2</v>
      </c>
      <c r="E740">
        <v>41</v>
      </c>
      <c r="F740" s="1">
        <v>42831</v>
      </c>
      <c r="G740" s="1">
        <v>42832</v>
      </c>
      <c r="H740">
        <v>8</v>
      </c>
      <c r="I740">
        <v>79.540000000000006</v>
      </c>
      <c r="J740">
        <v>0</v>
      </c>
      <c r="K740">
        <v>35.862937899999999</v>
      </c>
      <c r="L740">
        <v>-98.126161600000003</v>
      </c>
      <c r="M740" s="5">
        <f>ACOS(COS(RADIANS(90-$P$2)) *COS(RADIANS(90-Table22511[[#This Row],[Latitude]])) +SIN(RADIANS(90-$P$2)) *SIN(RADIANS(90-Table22511[[#This Row],[Latitude]])) *COS(RADIANS($Q$2-Table22511[[#This Row],[Longitude]]))) *3958.756</f>
        <v>59.326319279538914</v>
      </c>
      <c r="N740" s="5">
        <f>Table22[[#This Row],[Permit Approval Date]]-Table22[[#This Row],[Permit Submitted Date]]</f>
        <v>0</v>
      </c>
    </row>
    <row r="741" spans="1:14" hidden="1">
      <c r="A741" t="str">
        <f>"Norman"</f>
        <v>Norman</v>
      </c>
      <c r="B741">
        <v>0</v>
      </c>
      <c r="D741">
        <v>1</v>
      </c>
      <c r="E741">
        <v>41</v>
      </c>
      <c r="F741" s="1">
        <v>42843</v>
      </c>
      <c r="G741" s="1">
        <v>42846</v>
      </c>
      <c r="H741">
        <v>6</v>
      </c>
      <c r="I741">
        <v>49.35</v>
      </c>
      <c r="J741">
        <v>0</v>
      </c>
      <c r="K741">
        <v>35.352937899999993</v>
      </c>
      <c r="L741">
        <v>-97.196161599999996</v>
      </c>
      <c r="M741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741" s="5">
        <f>Table22[[#This Row],[Permit Approval Date]]-Table22[[#This Row],[Permit Submitted Date]]</f>
        <v>0</v>
      </c>
    </row>
    <row r="742" spans="1:14" hidden="1">
      <c r="A742" t="str">
        <f>"Norman"</f>
        <v>Norman</v>
      </c>
      <c r="B742">
        <v>0</v>
      </c>
      <c r="D742">
        <v>1</v>
      </c>
      <c r="E742">
        <v>41</v>
      </c>
      <c r="F742" s="1">
        <v>42852</v>
      </c>
      <c r="G742" s="1">
        <v>42857</v>
      </c>
      <c r="H742">
        <v>9</v>
      </c>
      <c r="I742">
        <v>75.259999999999991</v>
      </c>
      <c r="J742">
        <v>0</v>
      </c>
      <c r="K742">
        <v>35.482937899999996</v>
      </c>
      <c r="L742">
        <v>-97.206161600000001</v>
      </c>
      <c r="M742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742" s="5">
        <f>Table22[[#This Row],[Permit Approval Date]]-Table22[[#This Row],[Permit Submitted Date]]</f>
        <v>10</v>
      </c>
    </row>
    <row r="743" spans="1:14" hidden="1">
      <c r="A743" t="str">
        <f>"Norman"</f>
        <v>Norman</v>
      </c>
      <c r="B743">
        <v>0</v>
      </c>
      <c r="D743">
        <v>2</v>
      </c>
      <c r="E743">
        <v>41</v>
      </c>
      <c r="F743" s="1">
        <v>42913</v>
      </c>
      <c r="G743" s="1">
        <v>42921</v>
      </c>
      <c r="H743">
        <v>8</v>
      </c>
      <c r="I743">
        <v>58.000000000000007</v>
      </c>
      <c r="J743">
        <v>5</v>
      </c>
      <c r="K743">
        <v>35.352937899999993</v>
      </c>
      <c r="L743">
        <v>-97.196161599999996</v>
      </c>
      <c r="M743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743" s="5">
        <f>Table22[[#This Row],[Permit Approval Date]]-Table22[[#This Row],[Permit Submitted Date]]</f>
        <v>3</v>
      </c>
    </row>
    <row r="744" spans="1:14" hidden="1">
      <c r="A744" t="str">
        <f>"Norman"</f>
        <v>Norman</v>
      </c>
      <c r="B744">
        <v>0</v>
      </c>
      <c r="D744">
        <v>1</v>
      </c>
      <c r="E744">
        <v>41</v>
      </c>
      <c r="F744" s="1">
        <v>42928</v>
      </c>
      <c r="G744" s="1">
        <v>42951</v>
      </c>
      <c r="H744">
        <v>9</v>
      </c>
      <c r="I744">
        <v>67.36</v>
      </c>
      <c r="J744">
        <v>0</v>
      </c>
      <c r="K744">
        <v>35.232937899999996</v>
      </c>
      <c r="L744">
        <v>-97.1761616</v>
      </c>
      <c r="M744" s="5">
        <f>ACOS(COS(RADIANS(90-$P$2)) *COS(RADIANS(90-Table22511[[#This Row],[Latitude]])) +SIN(RADIANS(90-$P$2)) *SIN(RADIANS(90-Table22511[[#This Row],[Latitude]])) *COS(RADIANS($Q$2-Table22511[[#This Row],[Longitude]]))) *3958.756</f>
        <v>15.378616388051286</v>
      </c>
      <c r="N744" s="5">
        <f>Table22[[#This Row],[Permit Approval Date]]-Table22[[#This Row],[Permit Submitted Date]]</f>
        <v>7</v>
      </c>
    </row>
    <row r="745" spans="1:14" hidden="1">
      <c r="A745" t="str">
        <f>"Norman"</f>
        <v>Norman</v>
      </c>
      <c r="B745">
        <v>0</v>
      </c>
      <c r="D745">
        <v>2</v>
      </c>
      <c r="E745">
        <v>41</v>
      </c>
      <c r="F745" s="1">
        <v>42951</v>
      </c>
      <c r="G745" s="1">
        <v>42957</v>
      </c>
      <c r="H745">
        <v>7</v>
      </c>
      <c r="I745">
        <v>54.91</v>
      </c>
      <c r="J745">
        <v>0</v>
      </c>
      <c r="K745">
        <v>34.982937899999996</v>
      </c>
      <c r="L745">
        <v>-97.396161599999999</v>
      </c>
      <c r="M745" s="5">
        <f>ACOS(COS(RADIANS(90-$P$2)) *COS(RADIANS(90-Table22511[[#This Row],[Latitude]])) +SIN(RADIANS(90-$P$2)) *SIN(RADIANS(90-Table22511[[#This Row],[Latitude]])) *COS(RADIANS($Q$2-Table22511[[#This Row],[Longitude]]))) *3958.756</f>
        <v>15.67853663998685</v>
      </c>
      <c r="N745" s="5">
        <f>Table22[[#This Row],[Permit Approval Date]]-Table22[[#This Row],[Permit Submitted Date]]</f>
        <v>3</v>
      </c>
    </row>
    <row r="746" spans="1:14" hidden="1">
      <c r="A746" t="str">
        <f>"Norman"</f>
        <v>Norman</v>
      </c>
      <c r="B746">
        <v>0</v>
      </c>
      <c r="D746">
        <v>1</v>
      </c>
      <c r="E746">
        <v>41</v>
      </c>
      <c r="F746" s="1">
        <v>42956</v>
      </c>
      <c r="G746" s="1">
        <v>42961</v>
      </c>
      <c r="H746">
        <v>10</v>
      </c>
      <c r="I746">
        <v>80.95</v>
      </c>
      <c r="J746">
        <v>0</v>
      </c>
      <c r="K746">
        <v>35.352937899999993</v>
      </c>
      <c r="L746">
        <v>-97.196161599999996</v>
      </c>
      <c r="M746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746" s="5">
        <f>Table22[[#This Row],[Permit Approval Date]]-Table22[[#This Row],[Permit Submitted Date]]</f>
        <v>8</v>
      </c>
    </row>
    <row r="747" spans="1:14" hidden="1">
      <c r="A747" t="str">
        <f>"Norman"</f>
        <v>Norman</v>
      </c>
      <c r="B747">
        <v>1</v>
      </c>
      <c r="D747">
        <v>2</v>
      </c>
      <c r="E747">
        <v>41</v>
      </c>
      <c r="F747" s="1">
        <v>42957</v>
      </c>
      <c r="G747" s="1">
        <v>42957</v>
      </c>
      <c r="H747">
        <v>10</v>
      </c>
      <c r="I747">
        <v>79.52</v>
      </c>
      <c r="J747">
        <v>0</v>
      </c>
      <c r="K747">
        <v>35.150954999999996</v>
      </c>
      <c r="L747">
        <v>-97.421639999999996</v>
      </c>
      <c r="M747" s="5">
        <f>ACOS(COS(RADIANS(90-$P$2)) *COS(RADIANS(90-Table22511[[#This Row],[Latitude]])) +SIN(RADIANS(90-$P$2)) *SIN(RADIANS(90-Table22511[[#This Row],[Latitude]])) *COS(RADIANS($Q$2-Table22511[[#This Row],[Longitude]]))) *3958.756</f>
        <v>4.0609017812829054</v>
      </c>
      <c r="N747" s="5">
        <f>Table22[[#This Row],[Permit Approval Date]]-Table22[[#This Row],[Permit Submitted Date]]</f>
        <v>5</v>
      </c>
    </row>
    <row r="748" spans="1:14" hidden="1">
      <c r="A748" t="str">
        <f>"Norman"</f>
        <v>Norman</v>
      </c>
      <c r="B748">
        <v>0</v>
      </c>
      <c r="D748">
        <v>1</v>
      </c>
      <c r="E748">
        <v>41</v>
      </c>
      <c r="F748" s="1">
        <v>43084</v>
      </c>
      <c r="G748" s="1">
        <v>43096</v>
      </c>
      <c r="H748">
        <v>8</v>
      </c>
      <c r="I748">
        <v>62.97</v>
      </c>
      <c r="J748">
        <v>0</v>
      </c>
      <c r="K748">
        <v>35.272937899999995</v>
      </c>
      <c r="L748">
        <v>-96.956161600000001</v>
      </c>
      <c r="M748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748" s="5">
        <f>Table22[[#This Row],[Permit Approval Date]]-Table22[[#This Row],[Permit Submitted Date]]</f>
        <v>6</v>
      </c>
    </row>
    <row r="749" spans="1:14" hidden="1">
      <c r="A749" t="str">
        <f>"Norman"</f>
        <v>Norman</v>
      </c>
      <c r="B749">
        <v>0</v>
      </c>
      <c r="D749">
        <v>1</v>
      </c>
      <c r="E749">
        <v>42</v>
      </c>
      <c r="F749" s="1">
        <v>42373</v>
      </c>
      <c r="G749" s="1">
        <v>42382</v>
      </c>
      <c r="H749">
        <v>24</v>
      </c>
      <c r="I749">
        <v>202</v>
      </c>
      <c r="J749">
        <v>0</v>
      </c>
      <c r="K749">
        <v>34.962937899999993</v>
      </c>
      <c r="L749">
        <v>-97.966161600000007</v>
      </c>
      <c r="M749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749" s="5">
        <f>Table22[[#This Row],[Permit Approval Date]]-Table22[[#This Row],[Permit Submitted Date]]</f>
        <v>5</v>
      </c>
    </row>
    <row r="750" spans="1:14" hidden="1">
      <c r="A750" t="str">
        <f>"Norman"</f>
        <v>Norman</v>
      </c>
      <c r="B750">
        <v>0</v>
      </c>
      <c r="D750">
        <v>1</v>
      </c>
      <c r="E750">
        <v>42</v>
      </c>
      <c r="F750" s="1">
        <v>42380</v>
      </c>
      <c r="G750" s="1">
        <v>42388</v>
      </c>
      <c r="H750">
        <v>12</v>
      </c>
      <c r="I750">
        <v>96</v>
      </c>
      <c r="J750">
        <v>0</v>
      </c>
      <c r="K750">
        <v>35.212937899999993</v>
      </c>
      <c r="L750">
        <v>-97.576161600000006</v>
      </c>
      <c r="M750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750" s="5">
        <f>Table22[[#This Row],[Permit Approval Date]]-Table22[[#This Row],[Permit Submitted Date]]</f>
        <v>0</v>
      </c>
    </row>
    <row r="751" spans="1:14" hidden="1">
      <c r="A751" t="str">
        <f>"Norman"</f>
        <v>Norman</v>
      </c>
      <c r="B751">
        <v>0</v>
      </c>
      <c r="D751">
        <v>2</v>
      </c>
      <c r="E751">
        <v>42</v>
      </c>
      <c r="F751" s="1">
        <v>42459</v>
      </c>
      <c r="G751" s="1">
        <v>42464</v>
      </c>
      <c r="H751">
        <v>7</v>
      </c>
      <c r="I751">
        <v>67.5</v>
      </c>
      <c r="J751">
        <v>0</v>
      </c>
      <c r="K751">
        <v>35.192937899999997</v>
      </c>
      <c r="L751">
        <v>-97.396161599999999</v>
      </c>
      <c r="M751" s="5">
        <f>ACOS(COS(RADIANS(90-$P$2)) *COS(RADIANS(90-Table22511[[#This Row],[Latitude]])) +SIN(RADIANS(90-$P$2)) *SIN(RADIANS(90-Table22511[[#This Row],[Latitude]])) *COS(RADIANS($Q$2-Table22511[[#This Row],[Longitude]]))) *3958.756</f>
        <v>2.9897876398657939</v>
      </c>
      <c r="N751" s="5">
        <f>Table22[[#This Row],[Permit Approval Date]]-Table22[[#This Row],[Permit Submitted Date]]</f>
        <v>0</v>
      </c>
    </row>
    <row r="752" spans="1:14" hidden="1">
      <c r="A752" t="str">
        <f>"Norman"</f>
        <v>Norman</v>
      </c>
      <c r="B752">
        <v>0</v>
      </c>
      <c r="D752">
        <v>1</v>
      </c>
      <c r="E752">
        <v>42</v>
      </c>
      <c r="F752" s="1">
        <v>42494</v>
      </c>
      <c r="G752" s="1">
        <v>42499</v>
      </c>
      <c r="H752">
        <v>16</v>
      </c>
      <c r="I752">
        <v>136.5</v>
      </c>
      <c r="J752">
        <v>0</v>
      </c>
      <c r="K752">
        <v>35.072937899999999</v>
      </c>
      <c r="L752">
        <v>-97.396161599999999</v>
      </c>
      <c r="M752" s="5">
        <f>ACOS(COS(RADIANS(90-$P$2)) *COS(RADIANS(90-Table22511[[#This Row],[Latitude]])) +SIN(RADIANS(90-$P$2)) *SIN(RADIANS(90-Table22511[[#This Row],[Latitude]])) *COS(RADIANS($Q$2-Table22511[[#This Row],[Longitude]]))) *3958.756</f>
        <v>9.6301363463523302</v>
      </c>
      <c r="N752" s="5">
        <f>Table22[[#This Row],[Permit Approval Date]]-Table22[[#This Row],[Permit Submitted Date]]</f>
        <v>5</v>
      </c>
    </row>
    <row r="753" spans="1:14" hidden="1">
      <c r="A753" t="str">
        <f>"Norman"</f>
        <v>Norman</v>
      </c>
      <c r="B753">
        <v>0</v>
      </c>
      <c r="D753">
        <v>1</v>
      </c>
      <c r="E753">
        <v>42</v>
      </c>
      <c r="F753" s="1">
        <v>42506</v>
      </c>
      <c r="G753" s="1">
        <v>42510</v>
      </c>
      <c r="H753">
        <v>7</v>
      </c>
      <c r="I753">
        <v>53</v>
      </c>
      <c r="J753">
        <v>0</v>
      </c>
      <c r="K753">
        <v>35.352937899999993</v>
      </c>
      <c r="L753">
        <v>-97.196161599999996</v>
      </c>
      <c r="M753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753" s="5">
        <f>Table22[[#This Row],[Permit Approval Date]]-Table22[[#This Row],[Permit Submitted Date]]</f>
        <v>0</v>
      </c>
    </row>
    <row r="754" spans="1:14" hidden="1">
      <c r="A754" t="str">
        <f>"Norman"</f>
        <v>Norman</v>
      </c>
      <c r="B754">
        <v>0</v>
      </c>
      <c r="D754">
        <v>2</v>
      </c>
      <c r="E754">
        <v>42</v>
      </c>
      <c r="F754" s="1">
        <v>42573</v>
      </c>
      <c r="G754" s="1">
        <v>42573</v>
      </c>
      <c r="H754">
        <v>5</v>
      </c>
      <c r="I754">
        <v>40.5</v>
      </c>
      <c r="J754">
        <v>0</v>
      </c>
      <c r="K754">
        <v>35.282937899999993</v>
      </c>
      <c r="L754">
        <v>-97.416161599999995</v>
      </c>
      <c r="M754" s="5">
        <f>ACOS(COS(RADIANS(90-$P$2)) *COS(RADIANS(90-Table22511[[#This Row],[Latitude]])) +SIN(RADIANS(90-$P$2)) *SIN(RADIANS(90-Table22511[[#This Row],[Latitude]])) *COS(RADIANS($Q$2-Table22511[[#This Row],[Longitude]]))) *3958.756</f>
        <v>5.5822817973621444</v>
      </c>
      <c r="N754" s="5">
        <f>Table22[[#This Row],[Permit Approval Date]]-Table22[[#This Row],[Permit Submitted Date]]</f>
        <v>0</v>
      </c>
    </row>
    <row r="755" spans="1:14" hidden="1">
      <c r="A755" t="str">
        <f>"Norman"</f>
        <v>Norman</v>
      </c>
      <c r="B755">
        <v>0</v>
      </c>
      <c r="D755">
        <v>2</v>
      </c>
      <c r="E755">
        <v>42</v>
      </c>
      <c r="F755" s="1">
        <v>42598</v>
      </c>
      <c r="G755" s="1">
        <v>42605</v>
      </c>
      <c r="H755">
        <v>12</v>
      </c>
      <c r="I755">
        <v>87</v>
      </c>
      <c r="J755">
        <v>0</v>
      </c>
      <c r="K755">
        <v>35.352937899999993</v>
      </c>
      <c r="L755">
        <v>-97.196161599999996</v>
      </c>
      <c r="M755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755" s="5">
        <f>Table22[[#This Row],[Permit Approval Date]]-Table22[[#This Row],[Permit Submitted Date]]</f>
        <v>0</v>
      </c>
    </row>
    <row r="756" spans="1:14" hidden="1">
      <c r="A756" t="str">
        <f>"Norman"</f>
        <v>Norman</v>
      </c>
      <c r="B756">
        <v>0</v>
      </c>
      <c r="D756">
        <v>2</v>
      </c>
      <c r="E756">
        <v>42</v>
      </c>
      <c r="F756" s="1">
        <v>42625</v>
      </c>
      <c r="G756" s="1">
        <v>42625</v>
      </c>
      <c r="H756">
        <v>10</v>
      </c>
      <c r="I756">
        <v>70.52</v>
      </c>
      <c r="J756">
        <v>0</v>
      </c>
      <c r="K756">
        <v>35.262937899999997</v>
      </c>
      <c r="L756">
        <v>-97.806161599999996</v>
      </c>
      <c r="M756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756" s="5">
        <f>Table22[[#This Row],[Permit Approval Date]]-Table22[[#This Row],[Permit Submitted Date]]</f>
        <v>4</v>
      </c>
    </row>
    <row r="757" spans="1:14" hidden="1">
      <c r="A757" t="str">
        <f>"Norman"</f>
        <v>Norman</v>
      </c>
      <c r="B757">
        <v>0</v>
      </c>
      <c r="D757">
        <v>2</v>
      </c>
      <c r="E757">
        <v>42</v>
      </c>
      <c r="F757" s="1">
        <v>42660</v>
      </c>
      <c r="G757" s="1">
        <v>42667</v>
      </c>
      <c r="H757">
        <v>8</v>
      </c>
      <c r="I757">
        <v>70.510000000000005</v>
      </c>
      <c r="J757">
        <v>0</v>
      </c>
      <c r="K757">
        <v>35.602937899999993</v>
      </c>
      <c r="L757">
        <v>-97.686161600000005</v>
      </c>
      <c r="M757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757" s="5">
        <f>Table22[[#This Row],[Permit Approval Date]]-Table22[[#This Row],[Permit Submitted Date]]</f>
        <v>8</v>
      </c>
    </row>
    <row r="758" spans="1:14" hidden="1">
      <c r="A758" t="str">
        <f>"Norman"</f>
        <v>Norman</v>
      </c>
      <c r="B758">
        <v>0</v>
      </c>
      <c r="D758">
        <v>1</v>
      </c>
      <c r="E758">
        <v>42</v>
      </c>
      <c r="F758" s="1">
        <v>42678</v>
      </c>
      <c r="G758" s="1">
        <v>42678</v>
      </c>
      <c r="H758">
        <v>22</v>
      </c>
      <c r="I758">
        <v>160.19</v>
      </c>
      <c r="J758">
        <v>0</v>
      </c>
      <c r="K758">
        <v>35.422937899999994</v>
      </c>
      <c r="L758">
        <v>-97.106161600000007</v>
      </c>
      <c r="M758" s="5">
        <f>ACOS(COS(RADIANS(90-$P$2)) *COS(RADIANS(90-Table22511[[#This Row],[Latitude]])) +SIN(RADIANS(90-$P$2)) *SIN(RADIANS(90-Table22511[[#This Row],[Latitude]])) *COS(RADIANS($Q$2-Table22511[[#This Row],[Longitude]]))) *3958.756</f>
        <v>24.350899798056059</v>
      </c>
      <c r="N758" s="5">
        <f>Table22[[#This Row],[Permit Approval Date]]-Table22[[#This Row],[Permit Submitted Date]]</f>
        <v>7</v>
      </c>
    </row>
    <row r="759" spans="1:14" hidden="1">
      <c r="A759" t="str">
        <f>"Norman"</f>
        <v>Norman</v>
      </c>
      <c r="B759">
        <v>0</v>
      </c>
      <c r="D759">
        <v>2</v>
      </c>
      <c r="E759">
        <v>42</v>
      </c>
      <c r="F759" s="1">
        <v>42790</v>
      </c>
      <c r="G759" s="1">
        <v>42790</v>
      </c>
      <c r="H759">
        <v>10</v>
      </c>
      <c r="I759">
        <v>83.14</v>
      </c>
      <c r="J759">
        <v>0</v>
      </c>
      <c r="K759">
        <v>35.232937899999996</v>
      </c>
      <c r="L759">
        <v>-97.006161599999999</v>
      </c>
      <c r="M75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59" s="5">
        <f>Table22[[#This Row],[Permit Approval Date]]-Table22[[#This Row],[Permit Submitted Date]]</f>
        <v>8</v>
      </c>
    </row>
    <row r="760" spans="1:14">
      <c r="A760" t="str">
        <f>"Norman"</f>
        <v>Norman</v>
      </c>
      <c r="B760">
        <v>0</v>
      </c>
      <c r="C760">
        <v>1</v>
      </c>
      <c r="D760">
        <v>1</v>
      </c>
      <c r="E760">
        <v>42</v>
      </c>
      <c r="F760" s="1">
        <v>42794</v>
      </c>
      <c r="G760" s="1">
        <v>42802</v>
      </c>
      <c r="H760">
        <v>8</v>
      </c>
      <c r="I760">
        <v>48.370000000000005</v>
      </c>
      <c r="J760">
        <v>24.31</v>
      </c>
      <c r="K760">
        <v>35.602937899999993</v>
      </c>
      <c r="L760">
        <v>-97.686161600000005</v>
      </c>
      <c r="M760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760" s="5">
        <f>Table22[[#This Row],[Permit Approval Date]]-Table22[[#This Row],[Permit Submitted Date]]</f>
        <v>0</v>
      </c>
    </row>
    <row r="761" spans="1:14" hidden="1">
      <c r="A761" t="str">
        <f>"Norman"</f>
        <v>Norman</v>
      </c>
      <c r="B761">
        <v>0</v>
      </c>
      <c r="D761">
        <v>1</v>
      </c>
      <c r="E761">
        <v>42</v>
      </c>
      <c r="F761" s="1">
        <v>42835</v>
      </c>
      <c r="G761" s="1">
        <v>42846</v>
      </c>
      <c r="H761">
        <v>8</v>
      </c>
      <c r="I761">
        <v>52.759999999999991</v>
      </c>
      <c r="J761">
        <v>8.1199999999999992</v>
      </c>
      <c r="K761">
        <v>35.232937899999996</v>
      </c>
      <c r="L761">
        <v>-97.006161599999999</v>
      </c>
      <c r="M761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61" s="5">
        <f>Table22[[#This Row],[Permit Approval Date]]-Table22[[#This Row],[Permit Submitted Date]]</f>
        <v>2</v>
      </c>
    </row>
    <row r="762" spans="1:14" hidden="1">
      <c r="A762" t="str">
        <f>"Norman"</f>
        <v>Norman</v>
      </c>
      <c r="B762">
        <v>0</v>
      </c>
      <c r="D762">
        <v>1</v>
      </c>
      <c r="E762">
        <v>42</v>
      </c>
      <c r="F762" s="1">
        <v>42913</v>
      </c>
      <c r="G762" s="1">
        <v>42927</v>
      </c>
      <c r="H762">
        <v>12</v>
      </c>
      <c r="I762">
        <v>101.78</v>
      </c>
      <c r="J762">
        <v>0</v>
      </c>
      <c r="K762">
        <v>35.232937899999996</v>
      </c>
      <c r="L762">
        <v>-97.006161599999999</v>
      </c>
      <c r="M762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62" s="5">
        <f>Table22[[#This Row],[Permit Approval Date]]-Table22[[#This Row],[Permit Submitted Date]]</f>
        <v>7</v>
      </c>
    </row>
    <row r="763" spans="1:14" hidden="1">
      <c r="A763" t="str">
        <f>"Norman"</f>
        <v>Norman</v>
      </c>
      <c r="B763">
        <v>1</v>
      </c>
      <c r="D763">
        <v>2</v>
      </c>
      <c r="E763">
        <v>42</v>
      </c>
      <c r="F763" s="1">
        <v>42943</v>
      </c>
      <c r="G763" s="1">
        <v>42943</v>
      </c>
      <c r="H763">
        <v>14</v>
      </c>
      <c r="I763">
        <v>109.39999999999999</v>
      </c>
      <c r="J763">
        <v>5.12</v>
      </c>
      <c r="K763">
        <v>35.310557000000003</v>
      </c>
      <c r="L763">
        <v>-97.71018140000001</v>
      </c>
      <c r="M763" s="5">
        <f>ACOS(COS(RADIANS(90-$P$2)) *COS(RADIANS(90-Table22511[[#This Row],[Latitude]])) +SIN(RADIANS(90-$P$2)) *SIN(RADIANS(90-Table22511[[#This Row],[Latitude]])) *COS(RADIANS($Q$2-Table22511[[#This Row],[Longitude]]))) *3958.756</f>
        <v>16.529734858429485</v>
      </c>
      <c r="N763" s="5">
        <f>Table22[[#This Row],[Permit Approval Date]]-Table22[[#This Row],[Permit Submitted Date]]</f>
        <v>20</v>
      </c>
    </row>
    <row r="764" spans="1:14" hidden="1">
      <c r="A764" t="str">
        <f>"Norman"</f>
        <v>Norman</v>
      </c>
      <c r="B764">
        <v>1</v>
      </c>
      <c r="D764">
        <v>2</v>
      </c>
      <c r="E764">
        <v>42</v>
      </c>
      <c r="F764" s="1">
        <v>43026</v>
      </c>
      <c r="G764" s="1">
        <v>43045</v>
      </c>
      <c r="H764">
        <v>15</v>
      </c>
      <c r="I764">
        <v>106.95</v>
      </c>
      <c r="J764">
        <v>0</v>
      </c>
      <c r="K764">
        <v>35.170954999999999</v>
      </c>
      <c r="L764">
        <v>-97.531639999999996</v>
      </c>
      <c r="M764" s="5">
        <f>ACOS(COS(RADIANS(90-$P$2)) *COS(RADIANS(90-Table22511[[#This Row],[Latitude]])) +SIN(RADIANS(90-$P$2)) *SIN(RADIANS(90-Table22511[[#This Row],[Latitude]])) *COS(RADIANS($Q$2-Table22511[[#This Row],[Longitude]]))) *3958.756</f>
        <v>5.3791098180254622</v>
      </c>
      <c r="N764" s="5">
        <f>Table22[[#This Row],[Permit Approval Date]]-Table22[[#This Row],[Permit Submitted Date]]</f>
        <v>0</v>
      </c>
    </row>
    <row r="765" spans="1:14" hidden="1">
      <c r="A765" t="str">
        <f>"Norman"</f>
        <v>Norman</v>
      </c>
      <c r="B765">
        <v>1</v>
      </c>
      <c r="D765">
        <v>2</v>
      </c>
      <c r="E765">
        <v>42</v>
      </c>
      <c r="F765" s="1">
        <v>43105</v>
      </c>
      <c r="G765" s="1">
        <v>43112</v>
      </c>
      <c r="H765">
        <v>6</v>
      </c>
      <c r="I765">
        <v>54.539999999999992</v>
      </c>
      <c r="J765">
        <v>2.0699999999999998</v>
      </c>
      <c r="K765">
        <v>35.153925000000001</v>
      </c>
      <c r="L765">
        <v>-97.259214</v>
      </c>
      <c r="M765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765" s="5">
        <f>Table22[[#This Row],[Permit Approval Date]]-Table22[[#This Row],[Permit Submitted Date]]</f>
        <v>0</v>
      </c>
    </row>
    <row r="766" spans="1:14" hidden="1">
      <c r="A766" t="str">
        <f>"Norman"</f>
        <v>Norman</v>
      </c>
      <c r="B766">
        <v>0</v>
      </c>
      <c r="D766">
        <v>1</v>
      </c>
      <c r="E766">
        <v>43</v>
      </c>
      <c r="F766" s="1">
        <v>42416</v>
      </c>
      <c r="G766" s="1">
        <v>42430</v>
      </c>
      <c r="H766">
        <v>13</v>
      </c>
      <c r="I766">
        <v>94</v>
      </c>
      <c r="J766">
        <v>0</v>
      </c>
      <c r="K766">
        <v>35.282937899999993</v>
      </c>
      <c r="L766">
        <v>-97.416161599999995</v>
      </c>
      <c r="M766" s="5">
        <f>ACOS(COS(RADIANS(90-$P$2)) *COS(RADIANS(90-Table22511[[#This Row],[Latitude]])) +SIN(RADIANS(90-$P$2)) *SIN(RADIANS(90-Table22511[[#This Row],[Latitude]])) *COS(RADIANS($Q$2-Table22511[[#This Row],[Longitude]]))) *3958.756</f>
        <v>5.5822817973621444</v>
      </c>
      <c r="N766" s="5">
        <f>Table22[[#This Row],[Permit Approval Date]]-Table22[[#This Row],[Permit Submitted Date]]</f>
        <v>0</v>
      </c>
    </row>
    <row r="767" spans="1:14" hidden="1">
      <c r="A767" t="str">
        <f>"Norman"</f>
        <v>Norman</v>
      </c>
      <c r="B767">
        <v>0</v>
      </c>
      <c r="D767">
        <v>1</v>
      </c>
      <c r="E767">
        <v>43</v>
      </c>
      <c r="F767" s="1">
        <v>42423</v>
      </c>
      <c r="G767" s="1">
        <v>42423</v>
      </c>
      <c r="H767">
        <v>17</v>
      </c>
      <c r="I767">
        <v>152</v>
      </c>
      <c r="J767">
        <v>0</v>
      </c>
      <c r="K767">
        <v>35.232937899999996</v>
      </c>
      <c r="L767">
        <v>-97.006161599999999</v>
      </c>
      <c r="M767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67" s="5">
        <f>Table22[[#This Row],[Permit Approval Date]]-Table22[[#This Row],[Permit Submitted Date]]</f>
        <v>0</v>
      </c>
    </row>
    <row r="768" spans="1:14" hidden="1">
      <c r="A768" t="str">
        <f>"Norman"</f>
        <v>Norman</v>
      </c>
      <c r="B768">
        <v>0</v>
      </c>
      <c r="D768">
        <v>1</v>
      </c>
      <c r="E768">
        <v>43</v>
      </c>
      <c r="F768" s="1">
        <v>42431</v>
      </c>
      <c r="G768" s="1">
        <v>42431</v>
      </c>
      <c r="H768">
        <v>14</v>
      </c>
      <c r="I768">
        <v>116.5</v>
      </c>
      <c r="J768">
        <v>0</v>
      </c>
      <c r="K768">
        <v>35.552937899999996</v>
      </c>
      <c r="L768">
        <v>-97.046161600000005</v>
      </c>
      <c r="M768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768" s="5">
        <f>Table22[[#This Row],[Permit Approval Date]]-Table22[[#This Row],[Permit Submitted Date]]</f>
        <v>0</v>
      </c>
    </row>
    <row r="769" spans="1:14" hidden="1">
      <c r="A769" t="str">
        <f>"Norman"</f>
        <v>Norman</v>
      </c>
      <c r="B769">
        <v>0</v>
      </c>
      <c r="D769">
        <v>1</v>
      </c>
      <c r="E769">
        <v>43</v>
      </c>
      <c r="F769" s="1">
        <v>42572</v>
      </c>
      <c r="G769" s="1">
        <v>42572</v>
      </c>
      <c r="H769">
        <v>8</v>
      </c>
      <c r="I769">
        <v>76</v>
      </c>
      <c r="J769">
        <v>0</v>
      </c>
      <c r="K769">
        <v>34.962937899999993</v>
      </c>
      <c r="L769">
        <v>-97.966161600000007</v>
      </c>
      <c r="M769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769" s="5">
        <f>Table22[[#This Row],[Permit Approval Date]]-Table22[[#This Row],[Permit Submitted Date]]</f>
        <v>0</v>
      </c>
    </row>
    <row r="770" spans="1:14">
      <c r="A770" t="str">
        <f>"Norman"</f>
        <v>Norman</v>
      </c>
      <c r="B770">
        <v>0</v>
      </c>
      <c r="C770">
        <v>1</v>
      </c>
      <c r="D770">
        <v>1</v>
      </c>
      <c r="E770">
        <v>43</v>
      </c>
      <c r="F770" s="1">
        <v>42648</v>
      </c>
      <c r="G770" s="1">
        <v>42655</v>
      </c>
      <c r="H770">
        <v>19</v>
      </c>
      <c r="I770">
        <v>150.95000000000002</v>
      </c>
      <c r="J770">
        <v>12.96</v>
      </c>
      <c r="K770">
        <v>35.232937899999996</v>
      </c>
      <c r="L770">
        <v>-97.006161599999999</v>
      </c>
      <c r="M77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70" s="5">
        <f>Table22[[#This Row],[Permit Approval Date]]-Table22[[#This Row],[Permit Submitted Date]]</f>
        <v>3</v>
      </c>
    </row>
    <row r="771" spans="1:14" hidden="1">
      <c r="A771" t="str">
        <f>"Norman"</f>
        <v>Norman</v>
      </c>
      <c r="B771">
        <v>0</v>
      </c>
      <c r="D771">
        <v>2</v>
      </c>
      <c r="E771">
        <v>43</v>
      </c>
      <c r="F771" s="1">
        <v>42663</v>
      </c>
      <c r="G771" s="1">
        <v>42663</v>
      </c>
      <c r="H771">
        <v>3</v>
      </c>
      <c r="I771">
        <v>30.540000000000003</v>
      </c>
      <c r="J771">
        <v>0</v>
      </c>
      <c r="K771">
        <v>35.602937899999993</v>
      </c>
      <c r="L771">
        <v>-97.686161600000005</v>
      </c>
      <c r="M771" s="5">
        <f>ACOS(COS(RADIANS(90-$P$2)) *COS(RADIANS(90-Table22511[[#This Row],[Latitude]])) +SIN(RADIANS(90-$P$2)) *SIN(RADIANS(90-Table22511[[#This Row],[Latitude]])) *COS(RADIANS($Q$2-Table22511[[#This Row],[Longitude]]))) *3958.756</f>
        <v>30.559712201892509</v>
      </c>
      <c r="N771" s="5">
        <f>Table22[[#This Row],[Permit Approval Date]]-Table22[[#This Row],[Permit Submitted Date]]</f>
        <v>0</v>
      </c>
    </row>
    <row r="772" spans="1:14" hidden="1">
      <c r="A772" t="str">
        <f>"Norman"</f>
        <v>Norman</v>
      </c>
      <c r="B772">
        <v>1</v>
      </c>
      <c r="D772">
        <v>2</v>
      </c>
      <c r="E772">
        <v>43</v>
      </c>
      <c r="F772" s="1">
        <v>42892</v>
      </c>
      <c r="G772" s="1">
        <v>42892</v>
      </c>
      <c r="H772">
        <v>12</v>
      </c>
      <c r="I772">
        <v>128.94</v>
      </c>
      <c r="J772">
        <v>0</v>
      </c>
      <c r="K772">
        <v>35.1619283</v>
      </c>
      <c r="L772">
        <v>-97.2165246</v>
      </c>
      <c r="M772" s="5">
        <f>ACOS(COS(RADIANS(90-$P$2)) *COS(RADIANS(90-Table22511[[#This Row],[Latitude]])) +SIN(RADIANS(90-$P$2)) *SIN(RADIANS(90-Table22511[[#This Row],[Latitude]])) *COS(RADIANS($Q$2-Table22511[[#This Row],[Longitude]]))) *3958.756</f>
        <v>13.346642592329129</v>
      </c>
      <c r="N772" s="5">
        <f>Table22[[#This Row],[Permit Approval Date]]-Table22[[#This Row],[Permit Submitted Date]]</f>
        <v>13</v>
      </c>
    </row>
    <row r="773" spans="1:14">
      <c r="A773" t="str">
        <f>"Norman"</f>
        <v>Norman</v>
      </c>
      <c r="B773">
        <v>1</v>
      </c>
      <c r="C773">
        <v>1</v>
      </c>
      <c r="D773">
        <v>2</v>
      </c>
      <c r="E773">
        <v>43</v>
      </c>
      <c r="F773" s="1">
        <v>42941</v>
      </c>
      <c r="G773" s="1">
        <v>42941</v>
      </c>
      <c r="H773">
        <v>18</v>
      </c>
      <c r="I773">
        <v>118.95</v>
      </c>
      <c r="J773">
        <v>19.55</v>
      </c>
      <c r="K773">
        <v>35.270556999999997</v>
      </c>
      <c r="L773">
        <v>-97.260181399999993</v>
      </c>
      <c r="M773" s="5">
        <f>ACOS(COS(RADIANS(90-$P$2)) *COS(RADIANS(90-Table22511[[#This Row],[Latitude]])) +SIN(RADIANS(90-$P$2)) *SIN(RADIANS(90-Table22511[[#This Row],[Latitude]])) *COS(RADIANS($Q$2-Table22511[[#This Row],[Longitude]]))) *3958.756</f>
        <v>11.425758104207031</v>
      </c>
      <c r="N773" s="5">
        <f>Table22[[#This Row],[Permit Approval Date]]-Table22[[#This Row],[Permit Submitted Date]]</f>
        <v>14</v>
      </c>
    </row>
    <row r="774" spans="1:14" hidden="1">
      <c r="A774" t="str">
        <f>"Norman"</f>
        <v>Norman</v>
      </c>
      <c r="B774">
        <v>0</v>
      </c>
      <c r="D774">
        <v>2</v>
      </c>
      <c r="E774">
        <v>43</v>
      </c>
      <c r="F774" s="1">
        <v>42970</v>
      </c>
      <c r="G774" s="1">
        <v>42976</v>
      </c>
      <c r="H774">
        <v>7</v>
      </c>
      <c r="I774">
        <v>61.899999999999991</v>
      </c>
      <c r="J774">
        <v>0</v>
      </c>
      <c r="K774">
        <v>34.992937899999994</v>
      </c>
      <c r="L774">
        <v>-97.256161599999999</v>
      </c>
      <c r="M774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774" s="5">
        <f>Table22[[#This Row],[Permit Approval Date]]-Table22[[#This Row],[Permit Submitted Date]]</f>
        <v>19</v>
      </c>
    </row>
    <row r="775" spans="1:14" hidden="1">
      <c r="A775" t="str">
        <f>"Norman"</f>
        <v>Norman</v>
      </c>
      <c r="B775">
        <v>1</v>
      </c>
      <c r="D775">
        <v>2</v>
      </c>
      <c r="E775">
        <v>43</v>
      </c>
      <c r="F775" s="1">
        <v>43031</v>
      </c>
      <c r="G775" s="1">
        <v>43035</v>
      </c>
      <c r="H775">
        <v>11</v>
      </c>
      <c r="I775">
        <v>56.379999999999995</v>
      </c>
      <c r="J775">
        <v>4.04</v>
      </c>
      <c r="K775">
        <v>35.303925</v>
      </c>
      <c r="L775">
        <v>-97.339213999999998</v>
      </c>
      <c r="M775" s="5">
        <f>ACOS(COS(RADIANS(90-$P$2)) *COS(RADIANS(90-Table22511[[#This Row],[Latitude]])) +SIN(RADIANS(90-$P$2)) *SIN(RADIANS(90-Table22511[[#This Row],[Latitude]])) *COS(RADIANS($Q$2-Table22511[[#This Row],[Longitude]]))) *3958.756</f>
        <v>9.079433648522528</v>
      </c>
      <c r="N775" s="5">
        <f>Table22[[#This Row],[Permit Approval Date]]-Table22[[#This Row],[Permit Submitted Date]]</f>
        <v>12</v>
      </c>
    </row>
    <row r="776" spans="1:14" hidden="1">
      <c r="A776" t="str">
        <f>"Norman"</f>
        <v>Norman</v>
      </c>
      <c r="B776">
        <v>0</v>
      </c>
      <c r="D776">
        <v>2</v>
      </c>
      <c r="E776">
        <v>43</v>
      </c>
      <c r="F776" s="1">
        <v>43091</v>
      </c>
      <c r="G776" s="1">
        <v>43108</v>
      </c>
      <c r="H776">
        <v>6</v>
      </c>
      <c r="I776">
        <v>53.370000000000005</v>
      </c>
      <c r="J776">
        <v>0</v>
      </c>
      <c r="K776">
        <v>35.222937899999998</v>
      </c>
      <c r="L776">
        <v>-97.096161600000002</v>
      </c>
      <c r="M776" s="5">
        <f>ACOS(COS(RADIANS(90-$P$2)) *COS(RADIANS(90-Table22511[[#This Row],[Latitude]])) +SIN(RADIANS(90-$P$2)) *SIN(RADIANS(90-Table22511[[#This Row],[Latitude]])) *COS(RADIANS($Q$2-Table22511[[#This Row],[Longitude]]))) *3958.756</f>
        <v>19.81732509012247</v>
      </c>
      <c r="N776" s="5">
        <f>Table22[[#This Row],[Permit Approval Date]]-Table22[[#This Row],[Permit Submitted Date]]</f>
        <v>0</v>
      </c>
    </row>
    <row r="777" spans="1:14" hidden="1">
      <c r="A777" t="str">
        <f>"Norman"</f>
        <v>Norman</v>
      </c>
      <c r="B777">
        <v>0</v>
      </c>
      <c r="D777">
        <v>1</v>
      </c>
      <c r="E777">
        <v>44</v>
      </c>
      <c r="F777" s="1">
        <v>42418</v>
      </c>
      <c r="G777" s="1">
        <v>42430</v>
      </c>
      <c r="H777">
        <v>26</v>
      </c>
      <c r="I777">
        <v>209.5</v>
      </c>
      <c r="J777">
        <v>2.5</v>
      </c>
      <c r="K777">
        <v>35.362937899999999</v>
      </c>
      <c r="L777">
        <v>-97.116161599999998</v>
      </c>
      <c r="M777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777" s="5">
        <f>Table22[[#This Row],[Permit Approval Date]]-Table22[[#This Row],[Permit Submitted Date]]</f>
        <v>0</v>
      </c>
    </row>
    <row r="778" spans="1:14" hidden="1">
      <c r="A778" t="str">
        <f>"Norman"</f>
        <v>Norman</v>
      </c>
      <c r="B778">
        <v>0</v>
      </c>
      <c r="D778">
        <v>2</v>
      </c>
      <c r="E778">
        <v>44</v>
      </c>
      <c r="F778" s="1">
        <v>42454</v>
      </c>
      <c r="G778" s="1">
        <v>42461</v>
      </c>
      <c r="H778">
        <v>13</v>
      </c>
      <c r="I778">
        <v>101.5</v>
      </c>
      <c r="J778">
        <v>0</v>
      </c>
      <c r="K778">
        <v>34.942937899999997</v>
      </c>
      <c r="L778">
        <v>-97.766161600000004</v>
      </c>
      <c r="M778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778" s="5">
        <f>Table22[[#This Row],[Permit Approval Date]]-Table22[[#This Row],[Permit Submitted Date]]</f>
        <v>0</v>
      </c>
    </row>
    <row r="779" spans="1:14" hidden="1">
      <c r="A779" t="str">
        <f>"Norman"</f>
        <v>Norman</v>
      </c>
      <c r="B779">
        <v>0</v>
      </c>
      <c r="D779">
        <v>2</v>
      </c>
      <c r="E779">
        <v>44</v>
      </c>
      <c r="F779" s="1">
        <v>42536</v>
      </c>
      <c r="G779" s="1">
        <v>42536</v>
      </c>
      <c r="H779">
        <v>25</v>
      </c>
      <c r="I779">
        <v>203.5</v>
      </c>
      <c r="J779">
        <v>3</v>
      </c>
      <c r="K779">
        <v>35.232937899999996</v>
      </c>
      <c r="L779">
        <v>-97.006161599999999</v>
      </c>
      <c r="M77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79" s="5">
        <f>Table22[[#This Row],[Permit Approval Date]]-Table22[[#This Row],[Permit Submitted Date]]</f>
        <v>0</v>
      </c>
    </row>
    <row r="780" spans="1:14" hidden="1">
      <c r="A780" t="str">
        <f>"Norman"</f>
        <v>Norman</v>
      </c>
      <c r="B780">
        <v>0</v>
      </c>
      <c r="D780">
        <v>2</v>
      </c>
      <c r="E780">
        <v>44</v>
      </c>
      <c r="F780" s="1">
        <v>42538</v>
      </c>
      <c r="G780" s="1">
        <v>42559</v>
      </c>
      <c r="H780">
        <v>21</v>
      </c>
      <c r="I780">
        <v>146</v>
      </c>
      <c r="J780">
        <v>1.5</v>
      </c>
      <c r="K780">
        <v>35.352937899999993</v>
      </c>
      <c r="L780">
        <v>-97.196161599999996</v>
      </c>
      <c r="M780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780" s="5">
        <f>Table22[[#This Row],[Permit Approval Date]]-Table22[[#This Row],[Permit Submitted Date]]</f>
        <v>0</v>
      </c>
    </row>
    <row r="781" spans="1:14" hidden="1">
      <c r="A781" t="str">
        <f>"Norman"</f>
        <v>Norman</v>
      </c>
      <c r="B781">
        <v>0</v>
      </c>
      <c r="D781">
        <v>2</v>
      </c>
      <c r="E781">
        <v>44</v>
      </c>
      <c r="F781" s="1">
        <v>42559</v>
      </c>
      <c r="G781" s="1">
        <v>42559</v>
      </c>
      <c r="H781">
        <v>11</v>
      </c>
      <c r="I781">
        <v>79.5</v>
      </c>
      <c r="J781">
        <v>3</v>
      </c>
      <c r="K781">
        <v>35.662937899999996</v>
      </c>
      <c r="L781">
        <v>-97.076161600000006</v>
      </c>
      <c r="M781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781" s="5">
        <f>Table22[[#This Row],[Permit Approval Date]]-Table22[[#This Row],[Permit Submitted Date]]</f>
        <v>5</v>
      </c>
    </row>
    <row r="782" spans="1:14" hidden="1">
      <c r="A782" t="str">
        <f>"Norman"</f>
        <v>Norman</v>
      </c>
      <c r="B782">
        <v>0</v>
      </c>
      <c r="D782">
        <v>1</v>
      </c>
      <c r="E782">
        <v>44</v>
      </c>
      <c r="F782" s="1">
        <v>42591</v>
      </c>
      <c r="G782" s="1">
        <v>42593</v>
      </c>
      <c r="H782">
        <v>14</v>
      </c>
      <c r="I782">
        <v>112.25</v>
      </c>
      <c r="J782">
        <v>0</v>
      </c>
      <c r="K782">
        <v>35.212937899999993</v>
      </c>
      <c r="L782">
        <v>-97.306161599999996</v>
      </c>
      <c r="M782" s="5">
        <f>ACOS(COS(RADIANS(90-$P$2)) *COS(RADIANS(90-Table22511[[#This Row],[Latitude]])) +SIN(RADIANS(90-$P$2)) *SIN(RADIANS(90-Table22511[[#This Row],[Latitude]])) *COS(RADIANS($Q$2-Table22511[[#This Row],[Longitude]]))) *3958.756</f>
        <v>7.9433826566841148</v>
      </c>
      <c r="N782" s="5">
        <f>Table22[[#This Row],[Permit Approval Date]]-Table22[[#This Row],[Permit Submitted Date]]</f>
        <v>15</v>
      </c>
    </row>
    <row r="783" spans="1:14" hidden="1">
      <c r="A783" t="str">
        <f>"Norman"</f>
        <v>Norman</v>
      </c>
      <c r="B783">
        <v>0</v>
      </c>
      <c r="D783">
        <v>1</v>
      </c>
      <c r="E783">
        <v>44</v>
      </c>
      <c r="F783" s="1">
        <v>42681</v>
      </c>
      <c r="G783" s="1">
        <v>42684</v>
      </c>
      <c r="H783">
        <v>9</v>
      </c>
      <c r="I783">
        <v>78.150000000000006</v>
      </c>
      <c r="J783">
        <v>0</v>
      </c>
      <c r="K783">
        <v>35.232937899999996</v>
      </c>
      <c r="L783">
        <v>-97.006161599999999</v>
      </c>
      <c r="M783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83" s="5">
        <f>Table22[[#This Row],[Permit Approval Date]]-Table22[[#This Row],[Permit Submitted Date]]</f>
        <v>0</v>
      </c>
    </row>
    <row r="784" spans="1:14" hidden="1">
      <c r="A784" t="str">
        <f>"Norman"</f>
        <v>Norman</v>
      </c>
      <c r="B784">
        <v>0</v>
      </c>
      <c r="D784">
        <v>2</v>
      </c>
      <c r="E784">
        <v>44</v>
      </c>
      <c r="F784" s="1">
        <v>42744</v>
      </c>
      <c r="G784" s="1">
        <v>42744</v>
      </c>
      <c r="H784">
        <v>10</v>
      </c>
      <c r="I784">
        <v>85.94</v>
      </c>
      <c r="J784">
        <v>5.4499999999999993</v>
      </c>
      <c r="K784">
        <v>34.962937899999993</v>
      </c>
      <c r="L784">
        <v>-97.966161600000007</v>
      </c>
      <c r="M784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784" s="5">
        <f>Table22[[#This Row],[Permit Approval Date]]-Table22[[#This Row],[Permit Submitted Date]]</f>
        <v>0</v>
      </c>
    </row>
    <row r="785" spans="1:14" hidden="1">
      <c r="A785" t="str">
        <f>"Norman"</f>
        <v>Norman</v>
      </c>
      <c r="B785">
        <v>0</v>
      </c>
      <c r="D785">
        <v>2</v>
      </c>
      <c r="E785">
        <v>44</v>
      </c>
      <c r="F785" s="1">
        <v>42773</v>
      </c>
      <c r="G785" s="1">
        <v>42781</v>
      </c>
      <c r="H785">
        <v>11</v>
      </c>
      <c r="I785">
        <v>75.55</v>
      </c>
      <c r="J785">
        <v>0</v>
      </c>
      <c r="K785">
        <v>35.212937899999993</v>
      </c>
      <c r="L785">
        <v>-97.576161600000006</v>
      </c>
      <c r="M785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785" s="5">
        <f>Table22[[#This Row],[Permit Approval Date]]-Table22[[#This Row],[Permit Submitted Date]]</f>
        <v>0</v>
      </c>
    </row>
    <row r="786" spans="1:14">
      <c r="A786" t="str">
        <f>"Norman"</f>
        <v>Norman</v>
      </c>
      <c r="B786">
        <v>0</v>
      </c>
      <c r="C786">
        <v>1</v>
      </c>
      <c r="D786">
        <v>2</v>
      </c>
      <c r="E786">
        <v>44</v>
      </c>
      <c r="F786" s="1">
        <v>42811</v>
      </c>
      <c r="G786" s="1">
        <v>42832</v>
      </c>
      <c r="H786">
        <v>7</v>
      </c>
      <c r="I786">
        <v>48.9</v>
      </c>
      <c r="J786">
        <v>11.17</v>
      </c>
      <c r="K786">
        <v>35.162937899999996</v>
      </c>
      <c r="L786">
        <v>-96.9261616</v>
      </c>
      <c r="M786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786" s="5">
        <f>Table22[[#This Row],[Permit Approval Date]]-Table22[[#This Row],[Permit Submitted Date]]</f>
        <v>7</v>
      </c>
    </row>
    <row r="787" spans="1:14" hidden="1">
      <c r="A787" t="str">
        <f>"Norman"</f>
        <v>Norman</v>
      </c>
      <c r="B787">
        <v>0</v>
      </c>
      <c r="D787">
        <v>2</v>
      </c>
      <c r="E787">
        <v>44</v>
      </c>
      <c r="F787" s="1">
        <v>42829</v>
      </c>
      <c r="G787" s="1">
        <v>42837</v>
      </c>
      <c r="H787">
        <v>11</v>
      </c>
      <c r="I787">
        <v>94.16</v>
      </c>
      <c r="J787">
        <v>0</v>
      </c>
      <c r="K787">
        <v>35.072937899999999</v>
      </c>
      <c r="L787">
        <v>-97.396161599999999</v>
      </c>
      <c r="M787" s="5">
        <f>ACOS(COS(RADIANS(90-$P$2)) *COS(RADIANS(90-Table22511[[#This Row],[Latitude]])) +SIN(RADIANS(90-$P$2)) *SIN(RADIANS(90-Table22511[[#This Row],[Latitude]])) *COS(RADIANS($Q$2-Table22511[[#This Row],[Longitude]]))) *3958.756</f>
        <v>9.6301363463523302</v>
      </c>
      <c r="N787" s="5">
        <f>Table22[[#This Row],[Permit Approval Date]]-Table22[[#This Row],[Permit Submitted Date]]</f>
        <v>0</v>
      </c>
    </row>
    <row r="788" spans="1:14" hidden="1">
      <c r="A788" t="str">
        <f>"Norman"</f>
        <v>Norman</v>
      </c>
      <c r="B788">
        <v>0</v>
      </c>
      <c r="D788">
        <v>1</v>
      </c>
      <c r="E788">
        <v>44</v>
      </c>
      <c r="F788" s="1">
        <v>42874</v>
      </c>
      <c r="G788" s="1">
        <v>42893</v>
      </c>
      <c r="H788">
        <v>12</v>
      </c>
      <c r="I788">
        <v>80.899999999999991</v>
      </c>
      <c r="J788">
        <v>0</v>
      </c>
      <c r="K788">
        <v>35.172937899999994</v>
      </c>
      <c r="L788">
        <v>-97.336161599999997</v>
      </c>
      <c r="M788" s="5">
        <f>ACOS(COS(RADIANS(90-$P$2)) *COS(RADIANS(90-Table22511[[#This Row],[Latitude]])) +SIN(RADIANS(90-$P$2)) *SIN(RADIANS(90-Table22511[[#This Row],[Latitude]])) *COS(RADIANS($Q$2-Table22511[[#This Row],[Longitude]]))) *3958.756</f>
        <v>6.6439574838635096</v>
      </c>
      <c r="N788" s="5">
        <f>Table22[[#This Row],[Permit Approval Date]]-Table22[[#This Row],[Permit Submitted Date]]</f>
        <v>0</v>
      </c>
    </row>
    <row r="789" spans="1:14" hidden="1">
      <c r="A789" t="str">
        <f>"Norman"</f>
        <v>Norman</v>
      </c>
      <c r="B789">
        <v>1</v>
      </c>
      <c r="D789">
        <v>2</v>
      </c>
      <c r="E789">
        <v>44</v>
      </c>
      <c r="F789" s="1">
        <v>42937</v>
      </c>
      <c r="G789" s="1">
        <v>42937</v>
      </c>
      <c r="H789">
        <v>17</v>
      </c>
      <c r="I789">
        <v>119.50000000000001</v>
      </c>
      <c r="J789">
        <v>6.25</v>
      </c>
      <c r="K789">
        <v>35.440556999999998</v>
      </c>
      <c r="L789">
        <v>-97.650181400000008</v>
      </c>
      <c r="M789" s="5">
        <f>ACOS(COS(RADIANS(90-$P$2)) *COS(RADIANS(90-Table22511[[#This Row],[Latitude]])) +SIN(RADIANS(90-$P$2)) *SIN(RADIANS(90-Table22511[[#This Row],[Latitude]])) *COS(RADIANS($Q$2-Table22511[[#This Row],[Longitude]]))) *3958.756</f>
        <v>19.853895442695702</v>
      </c>
      <c r="N789" s="5">
        <f>Table22[[#This Row],[Permit Approval Date]]-Table22[[#This Row],[Permit Submitted Date]]</f>
        <v>1</v>
      </c>
    </row>
    <row r="790" spans="1:14" hidden="1">
      <c r="A790" t="str">
        <f>"Norman"</f>
        <v>Norman</v>
      </c>
      <c r="B790">
        <v>0</v>
      </c>
      <c r="D790">
        <v>2</v>
      </c>
      <c r="E790">
        <v>44</v>
      </c>
      <c r="F790" s="1">
        <v>42970</v>
      </c>
      <c r="G790" s="1">
        <v>42976</v>
      </c>
      <c r="H790">
        <v>14</v>
      </c>
      <c r="I790">
        <v>130.11000000000001</v>
      </c>
      <c r="J790">
        <v>0</v>
      </c>
      <c r="K790">
        <v>34.902937899999998</v>
      </c>
      <c r="L790">
        <v>-97.376161600000003</v>
      </c>
      <c r="M790" s="5">
        <f>ACOS(COS(RADIANS(90-$P$2)) *COS(RADIANS(90-Table22511[[#This Row],[Latitude]])) +SIN(RADIANS(90-$P$2)) *SIN(RADIANS(90-Table22511[[#This Row],[Latitude]])) *COS(RADIANS($Q$2-Table22511[[#This Row],[Longitude]]))) *3958.756</f>
        <v>21.320085098479392</v>
      </c>
      <c r="N790" s="5">
        <f>Table22[[#This Row],[Permit Approval Date]]-Table22[[#This Row],[Permit Submitted Date]]</f>
        <v>7</v>
      </c>
    </row>
    <row r="791" spans="1:14" hidden="1">
      <c r="A791" t="str">
        <f>"Norman"</f>
        <v>Norman</v>
      </c>
      <c r="B791">
        <v>1</v>
      </c>
      <c r="D791">
        <v>2</v>
      </c>
      <c r="E791">
        <v>44</v>
      </c>
      <c r="F791" s="1">
        <v>43011</v>
      </c>
      <c r="G791" s="1">
        <v>43019</v>
      </c>
      <c r="H791">
        <v>5</v>
      </c>
      <c r="I791">
        <v>59.36</v>
      </c>
      <c r="J791">
        <v>0</v>
      </c>
      <c r="K791">
        <v>35.153925000000001</v>
      </c>
      <c r="L791">
        <v>-97.259214</v>
      </c>
      <c r="M791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791" s="5">
        <f>Table22[[#This Row],[Permit Approval Date]]-Table22[[#This Row],[Permit Submitted Date]]</f>
        <v>7</v>
      </c>
    </row>
    <row r="792" spans="1:14" hidden="1">
      <c r="A792" t="str">
        <f>"Norman"</f>
        <v>Norman</v>
      </c>
      <c r="B792">
        <v>1</v>
      </c>
      <c r="D792">
        <v>2</v>
      </c>
      <c r="E792">
        <v>44</v>
      </c>
      <c r="F792" s="1">
        <v>43046</v>
      </c>
      <c r="G792" s="1">
        <v>43048</v>
      </c>
      <c r="H792">
        <v>18</v>
      </c>
      <c r="I792">
        <v>183.96999999999997</v>
      </c>
      <c r="J792">
        <v>0</v>
      </c>
      <c r="K792">
        <v>35.140954999999998</v>
      </c>
      <c r="L792">
        <v>-97.121639999999999</v>
      </c>
      <c r="M792" s="5">
        <f>ACOS(COS(RADIANS(90-$P$2)) *COS(RADIANS(90-Table22511[[#This Row],[Latitude]])) +SIN(RADIANS(90-$P$2)) *SIN(RADIANS(90-Table22511[[#This Row],[Latitude]])) *COS(RADIANS($Q$2-Table22511[[#This Row],[Longitude]]))) *3958.756</f>
        <v>18.897392488293068</v>
      </c>
      <c r="N792" s="5">
        <f>Table22[[#This Row],[Permit Approval Date]]-Table22[[#This Row],[Permit Submitted Date]]</f>
        <v>0</v>
      </c>
    </row>
    <row r="793" spans="1:14" hidden="1">
      <c r="A793" t="str">
        <f>"Norman"</f>
        <v>Norman</v>
      </c>
      <c r="B793">
        <v>0</v>
      </c>
      <c r="D793">
        <v>1</v>
      </c>
      <c r="E793">
        <v>45</v>
      </c>
      <c r="F793" s="1">
        <v>42445</v>
      </c>
      <c r="G793" s="1">
        <v>42445</v>
      </c>
      <c r="H793">
        <v>28</v>
      </c>
      <c r="I793">
        <v>260.25</v>
      </c>
      <c r="J793">
        <v>0</v>
      </c>
      <c r="K793">
        <v>35.232937899999996</v>
      </c>
      <c r="L793">
        <v>-97.006161599999999</v>
      </c>
      <c r="M793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93" s="5">
        <f>Table22[[#This Row],[Permit Approval Date]]-Table22[[#This Row],[Permit Submitted Date]]</f>
        <v>0</v>
      </c>
    </row>
    <row r="794" spans="1:14" hidden="1">
      <c r="A794" t="str">
        <f>"Norman"</f>
        <v>Norman</v>
      </c>
      <c r="B794">
        <v>0</v>
      </c>
      <c r="D794">
        <v>1</v>
      </c>
      <c r="E794">
        <v>45</v>
      </c>
      <c r="F794" s="1">
        <v>42480</v>
      </c>
      <c r="G794" s="1">
        <v>42480</v>
      </c>
      <c r="H794">
        <v>4</v>
      </c>
      <c r="I794">
        <v>40</v>
      </c>
      <c r="J794">
        <v>0</v>
      </c>
      <c r="K794">
        <v>35.472937899999998</v>
      </c>
      <c r="L794">
        <v>-97.026161599999995</v>
      </c>
      <c r="M794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794" s="5">
        <f>Table22[[#This Row],[Permit Approval Date]]-Table22[[#This Row],[Permit Submitted Date]]</f>
        <v>6</v>
      </c>
    </row>
    <row r="795" spans="1:14">
      <c r="A795" t="str">
        <f>"Norman"</f>
        <v>Norman</v>
      </c>
      <c r="B795">
        <v>0</v>
      </c>
      <c r="C795">
        <v>1</v>
      </c>
      <c r="D795">
        <v>2</v>
      </c>
      <c r="E795">
        <v>45</v>
      </c>
      <c r="F795" s="1">
        <v>42500</v>
      </c>
      <c r="G795" s="1">
        <v>42510</v>
      </c>
      <c r="H795">
        <v>24</v>
      </c>
      <c r="I795">
        <v>181.5</v>
      </c>
      <c r="J795">
        <v>20.83</v>
      </c>
      <c r="K795">
        <v>34.962937899999993</v>
      </c>
      <c r="L795">
        <v>-97.966161600000007</v>
      </c>
      <c r="M795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795" s="5">
        <f>Table22[[#This Row],[Permit Approval Date]]-Table22[[#This Row],[Permit Submitted Date]]</f>
        <v>0</v>
      </c>
    </row>
    <row r="796" spans="1:14" hidden="1">
      <c r="A796" t="str">
        <f>"Norman"</f>
        <v>Norman</v>
      </c>
      <c r="B796">
        <v>0</v>
      </c>
      <c r="D796">
        <v>2</v>
      </c>
      <c r="E796">
        <v>45</v>
      </c>
      <c r="F796" s="1">
        <v>42552</v>
      </c>
      <c r="G796" s="1">
        <v>42552</v>
      </c>
      <c r="H796">
        <v>23</v>
      </c>
      <c r="I796">
        <v>189.5</v>
      </c>
      <c r="J796">
        <v>0</v>
      </c>
      <c r="K796">
        <v>35.432937899999999</v>
      </c>
      <c r="L796">
        <v>-96.936161600000005</v>
      </c>
      <c r="M796" s="5">
        <f>ACOS(COS(RADIANS(90-$P$2)) *COS(RADIANS(90-Table22511[[#This Row],[Latitude]])) +SIN(RADIANS(90-$P$2)) *SIN(RADIANS(90-Table22511[[#This Row],[Latitude]])) *COS(RADIANS($Q$2-Table22511[[#This Row],[Longitude]]))) *3958.756</f>
        <v>32.769714734284818</v>
      </c>
      <c r="N796" s="5">
        <f>Table22[[#This Row],[Permit Approval Date]]-Table22[[#This Row],[Permit Submitted Date]]</f>
        <v>0</v>
      </c>
    </row>
    <row r="797" spans="1:14" hidden="1">
      <c r="A797" t="str">
        <f>"Norman"</f>
        <v>Norman</v>
      </c>
      <c r="B797">
        <v>0</v>
      </c>
      <c r="D797">
        <v>2</v>
      </c>
      <c r="E797">
        <v>45</v>
      </c>
      <c r="F797" s="1">
        <v>42579</v>
      </c>
      <c r="G797" s="1">
        <v>42579</v>
      </c>
      <c r="H797">
        <v>11</v>
      </c>
      <c r="I797">
        <v>75.17</v>
      </c>
      <c r="J797">
        <v>0</v>
      </c>
      <c r="K797">
        <v>34.962937899999993</v>
      </c>
      <c r="L797">
        <v>-97.966161600000007</v>
      </c>
      <c r="M79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797" s="5">
        <f>Table22[[#This Row],[Permit Approval Date]]-Table22[[#This Row],[Permit Submitted Date]]</f>
        <v>0</v>
      </c>
    </row>
    <row r="798" spans="1:14" hidden="1">
      <c r="A798" t="str">
        <f>"Norman"</f>
        <v>Norman</v>
      </c>
      <c r="B798">
        <v>0</v>
      </c>
      <c r="D798">
        <v>2</v>
      </c>
      <c r="E798">
        <v>45</v>
      </c>
      <c r="F798" s="1">
        <v>42586</v>
      </c>
      <c r="G798" s="1">
        <v>42586</v>
      </c>
      <c r="H798">
        <v>6</v>
      </c>
      <c r="I798">
        <v>64</v>
      </c>
      <c r="J798">
        <v>0</v>
      </c>
      <c r="K798">
        <v>36.002937899999999</v>
      </c>
      <c r="L798">
        <v>-97.346161600000002</v>
      </c>
      <c r="M798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798" s="5">
        <f>Table22[[#This Row],[Permit Approval Date]]-Table22[[#This Row],[Permit Submitted Date]]</f>
        <v>0</v>
      </c>
    </row>
    <row r="799" spans="1:14" hidden="1">
      <c r="A799" t="str">
        <f>"Norman"</f>
        <v>Norman</v>
      </c>
      <c r="B799">
        <v>0</v>
      </c>
      <c r="D799">
        <v>3</v>
      </c>
      <c r="E799">
        <v>45</v>
      </c>
      <c r="F799" s="1">
        <v>42803</v>
      </c>
      <c r="G799" s="1">
        <v>42808</v>
      </c>
      <c r="H799">
        <v>23</v>
      </c>
      <c r="I799">
        <v>165.1</v>
      </c>
      <c r="J799">
        <v>0</v>
      </c>
      <c r="K799">
        <v>35.232937899999996</v>
      </c>
      <c r="L799">
        <v>-97.006161599999999</v>
      </c>
      <c r="M79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799" s="5">
        <f>Table22[[#This Row],[Permit Approval Date]]-Table22[[#This Row],[Permit Submitted Date]]</f>
        <v>3</v>
      </c>
    </row>
    <row r="800" spans="1:14" hidden="1">
      <c r="A800" t="str">
        <f>"Norman"</f>
        <v>Norman</v>
      </c>
      <c r="B800">
        <v>0</v>
      </c>
      <c r="D800">
        <v>2</v>
      </c>
      <c r="E800">
        <v>45</v>
      </c>
      <c r="F800" s="1">
        <v>42814</v>
      </c>
      <c r="G800" s="1">
        <v>42817</v>
      </c>
      <c r="H800">
        <v>13</v>
      </c>
      <c r="I800">
        <v>102.05999999999999</v>
      </c>
      <c r="J800">
        <v>0</v>
      </c>
      <c r="K800">
        <v>35.362937899999999</v>
      </c>
      <c r="L800">
        <v>-97.236161600000003</v>
      </c>
      <c r="M800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800" s="5">
        <f>Table22[[#This Row],[Permit Approval Date]]-Table22[[#This Row],[Permit Submitted Date]]</f>
        <v>7</v>
      </c>
    </row>
    <row r="801" spans="1:14" hidden="1">
      <c r="A801" t="str">
        <f>"Norman"</f>
        <v>Norman</v>
      </c>
      <c r="B801">
        <v>0</v>
      </c>
      <c r="D801">
        <v>2</v>
      </c>
      <c r="E801">
        <v>45</v>
      </c>
      <c r="F801" s="1">
        <v>42961</v>
      </c>
      <c r="G801" s="1">
        <v>42971</v>
      </c>
      <c r="H801">
        <v>8</v>
      </c>
      <c r="I801">
        <v>72.319999999999993</v>
      </c>
      <c r="J801">
        <v>0</v>
      </c>
      <c r="K801">
        <v>35.162937899999996</v>
      </c>
      <c r="L801">
        <v>-96.9261616</v>
      </c>
      <c r="M801" s="5">
        <f>ACOS(COS(RADIANS(90-$P$2)) *COS(RADIANS(90-Table22511[[#This Row],[Latitude]])) +SIN(RADIANS(90-$P$2)) *SIN(RADIANS(90-Table22511[[#This Row],[Latitude]])) *COS(RADIANS($Q$2-Table22511[[#This Row],[Longitude]]))) *3958.756</f>
        <v>29.540907678509793</v>
      </c>
      <c r="N801" s="5">
        <f>Table22[[#This Row],[Permit Approval Date]]-Table22[[#This Row],[Permit Submitted Date]]</f>
        <v>0</v>
      </c>
    </row>
    <row r="802" spans="1:14" hidden="1">
      <c r="A802" t="str">
        <f>"Norman"</f>
        <v>Norman</v>
      </c>
      <c r="B802">
        <v>0</v>
      </c>
      <c r="D802">
        <v>2</v>
      </c>
      <c r="E802">
        <v>45</v>
      </c>
      <c r="F802" s="1">
        <v>43047</v>
      </c>
      <c r="G802" s="1">
        <v>43048</v>
      </c>
      <c r="H802">
        <v>10</v>
      </c>
      <c r="I802">
        <v>61.58</v>
      </c>
      <c r="J802">
        <v>0</v>
      </c>
      <c r="K802">
        <v>36.292937899999998</v>
      </c>
      <c r="L802">
        <v>-97.566161600000001</v>
      </c>
      <c r="M802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802" s="5">
        <f>Table22[[#This Row],[Permit Approval Date]]-Table22[[#This Row],[Permit Submitted Date]]</f>
        <v>16</v>
      </c>
    </row>
    <row r="803" spans="1:14" hidden="1">
      <c r="A803" t="str">
        <f>"Norman"</f>
        <v>Norman</v>
      </c>
      <c r="B803">
        <v>0</v>
      </c>
      <c r="D803">
        <v>1</v>
      </c>
      <c r="E803">
        <v>46</v>
      </c>
      <c r="F803" s="1">
        <v>42373</v>
      </c>
      <c r="G803" s="1">
        <v>42388</v>
      </c>
      <c r="H803">
        <v>4</v>
      </c>
      <c r="I803">
        <v>36</v>
      </c>
      <c r="J803">
        <v>0</v>
      </c>
      <c r="K803">
        <v>35.232937899999996</v>
      </c>
      <c r="L803">
        <v>-97.1761616</v>
      </c>
      <c r="M803" s="5">
        <f>ACOS(COS(RADIANS(90-$P$2)) *COS(RADIANS(90-Table22511[[#This Row],[Latitude]])) +SIN(RADIANS(90-$P$2)) *SIN(RADIANS(90-Table22511[[#This Row],[Latitude]])) *COS(RADIANS($Q$2-Table22511[[#This Row],[Longitude]]))) *3958.756</f>
        <v>15.378616388051286</v>
      </c>
      <c r="N803" s="5">
        <f>Table22[[#This Row],[Permit Approval Date]]-Table22[[#This Row],[Permit Submitted Date]]</f>
        <v>7</v>
      </c>
    </row>
    <row r="804" spans="1:14" hidden="1">
      <c r="A804" t="str">
        <f>"Norman"</f>
        <v>Norman</v>
      </c>
      <c r="B804">
        <v>0</v>
      </c>
      <c r="D804">
        <v>2</v>
      </c>
      <c r="E804">
        <v>46</v>
      </c>
      <c r="F804" s="1">
        <v>42461</v>
      </c>
      <c r="G804" s="1">
        <v>42461</v>
      </c>
      <c r="H804">
        <v>7</v>
      </c>
      <c r="I804">
        <v>62</v>
      </c>
      <c r="J804">
        <v>0</v>
      </c>
      <c r="K804">
        <v>35.232937899999996</v>
      </c>
      <c r="L804">
        <v>-97.006161599999999</v>
      </c>
      <c r="M804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04" s="5">
        <f>Table22[[#This Row],[Permit Approval Date]]-Table22[[#This Row],[Permit Submitted Date]]</f>
        <v>0</v>
      </c>
    </row>
    <row r="805" spans="1:14" hidden="1">
      <c r="A805" t="str">
        <f>"Norman"</f>
        <v>Norman</v>
      </c>
      <c r="B805">
        <v>0</v>
      </c>
      <c r="D805">
        <v>1</v>
      </c>
      <c r="E805">
        <v>46</v>
      </c>
      <c r="F805" s="1">
        <v>42488</v>
      </c>
      <c r="G805" s="1">
        <v>42488</v>
      </c>
      <c r="H805">
        <v>6</v>
      </c>
      <c r="I805">
        <v>54.5</v>
      </c>
      <c r="J805">
        <v>0</v>
      </c>
      <c r="K805">
        <v>36.152937899999998</v>
      </c>
      <c r="L805">
        <v>-97.976161599999998</v>
      </c>
      <c r="M805" s="5">
        <f>ACOS(COS(RADIANS(90-$P$2)) *COS(RADIANS(90-Table22511[[#This Row],[Latitude]])) +SIN(RADIANS(90-$P$2)) *SIN(RADIANS(90-Table22511[[#This Row],[Latitude]])) *COS(RADIANS($Q$2-Table22511[[#This Row],[Longitude]]))) *3958.756</f>
        <v>71.856157084496488</v>
      </c>
      <c r="N805" s="5">
        <f>Table22[[#This Row],[Permit Approval Date]]-Table22[[#This Row],[Permit Submitted Date]]</f>
        <v>5</v>
      </c>
    </row>
    <row r="806" spans="1:14" hidden="1">
      <c r="A806" t="str">
        <f>"Norman"</f>
        <v>Norman</v>
      </c>
      <c r="B806">
        <v>0</v>
      </c>
      <c r="D806">
        <v>1</v>
      </c>
      <c r="E806">
        <v>46</v>
      </c>
      <c r="F806" s="1">
        <v>42531</v>
      </c>
      <c r="G806" s="1">
        <v>42537</v>
      </c>
      <c r="H806">
        <v>7</v>
      </c>
      <c r="I806">
        <v>57.5</v>
      </c>
      <c r="J806">
        <v>0</v>
      </c>
      <c r="K806">
        <v>35.362937899999999</v>
      </c>
      <c r="L806">
        <v>-97.116161599999998</v>
      </c>
      <c r="M806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806" s="5">
        <f>Table22[[#This Row],[Permit Approval Date]]-Table22[[#This Row],[Permit Submitted Date]]</f>
        <v>0</v>
      </c>
    </row>
    <row r="807" spans="1:14" hidden="1">
      <c r="A807" t="str">
        <f>"Norman"</f>
        <v>Norman</v>
      </c>
      <c r="B807">
        <v>0</v>
      </c>
      <c r="D807">
        <v>2</v>
      </c>
      <c r="E807">
        <v>46</v>
      </c>
      <c r="F807" s="1">
        <v>42564</v>
      </c>
      <c r="G807" s="1">
        <v>42570</v>
      </c>
      <c r="H807">
        <v>11</v>
      </c>
      <c r="I807">
        <v>86.5</v>
      </c>
      <c r="J807">
        <v>0</v>
      </c>
      <c r="K807">
        <v>35.362937899999999</v>
      </c>
      <c r="L807">
        <v>-97.236161600000003</v>
      </c>
      <c r="M807" s="5">
        <f>ACOS(COS(RADIANS(90-$P$2)) *COS(RADIANS(90-Table22511[[#This Row],[Latitude]])) +SIN(RADIANS(90-$P$2)) *SIN(RADIANS(90-Table22511[[#This Row],[Latitude]])) *COS(RADIANS($Q$2-Table22511[[#This Row],[Longitude]]))) *3958.756</f>
        <v>16.07386776250852</v>
      </c>
      <c r="N807" s="5">
        <f>Table22[[#This Row],[Permit Approval Date]]-Table22[[#This Row],[Permit Submitted Date]]</f>
        <v>0</v>
      </c>
    </row>
    <row r="808" spans="1:14" hidden="1">
      <c r="A808" t="str">
        <f>"Norman"</f>
        <v>Norman</v>
      </c>
      <c r="B808">
        <v>0</v>
      </c>
      <c r="D808">
        <v>1</v>
      </c>
      <c r="E808">
        <v>46</v>
      </c>
      <c r="F808" s="1">
        <v>42576</v>
      </c>
      <c r="G808" s="1">
        <v>42576</v>
      </c>
      <c r="H808">
        <v>7</v>
      </c>
      <c r="I808">
        <v>56</v>
      </c>
      <c r="J808">
        <v>0</v>
      </c>
      <c r="K808">
        <v>34.962937899999993</v>
      </c>
      <c r="L808">
        <v>-97.966161600000007</v>
      </c>
      <c r="M808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08" s="5">
        <f>Table22[[#This Row],[Permit Approval Date]]-Table22[[#This Row],[Permit Submitted Date]]</f>
        <v>10</v>
      </c>
    </row>
    <row r="809" spans="1:14" hidden="1">
      <c r="A809" t="str">
        <f>"Norman"</f>
        <v>Norman</v>
      </c>
      <c r="B809">
        <v>0</v>
      </c>
      <c r="D809">
        <v>2</v>
      </c>
      <c r="E809">
        <v>46</v>
      </c>
      <c r="F809" s="1">
        <v>42684</v>
      </c>
      <c r="G809" s="1">
        <v>42684</v>
      </c>
      <c r="H809">
        <v>12</v>
      </c>
      <c r="I809">
        <v>115.66</v>
      </c>
      <c r="J809">
        <v>0</v>
      </c>
      <c r="K809">
        <v>35.552937899999996</v>
      </c>
      <c r="L809">
        <v>-97.046161600000005</v>
      </c>
      <c r="M809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809" s="5">
        <f>Table22[[#This Row],[Permit Approval Date]]-Table22[[#This Row],[Permit Submitted Date]]</f>
        <v>7</v>
      </c>
    </row>
    <row r="810" spans="1:14" hidden="1">
      <c r="A810" t="str">
        <f>"Norman"</f>
        <v>Norman</v>
      </c>
      <c r="B810">
        <v>0</v>
      </c>
      <c r="D810">
        <v>1</v>
      </c>
      <c r="E810">
        <v>46</v>
      </c>
      <c r="F810" s="1">
        <v>42748</v>
      </c>
      <c r="G810" s="1">
        <v>42748</v>
      </c>
      <c r="H810">
        <v>17</v>
      </c>
      <c r="I810">
        <v>116.89999999999999</v>
      </c>
      <c r="J810">
        <v>0</v>
      </c>
      <c r="K810">
        <v>35.212937899999993</v>
      </c>
      <c r="L810">
        <v>-97.576161600000006</v>
      </c>
      <c r="M810" s="5">
        <f>ACOS(COS(RADIANS(90-$P$2)) *COS(RADIANS(90-Table22511[[#This Row],[Latitude]])) +SIN(RADIANS(90-$P$2)) *SIN(RADIANS(90-Table22511[[#This Row],[Latitude]])) *COS(RADIANS($Q$2-Table22511[[#This Row],[Longitude]]))) *3958.756</f>
        <v>7.3284066219263675</v>
      </c>
      <c r="N810" s="5">
        <f>Table22[[#This Row],[Permit Approval Date]]-Table22[[#This Row],[Permit Submitted Date]]</f>
        <v>0</v>
      </c>
    </row>
    <row r="811" spans="1:14" hidden="1">
      <c r="A811" t="str">
        <f>"Norman"</f>
        <v>Norman</v>
      </c>
      <c r="B811">
        <v>0</v>
      </c>
      <c r="D811">
        <v>2</v>
      </c>
      <c r="E811">
        <v>46</v>
      </c>
      <c r="F811" s="1">
        <v>42753</v>
      </c>
      <c r="G811" s="1">
        <v>42753</v>
      </c>
      <c r="H811">
        <v>15</v>
      </c>
      <c r="I811">
        <v>133.47</v>
      </c>
      <c r="J811">
        <v>0</v>
      </c>
      <c r="K811">
        <v>36.262937899999997</v>
      </c>
      <c r="L811">
        <v>-97.766161600000004</v>
      </c>
      <c r="M811" s="5">
        <f>ACOS(COS(RADIANS(90-$P$2)) *COS(RADIANS(90-Table22511[[#This Row],[Latitude]])) +SIN(RADIANS(90-$P$2)) *SIN(RADIANS(90-Table22511[[#This Row],[Latitude]])) *COS(RADIANS($Q$2-Table22511[[#This Row],[Longitude]]))) *3958.756</f>
        <v>75.189491667285424</v>
      </c>
      <c r="N811" s="5">
        <f>Table22[[#This Row],[Permit Approval Date]]-Table22[[#This Row],[Permit Submitted Date]]</f>
        <v>7</v>
      </c>
    </row>
    <row r="812" spans="1:14">
      <c r="A812" t="str">
        <f>"Norman"</f>
        <v>Norman</v>
      </c>
      <c r="B812">
        <v>0</v>
      </c>
      <c r="C812">
        <v>1</v>
      </c>
      <c r="D812">
        <v>2</v>
      </c>
      <c r="E812">
        <v>46</v>
      </c>
      <c r="F812" s="1">
        <v>42796</v>
      </c>
      <c r="G812" s="1">
        <v>42814</v>
      </c>
      <c r="H812">
        <v>9</v>
      </c>
      <c r="I812">
        <v>65.91</v>
      </c>
      <c r="J812">
        <v>19.329999999999998</v>
      </c>
      <c r="K812">
        <v>35.202937899999995</v>
      </c>
      <c r="L812">
        <v>-97.206161600000001</v>
      </c>
      <c r="M812" s="5">
        <f>ACOS(COS(RADIANS(90-$P$2)) *COS(RADIANS(90-Table22511[[#This Row],[Latitude]])) +SIN(RADIANS(90-$P$2)) *SIN(RADIANS(90-Table22511[[#This Row],[Latitude]])) *COS(RADIANS($Q$2-Table22511[[#This Row],[Longitude]]))) *3958.756</f>
        <v>13.577014277156541</v>
      </c>
      <c r="N812" s="5">
        <f>Table22[[#This Row],[Permit Approval Date]]-Table22[[#This Row],[Permit Submitted Date]]</f>
        <v>0</v>
      </c>
    </row>
    <row r="813" spans="1:14" hidden="1">
      <c r="A813" t="str">
        <f>"Norman"</f>
        <v>Norman</v>
      </c>
      <c r="B813">
        <v>0</v>
      </c>
      <c r="D813">
        <v>2</v>
      </c>
      <c r="E813">
        <v>46</v>
      </c>
      <c r="F813" s="1">
        <v>43010</v>
      </c>
      <c r="G813" s="1">
        <v>43010</v>
      </c>
      <c r="H813">
        <v>30</v>
      </c>
      <c r="I813">
        <v>258.54999999999995</v>
      </c>
      <c r="J813">
        <v>0</v>
      </c>
      <c r="K813">
        <v>35.482937899999996</v>
      </c>
      <c r="L813">
        <v>-97.206161600000001</v>
      </c>
      <c r="M813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813" s="5">
        <f>Table22[[#This Row],[Permit Approval Date]]-Table22[[#This Row],[Permit Submitted Date]]</f>
        <v>4</v>
      </c>
    </row>
    <row r="814" spans="1:14" hidden="1">
      <c r="A814" t="str">
        <f>"Norman"</f>
        <v>Norman</v>
      </c>
      <c r="B814">
        <v>0</v>
      </c>
      <c r="D814">
        <v>2</v>
      </c>
      <c r="E814">
        <v>47</v>
      </c>
      <c r="F814" s="1">
        <v>42430</v>
      </c>
      <c r="G814" s="1">
        <v>42430</v>
      </c>
      <c r="H814">
        <v>15</v>
      </c>
      <c r="I814">
        <v>149.5</v>
      </c>
      <c r="J814">
        <v>0</v>
      </c>
      <c r="K814">
        <v>35.362937899999999</v>
      </c>
      <c r="L814">
        <v>-96.886161600000008</v>
      </c>
      <c r="M814" s="5">
        <f>ACOS(COS(RADIANS(90-$P$2)) *COS(RADIANS(90-Table22511[[#This Row],[Latitude]])) +SIN(RADIANS(90-$P$2)) *SIN(RADIANS(90-Table22511[[#This Row],[Latitude]])) *COS(RADIANS($Q$2-Table22511[[#This Row],[Longitude]]))) *3958.756</f>
        <v>33.416558821029874</v>
      </c>
      <c r="N814" s="5">
        <f>Table22[[#This Row],[Permit Approval Date]]-Table22[[#This Row],[Permit Submitted Date]]</f>
        <v>0</v>
      </c>
    </row>
    <row r="815" spans="1:14">
      <c r="A815" t="str">
        <f>"Norman"</f>
        <v>Norman</v>
      </c>
      <c r="B815">
        <v>0</v>
      </c>
      <c r="C815">
        <v>1</v>
      </c>
      <c r="D815">
        <v>1</v>
      </c>
      <c r="E815">
        <v>47</v>
      </c>
      <c r="F815" s="1">
        <v>42443</v>
      </c>
      <c r="G815" s="1">
        <v>42446</v>
      </c>
      <c r="H815">
        <v>9</v>
      </c>
      <c r="I815">
        <v>57</v>
      </c>
      <c r="J815">
        <v>15</v>
      </c>
      <c r="K815">
        <v>35.472937899999998</v>
      </c>
      <c r="L815">
        <v>-97.026161599999995</v>
      </c>
      <c r="M815" s="5">
        <f>ACOS(COS(RADIANS(90-$P$2)) *COS(RADIANS(90-Table22511[[#This Row],[Latitude]])) +SIN(RADIANS(90-$P$2)) *SIN(RADIANS(90-Table22511[[#This Row],[Latitude]])) *COS(RADIANS($Q$2-Table22511[[#This Row],[Longitude]]))) *3958.756</f>
        <v>30.026275671280082</v>
      </c>
      <c r="N815" s="5">
        <f>Table22[[#This Row],[Permit Approval Date]]-Table22[[#This Row],[Permit Submitted Date]]</f>
        <v>1</v>
      </c>
    </row>
    <row r="816" spans="1:14" hidden="1">
      <c r="A816" t="str">
        <f>"Norman"</f>
        <v>Norman</v>
      </c>
      <c r="B816">
        <v>0</v>
      </c>
      <c r="D816">
        <v>1</v>
      </c>
      <c r="E816">
        <v>47</v>
      </c>
      <c r="F816" s="1">
        <v>42465</v>
      </c>
      <c r="G816" s="1">
        <v>42472</v>
      </c>
      <c r="H816">
        <v>9</v>
      </c>
      <c r="I816">
        <v>81</v>
      </c>
      <c r="J816">
        <v>0</v>
      </c>
      <c r="K816">
        <v>36.292937899999998</v>
      </c>
      <c r="L816">
        <v>-97.566161600000001</v>
      </c>
      <c r="M816" s="5">
        <f>ACOS(COS(RADIANS(90-$P$2)) *COS(RADIANS(90-Table22511[[#This Row],[Latitude]])) +SIN(RADIANS(90-$P$2)) *SIN(RADIANS(90-Table22511[[#This Row],[Latitude]])) *COS(RADIANS($Q$2-Table22511[[#This Row],[Longitude]]))) *3958.756</f>
        <v>75.393953636815993</v>
      </c>
      <c r="N816" s="5">
        <f>Table22[[#This Row],[Permit Approval Date]]-Table22[[#This Row],[Permit Submitted Date]]</f>
        <v>0</v>
      </c>
    </row>
    <row r="817" spans="1:14">
      <c r="A817" t="str">
        <f>"Norman"</f>
        <v>Norman</v>
      </c>
      <c r="B817">
        <v>0</v>
      </c>
      <c r="C817">
        <v>1</v>
      </c>
      <c r="D817">
        <v>1</v>
      </c>
      <c r="E817">
        <v>47</v>
      </c>
      <c r="F817" s="1">
        <v>42473</v>
      </c>
      <c r="G817" s="1">
        <v>42473</v>
      </c>
      <c r="H817">
        <v>14</v>
      </c>
      <c r="I817">
        <v>77</v>
      </c>
      <c r="J817">
        <v>30</v>
      </c>
      <c r="K817">
        <v>34.962937899999993</v>
      </c>
      <c r="L817">
        <v>-97.966161600000007</v>
      </c>
      <c r="M81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17" s="5">
        <f>Table22[[#This Row],[Permit Approval Date]]-Table22[[#This Row],[Permit Submitted Date]]</f>
        <v>7</v>
      </c>
    </row>
    <row r="818" spans="1:14" hidden="1">
      <c r="A818" t="str">
        <f>"Norman"</f>
        <v>Norman</v>
      </c>
      <c r="B818">
        <v>0</v>
      </c>
      <c r="D818">
        <v>3</v>
      </c>
      <c r="E818">
        <v>47</v>
      </c>
      <c r="F818" s="1">
        <v>42521</v>
      </c>
      <c r="G818" s="1">
        <v>42541</v>
      </c>
      <c r="H818">
        <v>14</v>
      </c>
      <c r="I818">
        <v>106.5</v>
      </c>
      <c r="J818">
        <v>5</v>
      </c>
      <c r="K818">
        <v>35.192937899999997</v>
      </c>
      <c r="L818">
        <v>-97.496161600000008</v>
      </c>
      <c r="M818" s="5">
        <f>ACOS(COS(RADIANS(90-$P$2)) *COS(RADIANS(90-Table22511[[#This Row],[Latitude]])) +SIN(RADIANS(90-$P$2)) *SIN(RADIANS(90-Table22511[[#This Row],[Latitude]])) *COS(RADIANS($Q$2-Table22511[[#This Row],[Longitude]]))) *3958.756</f>
        <v>2.9406156746702079</v>
      </c>
      <c r="N818" s="5">
        <f>Table22[[#This Row],[Permit Approval Date]]-Table22[[#This Row],[Permit Submitted Date]]</f>
        <v>0</v>
      </c>
    </row>
    <row r="819" spans="1:14">
      <c r="A819" t="str">
        <f>"Norman"</f>
        <v>Norman</v>
      </c>
      <c r="B819">
        <v>0</v>
      </c>
      <c r="C819">
        <v>1</v>
      </c>
      <c r="D819">
        <v>1</v>
      </c>
      <c r="E819">
        <v>47</v>
      </c>
      <c r="F819" s="1">
        <v>42626</v>
      </c>
      <c r="G819" s="1">
        <v>42626</v>
      </c>
      <c r="H819">
        <v>5</v>
      </c>
      <c r="I819">
        <v>18.850000000000001</v>
      </c>
      <c r="J819">
        <v>22.54</v>
      </c>
      <c r="K819">
        <v>35.172937899999994</v>
      </c>
      <c r="L819">
        <v>-97.276161599999995</v>
      </c>
      <c r="M819" s="5">
        <f>ACOS(COS(RADIANS(90-$P$2)) *COS(RADIANS(90-Table22511[[#This Row],[Latitude]])) +SIN(RADIANS(90-$P$2)) *SIN(RADIANS(90-Table22511[[#This Row],[Latitude]])) *COS(RADIANS($Q$2-Table22511[[#This Row],[Longitude]]))) *3958.756</f>
        <v>9.893608223818962</v>
      </c>
      <c r="N819" s="5">
        <f>Table22[[#This Row],[Permit Approval Date]]-Table22[[#This Row],[Permit Submitted Date]]</f>
        <v>9</v>
      </c>
    </row>
    <row r="820" spans="1:14" hidden="1">
      <c r="A820" t="str">
        <f>"Norman"</f>
        <v>Norman</v>
      </c>
      <c r="B820">
        <v>0</v>
      </c>
      <c r="D820">
        <v>1</v>
      </c>
      <c r="E820">
        <v>47</v>
      </c>
      <c r="F820" s="1">
        <v>42739</v>
      </c>
      <c r="G820" s="1">
        <v>42754</v>
      </c>
      <c r="H820">
        <v>6</v>
      </c>
      <c r="I820">
        <v>45.28</v>
      </c>
      <c r="J820">
        <v>0</v>
      </c>
      <c r="K820">
        <v>35.242937899999994</v>
      </c>
      <c r="L820">
        <v>-97.266161600000004</v>
      </c>
      <c r="M820" s="5">
        <f>ACOS(COS(RADIANS(90-$P$2)) *COS(RADIANS(90-Table22511[[#This Row],[Latitude]])) +SIN(RADIANS(90-$P$2)) *SIN(RADIANS(90-Table22511[[#This Row],[Latitude]])) *COS(RADIANS($Q$2-Table22511[[#This Row],[Longitude]]))) *3958.756</f>
        <v>10.49913770014671</v>
      </c>
      <c r="N820" s="5">
        <f>Table22[[#This Row],[Permit Approval Date]]-Table22[[#This Row],[Permit Submitted Date]]</f>
        <v>0</v>
      </c>
    </row>
    <row r="821" spans="1:14">
      <c r="A821" t="str">
        <f>"Norman"</f>
        <v>Norman</v>
      </c>
      <c r="B821">
        <v>0</v>
      </c>
      <c r="C821">
        <v>1</v>
      </c>
      <c r="D821">
        <v>2</v>
      </c>
      <c r="E821">
        <v>47</v>
      </c>
      <c r="F821" s="1">
        <v>42950</v>
      </c>
      <c r="G821" s="1">
        <v>42956</v>
      </c>
      <c r="H821">
        <v>10</v>
      </c>
      <c r="I821">
        <v>45.62</v>
      </c>
      <c r="J821">
        <v>20.45</v>
      </c>
      <c r="K821">
        <v>35.352937899999993</v>
      </c>
      <c r="L821">
        <v>-97.196161599999996</v>
      </c>
      <c r="M821" s="5">
        <f>ACOS(COS(RADIANS(90-$P$2)) *COS(RADIANS(90-Table22511[[#This Row],[Latitude]])) +SIN(RADIANS(90-$P$2)) *SIN(RADIANS(90-Table22511[[#This Row],[Latitude]])) *COS(RADIANS($Q$2-Table22511[[#This Row],[Longitude]]))) *3958.756</f>
        <v>17.393696381103698</v>
      </c>
      <c r="N821" s="5">
        <f>Table22[[#This Row],[Permit Approval Date]]-Table22[[#This Row],[Permit Submitted Date]]</f>
        <v>9</v>
      </c>
    </row>
    <row r="822" spans="1:14" hidden="1">
      <c r="A822" t="str">
        <f>"Norman"</f>
        <v>Norman</v>
      </c>
      <c r="B822">
        <v>0</v>
      </c>
      <c r="D822">
        <v>1</v>
      </c>
      <c r="E822">
        <v>48</v>
      </c>
      <c r="F822" s="1">
        <v>42418</v>
      </c>
      <c r="G822" s="1">
        <v>42418</v>
      </c>
      <c r="H822">
        <v>11</v>
      </c>
      <c r="I822">
        <v>102.5</v>
      </c>
      <c r="J822">
        <v>0</v>
      </c>
      <c r="K822">
        <v>35.552937899999996</v>
      </c>
      <c r="L822">
        <v>-97.046161600000005</v>
      </c>
      <c r="M822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822" s="5">
        <f>Table22[[#This Row],[Permit Approval Date]]-Table22[[#This Row],[Permit Submitted Date]]</f>
        <v>8</v>
      </c>
    </row>
    <row r="823" spans="1:14" hidden="1">
      <c r="A823" t="str">
        <f>"Norman"</f>
        <v>Norman</v>
      </c>
      <c r="B823">
        <v>0</v>
      </c>
      <c r="D823">
        <v>1</v>
      </c>
      <c r="E823">
        <v>48</v>
      </c>
      <c r="F823" s="1">
        <v>42426</v>
      </c>
      <c r="G823" s="1">
        <v>42426</v>
      </c>
      <c r="H823">
        <v>9</v>
      </c>
      <c r="I823">
        <v>78.5</v>
      </c>
      <c r="J823">
        <v>0</v>
      </c>
      <c r="K823">
        <v>34.962937899999993</v>
      </c>
      <c r="L823">
        <v>-97.966161600000007</v>
      </c>
      <c r="M823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23" s="5">
        <f>Table22[[#This Row],[Permit Approval Date]]-Table22[[#This Row],[Permit Submitted Date]]</f>
        <v>0</v>
      </c>
    </row>
    <row r="824" spans="1:14">
      <c r="A824" t="str">
        <f>"Norman"</f>
        <v>Norman</v>
      </c>
      <c r="B824">
        <v>0</v>
      </c>
      <c r="C824">
        <v>1</v>
      </c>
      <c r="D824">
        <v>1</v>
      </c>
      <c r="E824">
        <v>48</v>
      </c>
      <c r="F824" s="1">
        <v>42488</v>
      </c>
      <c r="G824" s="1">
        <v>42514</v>
      </c>
      <c r="H824">
        <v>18</v>
      </c>
      <c r="I824">
        <v>149.5</v>
      </c>
      <c r="J824">
        <v>11.5</v>
      </c>
      <c r="K824">
        <v>36.052937899999996</v>
      </c>
      <c r="L824">
        <v>-98.236161600000003</v>
      </c>
      <c r="M824" s="5">
        <f>ACOS(COS(RADIANS(90-$P$2)) *COS(RADIANS(90-Table22511[[#This Row],[Latitude]])) +SIN(RADIANS(90-$P$2)) *SIN(RADIANS(90-Table22511[[#This Row],[Latitude]])) *COS(RADIANS($Q$2-Table22511[[#This Row],[Longitude]]))) *3958.756</f>
        <v>73.414613218663234</v>
      </c>
      <c r="N824" s="5">
        <f>Table22[[#This Row],[Permit Approval Date]]-Table22[[#This Row],[Permit Submitted Date]]</f>
        <v>0</v>
      </c>
    </row>
    <row r="825" spans="1:14" hidden="1">
      <c r="A825" t="str">
        <f>"Norman"</f>
        <v>Norman</v>
      </c>
      <c r="B825">
        <v>0</v>
      </c>
      <c r="D825">
        <v>1</v>
      </c>
      <c r="E825">
        <v>48</v>
      </c>
      <c r="F825" s="1">
        <v>42495</v>
      </c>
      <c r="G825" s="1">
        <v>42495</v>
      </c>
      <c r="H825">
        <v>11</v>
      </c>
      <c r="I825">
        <v>102</v>
      </c>
      <c r="J825">
        <v>0</v>
      </c>
      <c r="K825">
        <v>35.232937899999996</v>
      </c>
      <c r="L825">
        <v>-97.006161599999999</v>
      </c>
      <c r="M82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25" s="5">
        <f>Table22[[#This Row],[Permit Approval Date]]-Table22[[#This Row],[Permit Submitted Date]]</f>
        <v>19</v>
      </c>
    </row>
    <row r="826" spans="1:14" hidden="1">
      <c r="A826" t="str">
        <f>"Norman"</f>
        <v>Norman</v>
      </c>
      <c r="B826">
        <v>0</v>
      </c>
      <c r="D826">
        <v>1</v>
      </c>
      <c r="E826">
        <v>48</v>
      </c>
      <c r="F826" s="1">
        <v>42517</v>
      </c>
      <c r="G826" s="1">
        <v>42517</v>
      </c>
      <c r="H826">
        <v>22</v>
      </c>
      <c r="I826">
        <v>193.5</v>
      </c>
      <c r="J826">
        <v>0</v>
      </c>
      <c r="K826">
        <v>35.232937899999996</v>
      </c>
      <c r="L826">
        <v>-97.006161599999999</v>
      </c>
      <c r="M826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26" s="5">
        <f>Table22[[#This Row],[Permit Approval Date]]-Table22[[#This Row],[Permit Submitted Date]]</f>
        <v>0</v>
      </c>
    </row>
    <row r="827" spans="1:14" hidden="1">
      <c r="A827" t="str">
        <f>"Norman"</f>
        <v>Norman</v>
      </c>
      <c r="B827">
        <v>0</v>
      </c>
      <c r="D827">
        <v>3</v>
      </c>
      <c r="E827">
        <v>48</v>
      </c>
      <c r="F827" s="1">
        <v>42646</v>
      </c>
      <c r="G827" s="1">
        <v>42657</v>
      </c>
      <c r="H827">
        <v>8</v>
      </c>
      <c r="I827">
        <v>56.159999999999989</v>
      </c>
      <c r="J827">
        <v>0</v>
      </c>
      <c r="K827">
        <v>35.212937899999993</v>
      </c>
      <c r="L827">
        <v>-97.306161599999996</v>
      </c>
      <c r="M827" s="5">
        <f>ACOS(COS(RADIANS(90-$P$2)) *COS(RADIANS(90-Table22511[[#This Row],[Latitude]])) +SIN(RADIANS(90-$P$2)) *SIN(RADIANS(90-Table22511[[#This Row],[Latitude]])) *COS(RADIANS($Q$2-Table22511[[#This Row],[Longitude]]))) *3958.756</f>
        <v>7.9433826566841148</v>
      </c>
      <c r="N827" s="5">
        <f>Table22[[#This Row],[Permit Approval Date]]-Table22[[#This Row],[Permit Submitted Date]]</f>
        <v>0</v>
      </c>
    </row>
    <row r="828" spans="1:14">
      <c r="A828" t="str">
        <f>"Norman"</f>
        <v>Norman</v>
      </c>
      <c r="B828">
        <v>0</v>
      </c>
      <c r="C828">
        <v>1</v>
      </c>
      <c r="D828">
        <v>3</v>
      </c>
      <c r="E828">
        <v>48</v>
      </c>
      <c r="F828" s="1">
        <v>42842</v>
      </c>
      <c r="G828" s="1">
        <v>42849</v>
      </c>
      <c r="H828">
        <v>7</v>
      </c>
      <c r="I828">
        <v>63.030000000000008</v>
      </c>
      <c r="J828">
        <v>9.5</v>
      </c>
      <c r="K828">
        <v>35.112937899999999</v>
      </c>
      <c r="L828">
        <v>-97.946161599999996</v>
      </c>
      <c r="M828" s="5">
        <f>ACOS(COS(RADIANS(90-$P$2)) *COS(RADIANS(90-Table22511[[#This Row],[Latitude]])) +SIN(RADIANS(90-$P$2)) *SIN(RADIANS(90-Table22511[[#This Row],[Latitude]])) *COS(RADIANS($Q$2-Table22511[[#This Row],[Longitude]]))) *3958.756</f>
        <v>28.942207529288897</v>
      </c>
      <c r="N828" s="5">
        <f>Table22[[#This Row],[Permit Approval Date]]-Table22[[#This Row],[Permit Submitted Date]]</f>
        <v>7</v>
      </c>
    </row>
    <row r="829" spans="1:14" hidden="1">
      <c r="A829" t="str">
        <f>"Norman"</f>
        <v>Norman</v>
      </c>
      <c r="B829">
        <v>0</v>
      </c>
      <c r="D829">
        <v>1</v>
      </c>
      <c r="E829">
        <v>49</v>
      </c>
      <c r="F829" s="1">
        <v>42468</v>
      </c>
      <c r="G829" s="1">
        <v>42474</v>
      </c>
      <c r="H829">
        <v>21</v>
      </c>
      <c r="I829">
        <v>211</v>
      </c>
      <c r="J829">
        <v>0</v>
      </c>
      <c r="K829">
        <v>36.282937899999993</v>
      </c>
      <c r="L829">
        <v>-98.2861616</v>
      </c>
      <c r="M829" s="5">
        <f>ACOS(COS(RADIANS(90-$P$2)) *COS(RADIANS(90-Table22511[[#This Row],[Latitude]])) +SIN(RADIANS(90-$P$2)) *SIN(RADIANS(90-Table22511[[#This Row],[Latitude]])) *COS(RADIANS($Q$2-Table22511[[#This Row],[Longitude]]))) *3958.756</f>
        <v>88.047567121306258</v>
      </c>
      <c r="N829" s="5">
        <f>Table22[[#This Row],[Permit Approval Date]]-Table22[[#This Row],[Permit Submitted Date]]</f>
        <v>0</v>
      </c>
    </row>
    <row r="830" spans="1:14" hidden="1">
      <c r="A830" t="str">
        <f>"Norman"</f>
        <v>Norman</v>
      </c>
      <c r="B830">
        <v>0</v>
      </c>
      <c r="D830">
        <v>1</v>
      </c>
      <c r="E830">
        <v>49</v>
      </c>
      <c r="F830" s="1">
        <v>42557</v>
      </c>
      <c r="G830" s="1">
        <v>42571</v>
      </c>
      <c r="H830">
        <v>6</v>
      </c>
      <c r="I830">
        <v>50.5</v>
      </c>
      <c r="J830">
        <v>0</v>
      </c>
      <c r="K830">
        <v>35.602937899999993</v>
      </c>
      <c r="L830">
        <v>-97.566161600000001</v>
      </c>
      <c r="M830" s="5">
        <f>ACOS(COS(RADIANS(90-$P$2)) *COS(RADIANS(90-Table22511[[#This Row],[Latitude]])) +SIN(RADIANS(90-$P$2)) *SIN(RADIANS(90-Table22511[[#This Row],[Latitude]])) *COS(RADIANS($Q$2-Table22511[[#This Row],[Longitude]]))) *3958.756</f>
        <v>28.23532465775164</v>
      </c>
      <c r="N830" s="5">
        <f>Table22[[#This Row],[Permit Approval Date]]-Table22[[#This Row],[Permit Submitted Date]]</f>
        <v>0</v>
      </c>
    </row>
    <row r="831" spans="1:14" hidden="1">
      <c r="A831" t="str">
        <f>"Norman"</f>
        <v>Norman</v>
      </c>
      <c r="B831">
        <v>0</v>
      </c>
      <c r="D831">
        <v>3</v>
      </c>
      <c r="E831">
        <v>49</v>
      </c>
      <c r="F831" s="1">
        <v>42661</v>
      </c>
      <c r="G831" s="1">
        <v>42669</v>
      </c>
      <c r="H831">
        <v>10</v>
      </c>
      <c r="I831">
        <v>73.66</v>
      </c>
      <c r="J831">
        <v>0</v>
      </c>
      <c r="K831">
        <v>35.222937899999998</v>
      </c>
      <c r="L831">
        <v>-97.486161600000003</v>
      </c>
      <c r="M831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831" s="5">
        <f>Table22[[#This Row],[Permit Approval Date]]-Table22[[#This Row],[Permit Submitted Date]]</f>
        <v>0</v>
      </c>
    </row>
    <row r="832" spans="1:14" hidden="1">
      <c r="A832" t="str">
        <f>"Norman"</f>
        <v>Norman</v>
      </c>
      <c r="B832">
        <v>0</v>
      </c>
      <c r="D832">
        <v>3</v>
      </c>
      <c r="E832">
        <v>49</v>
      </c>
      <c r="F832" s="1">
        <v>42765</v>
      </c>
      <c r="G832" s="1">
        <v>42775</v>
      </c>
      <c r="H832">
        <v>15</v>
      </c>
      <c r="I832">
        <v>122.11</v>
      </c>
      <c r="J832">
        <v>0</v>
      </c>
      <c r="K832">
        <v>35.032937899999993</v>
      </c>
      <c r="L832">
        <v>-97.296161600000005</v>
      </c>
      <c r="M832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832" s="5">
        <f>Table22[[#This Row],[Permit Approval Date]]-Table22[[#This Row],[Permit Submitted Date]]</f>
        <v>1</v>
      </c>
    </row>
    <row r="833" spans="1:14" hidden="1">
      <c r="A833" t="str">
        <f>"Norman"</f>
        <v>Norman</v>
      </c>
      <c r="B833">
        <v>0</v>
      </c>
      <c r="D833">
        <v>1</v>
      </c>
      <c r="E833">
        <v>49</v>
      </c>
      <c r="F833" s="1">
        <v>42836</v>
      </c>
      <c r="G833" s="1">
        <v>42842</v>
      </c>
      <c r="H833">
        <v>13</v>
      </c>
      <c r="I833">
        <v>94.439999999999984</v>
      </c>
      <c r="J833">
        <v>0</v>
      </c>
      <c r="K833">
        <v>34.942937899999997</v>
      </c>
      <c r="L833">
        <v>-97.766161600000004</v>
      </c>
      <c r="M833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833" s="5">
        <f>Table22[[#This Row],[Permit Approval Date]]-Table22[[#This Row],[Permit Submitted Date]]</f>
        <v>0</v>
      </c>
    </row>
    <row r="834" spans="1:14" hidden="1">
      <c r="A834" t="str">
        <f>"Norman"</f>
        <v>Norman</v>
      </c>
      <c r="B834">
        <v>1</v>
      </c>
      <c r="D834">
        <v>2</v>
      </c>
      <c r="E834">
        <v>49</v>
      </c>
      <c r="F834" s="1">
        <v>43007</v>
      </c>
      <c r="G834" s="1">
        <v>43011</v>
      </c>
      <c r="H834">
        <v>13</v>
      </c>
      <c r="I834">
        <v>101.89000000000001</v>
      </c>
      <c r="J834">
        <v>0</v>
      </c>
      <c r="K834">
        <v>35.090955000000001</v>
      </c>
      <c r="L834">
        <v>-97.481639999999999</v>
      </c>
      <c r="M834" s="5">
        <f>ACOS(COS(RADIANS(90-$P$2)) *COS(RADIANS(90-Table22511[[#This Row],[Latitude]])) +SIN(RADIANS(90-$P$2)) *SIN(RADIANS(90-Table22511[[#This Row],[Latitude]])) *COS(RADIANS($Q$2-Table22511[[#This Row],[Longitude]]))) *3958.756</f>
        <v>8.1959994401880234</v>
      </c>
      <c r="N834" s="5">
        <f>Table22[[#This Row],[Permit Approval Date]]-Table22[[#This Row],[Permit Submitted Date]]</f>
        <v>0</v>
      </c>
    </row>
    <row r="835" spans="1:14" hidden="1">
      <c r="A835" t="str">
        <f>"Norman"</f>
        <v>Norman</v>
      </c>
      <c r="B835">
        <v>0</v>
      </c>
      <c r="D835">
        <v>2</v>
      </c>
      <c r="E835">
        <v>50</v>
      </c>
      <c r="F835" s="1">
        <v>42542</v>
      </c>
      <c r="G835" s="1">
        <v>42542</v>
      </c>
      <c r="H835">
        <v>8</v>
      </c>
      <c r="I835">
        <v>74</v>
      </c>
      <c r="J835">
        <v>5</v>
      </c>
      <c r="K835">
        <v>35.232937899999996</v>
      </c>
      <c r="L835">
        <v>-97.006161599999999</v>
      </c>
      <c r="M835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35" s="5">
        <f>Table22[[#This Row],[Permit Approval Date]]-Table22[[#This Row],[Permit Submitted Date]]</f>
        <v>7</v>
      </c>
    </row>
    <row r="836" spans="1:14" hidden="1">
      <c r="A836" t="str">
        <f>"Norman"</f>
        <v>Norman</v>
      </c>
      <c r="B836">
        <v>0</v>
      </c>
      <c r="D836">
        <v>1</v>
      </c>
      <c r="E836">
        <v>50</v>
      </c>
      <c r="F836" s="1">
        <v>42622</v>
      </c>
      <c r="G836" s="1">
        <v>42641</v>
      </c>
      <c r="H836">
        <v>11</v>
      </c>
      <c r="I836">
        <v>81.37</v>
      </c>
      <c r="J836">
        <v>0</v>
      </c>
      <c r="K836">
        <v>35.222937899999998</v>
      </c>
      <c r="L836">
        <v>-97.096161600000002</v>
      </c>
      <c r="M836" s="5">
        <f>ACOS(COS(RADIANS(90-$P$2)) *COS(RADIANS(90-Table22511[[#This Row],[Latitude]])) +SIN(RADIANS(90-$P$2)) *SIN(RADIANS(90-Table22511[[#This Row],[Latitude]])) *COS(RADIANS($Q$2-Table22511[[#This Row],[Longitude]]))) *3958.756</f>
        <v>19.81732509012247</v>
      </c>
      <c r="N836" s="5">
        <f>Table22[[#This Row],[Permit Approval Date]]-Table22[[#This Row],[Permit Submitted Date]]</f>
        <v>0</v>
      </c>
    </row>
    <row r="837" spans="1:14" hidden="1">
      <c r="A837" t="str">
        <f>"Norman"</f>
        <v>Norman</v>
      </c>
      <c r="B837">
        <v>0</v>
      </c>
      <c r="D837">
        <v>3</v>
      </c>
      <c r="E837">
        <v>50</v>
      </c>
      <c r="F837" s="1">
        <v>42681</v>
      </c>
      <c r="G837" s="1">
        <v>42681</v>
      </c>
      <c r="H837">
        <v>7</v>
      </c>
      <c r="I837">
        <v>67.25</v>
      </c>
      <c r="J837">
        <v>0</v>
      </c>
      <c r="K837">
        <v>34.962937899999993</v>
      </c>
      <c r="L837">
        <v>-97.966161600000007</v>
      </c>
      <c r="M83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37" s="5">
        <f>Table22[[#This Row],[Permit Approval Date]]-Table22[[#This Row],[Permit Submitted Date]]</f>
        <v>7</v>
      </c>
    </row>
    <row r="838" spans="1:14" hidden="1">
      <c r="A838" t="str">
        <f>"Norman"</f>
        <v>Norman</v>
      </c>
      <c r="B838">
        <v>0</v>
      </c>
      <c r="D838">
        <v>2</v>
      </c>
      <c r="E838">
        <v>50</v>
      </c>
      <c r="F838" s="1">
        <v>42845</v>
      </c>
      <c r="G838" s="1">
        <v>42845</v>
      </c>
      <c r="H838">
        <v>24</v>
      </c>
      <c r="I838">
        <v>157.78</v>
      </c>
      <c r="J838">
        <v>2.5</v>
      </c>
      <c r="K838">
        <v>35.312937899999994</v>
      </c>
      <c r="L838">
        <v>-97.116161599999998</v>
      </c>
      <c r="M838" s="5">
        <f>ACOS(COS(RADIANS(90-$P$2)) *COS(RADIANS(90-Table22511[[#This Row],[Latitude]])) +SIN(RADIANS(90-$P$2)) *SIN(RADIANS(90-Table22511[[#This Row],[Latitude]])) *COS(RADIANS($Q$2-Table22511[[#This Row],[Longitude]]))) *3958.756</f>
        <v>20.0526662182363</v>
      </c>
      <c r="N838" s="5">
        <f>Table22[[#This Row],[Permit Approval Date]]-Table22[[#This Row],[Permit Submitted Date]]</f>
        <v>0</v>
      </c>
    </row>
    <row r="839" spans="1:14" hidden="1">
      <c r="A839" t="str">
        <f>"Norman"</f>
        <v>Norman</v>
      </c>
      <c r="B839">
        <v>0</v>
      </c>
      <c r="D839">
        <v>2</v>
      </c>
      <c r="E839">
        <v>50</v>
      </c>
      <c r="F839" s="1">
        <v>42863</v>
      </c>
      <c r="G839" s="1">
        <v>42885</v>
      </c>
      <c r="H839">
        <v>5</v>
      </c>
      <c r="I839">
        <v>57.05</v>
      </c>
      <c r="J839">
        <v>0</v>
      </c>
      <c r="K839">
        <v>35.032937899999993</v>
      </c>
      <c r="L839">
        <v>-97.296161600000005</v>
      </c>
      <c r="M839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839" s="5">
        <f>Table22[[#This Row],[Permit Approval Date]]-Table22[[#This Row],[Permit Submitted Date]]</f>
        <v>11</v>
      </c>
    </row>
    <row r="840" spans="1:14" hidden="1">
      <c r="A840" t="str">
        <f>"Norman"</f>
        <v>Norman</v>
      </c>
      <c r="B840">
        <v>0</v>
      </c>
      <c r="D840">
        <v>2</v>
      </c>
      <c r="E840">
        <v>50</v>
      </c>
      <c r="F840" s="1">
        <v>42922</v>
      </c>
      <c r="G840" s="1">
        <v>42943</v>
      </c>
      <c r="H840">
        <v>8</v>
      </c>
      <c r="I840">
        <v>76.87</v>
      </c>
      <c r="J840">
        <v>0</v>
      </c>
      <c r="K840">
        <v>35.272937899999995</v>
      </c>
      <c r="L840">
        <v>-96.956161600000001</v>
      </c>
      <c r="M840" s="5">
        <f>ACOS(COS(RADIANS(90-$P$2)) *COS(RADIANS(90-Table22511[[#This Row],[Latitude]])) +SIN(RADIANS(90-$P$2)) *SIN(RADIANS(90-Table22511[[#This Row],[Latitude]])) *COS(RADIANS($Q$2-Table22511[[#This Row],[Longitude]]))) *3958.756</f>
        <v>28.060331074102265</v>
      </c>
      <c r="N840" s="5">
        <f>Table22[[#This Row],[Permit Approval Date]]-Table22[[#This Row],[Permit Submitted Date]]</f>
        <v>11</v>
      </c>
    </row>
    <row r="841" spans="1:14" hidden="1">
      <c r="A841" t="str">
        <f>"Norman"</f>
        <v>Norman</v>
      </c>
      <c r="B841">
        <v>1</v>
      </c>
      <c r="D841">
        <v>2</v>
      </c>
      <c r="E841">
        <v>50</v>
      </c>
      <c r="F841" s="1">
        <v>43011</v>
      </c>
      <c r="G841" s="1">
        <v>43033</v>
      </c>
      <c r="H841">
        <v>10</v>
      </c>
      <c r="I841">
        <v>94.86999999999999</v>
      </c>
      <c r="J841">
        <v>0</v>
      </c>
      <c r="K841">
        <v>34.945301499999999</v>
      </c>
      <c r="L841">
        <v>-96.516652800000003</v>
      </c>
      <c r="M841" s="5">
        <f>ACOS(COS(RADIANS(90-$P$2)) *COS(RADIANS(90-Table22511[[#This Row],[Latitude]])) +SIN(RADIANS(90-$P$2)) *SIN(RADIANS(90-Table22511[[#This Row],[Latitude]])) *COS(RADIANS($Q$2-Table22511[[#This Row],[Longitude]]))) *3958.756</f>
        <v>55.586146094484121</v>
      </c>
      <c r="N841" s="5">
        <f>Table22[[#This Row],[Permit Approval Date]]-Table22[[#This Row],[Permit Submitted Date]]</f>
        <v>11</v>
      </c>
    </row>
    <row r="842" spans="1:14" hidden="1">
      <c r="A842" t="str">
        <f>"Norman"</f>
        <v>Norman</v>
      </c>
      <c r="B842">
        <v>0</v>
      </c>
      <c r="D842">
        <v>1</v>
      </c>
      <c r="E842">
        <v>51</v>
      </c>
      <c r="F842" s="1">
        <v>42402</v>
      </c>
      <c r="G842" s="1">
        <v>42426</v>
      </c>
      <c r="H842">
        <v>20</v>
      </c>
      <c r="I842">
        <v>168</v>
      </c>
      <c r="J842">
        <v>0</v>
      </c>
      <c r="K842">
        <v>35.482937899999996</v>
      </c>
      <c r="L842">
        <v>-97.206161600000001</v>
      </c>
      <c r="M842" s="5">
        <f>ACOS(COS(RADIANS(90-$P$2)) *COS(RADIANS(90-Table22511[[#This Row],[Latitude]])) +SIN(RADIANS(90-$P$2)) *SIN(RADIANS(90-Table22511[[#This Row],[Latitude]])) *COS(RADIANS($Q$2-Table22511[[#This Row],[Longitude]]))) *3958.756</f>
        <v>23.443563020453009</v>
      </c>
      <c r="N842" s="5">
        <f>Table22[[#This Row],[Permit Approval Date]]-Table22[[#This Row],[Permit Submitted Date]]</f>
        <v>11</v>
      </c>
    </row>
    <row r="843" spans="1:14">
      <c r="A843" t="str">
        <f>"Norman"</f>
        <v>Norman</v>
      </c>
      <c r="B843">
        <v>0</v>
      </c>
      <c r="C843">
        <v>1</v>
      </c>
      <c r="D843">
        <v>2</v>
      </c>
      <c r="E843">
        <v>51</v>
      </c>
      <c r="F843" s="1">
        <v>42457</v>
      </c>
      <c r="G843" s="1">
        <v>42468</v>
      </c>
      <c r="H843">
        <v>27</v>
      </c>
      <c r="I843">
        <v>228.5</v>
      </c>
      <c r="J843">
        <v>12.5</v>
      </c>
      <c r="K843">
        <v>36.002937899999999</v>
      </c>
      <c r="L843">
        <v>-97.346161600000002</v>
      </c>
      <c r="M843" s="5">
        <f>ACOS(COS(RADIANS(90-$P$2)) *COS(RADIANS(90-Table22511[[#This Row],[Latitude]])) +SIN(RADIANS(90-$P$2)) *SIN(RADIANS(90-Table22511[[#This Row],[Latitude]])) *COS(RADIANS($Q$2-Table22511[[#This Row],[Longitude]]))) *3958.756</f>
        <v>55.346772048503162</v>
      </c>
      <c r="N843" s="5">
        <f>Table22[[#This Row],[Permit Approval Date]]-Table22[[#This Row],[Permit Submitted Date]]</f>
        <v>0</v>
      </c>
    </row>
    <row r="844" spans="1:14" hidden="1">
      <c r="A844" t="str">
        <f>"Norman"</f>
        <v>Norman</v>
      </c>
      <c r="B844">
        <v>0</v>
      </c>
      <c r="D844">
        <v>3</v>
      </c>
      <c r="E844">
        <v>51</v>
      </c>
      <c r="F844" s="1">
        <v>42529</v>
      </c>
      <c r="G844" s="1">
        <v>42529</v>
      </c>
      <c r="H844">
        <v>7</v>
      </c>
      <c r="I844">
        <v>51.5</v>
      </c>
      <c r="J844">
        <v>3</v>
      </c>
      <c r="K844">
        <v>34.992937899999994</v>
      </c>
      <c r="L844">
        <v>-97.256161599999999</v>
      </c>
      <c r="M844" s="5">
        <f>ACOS(COS(RADIANS(90-$P$2)) *COS(RADIANS(90-Table22511[[#This Row],[Latitude]])) +SIN(RADIANS(90-$P$2)) *SIN(RADIANS(90-Table22511[[#This Row],[Latitude]])) *COS(RADIANS($Q$2-Table22511[[#This Row],[Longitude]]))) *3958.756</f>
        <v>18.241919062229613</v>
      </c>
      <c r="N844" s="5">
        <f>Table22[[#This Row],[Permit Approval Date]]-Table22[[#This Row],[Permit Submitted Date]]</f>
        <v>13</v>
      </c>
    </row>
    <row r="845" spans="1:14" hidden="1">
      <c r="A845" t="str">
        <f>"Norman"</f>
        <v>Norman</v>
      </c>
      <c r="B845">
        <v>0</v>
      </c>
      <c r="D845">
        <v>3</v>
      </c>
      <c r="E845">
        <v>51</v>
      </c>
      <c r="F845" s="1">
        <v>42656</v>
      </c>
      <c r="G845" s="1">
        <v>42656</v>
      </c>
      <c r="H845">
        <v>15</v>
      </c>
      <c r="I845">
        <v>140.97000000000003</v>
      </c>
      <c r="J845">
        <v>0</v>
      </c>
      <c r="K845">
        <v>34.942937899999997</v>
      </c>
      <c r="L845">
        <v>-97.766161600000004</v>
      </c>
      <c r="M845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845" s="5">
        <f>Table22[[#This Row],[Permit Approval Date]]-Table22[[#This Row],[Permit Submitted Date]]</f>
        <v>0</v>
      </c>
    </row>
    <row r="846" spans="1:14" hidden="1">
      <c r="A846" t="str">
        <f>"Norman"</f>
        <v>Norman</v>
      </c>
      <c r="B846">
        <v>0</v>
      </c>
      <c r="D846">
        <v>3</v>
      </c>
      <c r="E846">
        <v>51</v>
      </c>
      <c r="F846" s="1">
        <v>42993</v>
      </c>
      <c r="G846" s="1">
        <v>42997</v>
      </c>
      <c r="H846">
        <v>14</v>
      </c>
      <c r="I846">
        <v>107.21</v>
      </c>
      <c r="J846">
        <v>0</v>
      </c>
      <c r="K846">
        <v>35.222937899999998</v>
      </c>
      <c r="L846">
        <v>-97.486161600000003</v>
      </c>
      <c r="M846" s="5">
        <f>ACOS(COS(RADIANS(90-$P$2)) *COS(RADIANS(90-Table22511[[#This Row],[Latitude]])) +SIN(RADIANS(90-$P$2)) *SIN(RADIANS(90-Table22511[[#This Row],[Latitude]])) *COS(RADIANS($Q$2-Table22511[[#This Row],[Longitude]]))) *3958.756</f>
        <v>2.5181217902147086</v>
      </c>
      <c r="N846" s="5">
        <f>Table22[[#This Row],[Permit Approval Date]]-Table22[[#This Row],[Permit Submitted Date]]</f>
        <v>0</v>
      </c>
    </row>
    <row r="847" spans="1:14" hidden="1">
      <c r="A847" t="str">
        <f>"Norman"</f>
        <v>Norman</v>
      </c>
      <c r="B847">
        <v>1</v>
      </c>
      <c r="D847">
        <v>2</v>
      </c>
      <c r="E847">
        <v>51</v>
      </c>
      <c r="F847" s="1">
        <v>43076</v>
      </c>
      <c r="G847" s="1">
        <v>43083</v>
      </c>
      <c r="H847">
        <v>14</v>
      </c>
      <c r="I847">
        <v>126.63999999999999</v>
      </c>
      <c r="J847">
        <v>0</v>
      </c>
      <c r="K847">
        <v>35.151928299999994</v>
      </c>
      <c r="L847">
        <v>-97.046524599999998</v>
      </c>
      <c r="M847" s="5">
        <f>ACOS(COS(RADIANS(90-$P$2)) *COS(RADIANS(90-Table22511[[#This Row],[Latitude]])) +SIN(RADIANS(90-$P$2)) *SIN(RADIANS(90-Table22511[[#This Row],[Latitude]])) *COS(RADIANS($Q$2-Table22511[[#This Row],[Longitude]]))) *3958.756</f>
        <v>22.902418725225647</v>
      </c>
      <c r="N847" s="5">
        <f>Table22[[#This Row],[Permit Approval Date]]-Table22[[#This Row],[Permit Submitted Date]]</f>
        <v>0</v>
      </c>
    </row>
    <row r="848" spans="1:14" hidden="1">
      <c r="A848" t="str">
        <f>"Norman"</f>
        <v>Norman</v>
      </c>
      <c r="B848">
        <v>0</v>
      </c>
      <c r="D848">
        <v>1</v>
      </c>
      <c r="E848">
        <v>52</v>
      </c>
      <c r="F848" s="1">
        <v>42391</v>
      </c>
      <c r="G848" s="1">
        <v>42417</v>
      </c>
      <c r="H848">
        <v>24</v>
      </c>
      <c r="I848">
        <v>185.5</v>
      </c>
      <c r="J848">
        <v>0</v>
      </c>
      <c r="K848">
        <v>35.332937899999997</v>
      </c>
      <c r="L848">
        <v>-97.326161600000006</v>
      </c>
      <c r="M848" s="5">
        <f>ACOS(COS(RADIANS(90-$P$2)) *COS(RADIANS(90-Table22511[[#This Row],[Latitude]])) +SIN(RADIANS(90-$P$2)) *SIN(RADIANS(90-Table22511[[#This Row],[Latitude]])) *COS(RADIANS($Q$2-Table22511[[#This Row],[Longitude]]))) *3958.756</f>
        <v>11.09110584816289</v>
      </c>
      <c r="N848" s="5">
        <f>Table22[[#This Row],[Permit Approval Date]]-Table22[[#This Row],[Permit Submitted Date]]</f>
        <v>0</v>
      </c>
    </row>
    <row r="849" spans="1:14" hidden="1">
      <c r="A849" t="str">
        <f>"Norman"</f>
        <v>Norman</v>
      </c>
      <c r="B849">
        <v>0</v>
      </c>
      <c r="D849">
        <v>1</v>
      </c>
      <c r="E849">
        <v>52</v>
      </c>
      <c r="F849" s="1">
        <v>42439</v>
      </c>
      <c r="G849" s="1">
        <v>42439</v>
      </c>
      <c r="H849">
        <v>17</v>
      </c>
      <c r="I849">
        <v>128</v>
      </c>
      <c r="J849">
        <v>5</v>
      </c>
      <c r="K849">
        <v>35.232937899999996</v>
      </c>
      <c r="L849">
        <v>-97.006161599999999</v>
      </c>
      <c r="M849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49" s="5">
        <f>Table22[[#This Row],[Permit Approval Date]]-Table22[[#This Row],[Permit Submitted Date]]</f>
        <v>19</v>
      </c>
    </row>
    <row r="850" spans="1:14" hidden="1">
      <c r="A850" t="str">
        <f>"Norman"</f>
        <v>Norman</v>
      </c>
      <c r="B850">
        <v>0</v>
      </c>
      <c r="D850">
        <v>1</v>
      </c>
      <c r="E850">
        <v>52</v>
      </c>
      <c r="F850" s="1">
        <v>42571</v>
      </c>
      <c r="G850" s="1">
        <v>42571</v>
      </c>
      <c r="H850">
        <v>18</v>
      </c>
      <c r="I850">
        <v>139</v>
      </c>
      <c r="J850">
        <v>8</v>
      </c>
      <c r="K850">
        <v>35.232937899999996</v>
      </c>
      <c r="L850">
        <v>-97.006161599999999</v>
      </c>
      <c r="M850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50" s="5">
        <f>Table22[[#This Row],[Permit Approval Date]]-Table22[[#This Row],[Permit Submitted Date]]</f>
        <v>21</v>
      </c>
    </row>
    <row r="851" spans="1:14" hidden="1">
      <c r="A851" t="str">
        <f>"Norman"</f>
        <v>Norman</v>
      </c>
      <c r="B851">
        <v>0</v>
      </c>
      <c r="D851">
        <v>1</v>
      </c>
      <c r="E851">
        <v>52</v>
      </c>
      <c r="F851" s="1">
        <v>42689</v>
      </c>
      <c r="G851" s="1">
        <v>42689</v>
      </c>
      <c r="H851">
        <v>14</v>
      </c>
      <c r="I851">
        <v>125.04</v>
      </c>
      <c r="J851">
        <v>0</v>
      </c>
      <c r="K851">
        <v>35.362937899999999</v>
      </c>
      <c r="L851">
        <v>-97.116161599999998</v>
      </c>
      <c r="M851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851" s="5">
        <f>Table22[[#This Row],[Permit Approval Date]]-Table22[[#This Row],[Permit Submitted Date]]</f>
        <v>0</v>
      </c>
    </row>
    <row r="852" spans="1:14" hidden="1">
      <c r="A852" t="str">
        <f>"Norman"</f>
        <v>Norman</v>
      </c>
      <c r="B852">
        <v>0</v>
      </c>
      <c r="D852">
        <v>1</v>
      </c>
      <c r="E852">
        <v>53</v>
      </c>
      <c r="F852" s="1">
        <v>42500</v>
      </c>
      <c r="G852" s="1">
        <v>42507</v>
      </c>
      <c r="H852">
        <v>18</v>
      </c>
      <c r="I852">
        <v>134.5</v>
      </c>
      <c r="J852">
        <v>0</v>
      </c>
      <c r="K852">
        <v>35.262937899999997</v>
      </c>
      <c r="L852">
        <v>-97.806161599999996</v>
      </c>
      <c r="M852" s="5">
        <f>ACOS(COS(RADIANS(90-$P$2)) *COS(RADIANS(90-Table22511[[#This Row],[Latitude]])) +SIN(RADIANS(90-$P$2)) *SIN(RADIANS(90-Table22511[[#This Row],[Latitude]])) *COS(RADIANS($Q$2-Table22511[[#This Row],[Longitude]]))) *3958.756</f>
        <v>20.667811889200305</v>
      </c>
      <c r="N852" s="5">
        <f>Table22[[#This Row],[Permit Approval Date]]-Table22[[#This Row],[Permit Submitted Date]]</f>
        <v>0</v>
      </c>
    </row>
    <row r="853" spans="1:14" hidden="1">
      <c r="A853" t="str">
        <f>"Norman"</f>
        <v>Norman</v>
      </c>
      <c r="B853">
        <v>0</v>
      </c>
      <c r="D853">
        <v>2</v>
      </c>
      <c r="E853">
        <v>53</v>
      </c>
      <c r="F853" s="1">
        <v>42676</v>
      </c>
      <c r="G853" s="1">
        <v>42676</v>
      </c>
      <c r="H853">
        <v>12</v>
      </c>
      <c r="I853">
        <v>100.32</v>
      </c>
      <c r="J853">
        <v>0</v>
      </c>
      <c r="K853">
        <v>36.282937899999993</v>
      </c>
      <c r="L853">
        <v>-98.2861616</v>
      </c>
      <c r="M853" s="5">
        <f>ACOS(COS(RADIANS(90-$P$2)) *COS(RADIANS(90-Table22511[[#This Row],[Latitude]])) +SIN(RADIANS(90-$P$2)) *SIN(RADIANS(90-Table22511[[#This Row],[Latitude]])) *COS(RADIANS($Q$2-Table22511[[#This Row],[Longitude]]))) *3958.756</f>
        <v>88.047567121306258</v>
      </c>
      <c r="N853" s="5">
        <f>Table22[[#This Row],[Permit Approval Date]]-Table22[[#This Row],[Permit Submitted Date]]</f>
        <v>0</v>
      </c>
    </row>
    <row r="854" spans="1:14" hidden="1">
      <c r="A854" t="str">
        <f>"Norman"</f>
        <v>Norman</v>
      </c>
      <c r="B854">
        <v>0</v>
      </c>
      <c r="D854">
        <v>3</v>
      </c>
      <c r="E854">
        <v>53</v>
      </c>
      <c r="F854" s="1">
        <v>43028</v>
      </c>
      <c r="G854" s="1">
        <v>43047</v>
      </c>
      <c r="H854">
        <v>15</v>
      </c>
      <c r="I854">
        <v>114.46</v>
      </c>
      <c r="J854">
        <v>0</v>
      </c>
      <c r="K854">
        <v>35.112937899999999</v>
      </c>
      <c r="L854">
        <v>-97.946161599999996</v>
      </c>
      <c r="M854" s="5">
        <f>ACOS(COS(RADIANS(90-$P$2)) *COS(RADIANS(90-Table22511[[#This Row],[Latitude]])) +SIN(RADIANS(90-$P$2)) *SIN(RADIANS(90-Table22511[[#This Row],[Latitude]])) *COS(RADIANS($Q$2-Table22511[[#This Row],[Longitude]]))) *3958.756</f>
        <v>28.942207529288897</v>
      </c>
      <c r="N854" s="5">
        <f>Table22[[#This Row],[Permit Approval Date]]-Table22[[#This Row],[Permit Submitted Date]]</f>
        <v>0</v>
      </c>
    </row>
    <row r="855" spans="1:14" hidden="1">
      <c r="A855" t="str">
        <f>"Norman"</f>
        <v>Norman</v>
      </c>
      <c r="B855">
        <v>0</v>
      </c>
      <c r="D855">
        <v>2</v>
      </c>
      <c r="E855">
        <v>54</v>
      </c>
      <c r="F855" s="1">
        <v>42509</v>
      </c>
      <c r="G855" s="1">
        <v>42515</v>
      </c>
      <c r="H855">
        <v>6</v>
      </c>
      <c r="I855">
        <v>54</v>
      </c>
      <c r="J855">
        <v>0</v>
      </c>
      <c r="K855">
        <v>35.022937899999995</v>
      </c>
      <c r="L855">
        <v>-97.396161599999999</v>
      </c>
      <c r="M855" s="5">
        <f>ACOS(COS(RADIANS(90-$P$2)) *COS(RADIANS(90-Table22511[[#This Row],[Latitude]])) +SIN(RADIANS(90-$P$2)) *SIN(RADIANS(90-Table22511[[#This Row],[Latitude]])) *COS(RADIANS($Q$2-Table22511[[#This Row],[Longitude]]))) *3958.756</f>
        <v>12.970525111871465</v>
      </c>
      <c r="N855" s="5">
        <f>Table22[[#This Row],[Permit Approval Date]]-Table22[[#This Row],[Permit Submitted Date]]</f>
        <v>1</v>
      </c>
    </row>
    <row r="856" spans="1:14" hidden="1">
      <c r="A856" t="str">
        <f>"Norman"</f>
        <v>Norman</v>
      </c>
      <c r="B856">
        <v>0</v>
      </c>
      <c r="D856">
        <v>2</v>
      </c>
      <c r="E856">
        <v>55</v>
      </c>
      <c r="F856" s="1">
        <v>42653</v>
      </c>
      <c r="G856" s="1">
        <v>42655</v>
      </c>
      <c r="H856">
        <v>25</v>
      </c>
      <c r="I856">
        <v>187.69000000000003</v>
      </c>
      <c r="J856">
        <v>7.63</v>
      </c>
      <c r="K856">
        <v>35.232937899999996</v>
      </c>
      <c r="L856">
        <v>-97.006161599999999</v>
      </c>
      <c r="M856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56" s="5">
        <f>Table22[[#This Row],[Permit Approval Date]]-Table22[[#This Row],[Permit Submitted Date]]</f>
        <v>8</v>
      </c>
    </row>
    <row r="857" spans="1:14" hidden="1">
      <c r="A857" t="str">
        <f>"Norman"</f>
        <v>Norman</v>
      </c>
      <c r="B857">
        <v>0</v>
      </c>
      <c r="D857">
        <v>2</v>
      </c>
      <c r="E857">
        <v>55</v>
      </c>
      <c r="F857" s="1">
        <v>42677</v>
      </c>
      <c r="G857" s="1">
        <v>42677</v>
      </c>
      <c r="H857">
        <v>26</v>
      </c>
      <c r="I857">
        <v>203.46</v>
      </c>
      <c r="J857">
        <v>3.3099999999999996</v>
      </c>
      <c r="K857">
        <v>34.962937899999993</v>
      </c>
      <c r="L857">
        <v>-97.966161600000007</v>
      </c>
      <c r="M857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57" s="5">
        <f>Table22[[#This Row],[Permit Approval Date]]-Table22[[#This Row],[Permit Submitted Date]]</f>
        <v>0</v>
      </c>
    </row>
    <row r="858" spans="1:14" hidden="1">
      <c r="A858" t="str">
        <f>"Norman"</f>
        <v>Norman</v>
      </c>
      <c r="B858">
        <v>0</v>
      </c>
      <c r="D858">
        <v>2</v>
      </c>
      <c r="E858">
        <v>55</v>
      </c>
      <c r="F858" s="1">
        <v>42880</v>
      </c>
      <c r="G858" s="1">
        <v>42887</v>
      </c>
      <c r="H858">
        <v>12</v>
      </c>
      <c r="I858">
        <v>101.43</v>
      </c>
      <c r="J858">
        <v>0</v>
      </c>
      <c r="K858">
        <v>35.232937899999996</v>
      </c>
      <c r="L858">
        <v>-97.006161599999999</v>
      </c>
      <c r="M858" s="5">
        <f>ACOS(COS(RADIANS(90-$P$2)) *COS(RADIANS(90-Table22511[[#This Row],[Latitude]])) +SIN(RADIANS(90-$P$2)) *SIN(RADIANS(90-Table22511[[#This Row],[Latitude]])) *COS(RADIANS($Q$2-Table22511[[#This Row],[Longitude]]))) *3958.756</f>
        <v>24.931120266161376</v>
      </c>
      <c r="N858" s="5">
        <f>Table22[[#This Row],[Permit Approval Date]]-Table22[[#This Row],[Permit Submitted Date]]</f>
        <v>0</v>
      </c>
    </row>
    <row r="859" spans="1:14">
      <c r="A859" t="str">
        <f>"Norman"</f>
        <v>Norman</v>
      </c>
      <c r="B859">
        <v>0</v>
      </c>
      <c r="C859">
        <v>1</v>
      </c>
      <c r="D859">
        <v>2</v>
      </c>
      <c r="E859">
        <v>56</v>
      </c>
      <c r="F859" s="1">
        <v>42466</v>
      </c>
      <c r="G859" s="1">
        <v>42466</v>
      </c>
      <c r="H859">
        <v>30</v>
      </c>
      <c r="I859">
        <v>246.5</v>
      </c>
      <c r="J859">
        <v>15</v>
      </c>
      <c r="K859">
        <v>35.662937899999996</v>
      </c>
      <c r="L859">
        <v>-97.076161600000006</v>
      </c>
      <c r="M859" s="5">
        <f>ACOS(COS(RADIANS(90-$P$2)) *COS(RADIANS(90-Table22511[[#This Row],[Latitude]])) +SIN(RADIANS(90-$P$2)) *SIN(RADIANS(90-Table22511[[#This Row],[Latitude]])) *COS(RADIANS($Q$2-Table22511[[#This Row],[Longitude]]))) *3958.756</f>
        <v>37.833612942927211</v>
      </c>
      <c r="N859" s="5">
        <f>Table22[[#This Row],[Permit Approval Date]]-Table22[[#This Row],[Permit Submitted Date]]</f>
        <v>0</v>
      </c>
    </row>
    <row r="860" spans="1:14" hidden="1">
      <c r="A860" t="str">
        <f>"Norman"</f>
        <v>Norman</v>
      </c>
      <c r="B860">
        <v>0</v>
      </c>
      <c r="D860">
        <v>2</v>
      </c>
      <c r="E860">
        <v>56</v>
      </c>
      <c r="F860" s="1">
        <v>42866</v>
      </c>
      <c r="G860" s="1">
        <v>42866</v>
      </c>
      <c r="H860">
        <v>11</v>
      </c>
      <c r="I860">
        <v>84.05</v>
      </c>
      <c r="J860">
        <v>4.63</v>
      </c>
      <c r="K860">
        <v>34.962937899999993</v>
      </c>
      <c r="L860">
        <v>-97.966161600000007</v>
      </c>
      <c r="M860" s="5">
        <f>ACOS(COS(RADIANS(90-$P$2)) *COS(RADIANS(90-Table22511[[#This Row],[Latitude]])) +SIN(RADIANS(90-$P$2)) *SIN(RADIANS(90-Table22511[[#This Row],[Latitude]])) *COS(RADIANS($Q$2-Table22511[[#This Row],[Longitude]]))) *3958.756</f>
        <v>33.838764252834551</v>
      </c>
      <c r="N860" s="5">
        <f>Table22[[#This Row],[Permit Approval Date]]-Table22[[#This Row],[Permit Submitted Date]]</f>
        <v>0</v>
      </c>
    </row>
    <row r="861" spans="1:14" hidden="1">
      <c r="A861" t="str">
        <f>"Norman"</f>
        <v>Norman</v>
      </c>
      <c r="B861">
        <v>0</v>
      </c>
      <c r="D861">
        <v>3</v>
      </c>
      <c r="E861">
        <v>57</v>
      </c>
      <c r="F861" s="1">
        <v>42646</v>
      </c>
      <c r="G861" s="1">
        <v>42646</v>
      </c>
      <c r="H861">
        <v>3</v>
      </c>
      <c r="I861">
        <v>32.19</v>
      </c>
      <c r="J861">
        <v>0</v>
      </c>
      <c r="K861">
        <v>35.552937899999996</v>
      </c>
      <c r="L861">
        <v>-97.046161600000005</v>
      </c>
      <c r="M861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861" s="5">
        <f>Table22[[#This Row],[Permit Approval Date]]-Table22[[#This Row],[Permit Submitted Date]]</f>
        <v>0</v>
      </c>
    </row>
    <row r="862" spans="1:14" hidden="1">
      <c r="A862" t="str">
        <f>"Norman"</f>
        <v>Norman</v>
      </c>
      <c r="B862">
        <v>0</v>
      </c>
      <c r="D862">
        <v>3</v>
      </c>
      <c r="E862">
        <v>57</v>
      </c>
      <c r="F862" s="1">
        <v>42660</v>
      </c>
      <c r="G862" s="1">
        <v>42677</v>
      </c>
      <c r="H862">
        <v>15</v>
      </c>
      <c r="I862">
        <v>114.08</v>
      </c>
      <c r="J862">
        <v>4.87</v>
      </c>
      <c r="K862">
        <v>35.032937899999993</v>
      </c>
      <c r="L862">
        <v>-97.296161600000005</v>
      </c>
      <c r="M862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862" s="5">
        <f>Table22[[#This Row],[Permit Approval Date]]-Table22[[#This Row],[Permit Submitted Date]]</f>
        <v>18</v>
      </c>
    </row>
    <row r="863" spans="1:14">
      <c r="A863" t="str">
        <f>"Norman"</f>
        <v>Norman</v>
      </c>
      <c r="B863">
        <v>0</v>
      </c>
      <c r="C863">
        <v>1</v>
      </c>
      <c r="D863">
        <v>2</v>
      </c>
      <c r="E863">
        <v>58</v>
      </c>
      <c r="F863" s="1">
        <v>42503</v>
      </c>
      <c r="G863" s="1">
        <v>42503</v>
      </c>
      <c r="H863">
        <v>8</v>
      </c>
      <c r="I863">
        <v>57</v>
      </c>
      <c r="J863">
        <v>14.5</v>
      </c>
      <c r="K863">
        <v>35.552937899999996</v>
      </c>
      <c r="L863">
        <v>-97.046161600000005</v>
      </c>
      <c r="M863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863" s="5">
        <f>Table22[[#This Row],[Permit Approval Date]]-Table22[[#This Row],[Permit Submitted Date]]</f>
        <v>10</v>
      </c>
    </row>
    <row r="864" spans="1:14">
      <c r="A864" t="str">
        <f>"Norman"</f>
        <v>Norman</v>
      </c>
      <c r="B864">
        <v>0</v>
      </c>
      <c r="C864">
        <v>1</v>
      </c>
      <c r="D864">
        <v>3</v>
      </c>
      <c r="E864">
        <v>58</v>
      </c>
      <c r="F864" s="1">
        <v>42579</v>
      </c>
      <c r="G864" s="1">
        <v>42586</v>
      </c>
      <c r="H864">
        <v>27</v>
      </c>
      <c r="I864">
        <v>197.71999999999997</v>
      </c>
      <c r="J864">
        <v>11.27</v>
      </c>
      <c r="K864">
        <v>35.282937899999993</v>
      </c>
      <c r="L864">
        <v>-97.416161599999995</v>
      </c>
      <c r="M864" s="5">
        <f>ACOS(COS(RADIANS(90-$P$2)) *COS(RADIANS(90-Table22511[[#This Row],[Latitude]])) +SIN(RADIANS(90-$P$2)) *SIN(RADIANS(90-Table22511[[#This Row],[Latitude]])) *COS(RADIANS($Q$2-Table22511[[#This Row],[Longitude]]))) *3958.756</f>
        <v>5.5822817973621444</v>
      </c>
      <c r="N864" s="5">
        <f>Table22[[#This Row],[Permit Approval Date]]-Table22[[#This Row],[Permit Submitted Date]]</f>
        <v>1</v>
      </c>
    </row>
    <row r="865" spans="1:17" hidden="1">
      <c r="A865" t="str">
        <f>"Norman"</f>
        <v>Norman</v>
      </c>
      <c r="B865">
        <v>0</v>
      </c>
      <c r="D865">
        <v>2</v>
      </c>
      <c r="E865">
        <v>58</v>
      </c>
      <c r="F865" s="1">
        <v>42886</v>
      </c>
      <c r="G865" s="1">
        <v>42893</v>
      </c>
      <c r="H865">
        <v>9</v>
      </c>
      <c r="I865">
        <v>81.830000000000013</v>
      </c>
      <c r="J865">
        <v>0</v>
      </c>
      <c r="K865">
        <v>35.032937899999993</v>
      </c>
      <c r="L865">
        <v>-97.356161600000007</v>
      </c>
      <c r="M865" s="5">
        <f>ACOS(COS(RADIANS(90-$P$2)) *COS(RADIANS(90-Table22511[[#This Row],[Latitude]])) +SIN(RADIANS(90-$P$2)) *SIN(RADIANS(90-Table22511[[#This Row],[Latitude]])) *COS(RADIANS($Q$2-Table22511[[#This Row],[Longitude]]))) *3958.756</f>
        <v>13.008804681234098</v>
      </c>
      <c r="N865" s="5">
        <f>Table22[[#This Row],[Permit Approval Date]]-Table22[[#This Row],[Permit Submitted Date]]</f>
        <v>0</v>
      </c>
    </row>
    <row r="866" spans="1:17" hidden="1">
      <c r="A866" t="str">
        <f>"Norman"</f>
        <v>Norman</v>
      </c>
      <c r="B866">
        <v>0</v>
      </c>
      <c r="D866">
        <v>3</v>
      </c>
      <c r="E866">
        <v>59</v>
      </c>
      <c r="F866" s="1">
        <v>42467</v>
      </c>
      <c r="G866" s="1">
        <v>42474</v>
      </c>
      <c r="H866">
        <v>37</v>
      </c>
      <c r="I866">
        <v>280.96000000000004</v>
      </c>
      <c r="J866">
        <v>0</v>
      </c>
      <c r="K866">
        <v>35.532937899999993</v>
      </c>
      <c r="L866">
        <v>-97.306161599999996</v>
      </c>
      <c r="M866" s="5">
        <f>ACOS(COS(RADIANS(90-$P$2)) *COS(RADIANS(90-Table22511[[#This Row],[Latitude]])) +SIN(RADIANS(90-$P$2)) *SIN(RADIANS(90-Table22511[[#This Row],[Latitude]])) *COS(RADIANS($Q$2-Table22511[[#This Row],[Longitude]]))) *3958.756</f>
        <v>23.930763477092839</v>
      </c>
      <c r="N866" s="5">
        <f>Table22[[#This Row],[Permit Approval Date]]-Table22[[#This Row],[Permit Submitted Date]]</f>
        <v>6</v>
      </c>
    </row>
    <row r="867" spans="1:17" hidden="1">
      <c r="A867" t="str">
        <f>"Norman"</f>
        <v>Norman</v>
      </c>
      <c r="B867">
        <v>0</v>
      </c>
      <c r="D867">
        <v>3</v>
      </c>
      <c r="E867">
        <v>60</v>
      </c>
      <c r="F867" s="1">
        <v>42506</v>
      </c>
      <c r="G867" s="1">
        <v>42506</v>
      </c>
      <c r="H867">
        <v>30</v>
      </c>
      <c r="I867">
        <v>244.5</v>
      </c>
      <c r="J867">
        <v>0</v>
      </c>
      <c r="K867">
        <v>35.552937899999996</v>
      </c>
      <c r="L867">
        <v>-97.046161600000005</v>
      </c>
      <c r="M867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867" s="5">
        <f>Table22[[#This Row],[Permit Approval Date]]-Table22[[#This Row],[Permit Submitted Date]]</f>
        <v>9</v>
      </c>
    </row>
    <row r="868" spans="1:17" hidden="1">
      <c r="A868" t="str">
        <f>"Norman"</f>
        <v>Norman</v>
      </c>
      <c r="B868">
        <v>0</v>
      </c>
      <c r="D868">
        <v>3</v>
      </c>
      <c r="E868">
        <v>60</v>
      </c>
      <c r="F868" s="1">
        <v>42664</v>
      </c>
      <c r="G868" s="1">
        <v>42664</v>
      </c>
      <c r="H868">
        <v>14</v>
      </c>
      <c r="I868">
        <v>116.06</v>
      </c>
      <c r="J868">
        <v>0</v>
      </c>
      <c r="K868">
        <v>35.352937899999993</v>
      </c>
      <c r="L868">
        <v>-98.136161600000008</v>
      </c>
      <c r="M868" s="5">
        <f>ACOS(COS(RADIANS(90-$P$2)) *COS(RADIANS(90-Table22511[[#This Row],[Latitude]])) +SIN(RADIANS(90-$P$2)) *SIN(RADIANS(90-Table22511[[#This Row],[Latitude]])) *COS(RADIANS($Q$2-Table22511[[#This Row],[Longitude]]))) *3958.756</f>
        <v>40.194851067911692</v>
      </c>
      <c r="N868" s="5">
        <f>Table22[[#This Row],[Permit Approval Date]]-Table22[[#This Row],[Permit Submitted Date]]</f>
        <v>7</v>
      </c>
    </row>
    <row r="869" spans="1:17">
      <c r="A869" t="str">
        <f>"Norman"</f>
        <v>Norman</v>
      </c>
      <c r="B869">
        <v>0</v>
      </c>
      <c r="C869">
        <v>1</v>
      </c>
      <c r="D869">
        <v>2</v>
      </c>
      <c r="E869">
        <v>60</v>
      </c>
      <c r="F869" s="1">
        <v>43034</v>
      </c>
      <c r="G869" s="1">
        <v>43034</v>
      </c>
      <c r="H869">
        <v>32</v>
      </c>
      <c r="I869">
        <v>262.90000000000003</v>
      </c>
      <c r="J869">
        <v>17.64</v>
      </c>
      <c r="K869">
        <v>34.942937899999997</v>
      </c>
      <c r="L869">
        <v>-97.766161600000004</v>
      </c>
      <c r="M869" s="5">
        <f>ACOS(COS(RADIANS(90-$P$2)) *COS(RADIANS(90-Table22511[[#This Row],[Latitude]])) +SIN(RADIANS(90-$P$2)) *SIN(RADIANS(90-Table22511[[#This Row],[Latitude]])) *COS(RADIANS($Q$2-Table22511[[#This Row],[Longitude]]))) *3958.756</f>
        <v>25.632407703032921</v>
      </c>
      <c r="N869" s="5">
        <f>Table22[[#This Row],[Permit Approval Date]]-Table22[[#This Row],[Permit Submitted Date]]</f>
        <v>25</v>
      </c>
    </row>
    <row r="870" spans="1:17" hidden="1">
      <c r="A870" t="str">
        <f>"Norman"</f>
        <v>Norman</v>
      </c>
      <c r="B870">
        <v>0</v>
      </c>
      <c r="D870">
        <v>2</v>
      </c>
      <c r="E870">
        <v>61</v>
      </c>
      <c r="F870" s="1">
        <v>42447</v>
      </c>
      <c r="G870" s="1">
        <v>42454</v>
      </c>
      <c r="H870">
        <v>17</v>
      </c>
      <c r="I870">
        <v>139.5</v>
      </c>
      <c r="J870">
        <v>3</v>
      </c>
      <c r="K870">
        <v>35.362937899999999</v>
      </c>
      <c r="L870">
        <v>-97.116161599999998</v>
      </c>
      <c r="M870" s="5">
        <f>ACOS(COS(RADIANS(90-$P$2)) *COS(RADIANS(90-Table22511[[#This Row],[Latitude]])) +SIN(RADIANS(90-$P$2)) *SIN(RADIANS(90-Table22511[[#This Row],[Latitude]])) *COS(RADIANS($Q$2-Table22511[[#This Row],[Longitude]]))) *3958.756</f>
        <v>21.560319683425128</v>
      </c>
      <c r="N870" s="5">
        <f>Table22[[#This Row],[Permit Approval Date]]-Table22[[#This Row],[Permit Submitted Date]]</f>
        <v>5</v>
      </c>
    </row>
    <row r="871" spans="1:17" hidden="1">
      <c r="A871" t="str">
        <f>"Norman"</f>
        <v>Norman</v>
      </c>
      <c r="B871">
        <v>1</v>
      </c>
      <c r="D871">
        <v>2</v>
      </c>
      <c r="E871">
        <v>61</v>
      </c>
      <c r="F871" s="1">
        <v>43032</v>
      </c>
      <c r="G871" s="1">
        <v>43041</v>
      </c>
      <c r="H871">
        <v>10</v>
      </c>
      <c r="I871">
        <v>65.849999999999994</v>
      </c>
      <c r="J871">
        <v>6.7799999999999994</v>
      </c>
      <c r="K871">
        <v>35.193925</v>
      </c>
      <c r="L871">
        <v>-97.349214000000003</v>
      </c>
      <c r="M871" s="5">
        <f>ACOS(COS(RADIANS(90-$P$2)) *COS(RADIANS(90-Table22511[[#This Row],[Latitude]])) +SIN(RADIANS(90-$P$2)) *SIN(RADIANS(90-Table22511[[#This Row],[Latitude]])) *COS(RADIANS($Q$2-Table22511[[#This Row],[Longitude]]))) *3958.756</f>
        <v>5.5630560730764307</v>
      </c>
      <c r="N871" s="5">
        <f>Table22[[#This Row],[Permit Approval Date]]-Table22[[#This Row],[Permit Submitted Date]]</f>
        <v>20</v>
      </c>
    </row>
    <row r="872" spans="1:17" hidden="1">
      <c r="A872" t="str">
        <f>"Norman"</f>
        <v>Norman</v>
      </c>
      <c r="B872">
        <v>0</v>
      </c>
      <c r="D872">
        <v>3</v>
      </c>
      <c r="E872">
        <v>62</v>
      </c>
      <c r="F872" s="1">
        <v>42600</v>
      </c>
      <c r="G872" s="1">
        <v>42611</v>
      </c>
      <c r="H872">
        <v>17</v>
      </c>
      <c r="I872">
        <v>120.98</v>
      </c>
      <c r="J872">
        <v>0</v>
      </c>
      <c r="K872">
        <v>35.1429379</v>
      </c>
      <c r="L872">
        <v>-97.496161600000008</v>
      </c>
      <c r="M872" s="5">
        <f>ACOS(COS(RADIANS(90-$P$2)) *COS(RADIANS(90-Table22511[[#This Row],[Latitude]])) +SIN(RADIANS(90-$P$2)) *SIN(RADIANS(90-Table22511[[#This Row],[Latitude]])) *COS(RADIANS($Q$2-Table22511[[#This Row],[Longitude]]))) *3958.756</f>
        <v>5.1822189717645397</v>
      </c>
      <c r="N872" s="5">
        <f>Table22[[#This Row],[Permit Approval Date]]-Table22[[#This Row],[Permit Submitted Date]]</f>
        <v>0</v>
      </c>
    </row>
    <row r="873" spans="1:17">
      <c r="A873" t="str">
        <f>"Norman"</f>
        <v>Norman</v>
      </c>
      <c r="B873">
        <v>0</v>
      </c>
      <c r="C873">
        <v>1</v>
      </c>
      <c r="D873">
        <v>3</v>
      </c>
      <c r="E873">
        <v>62</v>
      </c>
      <c r="F873" s="1">
        <v>42849</v>
      </c>
      <c r="G873" s="1">
        <v>42852</v>
      </c>
      <c r="H873">
        <v>20</v>
      </c>
      <c r="I873">
        <v>174.42999999999998</v>
      </c>
      <c r="J873">
        <v>11</v>
      </c>
      <c r="K873">
        <v>34.882937899999995</v>
      </c>
      <c r="L873">
        <v>-96.836161599999997</v>
      </c>
      <c r="M873" s="5">
        <f>ACOS(COS(RADIANS(90-$P$2)) *COS(RADIANS(90-Table22511[[#This Row],[Latitude]])) +SIN(RADIANS(90-$P$2)) *SIN(RADIANS(90-Table22511[[#This Row],[Latitude]])) *COS(RADIANS($Q$2-Table22511[[#This Row],[Longitude]]))) *3958.756</f>
        <v>41.120493982645655</v>
      </c>
      <c r="N873" s="5">
        <f>Table22[[#This Row],[Permit Approval Date]]-Table22[[#This Row],[Permit Submitted Date]]</f>
        <v>25</v>
      </c>
    </row>
    <row r="874" spans="1:17" hidden="1">
      <c r="A874" t="str">
        <f>"Norman"</f>
        <v>Norman</v>
      </c>
      <c r="B874">
        <v>0</v>
      </c>
      <c r="D874">
        <v>2</v>
      </c>
      <c r="E874">
        <v>63</v>
      </c>
      <c r="F874" s="1">
        <v>42976</v>
      </c>
      <c r="G874" s="1">
        <v>42992</v>
      </c>
      <c r="H874">
        <v>10</v>
      </c>
      <c r="I874">
        <v>109.19</v>
      </c>
      <c r="J874">
        <v>0</v>
      </c>
      <c r="K874">
        <v>35.032937899999993</v>
      </c>
      <c r="L874">
        <v>-97.296161600000005</v>
      </c>
      <c r="M874" s="5">
        <f>ACOS(COS(RADIANS(90-$P$2)) *COS(RADIANS(90-Table22511[[#This Row],[Latitude]])) +SIN(RADIANS(90-$P$2)) *SIN(RADIANS(90-Table22511[[#This Row],[Latitude]])) *COS(RADIANS($Q$2-Table22511[[#This Row],[Longitude]]))) *3958.756</f>
        <v>14.676419165841784</v>
      </c>
      <c r="N874" s="5">
        <f>Table22[[#This Row],[Permit Approval Date]]-Table22[[#This Row],[Permit Submitted Date]]</f>
        <v>9</v>
      </c>
    </row>
    <row r="875" spans="1:17">
      <c r="A875" t="str">
        <f>"Norman"</f>
        <v>Norman</v>
      </c>
      <c r="B875">
        <v>1</v>
      </c>
      <c r="C875">
        <v>1</v>
      </c>
      <c r="D875">
        <v>2</v>
      </c>
      <c r="E875">
        <v>64</v>
      </c>
      <c r="F875" s="1">
        <v>42996</v>
      </c>
      <c r="G875" s="1">
        <v>42996</v>
      </c>
      <c r="H875">
        <v>16</v>
      </c>
      <c r="I875">
        <v>70.160000000000011</v>
      </c>
      <c r="J875">
        <v>29.42</v>
      </c>
      <c r="K875">
        <v>35.443925</v>
      </c>
      <c r="L875">
        <v>-97.619213999999999</v>
      </c>
      <c r="M875" s="5">
        <f>ACOS(COS(RADIANS(90-$P$2)) *COS(RADIANS(90-Table22511[[#This Row],[Latitude]])) +SIN(RADIANS(90-$P$2)) *SIN(RADIANS(90-Table22511[[#This Row],[Latitude]])) *COS(RADIANS($Q$2-Table22511[[#This Row],[Longitude]]))) *3958.756</f>
        <v>19.098404895161835</v>
      </c>
      <c r="N875" s="5">
        <f>Table22[[#This Row],[Permit Approval Date]]-Table22[[#This Row],[Permit Submitted Date]]</f>
        <v>0</v>
      </c>
    </row>
    <row r="876" spans="1:17">
      <c r="A876" t="str">
        <f>"Norman"</f>
        <v>Norman</v>
      </c>
      <c r="B876">
        <v>1</v>
      </c>
      <c r="C876">
        <v>1</v>
      </c>
      <c r="D876">
        <v>2</v>
      </c>
      <c r="E876">
        <v>64</v>
      </c>
      <c r="F876" s="1">
        <v>43033</v>
      </c>
      <c r="G876" s="1">
        <v>43034</v>
      </c>
      <c r="H876">
        <v>8</v>
      </c>
      <c r="I876">
        <v>47.23</v>
      </c>
      <c r="J876">
        <v>9.3800000000000008</v>
      </c>
      <c r="K876">
        <v>35.153925000000001</v>
      </c>
      <c r="L876">
        <v>-97.259214</v>
      </c>
      <c r="M876" s="5">
        <f>ACOS(COS(RADIANS(90-$P$2)) *COS(RADIANS(90-Table22511[[#This Row],[Latitude]])) +SIN(RADIANS(90-$P$2)) *SIN(RADIANS(90-Table22511[[#This Row],[Latitude]])) *COS(RADIANS($Q$2-Table22511[[#This Row],[Longitude]]))) *3958.756</f>
        <v>11.179780205376034</v>
      </c>
      <c r="N876" s="5">
        <f>Table22[[#This Row],[Permit Approval Date]]-Table22[[#This Row],[Permit Submitted Date]]</f>
        <v>10</v>
      </c>
    </row>
    <row r="877" spans="1:17" hidden="1">
      <c r="A877" t="str">
        <f>"Norman"</f>
        <v>Norman</v>
      </c>
      <c r="B877">
        <v>0</v>
      </c>
      <c r="D877">
        <v>2</v>
      </c>
      <c r="E877">
        <v>66</v>
      </c>
      <c r="F877" s="1">
        <v>42426</v>
      </c>
      <c r="G877" s="1">
        <v>42426</v>
      </c>
      <c r="H877">
        <v>14</v>
      </c>
      <c r="I877">
        <v>122.5</v>
      </c>
      <c r="J877">
        <v>0</v>
      </c>
      <c r="K877">
        <v>34.832937899999997</v>
      </c>
      <c r="L877">
        <v>-97.956161600000001</v>
      </c>
      <c r="M877" s="5">
        <f>ACOS(COS(RADIANS(90-$P$2)) *COS(RADIANS(90-Table22511[[#This Row],[Latitude]])) +SIN(RADIANS(90-$P$2)) *SIN(RADIANS(90-Table22511[[#This Row],[Latitude]])) *COS(RADIANS($Q$2-Table22511[[#This Row],[Longitude]]))) *3958.756</f>
        <v>38.677371585741092</v>
      </c>
      <c r="N877" s="5">
        <f>Table22[[#This Row],[Permit Approval Date]]-Table22[[#This Row],[Permit Submitted Date]]</f>
        <v>10</v>
      </c>
    </row>
    <row r="878" spans="1:17">
      <c r="A878" t="str">
        <f>"Norman"</f>
        <v>Norman</v>
      </c>
      <c r="B878">
        <v>0</v>
      </c>
      <c r="C878">
        <v>1</v>
      </c>
      <c r="D878">
        <v>2</v>
      </c>
      <c r="E878">
        <v>69</v>
      </c>
      <c r="F878" s="1">
        <v>42402</v>
      </c>
      <c r="G878" s="1">
        <v>42403</v>
      </c>
      <c r="H878">
        <v>22</v>
      </c>
      <c r="I878">
        <v>193.5</v>
      </c>
      <c r="J878">
        <v>9</v>
      </c>
      <c r="K878">
        <v>35.552937899999996</v>
      </c>
      <c r="L878">
        <v>-97.046161600000005</v>
      </c>
      <c r="M878" s="5">
        <f>ACOS(COS(RADIANS(90-$P$2)) *COS(RADIANS(90-Table22511[[#This Row],[Latitude]])) +SIN(RADIANS(90-$P$2)) *SIN(RADIANS(90-Table22511[[#This Row],[Latitude]])) *COS(RADIANS($Q$2-Table22511[[#This Row],[Longitude]]))) *3958.756</f>
        <v>32.913658964668713</v>
      </c>
      <c r="N878" s="5">
        <f>Table22[[#This Row],[Permit Approval Date]]-Table22[[#This Row],[Permit Submitted Date]]</f>
        <v>14</v>
      </c>
    </row>
    <row r="879" spans="1:17" hidden="1">
      <c r="A879" s="6"/>
      <c r="B879" s="6"/>
      <c r="C879" s="6"/>
      <c r="D879" s="6"/>
      <c r="E879" s="6"/>
      <c r="F879" s="7"/>
      <c r="G879" s="7"/>
      <c r="H879" s="6"/>
      <c r="I879" s="6">
        <f>MIN(I2:I878)</f>
        <v>8.620000000000001</v>
      </c>
      <c r="J879" s="6"/>
      <c r="K879" s="6"/>
      <c r="L879" s="6"/>
      <c r="M879" s="6"/>
      <c r="N879" s="6"/>
      <c r="O879" s="6"/>
      <c r="P879" s="6"/>
      <c r="Q879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176"/>
  <sheetViews>
    <sheetView workbookViewId="0">
      <selection activeCell="M1" sqref="M1:Q2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3" max="14" width="10.28515625" customWidth="1"/>
    <col min="15" max="16" width="11.140625" customWidth="1"/>
    <col min="17" max="17" width="11.8554687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>
      <c r="A2" t="str">
        <f>"Norman"</f>
        <v>Norman</v>
      </c>
      <c r="B2">
        <v>0</v>
      </c>
      <c r="D2">
        <v>1</v>
      </c>
      <c r="E2">
        <v>8</v>
      </c>
      <c r="F2" s="1">
        <v>42956</v>
      </c>
      <c r="G2" s="1">
        <v>42963</v>
      </c>
      <c r="H2">
        <v>3</v>
      </c>
      <c r="I2">
        <v>14.95</v>
      </c>
      <c r="J2">
        <v>0</v>
      </c>
      <c r="K2">
        <v>35.222937899999998</v>
      </c>
      <c r="L2">
        <v>-97.486161600000003</v>
      </c>
      <c r="M2" s="5">
        <f>ACOS(COS(RADIANS(90-$P$2)) *COS(RADIANS(90-Table223[[#This Row],[Latitude]])) +SIN(RADIANS(90-$P$2)) *SIN(RADIANS(90-Table223[[#This Row],[Latitude]])) *COS(RADIANS($Q$2-Table223[[#This Row],[Longitude]]))) *3958.756</f>
        <v>2.5181217902147086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>
      <c r="A3" t="str">
        <f>"Norman"</f>
        <v>Norman</v>
      </c>
      <c r="B3">
        <v>0</v>
      </c>
      <c r="D3">
        <v>1</v>
      </c>
      <c r="E3">
        <v>8</v>
      </c>
      <c r="F3" s="1">
        <v>42961</v>
      </c>
      <c r="G3" s="1">
        <v>42969</v>
      </c>
      <c r="H3">
        <v>3</v>
      </c>
      <c r="I3">
        <v>16.48</v>
      </c>
      <c r="J3">
        <v>0</v>
      </c>
      <c r="K3">
        <v>35.1429379</v>
      </c>
      <c r="L3">
        <v>-97.496161600000008</v>
      </c>
      <c r="M3" s="5">
        <f>ACOS(COS(RADIANS(90-$P$2)) *COS(RADIANS(90-Table223[[#This Row],[Latitude]])) +SIN(RADIANS(90-$P$2)) *SIN(RADIANS(90-Table223[[#This Row],[Latitude]])) *COS(RADIANS($Q$2-Table223[[#This Row],[Longitude]]))) *3958.756</f>
        <v>5.1822189717645397</v>
      </c>
      <c r="N3" s="5">
        <f>Table22[[#This Row],[Permit Approval Date]]-Table22[[#This Row],[Permit Submitted Date]]</f>
        <v>19</v>
      </c>
    </row>
    <row r="4" spans="1:17">
      <c r="A4" t="str">
        <f>"Norman"</f>
        <v>Norman</v>
      </c>
      <c r="B4">
        <v>0</v>
      </c>
      <c r="D4">
        <v>1</v>
      </c>
      <c r="E4">
        <v>8</v>
      </c>
      <c r="F4" s="1">
        <v>43006</v>
      </c>
      <c r="G4" s="1">
        <v>43012</v>
      </c>
      <c r="H4">
        <v>3</v>
      </c>
      <c r="I4">
        <v>23.63</v>
      </c>
      <c r="J4">
        <v>0</v>
      </c>
      <c r="K4">
        <v>35.312937899999994</v>
      </c>
      <c r="L4">
        <v>-97.236161600000003</v>
      </c>
      <c r="M4" s="5">
        <f>ACOS(COS(RADIANS(90-$P$2)) *COS(RADIANS(90-Table223[[#This Row],[Latitude]])) +SIN(RADIANS(90-$P$2)) *SIN(RADIANS(90-Table223[[#This Row],[Latitude]])) *COS(RADIANS($Q$2-Table223[[#This Row],[Longitude]]))) *3958.756</f>
        <v>13.982260288154336</v>
      </c>
      <c r="N4" s="5">
        <f>Table22[[#This Row],[Permit Approval Date]]-Table22[[#This Row],[Permit Submitted Date]]</f>
        <v>14</v>
      </c>
    </row>
    <row r="5" spans="1:17">
      <c r="A5" t="str">
        <f>"Norman"</f>
        <v>Norman</v>
      </c>
      <c r="B5">
        <v>0</v>
      </c>
      <c r="D5">
        <v>1</v>
      </c>
      <c r="E5">
        <v>8</v>
      </c>
      <c r="F5" s="1">
        <v>43040</v>
      </c>
      <c r="G5" s="1">
        <v>43045</v>
      </c>
      <c r="H5">
        <v>8</v>
      </c>
      <c r="I5">
        <v>64.400000000000006</v>
      </c>
      <c r="J5">
        <v>0</v>
      </c>
      <c r="K5">
        <v>35.1429379</v>
      </c>
      <c r="L5">
        <v>-97.446161599999996</v>
      </c>
      <c r="M5" s="5">
        <f>ACOS(COS(RADIANS(90-$P$2)) *COS(RADIANS(90-Table223[[#This Row],[Latitude]])) +SIN(RADIANS(90-$P$2)) *SIN(RADIANS(90-Table223[[#This Row],[Latitude]])) *COS(RADIANS($Q$2-Table223[[#This Row],[Longitude]]))) *3958.756</f>
        <v>4.362014196614501</v>
      </c>
      <c r="N5" s="5">
        <f>Table22[[#This Row],[Permit Approval Date]]-Table22[[#This Row],[Permit Submitted Date]]</f>
        <v>10</v>
      </c>
    </row>
    <row r="6" spans="1:17">
      <c r="A6" t="str">
        <f>"Norman"</f>
        <v>Norman</v>
      </c>
      <c r="B6">
        <v>0</v>
      </c>
      <c r="D6">
        <v>1</v>
      </c>
      <c r="E6">
        <v>9</v>
      </c>
      <c r="F6" s="1">
        <v>42424</v>
      </c>
      <c r="G6" s="1">
        <v>42430</v>
      </c>
      <c r="H6">
        <v>5</v>
      </c>
      <c r="I6">
        <v>48</v>
      </c>
      <c r="J6">
        <v>0</v>
      </c>
      <c r="K6">
        <v>34.662937899999996</v>
      </c>
      <c r="L6">
        <v>-97.116161599999998</v>
      </c>
      <c r="M6" s="5">
        <f>ACOS(COS(RADIANS(90-$P$2)) *COS(RADIANS(90-Table223[[#This Row],[Latitude]])) +SIN(RADIANS(90-$P$2)) *SIN(RADIANS(90-Table223[[#This Row],[Latitude]])) *COS(RADIANS($Q$2-Table223[[#This Row],[Longitude]]))) *3958.756</f>
        <v>41.935888738776761</v>
      </c>
      <c r="N6" s="5">
        <f>Table22[[#This Row],[Permit Approval Date]]-Table22[[#This Row],[Permit Submitted Date]]</f>
        <v>6</v>
      </c>
    </row>
    <row r="7" spans="1:17">
      <c r="A7" t="str">
        <f>"Norman"</f>
        <v>Norman</v>
      </c>
      <c r="B7">
        <v>0</v>
      </c>
      <c r="D7">
        <v>1</v>
      </c>
      <c r="E7">
        <v>9</v>
      </c>
      <c r="F7" s="1">
        <v>42898</v>
      </c>
      <c r="G7" s="1">
        <v>42901</v>
      </c>
      <c r="H7">
        <v>2</v>
      </c>
      <c r="I7">
        <v>18.02</v>
      </c>
      <c r="J7">
        <v>0</v>
      </c>
      <c r="K7">
        <v>35.212937899999993</v>
      </c>
      <c r="L7">
        <v>-97.576161600000006</v>
      </c>
      <c r="M7" s="5">
        <f>ACOS(COS(RADIANS(90-$P$2)) *COS(RADIANS(90-Table223[[#This Row],[Latitude]])) +SIN(RADIANS(90-$P$2)) *SIN(RADIANS(90-Table223[[#This Row],[Latitude]])) *COS(RADIANS($Q$2-Table223[[#This Row],[Longitude]]))) *3958.756</f>
        <v>7.3284066219263675</v>
      </c>
      <c r="N7" s="5">
        <f>Table22[[#This Row],[Permit Approval Date]]-Table22[[#This Row],[Permit Submitted Date]]</f>
        <v>13</v>
      </c>
    </row>
    <row r="8" spans="1:17">
      <c r="A8" t="str">
        <f>"Norman"</f>
        <v>Norman</v>
      </c>
      <c r="B8">
        <v>0</v>
      </c>
      <c r="D8">
        <v>1</v>
      </c>
      <c r="E8">
        <v>9</v>
      </c>
      <c r="F8" s="1">
        <v>42922</v>
      </c>
      <c r="G8" s="1">
        <v>42922</v>
      </c>
      <c r="H8">
        <v>3</v>
      </c>
      <c r="I8">
        <v>27.12</v>
      </c>
      <c r="J8">
        <v>0</v>
      </c>
      <c r="K8">
        <v>35.102937899999993</v>
      </c>
      <c r="L8">
        <v>-97.756161599999999</v>
      </c>
      <c r="M8" s="5">
        <f>ACOS(COS(RADIANS(90-$P$2)) *COS(RADIANS(90-Table223[[#This Row],[Latitude]])) +SIN(RADIANS(90-$P$2)) *SIN(RADIANS(90-Table223[[#This Row],[Latitude]])) *COS(RADIANS($Q$2-Table223[[#This Row],[Longitude]]))) *3958.756</f>
        <v>18.882438005172606</v>
      </c>
      <c r="N8" s="5">
        <f>Table22[[#This Row],[Permit Approval Date]]-Table22[[#This Row],[Permit Submitted Date]]</f>
        <v>12</v>
      </c>
    </row>
    <row r="9" spans="1:17">
      <c r="A9" t="str">
        <f>"Norman"</f>
        <v>Norman</v>
      </c>
      <c r="B9">
        <v>1</v>
      </c>
      <c r="D9">
        <v>1</v>
      </c>
      <c r="E9">
        <v>9</v>
      </c>
      <c r="F9" s="1">
        <v>42933</v>
      </c>
      <c r="G9" s="1">
        <v>42933</v>
      </c>
      <c r="H9">
        <v>3</v>
      </c>
      <c r="I9">
        <v>25.41</v>
      </c>
      <c r="J9">
        <v>0</v>
      </c>
      <c r="K9">
        <v>35.260556999999999</v>
      </c>
      <c r="L9">
        <v>-97.540181399999994</v>
      </c>
      <c r="M9" s="5">
        <f>ACOS(COS(RADIANS(90-$P$2)) *COS(RADIANS(90-Table223[[#This Row],[Latitude]])) +SIN(RADIANS(90-$P$2)) *SIN(RADIANS(90-Table223[[#This Row],[Latitude]])) *COS(RADIANS($Q$2-Table223[[#This Row],[Longitude]]))) *3958.756</f>
        <v>6.4849763629514818</v>
      </c>
      <c r="N9" s="5">
        <f>Table22[[#This Row],[Permit Approval Date]]-Table22[[#This Row],[Permit Submitted Date]]</f>
        <v>8</v>
      </c>
    </row>
    <row r="10" spans="1:17">
      <c r="A10" t="str">
        <f>"Norman"</f>
        <v>Norman</v>
      </c>
      <c r="B10">
        <v>0</v>
      </c>
      <c r="D10">
        <v>1</v>
      </c>
      <c r="E10">
        <v>9</v>
      </c>
      <c r="F10" s="1">
        <v>42935</v>
      </c>
      <c r="G10" s="1">
        <v>42935</v>
      </c>
      <c r="H10">
        <v>1</v>
      </c>
      <c r="I10">
        <v>11.870000000000001</v>
      </c>
      <c r="J10">
        <v>0</v>
      </c>
      <c r="K10">
        <v>35.232937899999996</v>
      </c>
      <c r="L10">
        <v>-97.006161599999999</v>
      </c>
      <c r="M10" s="5">
        <f>ACOS(COS(RADIANS(90-$P$2)) *COS(RADIANS(90-Table223[[#This Row],[Latitude]])) +SIN(RADIANS(90-$P$2)) *SIN(RADIANS(90-Table223[[#This Row],[Latitude]])) *COS(RADIANS($Q$2-Table223[[#This Row],[Longitude]]))) *3958.756</f>
        <v>24.931120266161376</v>
      </c>
      <c r="N10" s="5">
        <f>Table22[[#This Row],[Permit Approval Date]]-Table22[[#This Row],[Permit Submitted Date]]</f>
        <v>9</v>
      </c>
    </row>
    <row r="11" spans="1:17">
      <c r="A11" t="str">
        <f>"Norman"</f>
        <v>Norman</v>
      </c>
      <c r="B11">
        <v>1</v>
      </c>
      <c r="D11">
        <v>1</v>
      </c>
      <c r="E11">
        <v>9</v>
      </c>
      <c r="F11" s="1">
        <v>42996</v>
      </c>
      <c r="G11" s="1">
        <v>43020</v>
      </c>
      <c r="H11">
        <v>3</v>
      </c>
      <c r="I11">
        <v>14.08</v>
      </c>
      <c r="J11">
        <v>5</v>
      </c>
      <c r="K11">
        <v>35.810296100000002</v>
      </c>
      <c r="L11">
        <v>-97.296200200000015</v>
      </c>
      <c r="M11" s="5">
        <f>ACOS(COS(RADIANS(90-$P$2)) *COS(RADIANS(90-Table223[[#This Row],[Latitude]])) +SIN(RADIANS(90-$P$2)) *SIN(RADIANS(90-Table223[[#This Row],[Latitude]])) *COS(RADIANS($Q$2-Table223[[#This Row],[Longitude]]))) *3958.756</f>
        <v>42.596638678814791</v>
      </c>
      <c r="N11" s="5">
        <f>Table22[[#This Row],[Permit Approval Date]]-Table22[[#This Row],[Permit Submitted Date]]</f>
        <v>7</v>
      </c>
    </row>
    <row r="12" spans="1:17">
      <c r="A12" t="str">
        <f>"Norman"</f>
        <v>Norman</v>
      </c>
      <c r="B12">
        <v>1</v>
      </c>
      <c r="D12">
        <v>1</v>
      </c>
      <c r="E12">
        <v>9</v>
      </c>
      <c r="F12" s="1">
        <v>43007</v>
      </c>
      <c r="G12" s="1">
        <v>43019</v>
      </c>
      <c r="H12">
        <v>6</v>
      </c>
      <c r="I12">
        <v>41</v>
      </c>
      <c r="J12">
        <v>0</v>
      </c>
      <c r="K12">
        <v>35.400954999999996</v>
      </c>
      <c r="L12">
        <v>-97.591639999999998</v>
      </c>
      <c r="M12" s="5">
        <f>ACOS(COS(RADIANS(90-$P$2)) *COS(RADIANS(90-Table223[[#This Row],[Latitude]])) +SIN(RADIANS(90-$P$2)) *SIN(RADIANS(90-Table223[[#This Row],[Latitude]])) *COS(RADIANS($Q$2-Table223[[#This Row],[Longitude]]))) *3958.756</f>
        <v>15.75383925774344</v>
      </c>
      <c r="N12" s="5">
        <f>Table22[[#This Row],[Permit Approval Date]]-Table22[[#This Row],[Permit Submitted Date]]</f>
        <v>9</v>
      </c>
    </row>
    <row r="13" spans="1:17">
      <c r="A13" t="str">
        <f>"Norman"</f>
        <v>Norman</v>
      </c>
      <c r="B13">
        <v>1</v>
      </c>
      <c r="D13">
        <v>1</v>
      </c>
      <c r="E13">
        <v>9</v>
      </c>
      <c r="F13" s="1">
        <v>43017</v>
      </c>
      <c r="G13" s="1">
        <v>43026</v>
      </c>
      <c r="H13">
        <v>4</v>
      </c>
      <c r="I13">
        <v>28.48</v>
      </c>
      <c r="J13">
        <v>3</v>
      </c>
      <c r="K13">
        <v>35.208142000000002</v>
      </c>
      <c r="L13">
        <v>-97.335610999999986</v>
      </c>
      <c r="M13" s="5">
        <f>ACOS(COS(RADIANS(90-$P$2)) *COS(RADIANS(90-Table223[[#This Row],[Latitude]])) +SIN(RADIANS(90-$P$2)) *SIN(RADIANS(90-Table223[[#This Row],[Latitude]])) *COS(RADIANS($Q$2-Table223[[#This Row],[Longitude]]))) *3958.756</f>
        <v>6.2685173478590626</v>
      </c>
      <c r="N13" s="5">
        <f>Table22[[#This Row],[Permit Approval Date]]-Table22[[#This Row],[Permit Submitted Date]]</f>
        <v>9</v>
      </c>
    </row>
    <row r="14" spans="1:17">
      <c r="A14" t="str">
        <f>"Norman"</f>
        <v>Norman</v>
      </c>
      <c r="B14">
        <v>0</v>
      </c>
      <c r="D14">
        <v>1</v>
      </c>
      <c r="E14">
        <v>9</v>
      </c>
      <c r="F14" s="1">
        <v>43073</v>
      </c>
      <c r="G14" s="1">
        <v>43082</v>
      </c>
      <c r="H14">
        <v>4</v>
      </c>
      <c r="I14">
        <v>29.53</v>
      </c>
      <c r="J14">
        <v>0</v>
      </c>
      <c r="K14">
        <v>35.272937899999995</v>
      </c>
      <c r="L14">
        <v>-96.956161600000001</v>
      </c>
      <c r="M14" s="5">
        <f>ACOS(COS(RADIANS(90-$P$2)) *COS(RADIANS(90-Table223[[#This Row],[Latitude]])) +SIN(RADIANS(90-$P$2)) *SIN(RADIANS(90-Table223[[#This Row],[Latitude]])) *COS(RADIANS($Q$2-Table223[[#This Row],[Longitude]]))) *3958.756</f>
        <v>28.060331074102265</v>
      </c>
      <c r="N14" s="5">
        <f>Table22[[#This Row],[Permit Approval Date]]-Table22[[#This Row],[Permit Submitted Date]]</f>
        <v>0</v>
      </c>
    </row>
    <row r="15" spans="1:17">
      <c r="A15" t="str">
        <f>"Norman"</f>
        <v>Norman</v>
      </c>
      <c r="B15">
        <v>0</v>
      </c>
      <c r="D15">
        <v>1</v>
      </c>
      <c r="E15">
        <v>9</v>
      </c>
      <c r="F15" s="1">
        <v>43080</v>
      </c>
      <c r="G15" s="1">
        <v>43080</v>
      </c>
      <c r="H15">
        <v>4</v>
      </c>
      <c r="I15">
        <v>26.39</v>
      </c>
      <c r="J15">
        <v>0</v>
      </c>
      <c r="K15">
        <v>34.962937899999993</v>
      </c>
      <c r="L15">
        <v>-97.966161600000007</v>
      </c>
      <c r="M15" s="5">
        <f>ACOS(COS(RADIANS(90-$P$2)) *COS(RADIANS(90-Table223[[#This Row],[Latitude]])) +SIN(RADIANS(90-$P$2)) *SIN(RADIANS(90-Table223[[#This Row],[Latitude]])) *COS(RADIANS($Q$2-Table223[[#This Row],[Longitude]]))) *3958.756</f>
        <v>33.838764252834551</v>
      </c>
      <c r="N15" s="5">
        <f>Table22[[#This Row],[Permit Approval Date]]-Table22[[#This Row],[Permit Submitted Date]]</f>
        <v>2</v>
      </c>
    </row>
    <row r="16" spans="1:17">
      <c r="A16" t="str">
        <f>"Norman"</f>
        <v>Norman</v>
      </c>
      <c r="B16">
        <v>0</v>
      </c>
      <c r="D16">
        <v>1</v>
      </c>
      <c r="E16">
        <v>10</v>
      </c>
      <c r="F16" s="1">
        <v>42380</v>
      </c>
      <c r="G16" s="1">
        <v>42388</v>
      </c>
      <c r="H16">
        <v>5</v>
      </c>
      <c r="I16">
        <v>40</v>
      </c>
      <c r="J16">
        <v>0</v>
      </c>
      <c r="K16">
        <v>35.352937899999993</v>
      </c>
      <c r="L16">
        <v>-97.196161599999996</v>
      </c>
      <c r="M16" s="5">
        <f>ACOS(COS(RADIANS(90-$P$2)) *COS(RADIANS(90-Table223[[#This Row],[Latitude]])) +SIN(RADIANS(90-$P$2)) *SIN(RADIANS(90-Table223[[#This Row],[Latitude]])) *COS(RADIANS($Q$2-Table223[[#This Row],[Longitude]]))) *3958.756</f>
        <v>17.393696381103698</v>
      </c>
      <c r="N16" s="5">
        <f>Table22[[#This Row],[Permit Approval Date]]-Table22[[#This Row],[Permit Submitted Date]]</f>
        <v>9</v>
      </c>
    </row>
    <row r="17" spans="1:14">
      <c r="A17" t="str">
        <f>"Norman"</f>
        <v>Norman</v>
      </c>
      <c r="B17">
        <v>0</v>
      </c>
      <c r="D17">
        <v>1</v>
      </c>
      <c r="E17">
        <v>10</v>
      </c>
      <c r="F17" s="1">
        <v>42389</v>
      </c>
      <c r="G17" s="1">
        <v>42391</v>
      </c>
      <c r="H17">
        <v>5</v>
      </c>
      <c r="I17">
        <v>39</v>
      </c>
      <c r="J17">
        <v>0</v>
      </c>
      <c r="K17">
        <v>35.032937899999993</v>
      </c>
      <c r="L17">
        <v>-97.296161600000005</v>
      </c>
      <c r="M17" s="5">
        <f>ACOS(COS(RADIANS(90-$P$2)) *COS(RADIANS(90-Table223[[#This Row],[Latitude]])) +SIN(RADIANS(90-$P$2)) *SIN(RADIANS(90-Table223[[#This Row],[Latitude]])) *COS(RADIANS($Q$2-Table223[[#This Row],[Longitude]]))) *3958.756</f>
        <v>14.676419165841784</v>
      </c>
      <c r="N17" s="5">
        <f>Table22[[#This Row],[Permit Approval Date]]-Table22[[#This Row],[Permit Submitted Date]]</f>
        <v>3</v>
      </c>
    </row>
    <row r="18" spans="1:14">
      <c r="A18" t="str">
        <f>"Norman"</f>
        <v>Norman</v>
      </c>
      <c r="B18">
        <v>0</v>
      </c>
      <c r="D18">
        <v>1</v>
      </c>
      <c r="E18">
        <v>10</v>
      </c>
      <c r="F18" s="1">
        <v>42391</v>
      </c>
      <c r="G18" s="1">
        <v>42397</v>
      </c>
      <c r="H18">
        <v>6</v>
      </c>
      <c r="I18">
        <v>43</v>
      </c>
      <c r="J18">
        <v>0</v>
      </c>
      <c r="K18">
        <v>35.482937899999996</v>
      </c>
      <c r="L18">
        <v>-97.206161600000001</v>
      </c>
      <c r="M18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8" s="5">
        <f>Table22[[#This Row],[Permit Approval Date]]-Table22[[#This Row],[Permit Submitted Date]]</f>
        <v>2</v>
      </c>
    </row>
    <row r="19" spans="1:14">
      <c r="A19" t="str">
        <f>"Norman"</f>
        <v>Norman</v>
      </c>
      <c r="B19">
        <v>0</v>
      </c>
      <c r="D19">
        <v>1</v>
      </c>
      <c r="E19">
        <v>10</v>
      </c>
      <c r="F19" s="1">
        <v>42422</v>
      </c>
      <c r="G19" s="1">
        <v>42425</v>
      </c>
      <c r="H19">
        <v>5</v>
      </c>
      <c r="I19">
        <v>42</v>
      </c>
      <c r="J19">
        <v>0</v>
      </c>
      <c r="K19">
        <v>35.042937899999998</v>
      </c>
      <c r="L19">
        <v>-97.486161600000003</v>
      </c>
      <c r="M19" s="5">
        <f>ACOS(COS(RADIANS(90-$P$2)) *COS(RADIANS(90-Table223[[#This Row],[Latitude]])) +SIN(RADIANS(90-$P$2)) *SIN(RADIANS(90-Table223[[#This Row],[Latitude]])) *COS(RADIANS($Q$2-Table223[[#This Row],[Longitude]]))) *3958.756</f>
        <v>11.490650529451814</v>
      </c>
      <c r="N19" s="5">
        <f>Table22[[#This Row],[Permit Approval Date]]-Table22[[#This Row],[Permit Submitted Date]]</f>
        <v>0</v>
      </c>
    </row>
    <row r="20" spans="1:14">
      <c r="A20" t="str">
        <f>"Norman"</f>
        <v>Norman</v>
      </c>
      <c r="B20">
        <v>0</v>
      </c>
      <c r="D20">
        <v>1</v>
      </c>
      <c r="E20">
        <v>10</v>
      </c>
      <c r="F20" s="1">
        <v>42457</v>
      </c>
      <c r="G20" s="1">
        <v>42457</v>
      </c>
      <c r="H20">
        <v>7</v>
      </c>
      <c r="I20">
        <v>59.5</v>
      </c>
      <c r="J20">
        <v>0</v>
      </c>
      <c r="K20">
        <v>35.772937899999995</v>
      </c>
      <c r="L20">
        <v>-97.106161600000007</v>
      </c>
      <c r="M20" s="5">
        <f>ACOS(COS(RADIANS(90-$P$2)) *COS(RADIANS(90-Table223[[#This Row],[Latitude]])) +SIN(RADIANS(90-$P$2)) *SIN(RADIANS(90-Table223[[#This Row],[Latitude]])) *COS(RADIANS($Q$2-Table223[[#This Row],[Longitude]]))) *3958.756</f>
        <v>43.599087585857838</v>
      </c>
      <c r="N20" s="5">
        <f>Table22[[#This Row],[Permit Approval Date]]-Table22[[#This Row],[Permit Submitted Date]]</f>
        <v>0</v>
      </c>
    </row>
    <row r="21" spans="1:14">
      <c r="A21" t="str">
        <f>"Norman"</f>
        <v>Norman</v>
      </c>
      <c r="B21">
        <v>0</v>
      </c>
      <c r="D21">
        <v>1</v>
      </c>
      <c r="E21">
        <v>10</v>
      </c>
      <c r="F21" s="1">
        <v>42474</v>
      </c>
      <c r="G21" s="1">
        <v>42474</v>
      </c>
      <c r="H21">
        <v>4</v>
      </c>
      <c r="I21">
        <v>12.5</v>
      </c>
      <c r="J21">
        <v>0</v>
      </c>
      <c r="K21">
        <v>35.162937899999996</v>
      </c>
      <c r="L21">
        <v>-96.9261616</v>
      </c>
      <c r="M21" s="5">
        <f>ACOS(COS(RADIANS(90-$P$2)) *COS(RADIANS(90-Table223[[#This Row],[Latitude]])) +SIN(RADIANS(90-$P$2)) *SIN(RADIANS(90-Table223[[#This Row],[Latitude]])) *COS(RADIANS($Q$2-Table223[[#This Row],[Longitude]]))) *3958.756</f>
        <v>29.540907678509793</v>
      </c>
      <c r="N21" s="5">
        <f>Table22[[#This Row],[Permit Approval Date]]-Table22[[#This Row],[Permit Submitted Date]]</f>
        <v>15</v>
      </c>
    </row>
    <row r="22" spans="1:14">
      <c r="A22" t="str">
        <f>"Norman"</f>
        <v>Norman</v>
      </c>
      <c r="B22">
        <v>0</v>
      </c>
      <c r="D22">
        <v>1</v>
      </c>
      <c r="E22">
        <v>10</v>
      </c>
      <c r="F22" s="1">
        <v>42478</v>
      </c>
      <c r="G22" s="1">
        <v>42486</v>
      </c>
      <c r="H22">
        <v>4</v>
      </c>
      <c r="I22">
        <v>32</v>
      </c>
      <c r="J22">
        <v>0</v>
      </c>
      <c r="K22">
        <v>35.062937899999994</v>
      </c>
      <c r="L22">
        <v>-97.446161599999996</v>
      </c>
      <c r="M22" s="5">
        <f>ACOS(COS(RADIANS(90-$P$2)) *COS(RADIANS(90-Table223[[#This Row],[Latitude]])) +SIN(RADIANS(90-$P$2)) *SIN(RADIANS(90-Table223[[#This Row],[Latitude]])) *COS(RADIANS($Q$2-Table223[[#This Row],[Longitude]]))) *3958.756</f>
        <v>9.8894375944299533</v>
      </c>
      <c r="N22" s="5">
        <f>Table22[[#This Row],[Permit Approval Date]]-Table22[[#This Row],[Permit Submitted Date]]</f>
        <v>15</v>
      </c>
    </row>
    <row r="23" spans="1:14">
      <c r="A23" t="str">
        <f>"Norman"</f>
        <v>Norman</v>
      </c>
      <c r="B23">
        <v>0</v>
      </c>
      <c r="D23">
        <v>1</v>
      </c>
      <c r="E23">
        <v>10</v>
      </c>
      <c r="F23" s="1">
        <v>42494</v>
      </c>
      <c r="G23" s="1">
        <v>42515</v>
      </c>
      <c r="H23">
        <v>3</v>
      </c>
      <c r="I23">
        <v>24</v>
      </c>
      <c r="J23">
        <v>0</v>
      </c>
      <c r="K23">
        <v>35.192937899999997</v>
      </c>
      <c r="L23">
        <v>-97.396161599999999</v>
      </c>
      <c r="M23" s="5">
        <f>ACOS(COS(RADIANS(90-$P$2)) *COS(RADIANS(90-Table223[[#This Row],[Latitude]])) +SIN(RADIANS(90-$P$2)) *SIN(RADIANS(90-Table223[[#This Row],[Latitude]])) *COS(RADIANS($Q$2-Table223[[#This Row],[Longitude]]))) *3958.756</f>
        <v>2.9897876398657939</v>
      </c>
      <c r="N23" s="5">
        <f>Table22[[#This Row],[Permit Approval Date]]-Table22[[#This Row],[Permit Submitted Date]]</f>
        <v>9</v>
      </c>
    </row>
    <row r="24" spans="1:14">
      <c r="A24" t="str">
        <f>"Norman"</f>
        <v>Norman</v>
      </c>
      <c r="B24">
        <v>0</v>
      </c>
      <c r="D24">
        <v>1</v>
      </c>
      <c r="E24">
        <v>10</v>
      </c>
      <c r="F24" s="1">
        <v>42522</v>
      </c>
      <c r="G24" s="1">
        <v>42527</v>
      </c>
      <c r="H24">
        <v>11</v>
      </c>
      <c r="I24">
        <v>80</v>
      </c>
      <c r="J24">
        <v>2.5</v>
      </c>
      <c r="K24">
        <v>35.032937899999993</v>
      </c>
      <c r="L24">
        <v>-97.296161600000005</v>
      </c>
      <c r="M24" s="5">
        <f>ACOS(COS(RADIANS(90-$P$2)) *COS(RADIANS(90-Table223[[#This Row],[Latitude]])) +SIN(RADIANS(90-$P$2)) *SIN(RADIANS(90-Table223[[#This Row],[Latitude]])) *COS(RADIANS($Q$2-Table223[[#This Row],[Longitude]]))) *3958.756</f>
        <v>14.676419165841784</v>
      </c>
      <c r="N24" s="5">
        <f>Table22[[#This Row],[Permit Approval Date]]-Table22[[#This Row],[Permit Submitted Date]]</f>
        <v>6</v>
      </c>
    </row>
    <row r="25" spans="1:14">
      <c r="A25" t="str">
        <f>"Norman"</f>
        <v>Norman</v>
      </c>
      <c r="B25">
        <v>0</v>
      </c>
      <c r="D25">
        <v>1</v>
      </c>
      <c r="E25">
        <v>10</v>
      </c>
      <c r="F25" s="1">
        <v>42545</v>
      </c>
      <c r="G25" s="1">
        <v>42549</v>
      </c>
      <c r="H25">
        <v>3</v>
      </c>
      <c r="I25">
        <v>22</v>
      </c>
      <c r="J25">
        <v>0</v>
      </c>
      <c r="K25">
        <v>35.482937899999996</v>
      </c>
      <c r="L25">
        <v>-97.206161600000001</v>
      </c>
      <c r="M25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25" s="5">
        <f>Table22[[#This Row],[Permit Approval Date]]-Table22[[#This Row],[Permit Submitted Date]]</f>
        <v>5</v>
      </c>
    </row>
    <row r="26" spans="1:14">
      <c r="A26" t="str">
        <f>"Norman"</f>
        <v>Norman</v>
      </c>
      <c r="B26">
        <v>0</v>
      </c>
      <c r="D26">
        <v>1</v>
      </c>
      <c r="E26">
        <v>10</v>
      </c>
      <c r="F26" s="1">
        <v>42562</v>
      </c>
      <c r="G26" s="1">
        <v>42565</v>
      </c>
      <c r="H26">
        <v>9</v>
      </c>
      <c r="I26">
        <v>64</v>
      </c>
      <c r="J26">
        <v>5</v>
      </c>
      <c r="K26">
        <v>35.482937899999996</v>
      </c>
      <c r="L26">
        <v>-97.206161600000001</v>
      </c>
      <c r="M26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26" s="5">
        <f>Table22[[#This Row],[Permit Approval Date]]-Table22[[#This Row],[Permit Submitted Date]]</f>
        <v>12</v>
      </c>
    </row>
    <row r="27" spans="1:14">
      <c r="A27" t="str">
        <f>"Norman"</f>
        <v>Norman</v>
      </c>
      <c r="B27">
        <v>0</v>
      </c>
      <c r="D27">
        <v>1</v>
      </c>
      <c r="E27">
        <v>10</v>
      </c>
      <c r="F27" s="1">
        <v>42636</v>
      </c>
      <c r="G27" s="1">
        <v>42647</v>
      </c>
      <c r="H27">
        <v>4</v>
      </c>
      <c r="I27">
        <v>23.05</v>
      </c>
      <c r="J27">
        <v>0</v>
      </c>
      <c r="K27">
        <v>35.632937899999995</v>
      </c>
      <c r="L27">
        <v>-97.506161599999999</v>
      </c>
      <c r="M27" s="5">
        <f>ACOS(COS(RADIANS(90-$P$2)) *COS(RADIANS(90-Table223[[#This Row],[Latitude]])) +SIN(RADIANS(90-$P$2)) *SIN(RADIANS(90-Table223[[#This Row],[Latitude]])) *COS(RADIANS($Q$2-Table223[[#This Row],[Longitude]]))) *3958.756</f>
        <v>29.683728221432123</v>
      </c>
      <c r="N27" s="5">
        <f>Table22[[#This Row],[Permit Approval Date]]-Table22[[#This Row],[Permit Submitted Date]]</f>
        <v>5</v>
      </c>
    </row>
    <row r="28" spans="1:14">
      <c r="A28" t="str">
        <f>"Norman"</f>
        <v>Norman</v>
      </c>
      <c r="B28">
        <v>0</v>
      </c>
      <c r="D28">
        <v>1</v>
      </c>
      <c r="E28">
        <v>10</v>
      </c>
      <c r="F28" s="1">
        <v>42646</v>
      </c>
      <c r="G28" s="1">
        <v>42646</v>
      </c>
      <c r="H28">
        <v>4</v>
      </c>
      <c r="I28">
        <v>28.840000000000003</v>
      </c>
      <c r="J28">
        <v>0</v>
      </c>
      <c r="K28">
        <v>34.902937899999998</v>
      </c>
      <c r="L28">
        <v>-97.886161600000008</v>
      </c>
      <c r="M28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28" s="5">
        <f>Table22[[#This Row],[Permit Approval Date]]-Table22[[#This Row],[Permit Submitted Date]]</f>
        <v>0</v>
      </c>
    </row>
    <row r="29" spans="1:14">
      <c r="A29" t="str">
        <f>"Norman"</f>
        <v>Norman</v>
      </c>
      <c r="B29">
        <v>0</v>
      </c>
      <c r="D29">
        <v>1</v>
      </c>
      <c r="E29">
        <v>10</v>
      </c>
      <c r="F29" s="1">
        <v>42669</v>
      </c>
      <c r="G29" s="1">
        <v>42671</v>
      </c>
      <c r="H29">
        <v>3</v>
      </c>
      <c r="I29">
        <v>24.67</v>
      </c>
      <c r="J29">
        <v>0</v>
      </c>
      <c r="K29">
        <v>35.732937899999996</v>
      </c>
      <c r="L29">
        <v>-96.936161600000005</v>
      </c>
      <c r="M29" s="5">
        <f>ACOS(COS(RADIANS(90-$P$2)) *COS(RADIANS(90-Table223[[#This Row],[Latitude]])) +SIN(RADIANS(90-$P$2)) *SIN(RADIANS(90-Table223[[#This Row],[Latitude]])) *COS(RADIANS($Q$2-Table223[[#This Row],[Longitude]]))) *3958.756</f>
        <v>46.370733487732394</v>
      </c>
      <c r="N29" s="5">
        <f>Table22[[#This Row],[Permit Approval Date]]-Table22[[#This Row],[Permit Submitted Date]]</f>
        <v>0</v>
      </c>
    </row>
    <row r="30" spans="1:14">
      <c r="A30" t="str">
        <f>"Norman"</f>
        <v>Norman</v>
      </c>
      <c r="B30">
        <v>0</v>
      </c>
      <c r="C30">
        <v>1</v>
      </c>
      <c r="D30">
        <v>1</v>
      </c>
      <c r="E30">
        <v>10</v>
      </c>
      <c r="F30" s="1">
        <v>42670</v>
      </c>
      <c r="G30" s="1">
        <v>42670</v>
      </c>
      <c r="H30">
        <v>5</v>
      </c>
      <c r="I30">
        <v>41.08</v>
      </c>
      <c r="J30">
        <v>11.17</v>
      </c>
      <c r="K30">
        <v>34.962937899999993</v>
      </c>
      <c r="L30">
        <v>-97.966161600000007</v>
      </c>
      <c r="M30" s="5">
        <f>ACOS(COS(RADIANS(90-$P$2)) *COS(RADIANS(90-Table223[[#This Row],[Latitude]])) +SIN(RADIANS(90-$P$2)) *SIN(RADIANS(90-Table223[[#This Row],[Latitude]])) *COS(RADIANS($Q$2-Table223[[#This Row],[Longitude]]))) *3958.756</f>
        <v>33.838764252834551</v>
      </c>
      <c r="N30" s="5">
        <f>Table22[[#This Row],[Permit Approval Date]]-Table22[[#This Row],[Permit Submitted Date]]</f>
        <v>0</v>
      </c>
    </row>
    <row r="31" spans="1:14">
      <c r="A31" t="str">
        <f>"Norman"</f>
        <v>Norman</v>
      </c>
      <c r="B31">
        <v>0</v>
      </c>
      <c r="D31">
        <v>1</v>
      </c>
      <c r="E31">
        <v>10</v>
      </c>
      <c r="F31" s="1">
        <v>42670</v>
      </c>
      <c r="G31" s="1">
        <v>42676</v>
      </c>
      <c r="H31">
        <v>3</v>
      </c>
      <c r="I31">
        <v>28.85</v>
      </c>
      <c r="J31">
        <v>0</v>
      </c>
      <c r="K31">
        <v>35.282937899999993</v>
      </c>
      <c r="L31">
        <v>-96.756161599999999</v>
      </c>
      <c r="M31" s="5">
        <f>ACOS(COS(RADIANS(90-$P$2)) *COS(RADIANS(90-Table223[[#This Row],[Latitude]])) +SIN(RADIANS(90-$P$2)) *SIN(RADIANS(90-Table223[[#This Row],[Latitude]])) *COS(RADIANS($Q$2-Table223[[#This Row],[Longitude]]))) *3958.756</f>
        <v>39.321591610794655</v>
      </c>
      <c r="N31" s="5">
        <f>Table22[[#This Row],[Permit Approval Date]]-Table22[[#This Row],[Permit Submitted Date]]</f>
        <v>0</v>
      </c>
    </row>
    <row r="32" spans="1:14">
      <c r="A32" t="str">
        <f>"Norman"</f>
        <v>Norman</v>
      </c>
      <c r="B32">
        <v>0</v>
      </c>
      <c r="D32">
        <v>1</v>
      </c>
      <c r="E32">
        <v>10</v>
      </c>
      <c r="F32" s="1">
        <v>42681</v>
      </c>
      <c r="G32" s="1">
        <v>42681</v>
      </c>
      <c r="H32">
        <v>3</v>
      </c>
      <c r="I32">
        <v>24.500000000000004</v>
      </c>
      <c r="J32">
        <v>0</v>
      </c>
      <c r="K32">
        <v>35.232937899999996</v>
      </c>
      <c r="L32">
        <v>-97.006161599999999</v>
      </c>
      <c r="M32" s="5">
        <f>ACOS(COS(RADIANS(90-$P$2)) *COS(RADIANS(90-Table223[[#This Row],[Latitude]])) +SIN(RADIANS(90-$P$2)) *SIN(RADIANS(90-Table223[[#This Row],[Latitude]])) *COS(RADIANS($Q$2-Table223[[#This Row],[Longitude]]))) *3958.756</f>
        <v>24.931120266161376</v>
      </c>
      <c r="N32" s="5">
        <f>Table22[[#This Row],[Permit Approval Date]]-Table22[[#This Row],[Permit Submitted Date]]</f>
        <v>0</v>
      </c>
    </row>
    <row r="33" spans="1:14">
      <c r="A33" t="str">
        <f>"Norman"</f>
        <v>Norman</v>
      </c>
      <c r="B33">
        <v>0</v>
      </c>
      <c r="D33">
        <v>1</v>
      </c>
      <c r="E33">
        <v>10</v>
      </c>
      <c r="F33" s="1">
        <v>42752</v>
      </c>
      <c r="G33" s="1">
        <v>42759</v>
      </c>
      <c r="H33">
        <v>3</v>
      </c>
      <c r="I33">
        <v>13.469999999999999</v>
      </c>
      <c r="J33">
        <v>0</v>
      </c>
      <c r="K33">
        <v>35.232937899999996</v>
      </c>
      <c r="L33">
        <v>-97.296161600000005</v>
      </c>
      <c r="M33" s="5">
        <f>ACOS(COS(RADIANS(90-$P$2)) *COS(RADIANS(90-Table223[[#This Row],[Latitude]])) +SIN(RADIANS(90-$P$2)) *SIN(RADIANS(90-Table223[[#This Row],[Latitude]])) *COS(RADIANS($Q$2-Table223[[#This Row],[Longitude]]))) *3958.756</f>
        <v>8.6932116417485545</v>
      </c>
      <c r="N33" s="5">
        <f>Table22[[#This Row],[Permit Approval Date]]-Table22[[#This Row],[Permit Submitted Date]]</f>
        <v>8</v>
      </c>
    </row>
    <row r="34" spans="1:14">
      <c r="A34" t="str">
        <f>"Norman"</f>
        <v>Norman</v>
      </c>
      <c r="B34">
        <v>0</v>
      </c>
      <c r="C34">
        <v>1</v>
      </c>
      <c r="D34">
        <v>1</v>
      </c>
      <c r="E34">
        <v>10</v>
      </c>
      <c r="F34" s="1">
        <v>42772</v>
      </c>
      <c r="G34" s="1">
        <v>42781</v>
      </c>
      <c r="H34">
        <v>12</v>
      </c>
      <c r="I34">
        <v>45.670000000000009</v>
      </c>
      <c r="J34">
        <v>12</v>
      </c>
      <c r="K34">
        <v>35.212937899999993</v>
      </c>
      <c r="L34">
        <v>-97.576161600000006</v>
      </c>
      <c r="M34" s="5">
        <f>ACOS(COS(RADIANS(90-$P$2)) *COS(RADIANS(90-Table223[[#This Row],[Latitude]])) +SIN(RADIANS(90-$P$2)) *SIN(RADIANS(90-Table223[[#This Row],[Latitude]])) *COS(RADIANS($Q$2-Table223[[#This Row],[Longitude]]))) *3958.756</f>
        <v>7.3284066219263675</v>
      </c>
      <c r="N34" s="5">
        <f>Table22[[#This Row],[Permit Approval Date]]-Table22[[#This Row],[Permit Submitted Date]]</f>
        <v>1</v>
      </c>
    </row>
    <row r="35" spans="1:14">
      <c r="A35" t="str">
        <f>"Norman"</f>
        <v>Norman</v>
      </c>
      <c r="B35">
        <v>0</v>
      </c>
      <c r="D35">
        <v>1</v>
      </c>
      <c r="E35">
        <v>10</v>
      </c>
      <c r="F35" s="1">
        <v>42794</v>
      </c>
      <c r="G35" s="1">
        <v>42794</v>
      </c>
      <c r="H35">
        <v>4</v>
      </c>
      <c r="I35">
        <v>39.08</v>
      </c>
      <c r="J35">
        <v>0</v>
      </c>
      <c r="K35">
        <v>36.002937899999999</v>
      </c>
      <c r="L35">
        <v>-97.346161600000002</v>
      </c>
      <c r="M35" s="5">
        <f>ACOS(COS(RADIANS(90-$P$2)) *COS(RADIANS(90-Table223[[#This Row],[Latitude]])) +SIN(RADIANS(90-$P$2)) *SIN(RADIANS(90-Table223[[#This Row],[Latitude]])) *COS(RADIANS($Q$2-Table223[[#This Row],[Longitude]]))) *3958.756</f>
        <v>55.346772048503162</v>
      </c>
      <c r="N35" s="5">
        <f>Table22[[#This Row],[Permit Approval Date]]-Table22[[#This Row],[Permit Submitted Date]]</f>
        <v>8</v>
      </c>
    </row>
    <row r="36" spans="1:14">
      <c r="A36" t="str">
        <f>"Norman"</f>
        <v>Norman</v>
      </c>
      <c r="B36">
        <v>1</v>
      </c>
      <c r="D36">
        <v>1</v>
      </c>
      <c r="E36">
        <v>10</v>
      </c>
      <c r="F36" s="1">
        <v>42810</v>
      </c>
      <c r="G36" s="1">
        <v>42823</v>
      </c>
      <c r="H36">
        <v>7</v>
      </c>
      <c r="I36">
        <v>45.870000000000005</v>
      </c>
      <c r="J36">
        <v>0.5</v>
      </c>
      <c r="K36">
        <v>35.210556999999994</v>
      </c>
      <c r="L36">
        <v>-97.610181400000016</v>
      </c>
      <c r="M36" s="5">
        <f>ACOS(COS(RADIANS(90-$P$2)) *COS(RADIANS(90-Table223[[#This Row],[Latitude]])) +SIN(RADIANS(90-$P$2)) *SIN(RADIANS(90-Table223[[#This Row],[Latitude]])) *COS(RADIANS($Q$2-Table223[[#This Row],[Longitude]]))) *3958.756</f>
        <v>9.2388710109045373</v>
      </c>
      <c r="N36" s="5">
        <f>Table22[[#This Row],[Permit Approval Date]]-Table22[[#This Row],[Permit Submitted Date]]</f>
        <v>3</v>
      </c>
    </row>
    <row r="37" spans="1:14">
      <c r="A37" t="str">
        <f>"Norman"</f>
        <v>Norman</v>
      </c>
      <c r="B37">
        <v>1</v>
      </c>
      <c r="C37">
        <v>1</v>
      </c>
      <c r="D37">
        <v>1</v>
      </c>
      <c r="E37">
        <v>10</v>
      </c>
      <c r="F37" s="1">
        <v>42810</v>
      </c>
      <c r="G37" s="1">
        <v>42823</v>
      </c>
      <c r="H37">
        <v>6</v>
      </c>
      <c r="I37">
        <v>13.86</v>
      </c>
      <c r="J37">
        <v>9.9</v>
      </c>
      <c r="K37">
        <v>35.180556999999993</v>
      </c>
      <c r="L37">
        <v>-97.540181399999994</v>
      </c>
      <c r="M37" s="5">
        <f>ACOS(COS(RADIANS(90-$P$2)) *COS(RADIANS(90-Table223[[#This Row],[Latitude]])) +SIN(RADIANS(90-$P$2)) *SIN(RADIANS(90-Table223[[#This Row],[Latitude]])) *COS(RADIANS($Q$2-Table223[[#This Row],[Longitude]]))) *3958.756</f>
        <v>5.5692151990718619</v>
      </c>
      <c r="N37" s="5">
        <f>Table22[[#This Row],[Permit Approval Date]]-Table22[[#This Row],[Permit Submitted Date]]</f>
        <v>0</v>
      </c>
    </row>
    <row r="38" spans="1:14">
      <c r="A38" t="str">
        <f>"Norman"</f>
        <v>Norman</v>
      </c>
      <c r="B38">
        <v>1</v>
      </c>
      <c r="D38">
        <v>1</v>
      </c>
      <c r="E38">
        <v>10</v>
      </c>
      <c r="F38" s="1">
        <v>42822</v>
      </c>
      <c r="G38" s="1">
        <v>42838</v>
      </c>
      <c r="H38">
        <v>5</v>
      </c>
      <c r="I38">
        <v>37.86</v>
      </c>
      <c r="J38">
        <v>0</v>
      </c>
      <c r="K38">
        <v>35.060296100000002</v>
      </c>
      <c r="L38">
        <v>-96.406200200000001</v>
      </c>
      <c r="M38" s="5">
        <f>ACOS(COS(RADIANS(90-$P$2)) *COS(RADIANS(90-Table223[[#This Row],[Latitude]])) +SIN(RADIANS(90-$P$2)) *SIN(RADIANS(90-Table223[[#This Row],[Latitude]])) *COS(RADIANS($Q$2-Table223[[#This Row],[Longitude]]))) *3958.756</f>
        <v>59.645787478648849</v>
      </c>
      <c r="N38" s="5">
        <f>Table22[[#This Row],[Permit Approval Date]]-Table22[[#This Row],[Permit Submitted Date]]</f>
        <v>3</v>
      </c>
    </row>
    <row r="39" spans="1:14">
      <c r="A39" t="str">
        <f>"Norman"</f>
        <v>Norman</v>
      </c>
      <c r="B39">
        <v>1</v>
      </c>
      <c r="D39">
        <v>1</v>
      </c>
      <c r="E39">
        <v>10</v>
      </c>
      <c r="F39" s="1">
        <v>42829</v>
      </c>
      <c r="G39" s="1">
        <v>42851</v>
      </c>
      <c r="H39">
        <v>7</v>
      </c>
      <c r="I39">
        <v>48.620000000000005</v>
      </c>
      <c r="J39">
        <v>0</v>
      </c>
      <c r="K39">
        <v>35.200296100000003</v>
      </c>
      <c r="L39">
        <v>-97.456200200000012</v>
      </c>
      <c r="M39" s="5">
        <f>ACOS(COS(RADIANS(90-$P$2)) *COS(RADIANS(90-Table223[[#This Row],[Latitude]])) +SIN(RADIANS(90-$P$2)) *SIN(RADIANS(90-Table223[[#This Row],[Latitude]])) *COS(RADIANS($Q$2-Table223[[#This Row],[Longitude]]))) *3958.756</f>
        <v>0.67208451015404147</v>
      </c>
      <c r="N39" s="5">
        <f>Table22[[#This Row],[Permit Approval Date]]-Table22[[#This Row],[Permit Submitted Date]]</f>
        <v>8</v>
      </c>
    </row>
    <row r="40" spans="1:14">
      <c r="A40" t="str">
        <f>"Norman"</f>
        <v>Norman</v>
      </c>
      <c r="B40">
        <v>0</v>
      </c>
      <c r="D40">
        <v>1</v>
      </c>
      <c r="E40">
        <v>10</v>
      </c>
      <c r="F40" s="1">
        <v>42845</v>
      </c>
      <c r="G40" s="1">
        <v>42864</v>
      </c>
      <c r="H40">
        <v>3</v>
      </c>
      <c r="I40">
        <v>24.65</v>
      </c>
      <c r="J40">
        <v>0</v>
      </c>
      <c r="K40">
        <v>35.222937899999998</v>
      </c>
      <c r="L40">
        <v>-97.486161600000003</v>
      </c>
      <c r="M40" s="5">
        <f>ACOS(COS(RADIANS(90-$P$2)) *COS(RADIANS(90-Table223[[#This Row],[Latitude]])) +SIN(RADIANS(90-$P$2)) *SIN(RADIANS(90-Table223[[#This Row],[Latitude]])) *COS(RADIANS($Q$2-Table223[[#This Row],[Longitude]]))) *3958.756</f>
        <v>2.5181217902147086</v>
      </c>
      <c r="N40" s="5">
        <f>Table22[[#This Row],[Permit Approval Date]]-Table22[[#This Row],[Permit Submitted Date]]</f>
        <v>9</v>
      </c>
    </row>
    <row r="41" spans="1:14">
      <c r="A41" t="str">
        <f>"Norman"</f>
        <v>Norman</v>
      </c>
      <c r="B41">
        <v>1</v>
      </c>
      <c r="D41">
        <v>1</v>
      </c>
      <c r="E41">
        <v>10</v>
      </c>
      <c r="F41" s="1">
        <v>42858</v>
      </c>
      <c r="G41" s="1">
        <v>42880</v>
      </c>
      <c r="H41">
        <v>5</v>
      </c>
      <c r="I41">
        <v>47.56</v>
      </c>
      <c r="J41">
        <v>0</v>
      </c>
      <c r="K41">
        <v>35.210556999999994</v>
      </c>
      <c r="L41">
        <v>-97.250181400000002</v>
      </c>
      <c r="M41" s="5">
        <f>ACOS(COS(RADIANS(90-$P$2)) *COS(RADIANS(90-Table223[[#This Row],[Latitude]])) +SIN(RADIANS(90-$P$2)) *SIN(RADIANS(90-Table223[[#This Row],[Latitude]])) *COS(RADIANS($Q$2-Table223[[#This Row],[Longitude]]))) *3958.756</f>
        <v>11.093918915394083</v>
      </c>
      <c r="N41" s="5">
        <f>Table22[[#This Row],[Permit Approval Date]]-Table22[[#This Row],[Permit Submitted Date]]</f>
        <v>8</v>
      </c>
    </row>
    <row r="42" spans="1:14">
      <c r="A42" t="str">
        <f>"Norman"</f>
        <v>Norman</v>
      </c>
      <c r="B42">
        <v>1</v>
      </c>
      <c r="D42">
        <v>1</v>
      </c>
      <c r="E42">
        <v>10</v>
      </c>
      <c r="F42" s="1">
        <v>42858</v>
      </c>
      <c r="G42" s="1">
        <v>42874</v>
      </c>
      <c r="H42">
        <v>6</v>
      </c>
      <c r="I42">
        <v>41.959999999999994</v>
      </c>
      <c r="J42">
        <v>0</v>
      </c>
      <c r="K42">
        <v>35.200296100000003</v>
      </c>
      <c r="L42">
        <v>-97.456200200000012</v>
      </c>
      <c r="M42" s="5">
        <f>ACOS(COS(RADIANS(90-$P$2)) *COS(RADIANS(90-Table223[[#This Row],[Latitude]])) +SIN(RADIANS(90-$P$2)) *SIN(RADIANS(90-Table223[[#This Row],[Latitude]])) *COS(RADIANS($Q$2-Table223[[#This Row],[Longitude]]))) *3958.756</f>
        <v>0.67208451015404147</v>
      </c>
      <c r="N42" s="5">
        <f>Table22[[#This Row],[Permit Approval Date]]-Table22[[#This Row],[Permit Submitted Date]]</f>
        <v>0</v>
      </c>
    </row>
    <row r="43" spans="1:14">
      <c r="A43" t="str">
        <f>"Norman"</f>
        <v>Norman</v>
      </c>
      <c r="B43">
        <v>1</v>
      </c>
      <c r="D43">
        <v>1</v>
      </c>
      <c r="E43">
        <v>10</v>
      </c>
      <c r="F43" s="1">
        <v>42872</v>
      </c>
      <c r="G43" s="1">
        <v>42892</v>
      </c>
      <c r="H43">
        <v>4</v>
      </c>
      <c r="I43">
        <v>43.27</v>
      </c>
      <c r="J43">
        <v>0</v>
      </c>
      <c r="K43">
        <v>35.5002961</v>
      </c>
      <c r="L43">
        <v>-97.256200199999995</v>
      </c>
      <c r="M43" s="5">
        <f>ACOS(COS(RADIANS(90-$P$2)) *COS(RADIANS(90-Table223[[#This Row],[Latitude]])) +SIN(RADIANS(90-$P$2)) *SIN(RADIANS(90-Table223[[#This Row],[Latitude]])) *COS(RADIANS($Q$2-Table223[[#This Row],[Longitude]]))) *3958.756</f>
        <v>22.987352644938845</v>
      </c>
      <c r="N43" s="5">
        <f>Table22[[#This Row],[Permit Approval Date]]-Table22[[#This Row],[Permit Submitted Date]]</f>
        <v>0</v>
      </c>
    </row>
    <row r="44" spans="1:14">
      <c r="A44" t="str">
        <f>"Norman"</f>
        <v>Norman</v>
      </c>
      <c r="B44">
        <v>0</v>
      </c>
      <c r="D44">
        <v>1</v>
      </c>
      <c r="E44">
        <v>10</v>
      </c>
      <c r="F44" s="1">
        <v>42880</v>
      </c>
      <c r="G44" s="1">
        <v>42880</v>
      </c>
      <c r="H44">
        <v>1</v>
      </c>
      <c r="I44">
        <v>8.4700000000000006</v>
      </c>
      <c r="J44">
        <v>0</v>
      </c>
      <c r="K44">
        <v>36.262937899999997</v>
      </c>
      <c r="L44">
        <v>-97.766161600000004</v>
      </c>
      <c r="M44" s="5">
        <f>ACOS(COS(RADIANS(90-$P$2)) *COS(RADIANS(90-Table223[[#This Row],[Latitude]])) +SIN(RADIANS(90-$P$2)) *SIN(RADIANS(90-Table223[[#This Row],[Latitude]])) *COS(RADIANS($Q$2-Table223[[#This Row],[Longitude]]))) *3958.756</f>
        <v>75.189491667285424</v>
      </c>
      <c r="N44" s="5">
        <f>Table22[[#This Row],[Permit Approval Date]]-Table22[[#This Row],[Permit Submitted Date]]</f>
        <v>7</v>
      </c>
    </row>
    <row r="45" spans="1:14">
      <c r="A45" t="str">
        <f>"Norman"</f>
        <v>Norman</v>
      </c>
      <c r="B45">
        <v>0</v>
      </c>
      <c r="D45">
        <v>1</v>
      </c>
      <c r="E45">
        <v>10</v>
      </c>
      <c r="F45" s="1">
        <v>42887</v>
      </c>
      <c r="G45" s="1">
        <v>42887</v>
      </c>
      <c r="H45">
        <v>4</v>
      </c>
      <c r="I45">
        <v>21.1</v>
      </c>
      <c r="J45">
        <v>0</v>
      </c>
      <c r="K45">
        <v>35.312937899999994</v>
      </c>
      <c r="L45">
        <v>-97.116161599999998</v>
      </c>
      <c r="M45" s="5">
        <f>ACOS(COS(RADIANS(90-$P$2)) *COS(RADIANS(90-Table223[[#This Row],[Latitude]])) +SIN(RADIANS(90-$P$2)) *SIN(RADIANS(90-Table223[[#This Row],[Latitude]])) *COS(RADIANS($Q$2-Table223[[#This Row],[Longitude]]))) *3958.756</f>
        <v>20.0526662182363</v>
      </c>
      <c r="N45" s="5">
        <f>Table22[[#This Row],[Permit Approval Date]]-Table22[[#This Row],[Permit Submitted Date]]</f>
        <v>0</v>
      </c>
    </row>
    <row r="46" spans="1:14">
      <c r="A46" t="str">
        <f>"Norman"</f>
        <v>Norman</v>
      </c>
      <c r="B46">
        <v>0</v>
      </c>
      <c r="D46">
        <v>1</v>
      </c>
      <c r="E46">
        <v>10</v>
      </c>
      <c r="F46" s="1">
        <v>42891</v>
      </c>
      <c r="G46" s="1">
        <v>42898</v>
      </c>
      <c r="H46">
        <v>5</v>
      </c>
      <c r="I46">
        <v>22.89</v>
      </c>
      <c r="J46">
        <v>0</v>
      </c>
      <c r="K46">
        <v>35.192937899999997</v>
      </c>
      <c r="L46">
        <v>-97.496161600000008</v>
      </c>
      <c r="M46" s="5">
        <f>ACOS(COS(RADIANS(90-$P$2)) *COS(RADIANS(90-Table223[[#This Row],[Latitude]])) +SIN(RADIANS(90-$P$2)) *SIN(RADIANS(90-Table223[[#This Row],[Latitude]])) *COS(RADIANS($Q$2-Table223[[#This Row],[Longitude]]))) *3958.756</f>
        <v>2.9406156746702079</v>
      </c>
      <c r="N46" s="5">
        <f>Table22[[#This Row],[Permit Approval Date]]-Table22[[#This Row],[Permit Submitted Date]]</f>
        <v>14</v>
      </c>
    </row>
    <row r="47" spans="1:14">
      <c r="A47" t="str">
        <f>"Norman"</f>
        <v>Norman</v>
      </c>
      <c r="B47">
        <v>0</v>
      </c>
      <c r="D47">
        <v>1</v>
      </c>
      <c r="E47">
        <v>10</v>
      </c>
      <c r="F47" s="1">
        <v>42898</v>
      </c>
      <c r="G47" s="1">
        <v>42901</v>
      </c>
      <c r="H47">
        <v>5</v>
      </c>
      <c r="I47">
        <v>30.02</v>
      </c>
      <c r="J47">
        <v>0</v>
      </c>
      <c r="K47">
        <v>35.212937899999993</v>
      </c>
      <c r="L47">
        <v>-97.576161600000006</v>
      </c>
      <c r="M47" s="5">
        <f>ACOS(COS(RADIANS(90-$P$2)) *COS(RADIANS(90-Table223[[#This Row],[Latitude]])) +SIN(RADIANS(90-$P$2)) *SIN(RADIANS(90-Table223[[#This Row],[Latitude]])) *COS(RADIANS($Q$2-Table223[[#This Row],[Longitude]]))) *3958.756</f>
        <v>7.3284066219263675</v>
      </c>
      <c r="N47" s="5">
        <f>Table22[[#This Row],[Permit Approval Date]]-Table22[[#This Row],[Permit Submitted Date]]</f>
        <v>0</v>
      </c>
    </row>
    <row r="48" spans="1:14">
      <c r="A48" t="str">
        <f>"Norman"</f>
        <v>Norman</v>
      </c>
      <c r="B48">
        <v>0</v>
      </c>
      <c r="D48">
        <v>1</v>
      </c>
      <c r="E48">
        <v>10</v>
      </c>
      <c r="F48" s="1">
        <v>42922</v>
      </c>
      <c r="G48" s="1">
        <v>42922</v>
      </c>
      <c r="H48">
        <v>3</v>
      </c>
      <c r="I48">
        <v>23.17</v>
      </c>
      <c r="J48">
        <v>0</v>
      </c>
      <c r="K48">
        <v>34.902937899999998</v>
      </c>
      <c r="L48">
        <v>-97.886161600000008</v>
      </c>
      <c r="M48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48" s="5">
        <f>Table22[[#This Row],[Permit Approval Date]]-Table22[[#This Row],[Permit Submitted Date]]</f>
        <v>0</v>
      </c>
    </row>
    <row r="49" spans="1:14">
      <c r="A49" t="str">
        <f>"Norman"</f>
        <v>Norman</v>
      </c>
      <c r="B49">
        <v>0</v>
      </c>
      <c r="D49">
        <v>1</v>
      </c>
      <c r="E49">
        <v>10</v>
      </c>
      <c r="F49" s="1">
        <v>42926</v>
      </c>
      <c r="G49" s="1">
        <v>42933</v>
      </c>
      <c r="H49">
        <v>3</v>
      </c>
      <c r="I49">
        <v>23.04</v>
      </c>
      <c r="J49">
        <v>0</v>
      </c>
      <c r="K49">
        <v>35.152937899999998</v>
      </c>
      <c r="L49">
        <v>-97.416161599999995</v>
      </c>
      <c r="M49" s="5">
        <f>ACOS(COS(RADIANS(90-$P$2)) *COS(RADIANS(90-Table223[[#This Row],[Latitude]])) +SIN(RADIANS(90-$P$2)) *SIN(RADIANS(90-Table223[[#This Row],[Latitude]])) *COS(RADIANS($Q$2-Table223[[#This Row],[Longitude]]))) *3958.756</f>
        <v>4.0539853415848448</v>
      </c>
      <c r="N49" s="5">
        <f>Table22[[#This Row],[Permit Approval Date]]-Table22[[#This Row],[Permit Submitted Date]]</f>
        <v>6</v>
      </c>
    </row>
    <row r="50" spans="1:14">
      <c r="A50" t="str">
        <f>"Norman"</f>
        <v>Norman</v>
      </c>
      <c r="B50">
        <v>0</v>
      </c>
      <c r="D50">
        <v>1</v>
      </c>
      <c r="E50">
        <v>10</v>
      </c>
      <c r="F50" s="1">
        <v>42927</v>
      </c>
      <c r="G50" s="1">
        <v>42928</v>
      </c>
      <c r="H50">
        <v>3</v>
      </c>
      <c r="I50">
        <v>27.049999999999997</v>
      </c>
      <c r="J50">
        <v>0</v>
      </c>
      <c r="K50">
        <v>35.472937899999998</v>
      </c>
      <c r="L50">
        <v>-97.026161599999995</v>
      </c>
      <c r="M50" s="5">
        <f>ACOS(COS(RADIANS(90-$P$2)) *COS(RADIANS(90-Table223[[#This Row],[Latitude]])) +SIN(RADIANS(90-$P$2)) *SIN(RADIANS(90-Table223[[#This Row],[Latitude]])) *COS(RADIANS($Q$2-Table223[[#This Row],[Longitude]]))) *3958.756</f>
        <v>30.026275671280082</v>
      </c>
      <c r="N50" s="5">
        <f>Table22[[#This Row],[Permit Approval Date]]-Table22[[#This Row],[Permit Submitted Date]]</f>
        <v>0</v>
      </c>
    </row>
    <row r="51" spans="1:14">
      <c r="A51" t="str">
        <f>"Norman"</f>
        <v>Norman</v>
      </c>
      <c r="B51">
        <v>0</v>
      </c>
      <c r="D51">
        <v>1</v>
      </c>
      <c r="E51">
        <v>10</v>
      </c>
      <c r="F51" s="1">
        <v>42928</v>
      </c>
      <c r="G51" s="1">
        <v>42935</v>
      </c>
      <c r="H51">
        <v>3</v>
      </c>
      <c r="I51">
        <v>22.52</v>
      </c>
      <c r="J51">
        <v>0</v>
      </c>
      <c r="K51">
        <v>35.032937899999993</v>
      </c>
      <c r="L51">
        <v>-97.296161600000005</v>
      </c>
      <c r="M51" s="5">
        <f>ACOS(COS(RADIANS(90-$P$2)) *COS(RADIANS(90-Table223[[#This Row],[Latitude]])) +SIN(RADIANS(90-$P$2)) *SIN(RADIANS(90-Table223[[#This Row],[Latitude]])) *COS(RADIANS($Q$2-Table223[[#This Row],[Longitude]]))) *3958.756</f>
        <v>14.676419165841784</v>
      </c>
      <c r="N51" s="5">
        <f>Table22[[#This Row],[Permit Approval Date]]-Table22[[#This Row],[Permit Submitted Date]]</f>
        <v>1</v>
      </c>
    </row>
    <row r="52" spans="1:14">
      <c r="A52" t="str">
        <f>"Norman"</f>
        <v>Norman</v>
      </c>
      <c r="B52">
        <v>1</v>
      </c>
      <c r="D52">
        <v>1</v>
      </c>
      <c r="E52">
        <v>10</v>
      </c>
      <c r="F52" s="1">
        <v>42941</v>
      </c>
      <c r="G52" s="1">
        <v>42941</v>
      </c>
      <c r="H52">
        <v>8</v>
      </c>
      <c r="I52">
        <v>63.78</v>
      </c>
      <c r="J52">
        <v>0.57999999999999996</v>
      </c>
      <c r="K52">
        <v>35.310557000000003</v>
      </c>
      <c r="L52">
        <v>-97.71018140000001</v>
      </c>
      <c r="M52" s="5">
        <f>ACOS(COS(RADIANS(90-$P$2)) *COS(RADIANS(90-Table223[[#This Row],[Latitude]])) +SIN(RADIANS(90-$P$2)) *SIN(RADIANS(90-Table223[[#This Row],[Latitude]])) *COS(RADIANS($Q$2-Table223[[#This Row],[Longitude]]))) *3958.756</f>
        <v>16.529734858429485</v>
      </c>
      <c r="N52" s="5">
        <f>Table22[[#This Row],[Permit Approval Date]]-Table22[[#This Row],[Permit Submitted Date]]</f>
        <v>2</v>
      </c>
    </row>
    <row r="53" spans="1:14">
      <c r="A53" t="str">
        <f>"Norman"</f>
        <v>Norman</v>
      </c>
      <c r="B53">
        <v>0</v>
      </c>
      <c r="D53">
        <v>1</v>
      </c>
      <c r="E53">
        <v>10</v>
      </c>
      <c r="F53" s="1">
        <v>42951</v>
      </c>
      <c r="G53" s="1">
        <v>42957</v>
      </c>
      <c r="H53">
        <v>3</v>
      </c>
      <c r="I53">
        <v>21.35</v>
      </c>
      <c r="J53">
        <v>0</v>
      </c>
      <c r="K53">
        <v>34.992937899999994</v>
      </c>
      <c r="L53">
        <v>-97.256161599999999</v>
      </c>
      <c r="M53" s="5">
        <f>ACOS(COS(RADIANS(90-$P$2)) *COS(RADIANS(90-Table223[[#This Row],[Latitude]])) +SIN(RADIANS(90-$P$2)) *SIN(RADIANS(90-Table223[[#This Row],[Latitude]])) *COS(RADIANS($Q$2-Table223[[#This Row],[Longitude]]))) *3958.756</f>
        <v>18.241919062229613</v>
      </c>
      <c r="N53" s="5">
        <f>Table22[[#This Row],[Permit Approval Date]]-Table22[[#This Row],[Permit Submitted Date]]</f>
        <v>0</v>
      </c>
    </row>
    <row r="54" spans="1:14">
      <c r="A54" t="str">
        <f>"Norman"</f>
        <v>Norman</v>
      </c>
      <c r="B54">
        <v>0</v>
      </c>
      <c r="D54">
        <v>1</v>
      </c>
      <c r="E54">
        <v>10</v>
      </c>
      <c r="F54" s="1">
        <v>42956</v>
      </c>
      <c r="G54" s="1">
        <v>42972</v>
      </c>
      <c r="H54">
        <v>3</v>
      </c>
      <c r="I54">
        <v>28.21</v>
      </c>
      <c r="J54">
        <v>0</v>
      </c>
      <c r="K54">
        <v>35.362937899999999</v>
      </c>
      <c r="L54">
        <v>-97.116161599999998</v>
      </c>
      <c r="M54" s="5">
        <f>ACOS(COS(RADIANS(90-$P$2)) *COS(RADIANS(90-Table223[[#This Row],[Latitude]])) +SIN(RADIANS(90-$P$2)) *SIN(RADIANS(90-Table223[[#This Row],[Latitude]])) *COS(RADIANS($Q$2-Table223[[#This Row],[Longitude]]))) *3958.756</f>
        <v>21.560319683425128</v>
      </c>
      <c r="N54" s="5">
        <f>Table22[[#This Row],[Permit Approval Date]]-Table22[[#This Row],[Permit Submitted Date]]</f>
        <v>6</v>
      </c>
    </row>
    <row r="55" spans="1:14">
      <c r="A55" t="str">
        <f>"Norman"</f>
        <v>Norman</v>
      </c>
      <c r="B55">
        <v>0</v>
      </c>
      <c r="D55">
        <v>1</v>
      </c>
      <c r="E55">
        <v>10</v>
      </c>
      <c r="F55" s="1">
        <v>42976</v>
      </c>
      <c r="G55" s="1">
        <v>42979</v>
      </c>
      <c r="H55">
        <v>3</v>
      </c>
      <c r="I55">
        <v>16.13</v>
      </c>
      <c r="J55">
        <v>0</v>
      </c>
      <c r="K55">
        <v>35.262937899999997</v>
      </c>
      <c r="L55">
        <v>-97.806161599999996</v>
      </c>
      <c r="M55" s="5">
        <f>ACOS(COS(RADIANS(90-$P$2)) *COS(RADIANS(90-Table223[[#This Row],[Latitude]])) +SIN(RADIANS(90-$P$2)) *SIN(RADIANS(90-Table223[[#This Row],[Latitude]])) *COS(RADIANS($Q$2-Table223[[#This Row],[Longitude]]))) *3958.756</f>
        <v>20.667811889200305</v>
      </c>
      <c r="N55" s="5">
        <f>Table22[[#This Row],[Permit Approval Date]]-Table22[[#This Row],[Permit Submitted Date]]</f>
        <v>0</v>
      </c>
    </row>
    <row r="56" spans="1:14">
      <c r="A56" t="str">
        <f>"Norman"</f>
        <v>Norman</v>
      </c>
      <c r="B56">
        <v>1</v>
      </c>
      <c r="D56">
        <v>1</v>
      </c>
      <c r="E56">
        <v>10</v>
      </c>
      <c r="F56" s="1">
        <v>42996</v>
      </c>
      <c r="G56" s="1">
        <v>43020</v>
      </c>
      <c r="H56">
        <v>6</v>
      </c>
      <c r="I56">
        <v>55.489999999999995</v>
      </c>
      <c r="J56">
        <v>0</v>
      </c>
      <c r="K56">
        <v>35.810296100000002</v>
      </c>
      <c r="L56">
        <v>-97.296200200000015</v>
      </c>
      <c r="M56" s="5">
        <f>ACOS(COS(RADIANS(90-$P$2)) *COS(RADIANS(90-Table223[[#This Row],[Latitude]])) +SIN(RADIANS(90-$P$2)) *SIN(RADIANS(90-Table223[[#This Row],[Latitude]])) *COS(RADIANS($Q$2-Table223[[#This Row],[Longitude]]))) *3958.756</f>
        <v>42.596638678814791</v>
      </c>
      <c r="N56" s="5">
        <f>Table22[[#This Row],[Permit Approval Date]]-Table22[[#This Row],[Permit Submitted Date]]</f>
        <v>0</v>
      </c>
    </row>
    <row r="57" spans="1:14">
      <c r="A57" t="str">
        <f>"Norman"</f>
        <v>Norman</v>
      </c>
      <c r="B57">
        <v>1</v>
      </c>
      <c r="D57">
        <v>1</v>
      </c>
      <c r="E57">
        <v>10</v>
      </c>
      <c r="F57" s="1">
        <v>42999</v>
      </c>
      <c r="G57" s="1">
        <v>43020</v>
      </c>
      <c r="H57">
        <v>1</v>
      </c>
      <c r="I57">
        <v>7.55</v>
      </c>
      <c r="J57">
        <v>0</v>
      </c>
      <c r="K57">
        <v>35.810296100000002</v>
      </c>
      <c r="L57">
        <v>-97.296200200000015</v>
      </c>
      <c r="M57" s="5">
        <f>ACOS(COS(RADIANS(90-$P$2)) *COS(RADIANS(90-Table223[[#This Row],[Latitude]])) +SIN(RADIANS(90-$P$2)) *SIN(RADIANS(90-Table223[[#This Row],[Latitude]])) *COS(RADIANS($Q$2-Table223[[#This Row],[Longitude]]))) *3958.756</f>
        <v>42.596638678814791</v>
      </c>
      <c r="N57" s="5">
        <f>Table22[[#This Row],[Permit Approval Date]]-Table22[[#This Row],[Permit Submitted Date]]</f>
        <v>0</v>
      </c>
    </row>
    <row r="58" spans="1:14">
      <c r="A58" t="str">
        <f>"Norman"</f>
        <v>Norman</v>
      </c>
      <c r="B58">
        <v>1</v>
      </c>
      <c r="D58">
        <v>1</v>
      </c>
      <c r="E58">
        <v>10</v>
      </c>
      <c r="F58" s="1">
        <v>43005</v>
      </c>
      <c r="G58" s="1">
        <v>43005</v>
      </c>
      <c r="H58">
        <v>5</v>
      </c>
      <c r="I58">
        <v>24.490000000000002</v>
      </c>
      <c r="J58">
        <v>2.8200000000000003</v>
      </c>
      <c r="K58">
        <v>35.573925000000003</v>
      </c>
      <c r="L58">
        <v>-97.299213999999992</v>
      </c>
      <c r="M58" s="5">
        <f>ACOS(COS(RADIANS(90-$P$2)) *COS(RADIANS(90-Table223[[#This Row],[Latitude]])) +SIN(RADIANS(90-$P$2)) *SIN(RADIANS(90-Table223[[#This Row],[Latitude]])) *COS(RADIANS($Q$2-Table223[[#This Row],[Longitude]]))) *3958.756</f>
        <v>26.738175941472626</v>
      </c>
      <c r="N58" s="5">
        <f>Table22[[#This Row],[Permit Approval Date]]-Table22[[#This Row],[Permit Submitted Date]]</f>
        <v>2</v>
      </c>
    </row>
    <row r="59" spans="1:14">
      <c r="A59" t="str">
        <f>"Norman"</f>
        <v>Norman</v>
      </c>
      <c r="B59">
        <v>0</v>
      </c>
      <c r="C59">
        <v>1</v>
      </c>
      <c r="D59">
        <v>1</v>
      </c>
      <c r="E59">
        <v>10</v>
      </c>
      <c r="F59" s="1">
        <v>43006</v>
      </c>
      <c r="G59" s="1">
        <v>43013</v>
      </c>
      <c r="H59">
        <v>16</v>
      </c>
      <c r="I59">
        <v>74.37</v>
      </c>
      <c r="J59">
        <v>36.43</v>
      </c>
      <c r="K59">
        <v>35.332937899999997</v>
      </c>
      <c r="L59">
        <v>-97.326161600000006</v>
      </c>
      <c r="M59" s="5">
        <f>ACOS(COS(RADIANS(90-$P$2)) *COS(RADIANS(90-Table223[[#This Row],[Latitude]])) +SIN(RADIANS(90-$P$2)) *SIN(RADIANS(90-Table223[[#This Row],[Latitude]])) *COS(RADIANS($Q$2-Table223[[#This Row],[Longitude]]))) *3958.756</f>
        <v>11.09110584816289</v>
      </c>
      <c r="N59" s="5">
        <f>Table22[[#This Row],[Permit Approval Date]]-Table22[[#This Row],[Permit Submitted Date]]</f>
        <v>7</v>
      </c>
    </row>
    <row r="60" spans="1:14">
      <c r="A60" t="str">
        <f>"Norman"</f>
        <v>Norman</v>
      </c>
      <c r="B60">
        <v>0</v>
      </c>
      <c r="D60">
        <v>1</v>
      </c>
      <c r="E60">
        <v>10</v>
      </c>
      <c r="F60" s="1">
        <v>43010</v>
      </c>
      <c r="G60" s="1">
        <v>43028</v>
      </c>
      <c r="H60">
        <v>4</v>
      </c>
      <c r="I60">
        <v>34.93</v>
      </c>
      <c r="J60">
        <v>0</v>
      </c>
      <c r="K60">
        <v>35.332937899999997</v>
      </c>
      <c r="L60">
        <v>-97.326161600000006</v>
      </c>
      <c r="M60" s="5">
        <f>ACOS(COS(RADIANS(90-$P$2)) *COS(RADIANS(90-Table223[[#This Row],[Latitude]])) +SIN(RADIANS(90-$P$2)) *SIN(RADIANS(90-Table223[[#This Row],[Latitude]])) *COS(RADIANS($Q$2-Table223[[#This Row],[Longitude]]))) *3958.756</f>
        <v>11.09110584816289</v>
      </c>
      <c r="N60" s="5">
        <f>Table22[[#This Row],[Permit Approval Date]]-Table22[[#This Row],[Permit Submitted Date]]</f>
        <v>4</v>
      </c>
    </row>
    <row r="61" spans="1:14">
      <c r="A61" t="str">
        <f>"Norman"</f>
        <v>Norman</v>
      </c>
      <c r="B61">
        <v>0</v>
      </c>
      <c r="D61">
        <v>1</v>
      </c>
      <c r="E61">
        <v>10</v>
      </c>
      <c r="F61" s="1">
        <v>43011</v>
      </c>
      <c r="G61" s="1">
        <v>43025</v>
      </c>
      <c r="H61">
        <v>3</v>
      </c>
      <c r="I61">
        <v>32.26</v>
      </c>
      <c r="J61">
        <v>0</v>
      </c>
      <c r="K61">
        <v>34.942937899999997</v>
      </c>
      <c r="L61">
        <v>-97.766161600000004</v>
      </c>
      <c r="M61" s="5">
        <f>ACOS(COS(RADIANS(90-$P$2)) *COS(RADIANS(90-Table223[[#This Row],[Latitude]])) +SIN(RADIANS(90-$P$2)) *SIN(RADIANS(90-Table223[[#This Row],[Latitude]])) *COS(RADIANS($Q$2-Table223[[#This Row],[Longitude]]))) *3958.756</f>
        <v>25.632407703032921</v>
      </c>
      <c r="N61" s="5">
        <f>Table22[[#This Row],[Permit Approval Date]]-Table22[[#This Row],[Permit Submitted Date]]</f>
        <v>0</v>
      </c>
    </row>
    <row r="62" spans="1:14">
      <c r="A62" t="str">
        <f>"Norman"</f>
        <v>Norman</v>
      </c>
      <c r="B62">
        <v>0</v>
      </c>
      <c r="D62">
        <v>1</v>
      </c>
      <c r="E62">
        <v>10</v>
      </c>
      <c r="F62" s="1">
        <v>43014</v>
      </c>
      <c r="G62" s="1">
        <v>43018</v>
      </c>
      <c r="H62">
        <v>3</v>
      </c>
      <c r="I62">
        <v>22.11</v>
      </c>
      <c r="J62">
        <v>0</v>
      </c>
      <c r="K62">
        <v>35.222937899999998</v>
      </c>
      <c r="L62">
        <v>-97.486161600000003</v>
      </c>
      <c r="M62" s="5">
        <f>ACOS(COS(RADIANS(90-$P$2)) *COS(RADIANS(90-Table223[[#This Row],[Latitude]])) +SIN(RADIANS(90-$P$2)) *SIN(RADIANS(90-Table223[[#This Row],[Latitude]])) *COS(RADIANS($Q$2-Table223[[#This Row],[Longitude]]))) *3958.756</f>
        <v>2.5181217902147086</v>
      </c>
      <c r="N62" s="5">
        <f>Table22[[#This Row],[Permit Approval Date]]-Table22[[#This Row],[Permit Submitted Date]]</f>
        <v>0</v>
      </c>
    </row>
    <row r="63" spans="1:14">
      <c r="A63" t="str">
        <f>"Norman"</f>
        <v>Norman</v>
      </c>
      <c r="B63">
        <v>0</v>
      </c>
      <c r="D63">
        <v>1</v>
      </c>
      <c r="E63">
        <v>10</v>
      </c>
      <c r="F63" s="1">
        <v>43020</v>
      </c>
      <c r="G63" s="1">
        <v>43031</v>
      </c>
      <c r="H63">
        <v>4</v>
      </c>
      <c r="I63">
        <v>32.58</v>
      </c>
      <c r="J63">
        <v>0</v>
      </c>
      <c r="K63">
        <v>35.482937899999996</v>
      </c>
      <c r="L63">
        <v>-97.206161600000001</v>
      </c>
      <c r="M63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63" s="5">
        <f>Table22[[#This Row],[Permit Approval Date]]-Table22[[#This Row],[Permit Submitted Date]]</f>
        <v>8</v>
      </c>
    </row>
    <row r="64" spans="1:14">
      <c r="A64" t="str">
        <f>"Norman"</f>
        <v>Norman</v>
      </c>
      <c r="B64">
        <v>1</v>
      </c>
      <c r="D64">
        <v>1</v>
      </c>
      <c r="E64">
        <v>10</v>
      </c>
      <c r="F64" s="1">
        <v>43024</v>
      </c>
      <c r="G64" s="1">
        <v>43024</v>
      </c>
      <c r="H64">
        <v>6</v>
      </c>
      <c r="I64">
        <v>37.700000000000003</v>
      </c>
      <c r="J64">
        <v>2.3199999999999998</v>
      </c>
      <c r="K64">
        <v>35.210556999999994</v>
      </c>
      <c r="L64">
        <v>-97.610181400000016</v>
      </c>
      <c r="M64" s="5">
        <f>ACOS(COS(RADIANS(90-$P$2)) *COS(RADIANS(90-Table223[[#This Row],[Latitude]])) +SIN(RADIANS(90-$P$2)) *SIN(RADIANS(90-Table223[[#This Row],[Latitude]])) *COS(RADIANS($Q$2-Table223[[#This Row],[Longitude]]))) *3958.756</f>
        <v>9.2388710109045373</v>
      </c>
      <c r="N64" s="5">
        <f>Table22[[#This Row],[Permit Approval Date]]-Table22[[#This Row],[Permit Submitted Date]]</f>
        <v>4</v>
      </c>
    </row>
    <row r="65" spans="1:14">
      <c r="A65" t="str">
        <f>"Norman"</f>
        <v>Norman</v>
      </c>
      <c r="B65">
        <v>0</v>
      </c>
      <c r="D65">
        <v>1</v>
      </c>
      <c r="E65">
        <v>10</v>
      </c>
      <c r="F65" s="1">
        <v>43032</v>
      </c>
      <c r="G65" s="1">
        <v>43032</v>
      </c>
      <c r="H65">
        <v>5</v>
      </c>
      <c r="I65">
        <v>27.1</v>
      </c>
      <c r="J65">
        <v>0</v>
      </c>
      <c r="K65">
        <v>35.082937899999997</v>
      </c>
      <c r="L65">
        <v>-97.616161599999998</v>
      </c>
      <c r="M65" s="5">
        <f>ACOS(COS(RADIANS(90-$P$2)) *COS(RADIANS(90-Table223[[#This Row],[Latitude]])) +SIN(RADIANS(90-$P$2)) *SIN(RADIANS(90-Table223[[#This Row],[Latitude]])) *COS(RADIANS($Q$2-Table223[[#This Row],[Longitude]]))) *3958.756</f>
        <v>12.811370472846091</v>
      </c>
      <c r="N65" s="5">
        <f>Table22[[#This Row],[Permit Approval Date]]-Table22[[#This Row],[Permit Submitted Date]]</f>
        <v>7</v>
      </c>
    </row>
    <row r="66" spans="1:14">
      <c r="A66" t="str">
        <f>"Norman"</f>
        <v>Norman</v>
      </c>
      <c r="B66">
        <v>0</v>
      </c>
      <c r="D66">
        <v>1</v>
      </c>
      <c r="E66">
        <v>10</v>
      </c>
      <c r="F66" s="1">
        <v>43035</v>
      </c>
      <c r="G66" s="1">
        <v>43035</v>
      </c>
      <c r="H66">
        <v>3</v>
      </c>
      <c r="I66">
        <v>27.75</v>
      </c>
      <c r="J66">
        <v>0</v>
      </c>
      <c r="K66">
        <v>36.292937899999998</v>
      </c>
      <c r="L66">
        <v>-97.7861616</v>
      </c>
      <c r="M66" s="5">
        <f>ACOS(COS(RADIANS(90-$P$2)) *COS(RADIANS(90-Table223[[#This Row],[Latitude]])) +SIN(RADIANS(90-$P$2)) *SIN(RADIANS(90-Table223[[#This Row],[Latitude]])) *COS(RADIANS($Q$2-Table223[[#This Row],[Longitude]]))) *3958.756</f>
        <v>77.471292321758767</v>
      </c>
      <c r="N66" s="5">
        <f>Table22[[#This Row],[Permit Approval Date]]-Table22[[#This Row],[Permit Submitted Date]]</f>
        <v>0</v>
      </c>
    </row>
    <row r="67" spans="1:14">
      <c r="A67" t="str">
        <f>"Norman"</f>
        <v>Norman</v>
      </c>
      <c r="B67">
        <v>1</v>
      </c>
      <c r="D67">
        <v>1</v>
      </c>
      <c r="E67">
        <v>10</v>
      </c>
      <c r="F67" s="1">
        <v>43059</v>
      </c>
      <c r="G67" s="1">
        <v>43059</v>
      </c>
      <c r="H67">
        <v>10</v>
      </c>
      <c r="I67">
        <v>42.55</v>
      </c>
      <c r="J67">
        <v>7.0600000000000005</v>
      </c>
      <c r="K67">
        <v>35.180556999999993</v>
      </c>
      <c r="L67">
        <v>-97.540181399999994</v>
      </c>
      <c r="M67" s="5">
        <f>ACOS(COS(RADIANS(90-$P$2)) *COS(RADIANS(90-Table223[[#This Row],[Latitude]])) +SIN(RADIANS(90-$P$2)) *SIN(RADIANS(90-Table223[[#This Row],[Latitude]])) *COS(RADIANS($Q$2-Table223[[#This Row],[Longitude]]))) *3958.756</f>
        <v>5.5692151990718619</v>
      </c>
      <c r="N67" s="5">
        <f>Table22[[#This Row],[Permit Approval Date]]-Table22[[#This Row],[Permit Submitted Date]]</f>
        <v>26</v>
      </c>
    </row>
    <row r="68" spans="1:14">
      <c r="A68" t="str">
        <f>"Norman"</f>
        <v>Norman</v>
      </c>
      <c r="B68">
        <v>0</v>
      </c>
      <c r="D68">
        <v>1</v>
      </c>
      <c r="E68">
        <v>11</v>
      </c>
      <c r="F68" s="1">
        <v>42376</v>
      </c>
      <c r="G68" s="1">
        <v>42381</v>
      </c>
      <c r="H68">
        <v>5</v>
      </c>
      <c r="I68">
        <v>37</v>
      </c>
      <c r="J68">
        <v>0</v>
      </c>
      <c r="K68">
        <v>35.162937899999996</v>
      </c>
      <c r="L68">
        <v>-97.446161599999996</v>
      </c>
      <c r="M68" s="5">
        <f>ACOS(COS(RADIANS(90-$P$2)) *COS(RADIANS(90-Table223[[#This Row],[Latitude]])) +SIN(RADIANS(90-$P$2)) *SIN(RADIANS(90-Table223[[#This Row],[Latitude]])) *COS(RADIANS($Q$2-Table223[[#This Row],[Longitude]]))) *3958.756</f>
        <v>2.980183107586265</v>
      </c>
      <c r="N68" s="5">
        <f>Table22[[#This Row],[Permit Approval Date]]-Table22[[#This Row],[Permit Submitted Date]]</f>
        <v>0</v>
      </c>
    </row>
    <row r="69" spans="1:14">
      <c r="A69" t="str">
        <f>"Norman"</f>
        <v>Norman</v>
      </c>
      <c r="B69">
        <v>0</v>
      </c>
      <c r="D69">
        <v>1</v>
      </c>
      <c r="E69">
        <v>11</v>
      </c>
      <c r="F69" s="1">
        <v>42388</v>
      </c>
      <c r="G69" s="1">
        <v>42388</v>
      </c>
      <c r="H69">
        <v>5</v>
      </c>
      <c r="I69">
        <v>45.5</v>
      </c>
      <c r="J69">
        <v>0</v>
      </c>
      <c r="K69">
        <v>35.662937899999996</v>
      </c>
      <c r="L69">
        <v>-97.076161600000006</v>
      </c>
      <c r="M69" s="5">
        <f>ACOS(COS(RADIANS(90-$P$2)) *COS(RADIANS(90-Table223[[#This Row],[Latitude]])) +SIN(RADIANS(90-$P$2)) *SIN(RADIANS(90-Table223[[#This Row],[Latitude]])) *COS(RADIANS($Q$2-Table223[[#This Row],[Longitude]]))) *3958.756</f>
        <v>37.833612942927211</v>
      </c>
      <c r="N69" s="5">
        <f>Table22[[#This Row],[Permit Approval Date]]-Table22[[#This Row],[Permit Submitted Date]]</f>
        <v>13</v>
      </c>
    </row>
    <row r="70" spans="1:14">
      <c r="A70" t="str">
        <f>"Norman"</f>
        <v>Norman</v>
      </c>
      <c r="B70">
        <v>0</v>
      </c>
      <c r="D70">
        <v>1</v>
      </c>
      <c r="E70">
        <v>11</v>
      </c>
      <c r="F70" s="1">
        <v>42472</v>
      </c>
      <c r="G70" s="1">
        <v>42472</v>
      </c>
      <c r="H70">
        <v>6</v>
      </c>
      <c r="I70">
        <v>60</v>
      </c>
      <c r="J70">
        <v>0</v>
      </c>
      <c r="K70">
        <v>34.962937899999993</v>
      </c>
      <c r="L70">
        <v>-97.966161600000007</v>
      </c>
      <c r="M70" s="5">
        <f>ACOS(COS(RADIANS(90-$P$2)) *COS(RADIANS(90-Table223[[#This Row],[Latitude]])) +SIN(RADIANS(90-$P$2)) *SIN(RADIANS(90-Table223[[#This Row],[Latitude]])) *COS(RADIANS($Q$2-Table223[[#This Row],[Longitude]]))) *3958.756</f>
        <v>33.838764252834551</v>
      </c>
      <c r="N70" s="5">
        <f>Table22[[#This Row],[Permit Approval Date]]-Table22[[#This Row],[Permit Submitted Date]]</f>
        <v>6</v>
      </c>
    </row>
    <row r="71" spans="1:14">
      <c r="A71" t="str">
        <f>"Norman"</f>
        <v>Norman</v>
      </c>
      <c r="B71">
        <v>0</v>
      </c>
      <c r="D71">
        <v>1</v>
      </c>
      <c r="E71">
        <v>11</v>
      </c>
      <c r="F71" s="1">
        <v>42486</v>
      </c>
      <c r="G71" s="1">
        <v>42500</v>
      </c>
      <c r="H71">
        <v>4</v>
      </c>
      <c r="I71">
        <v>35.5</v>
      </c>
      <c r="J71">
        <v>0</v>
      </c>
      <c r="K71">
        <v>35.092937899999995</v>
      </c>
      <c r="L71">
        <v>-97.336161599999997</v>
      </c>
      <c r="M71" s="5">
        <f>ACOS(COS(RADIANS(90-$P$2)) *COS(RADIANS(90-Table223[[#This Row],[Latitude]])) +SIN(RADIANS(90-$P$2)) *SIN(RADIANS(90-Table223[[#This Row],[Latitude]])) *COS(RADIANS($Q$2-Table223[[#This Row],[Longitude]]))) *3958.756</f>
        <v>10.001978842276545</v>
      </c>
      <c r="N71" s="5">
        <f>Table22[[#This Row],[Permit Approval Date]]-Table22[[#This Row],[Permit Submitted Date]]</f>
        <v>14</v>
      </c>
    </row>
    <row r="72" spans="1:14">
      <c r="A72" t="str">
        <f>"Norman"</f>
        <v>Norman</v>
      </c>
      <c r="B72">
        <v>0</v>
      </c>
      <c r="D72">
        <v>1</v>
      </c>
      <c r="E72">
        <v>11</v>
      </c>
      <c r="F72" s="1">
        <v>42557</v>
      </c>
      <c r="G72" s="1">
        <v>42557</v>
      </c>
      <c r="H72">
        <v>6</v>
      </c>
      <c r="I72">
        <v>52.510000000000005</v>
      </c>
      <c r="J72">
        <v>0</v>
      </c>
      <c r="K72">
        <v>35.232937899999996</v>
      </c>
      <c r="L72">
        <v>-97.006161599999999</v>
      </c>
      <c r="M72" s="5">
        <f>ACOS(COS(RADIANS(90-$P$2)) *COS(RADIANS(90-Table223[[#This Row],[Latitude]])) +SIN(RADIANS(90-$P$2)) *SIN(RADIANS(90-Table223[[#This Row],[Latitude]])) *COS(RADIANS($Q$2-Table223[[#This Row],[Longitude]]))) *3958.756</f>
        <v>24.931120266161376</v>
      </c>
      <c r="N72" s="5">
        <f>Table22[[#This Row],[Permit Approval Date]]-Table22[[#This Row],[Permit Submitted Date]]</f>
        <v>2</v>
      </c>
    </row>
    <row r="73" spans="1:14">
      <c r="A73" t="str">
        <f>"Norman"</f>
        <v>Norman</v>
      </c>
      <c r="B73">
        <v>0</v>
      </c>
      <c r="D73">
        <v>1</v>
      </c>
      <c r="E73">
        <v>11</v>
      </c>
      <c r="F73" s="1">
        <v>42570</v>
      </c>
      <c r="G73" s="1">
        <v>42570</v>
      </c>
      <c r="H73">
        <v>3</v>
      </c>
      <c r="I73">
        <v>25.5</v>
      </c>
      <c r="J73">
        <v>0</v>
      </c>
      <c r="K73">
        <v>35.082937899999997</v>
      </c>
      <c r="L73">
        <v>-97.616161599999998</v>
      </c>
      <c r="M73" s="5">
        <f>ACOS(COS(RADIANS(90-$P$2)) *COS(RADIANS(90-Table223[[#This Row],[Latitude]])) +SIN(RADIANS(90-$P$2)) *SIN(RADIANS(90-Table223[[#This Row],[Latitude]])) *COS(RADIANS($Q$2-Table223[[#This Row],[Longitude]]))) *3958.756</f>
        <v>12.811370472846091</v>
      </c>
      <c r="N73" s="5">
        <f>Table22[[#This Row],[Permit Approval Date]]-Table22[[#This Row],[Permit Submitted Date]]</f>
        <v>8</v>
      </c>
    </row>
    <row r="74" spans="1:14">
      <c r="A74" t="str">
        <f>"Norman"</f>
        <v>Norman</v>
      </c>
      <c r="B74">
        <v>0</v>
      </c>
      <c r="D74">
        <v>1</v>
      </c>
      <c r="E74">
        <v>11</v>
      </c>
      <c r="F74" s="1">
        <v>42587</v>
      </c>
      <c r="G74" s="1">
        <v>42591</v>
      </c>
      <c r="H74">
        <v>6</v>
      </c>
      <c r="I74">
        <v>41.5</v>
      </c>
      <c r="J74">
        <v>0</v>
      </c>
      <c r="K74">
        <v>34.902937899999998</v>
      </c>
      <c r="L74">
        <v>-97.376161600000003</v>
      </c>
      <c r="M74" s="5">
        <f>ACOS(COS(RADIANS(90-$P$2)) *COS(RADIANS(90-Table223[[#This Row],[Latitude]])) +SIN(RADIANS(90-$P$2)) *SIN(RADIANS(90-Table223[[#This Row],[Latitude]])) *COS(RADIANS($Q$2-Table223[[#This Row],[Longitude]]))) *3958.756</f>
        <v>21.320085098479392</v>
      </c>
      <c r="N74" s="5">
        <f>Table22[[#This Row],[Permit Approval Date]]-Table22[[#This Row],[Permit Submitted Date]]</f>
        <v>7</v>
      </c>
    </row>
    <row r="75" spans="1:14">
      <c r="A75" t="str">
        <f>"Norman"</f>
        <v>Norman</v>
      </c>
      <c r="B75">
        <v>0</v>
      </c>
      <c r="D75">
        <v>1</v>
      </c>
      <c r="E75">
        <v>11</v>
      </c>
      <c r="F75" s="1">
        <v>42619</v>
      </c>
      <c r="G75" s="1">
        <v>42627</v>
      </c>
      <c r="H75">
        <v>4</v>
      </c>
      <c r="I75">
        <v>16.009999999999998</v>
      </c>
      <c r="J75">
        <v>0</v>
      </c>
      <c r="K75">
        <v>35.702937899999995</v>
      </c>
      <c r="L75">
        <v>-97.4261616</v>
      </c>
      <c r="M75" s="5">
        <f>ACOS(COS(RADIANS(90-$P$2)) *COS(RADIANS(90-Table223[[#This Row],[Latitude]])) +SIN(RADIANS(90-$P$2)) *SIN(RADIANS(90-Table223[[#This Row],[Latitude]])) *COS(RADIANS($Q$2-Table223[[#This Row],[Longitude]]))) *3958.756</f>
        <v>34.349627017789345</v>
      </c>
      <c r="N75" s="5">
        <f>Table22[[#This Row],[Permit Approval Date]]-Table22[[#This Row],[Permit Submitted Date]]</f>
        <v>0</v>
      </c>
    </row>
    <row r="76" spans="1:14">
      <c r="A76" t="str">
        <f>"Norman"</f>
        <v>Norman</v>
      </c>
      <c r="B76">
        <v>0</v>
      </c>
      <c r="D76">
        <v>1</v>
      </c>
      <c r="E76">
        <v>11</v>
      </c>
      <c r="F76" s="1">
        <v>42628</v>
      </c>
      <c r="G76" s="1">
        <v>42628</v>
      </c>
      <c r="H76">
        <v>3</v>
      </c>
      <c r="I76">
        <v>22.92</v>
      </c>
      <c r="J76">
        <v>0</v>
      </c>
      <c r="K76">
        <v>35.232937899999996</v>
      </c>
      <c r="L76">
        <v>-97.296161600000005</v>
      </c>
      <c r="M76" s="5">
        <f>ACOS(COS(RADIANS(90-$P$2)) *COS(RADIANS(90-Table223[[#This Row],[Latitude]])) +SIN(RADIANS(90-$P$2)) *SIN(RADIANS(90-Table223[[#This Row],[Latitude]])) *COS(RADIANS($Q$2-Table223[[#This Row],[Longitude]]))) *3958.756</f>
        <v>8.6932116417485545</v>
      </c>
      <c r="N76" s="5">
        <f>Table22[[#This Row],[Permit Approval Date]]-Table22[[#This Row],[Permit Submitted Date]]</f>
        <v>0</v>
      </c>
    </row>
    <row r="77" spans="1:14">
      <c r="A77" t="str">
        <f>"Norman"</f>
        <v>Norman</v>
      </c>
      <c r="B77">
        <v>0</v>
      </c>
      <c r="D77">
        <v>1</v>
      </c>
      <c r="E77">
        <v>11</v>
      </c>
      <c r="F77" s="1">
        <v>42634</v>
      </c>
      <c r="G77" s="1">
        <v>42654</v>
      </c>
      <c r="H77">
        <v>5</v>
      </c>
      <c r="I77">
        <v>17.740000000000002</v>
      </c>
      <c r="J77">
        <v>3.65</v>
      </c>
      <c r="K77">
        <v>35.482937899999996</v>
      </c>
      <c r="L77">
        <v>-97.206161600000001</v>
      </c>
      <c r="M77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77" s="5">
        <f>Table22[[#This Row],[Permit Approval Date]]-Table22[[#This Row],[Permit Submitted Date]]</f>
        <v>0</v>
      </c>
    </row>
    <row r="78" spans="1:14">
      <c r="A78" t="str">
        <f>"Norman"</f>
        <v>Norman</v>
      </c>
      <c r="B78">
        <v>0</v>
      </c>
      <c r="D78">
        <v>1</v>
      </c>
      <c r="E78">
        <v>11</v>
      </c>
      <c r="F78" s="1">
        <v>42660</v>
      </c>
      <c r="G78" s="1">
        <v>42668</v>
      </c>
      <c r="H78">
        <v>4</v>
      </c>
      <c r="I78">
        <v>28.56</v>
      </c>
      <c r="J78">
        <v>0</v>
      </c>
      <c r="K78">
        <v>35.032937899999993</v>
      </c>
      <c r="L78">
        <v>-97.296161600000005</v>
      </c>
      <c r="M78" s="5">
        <f>ACOS(COS(RADIANS(90-$P$2)) *COS(RADIANS(90-Table223[[#This Row],[Latitude]])) +SIN(RADIANS(90-$P$2)) *SIN(RADIANS(90-Table223[[#This Row],[Latitude]])) *COS(RADIANS($Q$2-Table223[[#This Row],[Longitude]]))) *3958.756</f>
        <v>14.676419165841784</v>
      </c>
      <c r="N78" s="5">
        <f>Table22[[#This Row],[Permit Approval Date]]-Table22[[#This Row],[Permit Submitted Date]]</f>
        <v>9</v>
      </c>
    </row>
    <row r="79" spans="1:14">
      <c r="A79" t="str">
        <f>"Norman"</f>
        <v>Norman</v>
      </c>
      <c r="B79">
        <v>0</v>
      </c>
      <c r="D79">
        <v>1</v>
      </c>
      <c r="E79">
        <v>11</v>
      </c>
      <c r="F79" s="1">
        <v>42667</v>
      </c>
      <c r="G79" s="1">
        <v>42671</v>
      </c>
      <c r="H79">
        <v>6</v>
      </c>
      <c r="I79">
        <v>25.17</v>
      </c>
      <c r="J79">
        <v>0</v>
      </c>
      <c r="K79">
        <v>35.732937899999996</v>
      </c>
      <c r="L79">
        <v>-96.936161600000005</v>
      </c>
      <c r="M79" s="5">
        <f>ACOS(COS(RADIANS(90-$P$2)) *COS(RADIANS(90-Table223[[#This Row],[Latitude]])) +SIN(RADIANS(90-$P$2)) *SIN(RADIANS(90-Table223[[#This Row],[Latitude]])) *COS(RADIANS($Q$2-Table223[[#This Row],[Longitude]]))) *3958.756</f>
        <v>46.370733487732394</v>
      </c>
      <c r="N79" s="5">
        <f>Table22[[#This Row],[Permit Approval Date]]-Table22[[#This Row],[Permit Submitted Date]]</f>
        <v>4</v>
      </c>
    </row>
    <row r="80" spans="1:14">
      <c r="A80" t="str">
        <f>"Norman"</f>
        <v>Norman</v>
      </c>
      <c r="B80">
        <v>0</v>
      </c>
      <c r="D80">
        <v>1</v>
      </c>
      <c r="E80">
        <v>11</v>
      </c>
      <c r="F80" s="1">
        <v>42688</v>
      </c>
      <c r="G80" s="1">
        <v>42688</v>
      </c>
      <c r="H80">
        <v>2</v>
      </c>
      <c r="I80">
        <v>11</v>
      </c>
      <c r="J80">
        <v>0</v>
      </c>
      <c r="K80">
        <v>35.152937899999998</v>
      </c>
      <c r="L80">
        <v>-97.236161600000003</v>
      </c>
      <c r="M80" s="5">
        <f>ACOS(COS(RADIANS(90-$P$2)) *COS(RADIANS(90-Table223[[#This Row],[Latitude]])) +SIN(RADIANS(90-$P$2)) *SIN(RADIANS(90-Table223[[#This Row],[Latitude]])) *COS(RADIANS($Q$2-Table223[[#This Row],[Longitude]]))) *3958.756</f>
        <v>12.439282911481813</v>
      </c>
      <c r="N80" s="5">
        <f>Table22[[#This Row],[Permit Approval Date]]-Table22[[#This Row],[Permit Submitted Date]]</f>
        <v>0</v>
      </c>
    </row>
    <row r="81" spans="1:14">
      <c r="A81" t="str">
        <f>"Norman"</f>
        <v>Norman</v>
      </c>
      <c r="B81">
        <v>0</v>
      </c>
      <c r="D81">
        <v>1</v>
      </c>
      <c r="E81">
        <v>11</v>
      </c>
      <c r="F81" s="1">
        <v>42782</v>
      </c>
      <c r="G81" s="1">
        <v>42793</v>
      </c>
      <c r="H81">
        <v>3</v>
      </c>
      <c r="I81">
        <v>30.53</v>
      </c>
      <c r="J81">
        <v>0</v>
      </c>
      <c r="K81">
        <v>35.222937899999998</v>
      </c>
      <c r="L81">
        <v>-97.096161600000002</v>
      </c>
      <c r="M81" s="5">
        <f>ACOS(COS(RADIANS(90-$P$2)) *COS(RADIANS(90-Table223[[#This Row],[Latitude]])) +SIN(RADIANS(90-$P$2)) *SIN(RADIANS(90-Table223[[#This Row],[Latitude]])) *COS(RADIANS($Q$2-Table223[[#This Row],[Longitude]]))) *3958.756</f>
        <v>19.81732509012247</v>
      </c>
      <c r="N81" s="5">
        <f>Table22[[#This Row],[Permit Approval Date]]-Table22[[#This Row],[Permit Submitted Date]]</f>
        <v>19</v>
      </c>
    </row>
    <row r="82" spans="1:14">
      <c r="A82" t="str">
        <f>"Norman"</f>
        <v>Norman</v>
      </c>
      <c r="B82">
        <v>0</v>
      </c>
      <c r="D82">
        <v>1</v>
      </c>
      <c r="E82">
        <v>11</v>
      </c>
      <c r="F82" s="1">
        <v>42800</v>
      </c>
      <c r="G82" s="1">
        <v>42801</v>
      </c>
      <c r="H82">
        <v>3</v>
      </c>
      <c r="I82">
        <v>25.36</v>
      </c>
      <c r="J82">
        <v>0</v>
      </c>
      <c r="K82">
        <v>35.482937899999996</v>
      </c>
      <c r="L82">
        <v>-97.206161600000001</v>
      </c>
      <c r="M82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82" s="5">
        <f>Table22[[#This Row],[Permit Approval Date]]-Table22[[#This Row],[Permit Submitted Date]]</f>
        <v>24</v>
      </c>
    </row>
    <row r="83" spans="1:14">
      <c r="A83" t="str">
        <f>"Norman"</f>
        <v>Norman</v>
      </c>
      <c r="B83">
        <v>0</v>
      </c>
      <c r="D83">
        <v>1</v>
      </c>
      <c r="E83">
        <v>11</v>
      </c>
      <c r="F83" s="1">
        <v>42817</v>
      </c>
      <c r="G83" s="1">
        <v>42824</v>
      </c>
      <c r="H83">
        <v>5</v>
      </c>
      <c r="I83">
        <v>30.35</v>
      </c>
      <c r="J83">
        <v>0</v>
      </c>
      <c r="K83">
        <v>35.242937899999994</v>
      </c>
      <c r="L83">
        <v>-97.636161600000008</v>
      </c>
      <c r="M83" s="5">
        <f>ACOS(COS(RADIANS(90-$P$2)) *COS(RADIANS(90-Table223[[#This Row],[Latitude]])) +SIN(RADIANS(90-$P$2)) *SIN(RADIANS(90-Table223[[#This Row],[Latitude]])) *COS(RADIANS($Q$2-Table223[[#This Row],[Longitude]]))) *3958.756</f>
        <v>10.997307585302561</v>
      </c>
      <c r="N83" s="5">
        <f>Table22[[#This Row],[Permit Approval Date]]-Table22[[#This Row],[Permit Submitted Date]]</f>
        <v>0</v>
      </c>
    </row>
    <row r="84" spans="1:14">
      <c r="A84" t="str">
        <f>"Norman"</f>
        <v>Norman</v>
      </c>
      <c r="B84">
        <v>1</v>
      </c>
      <c r="D84">
        <v>1</v>
      </c>
      <c r="E84">
        <v>11</v>
      </c>
      <c r="F84" s="1">
        <v>42829</v>
      </c>
      <c r="G84" s="1">
        <v>42851</v>
      </c>
      <c r="H84">
        <v>6</v>
      </c>
      <c r="I84">
        <v>48.14</v>
      </c>
      <c r="J84">
        <v>0</v>
      </c>
      <c r="K84">
        <v>35.5002961</v>
      </c>
      <c r="L84">
        <v>-97.256200199999995</v>
      </c>
      <c r="M84" s="5">
        <f>ACOS(COS(RADIANS(90-$P$2)) *COS(RADIANS(90-Table223[[#This Row],[Latitude]])) +SIN(RADIANS(90-$P$2)) *SIN(RADIANS(90-Table223[[#This Row],[Latitude]])) *COS(RADIANS($Q$2-Table223[[#This Row],[Longitude]]))) *3958.756</f>
        <v>22.987352644938845</v>
      </c>
      <c r="N84" s="5">
        <f>Table22[[#This Row],[Permit Approval Date]]-Table22[[#This Row],[Permit Submitted Date]]</f>
        <v>23</v>
      </c>
    </row>
    <row r="85" spans="1:14">
      <c r="A85" t="str">
        <f>"Norman"</f>
        <v>Norman</v>
      </c>
      <c r="B85">
        <v>1</v>
      </c>
      <c r="D85">
        <v>1</v>
      </c>
      <c r="E85">
        <v>11</v>
      </c>
      <c r="F85" s="1">
        <v>42853</v>
      </c>
      <c r="G85" s="1">
        <v>42860</v>
      </c>
      <c r="H85">
        <v>11</v>
      </c>
      <c r="I85">
        <v>87.83</v>
      </c>
      <c r="J85">
        <v>3.95</v>
      </c>
      <c r="K85">
        <v>35.180556999999993</v>
      </c>
      <c r="L85">
        <v>-97.540181399999994</v>
      </c>
      <c r="M85" s="5">
        <f>ACOS(COS(RADIANS(90-$P$2)) *COS(RADIANS(90-Table223[[#This Row],[Latitude]])) +SIN(RADIANS(90-$P$2)) *SIN(RADIANS(90-Table223[[#This Row],[Latitude]])) *COS(RADIANS($Q$2-Table223[[#This Row],[Longitude]]))) *3958.756</f>
        <v>5.5692151990718619</v>
      </c>
      <c r="N85" s="5">
        <f>Table22[[#This Row],[Permit Approval Date]]-Table22[[#This Row],[Permit Submitted Date]]</f>
        <v>1</v>
      </c>
    </row>
    <row r="86" spans="1:14">
      <c r="A86" t="str">
        <f>"Norman"</f>
        <v>Norman</v>
      </c>
      <c r="B86">
        <v>0</v>
      </c>
      <c r="D86">
        <v>1</v>
      </c>
      <c r="E86">
        <v>11</v>
      </c>
      <c r="F86" s="1">
        <v>42863</v>
      </c>
      <c r="G86" s="1">
        <v>42879</v>
      </c>
      <c r="H86">
        <v>4</v>
      </c>
      <c r="I86">
        <v>19.78</v>
      </c>
      <c r="J86">
        <v>0</v>
      </c>
      <c r="K86">
        <v>35.062937899999994</v>
      </c>
      <c r="L86">
        <v>-97.446161599999996</v>
      </c>
      <c r="M86" s="5">
        <f>ACOS(COS(RADIANS(90-$P$2)) *COS(RADIANS(90-Table223[[#This Row],[Latitude]])) +SIN(RADIANS(90-$P$2)) *SIN(RADIANS(90-Table223[[#This Row],[Latitude]])) *COS(RADIANS($Q$2-Table223[[#This Row],[Longitude]]))) *3958.756</f>
        <v>9.8894375944299533</v>
      </c>
      <c r="N86" s="5">
        <f>Table22[[#This Row],[Permit Approval Date]]-Table22[[#This Row],[Permit Submitted Date]]</f>
        <v>16</v>
      </c>
    </row>
    <row r="87" spans="1:14">
      <c r="A87" t="str">
        <f>"Norman"</f>
        <v>Norman</v>
      </c>
      <c r="B87">
        <v>0</v>
      </c>
      <c r="D87">
        <v>1</v>
      </c>
      <c r="E87">
        <v>11</v>
      </c>
      <c r="F87" s="1">
        <v>42908</v>
      </c>
      <c r="G87" s="1">
        <v>42914</v>
      </c>
      <c r="H87">
        <v>3</v>
      </c>
      <c r="I87">
        <v>31.14</v>
      </c>
      <c r="J87">
        <v>0</v>
      </c>
      <c r="K87">
        <v>35.062937899999994</v>
      </c>
      <c r="L87">
        <v>-97.446161599999996</v>
      </c>
      <c r="M87" s="5">
        <f>ACOS(COS(RADIANS(90-$P$2)) *COS(RADIANS(90-Table223[[#This Row],[Latitude]])) +SIN(RADIANS(90-$P$2)) *SIN(RADIANS(90-Table223[[#This Row],[Latitude]])) *COS(RADIANS($Q$2-Table223[[#This Row],[Longitude]]))) *3958.756</f>
        <v>9.8894375944299533</v>
      </c>
      <c r="N87" s="5">
        <f>Table22[[#This Row],[Permit Approval Date]]-Table22[[#This Row],[Permit Submitted Date]]</f>
        <v>1</v>
      </c>
    </row>
    <row r="88" spans="1:14">
      <c r="A88" t="str">
        <f>"Norman"</f>
        <v>Norman</v>
      </c>
      <c r="B88">
        <v>0</v>
      </c>
      <c r="D88">
        <v>1</v>
      </c>
      <c r="E88">
        <v>11</v>
      </c>
      <c r="F88" s="1">
        <v>42913</v>
      </c>
      <c r="G88" s="1">
        <v>42914</v>
      </c>
      <c r="H88">
        <v>6</v>
      </c>
      <c r="I88">
        <v>45.709999999999994</v>
      </c>
      <c r="J88">
        <v>0</v>
      </c>
      <c r="K88">
        <v>34.662937899999996</v>
      </c>
      <c r="L88">
        <v>-97.116161599999998</v>
      </c>
      <c r="M88" s="5">
        <f>ACOS(COS(RADIANS(90-$P$2)) *COS(RADIANS(90-Table223[[#This Row],[Latitude]])) +SIN(RADIANS(90-$P$2)) *SIN(RADIANS(90-Table223[[#This Row],[Latitude]])) *COS(RADIANS($Q$2-Table223[[#This Row],[Longitude]]))) *3958.756</f>
        <v>41.935888738776761</v>
      </c>
      <c r="N88" s="5">
        <f>Table22[[#This Row],[Permit Approval Date]]-Table22[[#This Row],[Permit Submitted Date]]</f>
        <v>6</v>
      </c>
    </row>
    <row r="89" spans="1:14">
      <c r="A89" t="str">
        <f>"Norman"</f>
        <v>Norman</v>
      </c>
      <c r="B89">
        <v>1</v>
      </c>
      <c r="D89">
        <v>1</v>
      </c>
      <c r="E89">
        <v>11</v>
      </c>
      <c r="F89" s="1">
        <v>42921</v>
      </c>
      <c r="G89" s="1">
        <v>42921</v>
      </c>
      <c r="H89">
        <v>12</v>
      </c>
      <c r="I89">
        <v>78.349999999999994</v>
      </c>
      <c r="J89">
        <v>6.25</v>
      </c>
      <c r="K89">
        <v>35.210556999999994</v>
      </c>
      <c r="L89">
        <v>-97.610181400000016</v>
      </c>
      <c r="M89" s="5">
        <f>ACOS(COS(RADIANS(90-$P$2)) *COS(RADIANS(90-Table223[[#This Row],[Latitude]])) +SIN(RADIANS(90-$P$2)) *SIN(RADIANS(90-Table223[[#This Row],[Latitude]])) *COS(RADIANS($Q$2-Table223[[#This Row],[Longitude]]))) *3958.756</f>
        <v>9.2388710109045373</v>
      </c>
      <c r="N89" s="5">
        <f>Table22[[#This Row],[Permit Approval Date]]-Table22[[#This Row],[Permit Submitted Date]]</f>
        <v>1</v>
      </c>
    </row>
    <row r="90" spans="1:14">
      <c r="A90" t="str">
        <f>"Norman"</f>
        <v>Norman</v>
      </c>
      <c r="B90">
        <v>1</v>
      </c>
      <c r="D90">
        <v>1</v>
      </c>
      <c r="E90">
        <v>11</v>
      </c>
      <c r="F90" s="1">
        <v>42948</v>
      </c>
      <c r="G90" s="1">
        <v>42948</v>
      </c>
      <c r="H90">
        <v>6</v>
      </c>
      <c r="I90">
        <v>30.54</v>
      </c>
      <c r="J90">
        <v>0.91999999999999993</v>
      </c>
      <c r="K90">
        <v>35.260556999999999</v>
      </c>
      <c r="L90">
        <v>-97.540181399999994</v>
      </c>
      <c r="M90" s="5">
        <f>ACOS(COS(RADIANS(90-$P$2)) *COS(RADIANS(90-Table223[[#This Row],[Latitude]])) +SIN(RADIANS(90-$P$2)) *SIN(RADIANS(90-Table223[[#This Row],[Latitude]])) *COS(RADIANS($Q$2-Table223[[#This Row],[Longitude]]))) *3958.756</f>
        <v>6.4849763629514818</v>
      </c>
      <c r="N90" s="5">
        <f>Table22[[#This Row],[Permit Approval Date]]-Table22[[#This Row],[Permit Submitted Date]]</f>
        <v>5</v>
      </c>
    </row>
    <row r="91" spans="1:14">
      <c r="A91" t="str">
        <f>"Norman"</f>
        <v>Norman</v>
      </c>
      <c r="B91">
        <v>0</v>
      </c>
      <c r="D91">
        <v>1</v>
      </c>
      <c r="E91">
        <v>11</v>
      </c>
      <c r="F91" s="1">
        <v>42958</v>
      </c>
      <c r="G91" s="1">
        <v>42963</v>
      </c>
      <c r="H91">
        <v>3</v>
      </c>
      <c r="I91">
        <v>16.579999999999998</v>
      </c>
      <c r="J91">
        <v>0</v>
      </c>
      <c r="K91">
        <v>35.022937899999995</v>
      </c>
      <c r="L91">
        <v>-97.396161599999999</v>
      </c>
      <c r="M91" s="5">
        <f>ACOS(COS(RADIANS(90-$P$2)) *COS(RADIANS(90-Table223[[#This Row],[Latitude]])) +SIN(RADIANS(90-$P$2)) *SIN(RADIANS(90-Table223[[#This Row],[Latitude]])) *COS(RADIANS($Q$2-Table223[[#This Row],[Longitude]]))) *3958.756</f>
        <v>12.970525111871465</v>
      </c>
      <c r="N91" s="5">
        <f>Table22[[#This Row],[Permit Approval Date]]-Table22[[#This Row],[Permit Submitted Date]]</f>
        <v>0</v>
      </c>
    </row>
    <row r="92" spans="1:14">
      <c r="A92" t="str">
        <f>"Norman"</f>
        <v>Norman</v>
      </c>
      <c r="B92">
        <v>1</v>
      </c>
      <c r="D92">
        <v>1</v>
      </c>
      <c r="E92">
        <v>11</v>
      </c>
      <c r="F92" s="1">
        <v>42961</v>
      </c>
      <c r="G92" s="1">
        <v>42983</v>
      </c>
      <c r="H92">
        <v>5</v>
      </c>
      <c r="I92">
        <v>19.25</v>
      </c>
      <c r="J92">
        <v>0</v>
      </c>
      <c r="K92">
        <v>35.060296100000002</v>
      </c>
      <c r="L92">
        <v>-96.406200200000001</v>
      </c>
      <c r="M92" s="5">
        <f>ACOS(COS(RADIANS(90-$P$2)) *COS(RADIANS(90-Table223[[#This Row],[Latitude]])) +SIN(RADIANS(90-$P$2)) *SIN(RADIANS(90-Table223[[#This Row],[Latitude]])) *COS(RADIANS($Q$2-Table223[[#This Row],[Longitude]]))) *3958.756</f>
        <v>59.645787478648849</v>
      </c>
      <c r="N92" s="5">
        <f>Table22[[#This Row],[Permit Approval Date]]-Table22[[#This Row],[Permit Submitted Date]]</f>
        <v>12</v>
      </c>
    </row>
    <row r="93" spans="1:14">
      <c r="A93" t="str">
        <f>"Norman"</f>
        <v>Norman</v>
      </c>
      <c r="B93">
        <v>0</v>
      </c>
      <c r="D93">
        <v>1</v>
      </c>
      <c r="E93">
        <v>11</v>
      </c>
      <c r="F93" s="1">
        <v>43034</v>
      </c>
      <c r="G93" s="1">
        <v>43045</v>
      </c>
      <c r="H93">
        <v>3</v>
      </c>
      <c r="I93">
        <v>16.61</v>
      </c>
      <c r="J93">
        <v>0</v>
      </c>
      <c r="K93">
        <v>35.482937899999996</v>
      </c>
      <c r="L93">
        <v>-97.206161600000001</v>
      </c>
      <c r="M93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93" s="5">
        <f>Table22[[#This Row],[Permit Approval Date]]-Table22[[#This Row],[Permit Submitted Date]]</f>
        <v>8</v>
      </c>
    </row>
    <row r="94" spans="1:14">
      <c r="A94" t="str">
        <f>"Norman"</f>
        <v>Norman</v>
      </c>
      <c r="B94">
        <v>0</v>
      </c>
      <c r="D94">
        <v>1</v>
      </c>
      <c r="E94">
        <v>11</v>
      </c>
      <c r="F94" s="1">
        <v>43035</v>
      </c>
      <c r="G94" s="1">
        <v>43035</v>
      </c>
      <c r="H94">
        <v>4</v>
      </c>
      <c r="I94">
        <v>26.75</v>
      </c>
      <c r="J94">
        <v>0</v>
      </c>
      <c r="K94">
        <v>34.902937899999998</v>
      </c>
      <c r="L94">
        <v>-97.886161600000008</v>
      </c>
      <c r="M94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94" s="5">
        <f>Table22[[#This Row],[Permit Approval Date]]-Table22[[#This Row],[Permit Submitted Date]]</f>
        <v>6</v>
      </c>
    </row>
    <row r="95" spans="1:14">
      <c r="A95" t="str">
        <f>"Norman"</f>
        <v>Norman</v>
      </c>
      <c r="B95">
        <v>0</v>
      </c>
      <c r="D95">
        <v>1</v>
      </c>
      <c r="E95">
        <v>11</v>
      </c>
      <c r="F95" s="1">
        <v>43042</v>
      </c>
      <c r="G95" s="1">
        <v>43047</v>
      </c>
      <c r="H95">
        <v>4</v>
      </c>
      <c r="I95">
        <v>27.049999999999997</v>
      </c>
      <c r="J95">
        <v>0</v>
      </c>
      <c r="K95">
        <v>35.022937899999995</v>
      </c>
      <c r="L95">
        <v>-97.396161599999999</v>
      </c>
      <c r="M95" s="5">
        <f>ACOS(COS(RADIANS(90-$P$2)) *COS(RADIANS(90-Table223[[#This Row],[Latitude]])) +SIN(RADIANS(90-$P$2)) *SIN(RADIANS(90-Table223[[#This Row],[Latitude]])) *COS(RADIANS($Q$2-Table223[[#This Row],[Longitude]]))) *3958.756</f>
        <v>12.970525111871465</v>
      </c>
      <c r="N95" s="5">
        <f>Table22[[#This Row],[Permit Approval Date]]-Table22[[#This Row],[Permit Submitted Date]]</f>
        <v>0</v>
      </c>
    </row>
    <row r="96" spans="1:14">
      <c r="A96" t="str">
        <f>"Norman"</f>
        <v>Norman</v>
      </c>
      <c r="B96">
        <v>0</v>
      </c>
      <c r="D96">
        <v>1</v>
      </c>
      <c r="E96">
        <v>11</v>
      </c>
      <c r="F96" s="1">
        <v>43070</v>
      </c>
      <c r="G96" s="1">
        <v>43074</v>
      </c>
      <c r="H96">
        <v>4</v>
      </c>
      <c r="I96">
        <v>26.03</v>
      </c>
      <c r="J96">
        <v>0</v>
      </c>
      <c r="K96">
        <v>35.152937899999998</v>
      </c>
      <c r="L96">
        <v>-97.416161599999995</v>
      </c>
      <c r="M96" s="5">
        <f>ACOS(COS(RADIANS(90-$P$2)) *COS(RADIANS(90-Table223[[#This Row],[Latitude]])) +SIN(RADIANS(90-$P$2)) *SIN(RADIANS(90-Table223[[#This Row],[Latitude]])) *COS(RADIANS($Q$2-Table223[[#This Row],[Longitude]]))) *3958.756</f>
        <v>4.0539853415848448</v>
      </c>
      <c r="N96" s="5">
        <f>Table22[[#This Row],[Permit Approval Date]]-Table22[[#This Row],[Permit Submitted Date]]</f>
        <v>0</v>
      </c>
    </row>
    <row r="97" spans="1:14">
      <c r="A97" t="str">
        <f>"Norman"</f>
        <v>Norman</v>
      </c>
      <c r="B97">
        <v>0</v>
      </c>
      <c r="D97">
        <v>1</v>
      </c>
      <c r="E97">
        <v>11</v>
      </c>
      <c r="F97" s="1">
        <v>43088</v>
      </c>
      <c r="G97" s="1">
        <v>43088</v>
      </c>
      <c r="H97">
        <v>6</v>
      </c>
      <c r="I97">
        <v>40.629999999999995</v>
      </c>
      <c r="J97">
        <v>0</v>
      </c>
      <c r="K97">
        <v>34.902937899999998</v>
      </c>
      <c r="L97">
        <v>-97.886161600000008</v>
      </c>
      <c r="M97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97" s="5">
        <f>Table22[[#This Row],[Permit Approval Date]]-Table22[[#This Row],[Permit Submitted Date]]</f>
        <v>3</v>
      </c>
    </row>
    <row r="98" spans="1:14">
      <c r="A98" t="str">
        <f>"Norman"</f>
        <v>Norman</v>
      </c>
      <c r="B98">
        <v>0</v>
      </c>
      <c r="D98">
        <v>1</v>
      </c>
      <c r="E98">
        <v>12</v>
      </c>
      <c r="F98" s="1">
        <v>42377</v>
      </c>
      <c r="G98" s="1">
        <v>42377</v>
      </c>
      <c r="H98">
        <v>7</v>
      </c>
      <c r="I98">
        <v>48.5</v>
      </c>
      <c r="J98">
        <v>0</v>
      </c>
      <c r="K98">
        <v>35.102937899999993</v>
      </c>
      <c r="L98">
        <v>-97.756161599999999</v>
      </c>
      <c r="M98" s="5">
        <f>ACOS(COS(RADIANS(90-$P$2)) *COS(RADIANS(90-Table223[[#This Row],[Latitude]])) +SIN(RADIANS(90-$P$2)) *SIN(RADIANS(90-Table223[[#This Row],[Latitude]])) *COS(RADIANS($Q$2-Table223[[#This Row],[Longitude]]))) *3958.756</f>
        <v>18.882438005172606</v>
      </c>
      <c r="N98" s="5">
        <f>Table22[[#This Row],[Permit Approval Date]]-Table22[[#This Row],[Permit Submitted Date]]</f>
        <v>0</v>
      </c>
    </row>
    <row r="99" spans="1:14">
      <c r="A99" t="str">
        <f>"Norman"</f>
        <v>Norman</v>
      </c>
      <c r="B99">
        <v>0</v>
      </c>
      <c r="D99">
        <v>1</v>
      </c>
      <c r="E99">
        <v>12</v>
      </c>
      <c r="F99" s="1">
        <v>42381</v>
      </c>
      <c r="G99" s="1">
        <v>42381</v>
      </c>
      <c r="H99">
        <v>9</v>
      </c>
      <c r="I99">
        <v>62</v>
      </c>
      <c r="J99">
        <v>0</v>
      </c>
      <c r="K99">
        <v>35.472937899999998</v>
      </c>
      <c r="L99">
        <v>-97.026161599999995</v>
      </c>
      <c r="M99" s="5">
        <f>ACOS(COS(RADIANS(90-$P$2)) *COS(RADIANS(90-Table223[[#This Row],[Latitude]])) +SIN(RADIANS(90-$P$2)) *SIN(RADIANS(90-Table223[[#This Row],[Latitude]])) *COS(RADIANS($Q$2-Table223[[#This Row],[Longitude]]))) *3958.756</f>
        <v>30.026275671280082</v>
      </c>
      <c r="N99" s="5">
        <f>Table22[[#This Row],[Permit Approval Date]]-Table22[[#This Row],[Permit Submitted Date]]</f>
        <v>0</v>
      </c>
    </row>
    <row r="100" spans="1:14">
      <c r="A100" t="str">
        <f>"Norman"</f>
        <v>Norman</v>
      </c>
      <c r="B100">
        <v>0</v>
      </c>
      <c r="D100">
        <v>1</v>
      </c>
      <c r="E100">
        <v>12</v>
      </c>
      <c r="F100" s="1">
        <v>42395</v>
      </c>
      <c r="G100" s="1">
        <v>42395</v>
      </c>
      <c r="H100">
        <v>4</v>
      </c>
      <c r="I100">
        <v>36</v>
      </c>
      <c r="J100">
        <v>0</v>
      </c>
      <c r="K100">
        <v>36.452937899999995</v>
      </c>
      <c r="L100">
        <v>-97.7861616</v>
      </c>
      <c r="M100" s="5">
        <f>ACOS(COS(RADIANS(90-$P$2)) *COS(RADIANS(90-Table223[[#This Row],[Latitude]])) +SIN(RADIANS(90-$P$2)) *SIN(RADIANS(90-Table223[[#This Row],[Latitude]])) *COS(RADIANS($Q$2-Table223[[#This Row],[Longitude]]))) *3958.756</f>
        <v>88.224846694032422</v>
      </c>
      <c r="N100" s="5">
        <f>Table22[[#This Row],[Permit Approval Date]]-Table22[[#This Row],[Permit Submitted Date]]</f>
        <v>0</v>
      </c>
    </row>
    <row r="101" spans="1:14">
      <c r="A101" t="str">
        <f>"Norman"</f>
        <v>Norman</v>
      </c>
      <c r="B101">
        <v>0</v>
      </c>
      <c r="D101">
        <v>1</v>
      </c>
      <c r="E101">
        <v>12</v>
      </c>
      <c r="F101" s="1">
        <v>42423</v>
      </c>
      <c r="G101" s="1">
        <v>42423</v>
      </c>
      <c r="H101">
        <v>4</v>
      </c>
      <c r="I101">
        <v>25.5</v>
      </c>
      <c r="J101">
        <v>0</v>
      </c>
      <c r="K101">
        <v>34.782937899999993</v>
      </c>
      <c r="L101">
        <v>-98.076161600000006</v>
      </c>
      <c r="M101" s="5">
        <f>ACOS(COS(RADIANS(90-$P$2)) *COS(RADIANS(90-Table223[[#This Row],[Latitude]])) +SIN(RADIANS(90-$P$2)) *SIN(RADIANS(90-Table223[[#This Row],[Latitude]])) *COS(RADIANS($Q$2-Table223[[#This Row],[Longitude]]))) *3958.756</f>
        <v>46.091469153605814</v>
      </c>
      <c r="N101" s="5">
        <f>Table22[[#This Row],[Permit Approval Date]]-Table22[[#This Row],[Permit Submitted Date]]</f>
        <v>22</v>
      </c>
    </row>
    <row r="102" spans="1:14">
      <c r="A102" t="str">
        <f>"Norman"</f>
        <v>Norman</v>
      </c>
      <c r="B102">
        <v>0</v>
      </c>
      <c r="D102">
        <v>1</v>
      </c>
      <c r="E102">
        <v>12</v>
      </c>
      <c r="F102" s="1">
        <v>42436</v>
      </c>
      <c r="G102" s="1">
        <v>42451</v>
      </c>
      <c r="H102">
        <v>5</v>
      </c>
      <c r="I102">
        <v>48</v>
      </c>
      <c r="J102">
        <v>0</v>
      </c>
      <c r="K102">
        <v>34.742937899999994</v>
      </c>
      <c r="L102">
        <v>-97.886161600000008</v>
      </c>
      <c r="M102" s="5">
        <f>ACOS(COS(RADIANS(90-$P$2)) *COS(RADIANS(90-Table223[[#This Row],[Latitude]])) +SIN(RADIANS(90-$P$2)) *SIN(RADIANS(90-Table223[[#This Row],[Latitude]])) *COS(RADIANS($Q$2-Table223[[#This Row],[Longitude]]))) *3958.756</f>
        <v>40.536462813968647</v>
      </c>
      <c r="N102" s="5">
        <f>Table22[[#This Row],[Permit Approval Date]]-Table22[[#This Row],[Permit Submitted Date]]</f>
        <v>0</v>
      </c>
    </row>
    <row r="103" spans="1:14">
      <c r="A103" t="str">
        <f>"Norman"</f>
        <v>Norman</v>
      </c>
      <c r="B103">
        <v>0</v>
      </c>
      <c r="D103">
        <v>1</v>
      </c>
      <c r="E103">
        <v>12</v>
      </c>
      <c r="F103" s="1">
        <v>42447</v>
      </c>
      <c r="G103" s="1">
        <v>42453</v>
      </c>
      <c r="H103">
        <v>12</v>
      </c>
      <c r="I103">
        <v>96</v>
      </c>
      <c r="J103">
        <v>0</v>
      </c>
      <c r="K103">
        <v>35.162937899999996</v>
      </c>
      <c r="L103">
        <v>-97.446161599999996</v>
      </c>
      <c r="M103" s="5">
        <f>ACOS(COS(RADIANS(90-$P$2)) *COS(RADIANS(90-Table223[[#This Row],[Latitude]])) +SIN(RADIANS(90-$P$2)) *SIN(RADIANS(90-Table223[[#This Row],[Latitude]])) *COS(RADIANS($Q$2-Table223[[#This Row],[Longitude]]))) *3958.756</f>
        <v>2.980183107586265</v>
      </c>
      <c r="N103" s="5">
        <f>Table22[[#This Row],[Permit Approval Date]]-Table22[[#This Row],[Permit Submitted Date]]</f>
        <v>0</v>
      </c>
    </row>
    <row r="104" spans="1:14">
      <c r="A104" t="str">
        <f>"Norman"</f>
        <v>Norman</v>
      </c>
      <c r="B104">
        <v>0</v>
      </c>
      <c r="D104">
        <v>1</v>
      </c>
      <c r="E104">
        <v>12</v>
      </c>
      <c r="F104" s="1">
        <v>42454</v>
      </c>
      <c r="G104" s="1">
        <v>42454</v>
      </c>
      <c r="H104">
        <v>10</v>
      </c>
      <c r="I104">
        <v>74.5</v>
      </c>
      <c r="J104">
        <v>0</v>
      </c>
      <c r="K104">
        <v>35.312937899999994</v>
      </c>
      <c r="L104">
        <v>-97.116161599999998</v>
      </c>
      <c r="M104" s="5">
        <f>ACOS(COS(RADIANS(90-$P$2)) *COS(RADIANS(90-Table223[[#This Row],[Latitude]])) +SIN(RADIANS(90-$P$2)) *SIN(RADIANS(90-Table223[[#This Row],[Latitude]])) *COS(RADIANS($Q$2-Table223[[#This Row],[Longitude]]))) *3958.756</f>
        <v>20.0526662182363</v>
      </c>
      <c r="N104" s="5">
        <f>Table22[[#This Row],[Permit Approval Date]]-Table22[[#This Row],[Permit Submitted Date]]</f>
        <v>13</v>
      </c>
    </row>
    <row r="105" spans="1:14">
      <c r="A105" t="str">
        <f>"Norman"</f>
        <v>Norman</v>
      </c>
      <c r="B105">
        <v>0</v>
      </c>
      <c r="D105">
        <v>1</v>
      </c>
      <c r="E105">
        <v>12</v>
      </c>
      <c r="F105" s="1">
        <v>42496</v>
      </c>
      <c r="G105" s="1">
        <v>42496</v>
      </c>
      <c r="H105">
        <v>3</v>
      </c>
      <c r="I105">
        <v>20.5</v>
      </c>
      <c r="J105">
        <v>0</v>
      </c>
      <c r="K105">
        <v>36.452937899999995</v>
      </c>
      <c r="L105">
        <v>-97.7861616</v>
      </c>
      <c r="M105" s="5">
        <f>ACOS(COS(RADIANS(90-$P$2)) *COS(RADIANS(90-Table223[[#This Row],[Latitude]])) +SIN(RADIANS(90-$P$2)) *SIN(RADIANS(90-Table223[[#This Row],[Latitude]])) *COS(RADIANS($Q$2-Table223[[#This Row],[Longitude]]))) *3958.756</f>
        <v>88.224846694032422</v>
      </c>
      <c r="N105" s="5">
        <f>Table22[[#This Row],[Permit Approval Date]]-Table22[[#This Row],[Permit Submitted Date]]</f>
        <v>0</v>
      </c>
    </row>
    <row r="106" spans="1:14">
      <c r="A106" t="str">
        <f>"Norman"</f>
        <v>Norman</v>
      </c>
      <c r="B106">
        <v>0</v>
      </c>
      <c r="D106">
        <v>1</v>
      </c>
      <c r="E106">
        <v>12</v>
      </c>
      <c r="F106" s="1">
        <v>42522</v>
      </c>
      <c r="G106" s="1">
        <v>42523</v>
      </c>
      <c r="H106">
        <v>5</v>
      </c>
      <c r="I106">
        <v>40</v>
      </c>
      <c r="J106">
        <v>0</v>
      </c>
      <c r="K106">
        <v>35.162937899999996</v>
      </c>
      <c r="L106">
        <v>-96.9261616</v>
      </c>
      <c r="M106" s="5">
        <f>ACOS(COS(RADIANS(90-$P$2)) *COS(RADIANS(90-Table223[[#This Row],[Latitude]])) +SIN(RADIANS(90-$P$2)) *SIN(RADIANS(90-Table223[[#This Row],[Latitude]])) *COS(RADIANS($Q$2-Table223[[#This Row],[Longitude]]))) *3958.756</f>
        <v>29.540907678509793</v>
      </c>
      <c r="N106" s="5">
        <f>Table22[[#This Row],[Permit Approval Date]]-Table22[[#This Row],[Permit Submitted Date]]</f>
        <v>0</v>
      </c>
    </row>
    <row r="107" spans="1:14">
      <c r="A107" t="str">
        <f>"Norman"</f>
        <v>Norman</v>
      </c>
      <c r="B107">
        <v>0</v>
      </c>
      <c r="C107">
        <v>1</v>
      </c>
      <c r="D107">
        <v>1</v>
      </c>
      <c r="E107">
        <v>12</v>
      </c>
      <c r="F107" s="1">
        <v>42562</v>
      </c>
      <c r="G107" s="1">
        <v>42565</v>
      </c>
      <c r="H107">
        <v>3</v>
      </c>
      <c r="I107">
        <v>2</v>
      </c>
      <c r="J107">
        <v>11</v>
      </c>
      <c r="K107">
        <v>35.482937899999996</v>
      </c>
      <c r="L107">
        <v>-97.206161600000001</v>
      </c>
      <c r="M107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07" s="5">
        <f>Table22[[#This Row],[Permit Approval Date]]-Table22[[#This Row],[Permit Submitted Date]]</f>
        <v>0</v>
      </c>
    </row>
    <row r="108" spans="1:14">
      <c r="A108" t="str">
        <f>"Norman"</f>
        <v>Norman</v>
      </c>
      <c r="B108">
        <v>0</v>
      </c>
      <c r="D108">
        <v>1</v>
      </c>
      <c r="E108">
        <v>12</v>
      </c>
      <c r="F108" s="1">
        <v>42621</v>
      </c>
      <c r="G108" s="1">
        <v>42621</v>
      </c>
      <c r="H108">
        <v>3</v>
      </c>
      <c r="I108">
        <v>22.490000000000002</v>
      </c>
      <c r="J108">
        <v>0</v>
      </c>
      <c r="K108">
        <v>35.102937899999993</v>
      </c>
      <c r="L108">
        <v>-97.756161599999999</v>
      </c>
      <c r="M108" s="5">
        <f>ACOS(COS(RADIANS(90-$P$2)) *COS(RADIANS(90-Table223[[#This Row],[Latitude]])) +SIN(RADIANS(90-$P$2)) *SIN(RADIANS(90-Table223[[#This Row],[Latitude]])) *COS(RADIANS($Q$2-Table223[[#This Row],[Longitude]]))) *3958.756</f>
        <v>18.882438005172606</v>
      </c>
      <c r="N108" s="5">
        <f>Table22[[#This Row],[Permit Approval Date]]-Table22[[#This Row],[Permit Submitted Date]]</f>
        <v>0</v>
      </c>
    </row>
    <row r="109" spans="1:14">
      <c r="A109" t="str">
        <f>"Norman"</f>
        <v>Norman</v>
      </c>
      <c r="B109">
        <v>0</v>
      </c>
      <c r="D109">
        <v>1</v>
      </c>
      <c r="E109">
        <v>12</v>
      </c>
      <c r="F109" s="1">
        <v>42646</v>
      </c>
      <c r="G109" s="1">
        <v>42646</v>
      </c>
      <c r="H109">
        <v>1</v>
      </c>
      <c r="I109">
        <v>8.48</v>
      </c>
      <c r="J109">
        <v>0</v>
      </c>
      <c r="K109">
        <v>34.902937899999998</v>
      </c>
      <c r="L109">
        <v>-97.886161600000008</v>
      </c>
      <c r="M109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109" s="5">
        <f>Table22[[#This Row],[Permit Approval Date]]-Table22[[#This Row],[Permit Submitted Date]]</f>
        <v>0</v>
      </c>
    </row>
    <row r="110" spans="1:14">
      <c r="A110" t="str">
        <f>"Norman"</f>
        <v>Norman</v>
      </c>
      <c r="B110">
        <v>0</v>
      </c>
      <c r="D110">
        <v>1</v>
      </c>
      <c r="E110">
        <v>12</v>
      </c>
      <c r="F110" s="1">
        <v>42663</v>
      </c>
      <c r="G110" s="1">
        <v>42663</v>
      </c>
      <c r="H110">
        <v>4</v>
      </c>
      <c r="I110">
        <v>37.43</v>
      </c>
      <c r="J110">
        <v>0</v>
      </c>
      <c r="K110">
        <v>36.262937899999997</v>
      </c>
      <c r="L110">
        <v>-97.766161600000004</v>
      </c>
      <c r="M110" s="5">
        <f>ACOS(COS(RADIANS(90-$P$2)) *COS(RADIANS(90-Table223[[#This Row],[Latitude]])) +SIN(RADIANS(90-$P$2)) *SIN(RADIANS(90-Table223[[#This Row],[Latitude]])) *COS(RADIANS($Q$2-Table223[[#This Row],[Longitude]]))) *3958.756</f>
        <v>75.189491667285424</v>
      </c>
      <c r="N110" s="5">
        <f>Table22[[#This Row],[Permit Approval Date]]-Table22[[#This Row],[Permit Submitted Date]]</f>
        <v>14</v>
      </c>
    </row>
    <row r="111" spans="1:14">
      <c r="A111" t="str">
        <f>"Norman"</f>
        <v>Norman</v>
      </c>
      <c r="B111">
        <v>0</v>
      </c>
      <c r="D111">
        <v>1</v>
      </c>
      <c r="E111">
        <v>12</v>
      </c>
      <c r="F111" s="1">
        <v>42663</v>
      </c>
      <c r="G111" s="1">
        <v>42663</v>
      </c>
      <c r="H111">
        <v>4</v>
      </c>
      <c r="I111">
        <v>34.400000000000006</v>
      </c>
      <c r="J111">
        <v>0</v>
      </c>
      <c r="K111">
        <v>34.982937899999996</v>
      </c>
      <c r="L111">
        <v>-97.396161599999999</v>
      </c>
      <c r="M111" s="5">
        <f>ACOS(COS(RADIANS(90-$P$2)) *COS(RADIANS(90-Table223[[#This Row],[Latitude]])) +SIN(RADIANS(90-$P$2)) *SIN(RADIANS(90-Table223[[#This Row],[Latitude]])) *COS(RADIANS($Q$2-Table223[[#This Row],[Longitude]]))) *3958.756</f>
        <v>15.67853663998685</v>
      </c>
      <c r="N111" s="5">
        <f>Table22[[#This Row],[Permit Approval Date]]-Table22[[#This Row],[Permit Submitted Date]]</f>
        <v>26</v>
      </c>
    </row>
    <row r="112" spans="1:14">
      <c r="A112" t="str">
        <f>"Norman"</f>
        <v>Norman</v>
      </c>
      <c r="B112">
        <v>0</v>
      </c>
      <c r="D112">
        <v>1</v>
      </c>
      <c r="E112">
        <v>12</v>
      </c>
      <c r="F112" s="1">
        <v>42667</v>
      </c>
      <c r="G112" s="1">
        <v>42671</v>
      </c>
      <c r="H112">
        <v>5</v>
      </c>
      <c r="I112">
        <v>34.08</v>
      </c>
      <c r="J112">
        <v>0</v>
      </c>
      <c r="K112">
        <v>35.732937899999996</v>
      </c>
      <c r="L112">
        <v>-96.936161600000005</v>
      </c>
      <c r="M112" s="5">
        <f>ACOS(COS(RADIANS(90-$P$2)) *COS(RADIANS(90-Table223[[#This Row],[Latitude]])) +SIN(RADIANS(90-$P$2)) *SIN(RADIANS(90-Table223[[#This Row],[Latitude]])) *COS(RADIANS($Q$2-Table223[[#This Row],[Longitude]]))) *3958.756</f>
        <v>46.370733487732394</v>
      </c>
      <c r="N112" s="5">
        <f>Table22[[#This Row],[Permit Approval Date]]-Table22[[#This Row],[Permit Submitted Date]]</f>
        <v>1</v>
      </c>
    </row>
    <row r="113" spans="1:14">
      <c r="A113" t="str">
        <f>"Norman"</f>
        <v>Norman</v>
      </c>
      <c r="B113">
        <v>0</v>
      </c>
      <c r="D113">
        <v>1</v>
      </c>
      <c r="E113">
        <v>12</v>
      </c>
      <c r="F113" s="1">
        <v>42723</v>
      </c>
      <c r="G113" s="1">
        <v>42723</v>
      </c>
      <c r="H113">
        <v>5</v>
      </c>
      <c r="I113">
        <v>40.500000000000007</v>
      </c>
      <c r="J113">
        <v>0</v>
      </c>
      <c r="K113">
        <v>35.082937899999997</v>
      </c>
      <c r="L113">
        <v>-97.616161599999998</v>
      </c>
      <c r="M113" s="5">
        <f>ACOS(COS(RADIANS(90-$P$2)) *COS(RADIANS(90-Table223[[#This Row],[Latitude]])) +SIN(RADIANS(90-$P$2)) *SIN(RADIANS(90-Table223[[#This Row],[Latitude]])) *COS(RADIANS($Q$2-Table223[[#This Row],[Longitude]]))) *3958.756</f>
        <v>12.811370472846091</v>
      </c>
      <c r="N113" s="5">
        <f>Table22[[#This Row],[Permit Approval Date]]-Table22[[#This Row],[Permit Submitted Date]]</f>
        <v>0</v>
      </c>
    </row>
    <row r="114" spans="1:14">
      <c r="A114" t="str">
        <f>"Norman"</f>
        <v>Norman</v>
      </c>
      <c r="B114">
        <v>1</v>
      </c>
      <c r="D114">
        <v>1</v>
      </c>
      <c r="E114">
        <v>12</v>
      </c>
      <c r="F114" s="1">
        <v>42810</v>
      </c>
      <c r="G114" s="1">
        <v>42823</v>
      </c>
      <c r="H114">
        <v>6</v>
      </c>
      <c r="I114">
        <v>45.370000000000005</v>
      </c>
      <c r="J114">
        <v>6.62</v>
      </c>
      <c r="K114">
        <v>35.060296100000002</v>
      </c>
      <c r="L114">
        <v>-96.406200200000001</v>
      </c>
      <c r="M114" s="5">
        <f>ACOS(COS(RADIANS(90-$P$2)) *COS(RADIANS(90-Table223[[#This Row],[Latitude]])) +SIN(RADIANS(90-$P$2)) *SIN(RADIANS(90-Table223[[#This Row],[Latitude]])) *COS(RADIANS($Q$2-Table223[[#This Row],[Longitude]]))) *3958.756</f>
        <v>59.645787478648849</v>
      </c>
      <c r="N114" s="5">
        <f>Table22[[#This Row],[Permit Approval Date]]-Table22[[#This Row],[Permit Submitted Date]]</f>
        <v>12</v>
      </c>
    </row>
    <row r="115" spans="1:14">
      <c r="A115" t="str">
        <f>"Norman"</f>
        <v>Norman</v>
      </c>
      <c r="B115">
        <v>1</v>
      </c>
      <c r="D115">
        <v>1</v>
      </c>
      <c r="E115">
        <v>12</v>
      </c>
      <c r="F115" s="1">
        <v>42815</v>
      </c>
      <c r="G115" s="1">
        <v>42823</v>
      </c>
      <c r="H115">
        <v>10</v>
      </c>
      <c r="I115">
        <v>77.990000000000009</v>
      </c>
      <c r="J115">
        <v>8.4700000000000006</v>
      </c>
      <c r="K115">
        <v>35.260296100000005</v>
      </c>
      <c r="L115">
        <v>-96.546200200000015</v>
      </c>
      <c r="M115" s="5">
        <f>ACOS(COS(RADIANS(90-$P$2)) *COS(RADIANS(90-Table223[[#This Row],[Latitude]])) +SIN(RADIANS(90-$P$2)) *SIN(RADIANS(90-Table223[[#This Row],[Latitude]])) *COS(RADIANS($Q$2-Table223[[#This Row],[Longitude]]))) *3958.756</f>
        <v>50.953960558140352</v>
      </c>
      <c r="N115" s="5">
        <f>Table22[[#This Row],[Permit Approval Date]]-Table22[[#This Row],[Permit Submitted Date]]</f>
        <v>0</v>
      </c>
    </row>
    <row r="116" spans="1:14">
      <c r="A116" t="str">
        <f>"Norman"</f>
        <v>Norman</v>
      </c>
      <c r="B116">
        <v>1</v>
      </c>
      <c r="D116">
        <v>1</v>
      </c>
      <c r="E116">
        <v>12</v>
      </c>
      <c r="F116" s="1">
        <v>42822</v>
      </c>
      <c r="G116" s="1">
        <v>42838</v>
      </c>
      <c r="H116">
        <v>7</v>
      </c>
      <c r="I116">
        <v>55.760000000000005</v>
      </c>
      <c r="J116">
        <v>0</v>
      </c>
      <c r="K116">
        <v>35.260296100000005</v>
      </c>
      <c r="L116">
        <v>-96.546200200000015</v>
      </c>
      <c r="M116" s="5">
        <f>ACOS(COS(RADIANS(90-$P$2)) *COS(RADIANS(90-Table223[[#This Row],[Latitude]])) +SIN(RADIANS(90-$P$2)) *SIN(RADIANS(90-Table223[[#This Row],[Latitude]])) *COS(RADIANS($Q$2-Table223[[#This Row],[Longitude]]))) *3958.756</f>
        <v>50.953960558140352</v>
      </c>
      <c r="N116" s="5">
        <f>Table22[[#This Row],[Permit Approval Date]]-Table22[[#This Row],[Permit Submitted Date]]</f>
        <v>12</v>
      </c>
    </row>
    <row r="117" spans="1:14">
      <c r="A117" t="str">
        <f>"Norman"</f>
        <v>Norman</v>
      </c>
      <c r="B117">
        <v>0</v>
      </c>
      <c r="D117">
        <v>1</v>
      </c>
      <c r="E117">
        <v>12</v>
      </c>
      <c r="F117" s="1">
        <v>42832</v>
      </c>
      <c r="G117" s="1">
        <v>42836</v>
      </c>
      <c r="H117">
        <v>4</v>
      </c>
      <c r="I117">
        <v>29.57</v>
      </c>
      <c r="J117">
        <v>0</v>
      </c>
      <c r="K117">
        <v>35.482937899999996</v>
      </c>
      <c r="L117">
        <v>-97.206161600000001</v>
      </c>
      <c r="M117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17" s="5">
        <f>Table22[[#This Row],[Permit Approval Date]]-Table22[[#This Row],[Permit Submitted Date]]</f>
        <v>4</v>
      </c>
    </row>
    <row r="118" spans="1:14">
      <c r="A118" t="str">
        <f>"Norman"</f>
        <v>Norman</v>
      </c>
      <c r="B118">
        <v>0</v>
      </c>
      <c r="D118">
        <v>1</v>
      </c>
      <c r="E118">
        <v>12</v>
      </c>
      <c r="F118" s="1">
        <v>42846</v>
      </c>
      <c r="G118" s="1">
        <v>42853</v>
      </c>
      <c r="H118">
        <v>5</v>
      </c>
      <c r="I118">
        <v>30.13</v>
      </c>
      <c r="J118">
        <v>0</v>
      </c>
      <c r="K118">
        <v>35.242937899999994</v>
      </c>
      <c r="L118">
        <v>-97.226161599999998</v>
      </c>
      <c r="M118" s="5">
        <f>ACOS(COS(RADIANS(90-$P$2)) *COS(RADIANS(90-Table223[[#This Row],[Latitude]])) +SIN(RADIANS(90-$P$2)) *SIN(RADIANS(90-Table223[[#This Row],[Latitude]])) *COS(RADIANS($Q$2-Table223[[#This Row],[Longitude]]))) *3958.756</f>
        <v>12.701181611774436</v>
      </c>
      <c r="N118" s="5">
        <f>Table22[[#This Row],[Permit Approval Date]]-Table22[[#This Row],[Permit Submitted Date]]</f>
        <v>0</v>
      </c>
    </row>
    <row r="119" spans="1:14">
      <c r="A119" t="str">
        <f>"Norman"</f>
        <v>Norman</v>
      </c>
      <c r="B119">
        <v>1</v>
      </c>
      <c r="D119">
        <v>1</v>
      </c>
      <c r="E119">
        <v>12</v>
      </c>
      <c r="F119" s="1">
        <v>42853</v>
      </c>
      <c r="G119" s="1">
        <v>42860</v>
      </c>
      <c r="H119">
        <v>7</v>
      </c>
      <c r="I119">
        <v>65.289999999999992</v>
      </c>
      <c r="J119">
        <v>0.93</v>
      </c>
      <c r="K119">
        <v>35.180556999999993</v>
      </c>
      <c r="L119">
        <v>-97.540181399999994</v>
      </c>
      <c r="M119" s="5">
        <f>ACOS(COS(RADIANS(90-$P$2)) *COS(RADIANS(90-Table223[[#This Row],[Latitude]])) +SIN(RADIANS(90-$P$2)) *SIN(RADIANS(90-Table223[[#This Row],[Latitude]])) *COS(RADIANS($Q$2-Table223[[#This Row],[Longitude]]))) *3958.756</f>
        <v>5.5692151990718619</v>
      </c>
      <c r="N119" s="5">
        <f>Table22[[#This Row],[Permit Approval Date]]-Table22[[#This Row],[Permit Submitted Date]]</f>
        <v>6</v>
      </c>
    </row>
    <row r="120" spans="1:14">
      <c r="A120" t="str">
        <f>"Norman"</f>
        <v>Norman</v>
      </c>
      <c r="B120">
        <v>1</v>
      </c>
      <c r="C120">
        <v>1</v>
      </c>
      <c r="D120">
        <v>1</v>
      </c>
      <c r="E120">
        <v>12</v>
      </c>
      <c r="F120" s="1">
        <v>42858</v>
      </c>
      <c r="G120" s="1">
        <v>42878</v>
      </c>
      <c r="H120">
        <v>5</v>
      </c>
      <c r="I120">
        <v>22.57</v>
      </c>
      <c r="J120">
        <v>11.7</v>
      </c>
      <c r="K120">
        <v>35.171928299999998</v>
      </c>
      <c r="L120">
        <v>-97.116524599999991</v>
      </c>
      <c r="M120" s="5">
        <f>ACOS(COS(RADIANS(90-$P$2)) *COS(RADIANS(90-Table223[[#This Row],[Latitude]])) +SIN(RADIANS(90-$P$2)) *SIN(RADIANS(90-Table223[[#This Row],[Latitude]])) *COS(RADIANS($Q$2-Table223[[#This Row],[Longitude]]))) *3958.756</f>
        <v>18.78807114492966</v>
      </c>
      <c r="N120" s="5">
        <f>Table22[[#This Row],[Permit Approval Date]]-Table22[[#This Row],[Permit Submitted Date]]</f>
        <v>0</v>
      </c>
    </row>
    <row r="121" spans="1:14">
      <c r="A121" t="str">
        <f>"Norman"</f>
        <v>Norman</v>
      </c>
      <c r="B121">
        <v>1</v>
      </c>
      <c r="D121">
        <v>1</v>
      </c>
      <c r="E121">
        <v>12</v>
      </c>
      <c r="F121" s="1">
        <v>42871</v>
      </c>
      <c r="G121" s="1">
        <v>42892</v>
      </c>
      <c r="H121">
        <v>4</v>
      </c>
      <c r="I121">
        <v>42.9</v>
      </c>
      <c r="J121">
        <v>0</v>
      </c>
      <c r="K121">
        <v>35.5002961</v>
      </c>
      <c r="L121">
        <v>-97.256200199999995</v>
      </c>
      <c r="M121" s="5">
        <f>ACOS(COS(RADIANS(90-$P$2)) *COS(RADIANS(90-Table223[[#This Row],[Latitude]])) +SIN(RADIANS(90-$P$2)) *SIN(RADIANS(90-Table223[[#This Row],[Latitude]])) *COS(RADIANS($Q$2-Table223[[#This Row],[Longitude]]))) *3958.756</f>
        <v>22.987352644938845</v>
      </c>
      <c r="N121" s="5">
        <f>Table22[[#This Row],[Permit Approval Date]]-Table22[[#This Row],[Permit Submitted Date]]</f>
        <v>0</v>
      </c>
    </row>
    <row r="122" spans="1:14">
      <c r="A122" t="str">
        <f>"Norman"</f>
        <v>Norman</v>
      </c>
      <c r="B122">
        <v>0</v>
      </c>
      <c r="D122">
        <v>1</v>
      </c>
      <c r="E122">
        <v>12</v>
      </c>
      <c r="F122" s="1">
        <v>42874</v>
      </c>
      <c r="G122" s="1">
        <v>42874</v>
      </c>
      <c r="H122">
        <v>6</v>
      </c>
      <c r="I122">
        <v>38.18</v>
      </c>
      <c r="J122">
        <v>0</v>
      </c>
      <c r="K122">
        <v>34.902937899999998</v>
      </c>
      <c r="L122">
        <v>-97.886161600000008</v>
      </c>
      <c r="M122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122" s="5">
        <f>Table22[[#This Row],[Permit Approval Date]]-Table22[[#This Row],[Permit Submitted Date]]</f>
        <v>0</v>
      </c>
    </row>
    <row r="123" spans="1:14">
      <c r="A123" t="str">
        <f>"Norman"</f>
        <v>Norman</v>
      </c>
      <c r="B123">
        <v>0</v>
      </c>
      <c r="D123">
        <v>1</v>
      </c>
      <c r="E123">
        <v>12</v>
      </c>
      <c r="F123" s="1">
        <v>42887</v>
      </c>
      <c r="G123" s="1">
        <v>42887</v>
      </c>
      <c r="H123">
        <v>3</v>
      </c>
      <c r="I123">
        <v>20.25</v>
      </c>
      <c r="J123">
        <v>0</v>
      </c>
      <c r="K123">
        <v>35.272937899999995</v>
      </c>
      <c r="L123">
        <v>-96.956161600000001</v>
      </c>
      <c r="M123" s="5">
        <f>ACOS(COS(RADIANS(90-$P$2)) *COS(RADIANS(90-Table223[[#This Row],[Latitude]])) +SIN(RADIANS(90-$P$2)) *SIN(RADIANS(90-Table223[[#This Row],[Latitude]])) *COS(RADIANS($Q$2-Table223[[#This Row],[Longitude]]))) *3958.756</f>
        <v>28.060331074102265</v>
      </c>
      <c r="N123" s="5">
        <f>Table22[[#This Row],[Permit Approval Date]]-Table22[[#This Row],[Permit Submitted Date]]</f>
        <v>0</v>
      </c>
    </row>
    <row r="124" spans="1:14">
      <c r="A124" t="str">
        <f>"Norman"</f>
        <v>Norman</v>
      </c>
      <c r="B124">
        <v>0</v>
      </c>
      <c r="D124">
        <v>1</v>
      </c>
      <c r="E124">
        <v>12</v>
      </c>
      <c r="F124" s="1">
        <v>42892</v>
      </c>
      <c r="G124" s="1">
        <v>42899</v>
      </c>
      <c r="H124">
        <v>3</v>
      </c>
      <c r="I124">
        <v>16.47</v>
      </c>
      <c r="J124">
        <v>7.67</v>
      </c>
      <c r="K124">
        <v>35.262937899999997</v>
      </c>
      <c r="L124">
        <v>-97.806161599999996</v>
      </c>
      <c r="M124" s="5">
        <f>ACOS(COS(RADIANS(90-$P$2)) *COS(RADIANS(90-Table223[[#This Row],[Latitude]])) +SIN(RADIANS(90-$P$2)) *SIN(RADIANS(90-Table223[[#This Row],[Latitude]])) *COS(RADIANS($Q$2-Table223[[#This Row],[Longitude]]))) *3958.756</f>
        <v>20.667811889200305</v>
      </c>
      <c r="N124" s="5">
        <f>Table22[[#This Row],[Permit Approval Date]]-Table22[[#This Row],[Permit Submitted Date]]</f>
        <v>3</v>
      </c>
    </row>
    <row r="125" spans="1:14">
      <c r="A125" t="str">
        <f>"Norman"</f>
        <v>Norman</v>
      </c>
      <c r="B125">
        <v>0</v>
      </c>
      <c r="D125">
        <v>1</v>
      </c>
      <c r="E125">
        <v>12</v>
      </c>
      <c r="F125" s="1">
        <v>42902</v>
      </c>
      <c r="G125" s="1">
        <v>42902</v>
      </c>
      <c r="H125">
        <v>4</v>
      </c>
      <c r="I125">
        <v>37.770000000000003</v>
      </c>
      <c r="J125">
        <v>0</v>
      </c>
      <c r="K125">
        <v>36.292937899999998</v>
      </c>
      <c r="L125">
        <v>-97.7861616</v>
      </c>
      <c r="M125" s="5">
        <f>ACOS(COS(RADIANS(90-$P$2)) *COS(RADIANS(90-Table223[[#This Row],[Latitude]])) +SIN(RADIANS(90-$P$2)) *SIN(RADIANS(90-Table223[[#This Row],[Latitude]])) *COS(RADIANS($Q$2-Table223[[#This Row],[Longitude]]))) *3958.756</f>
        <v>77.471292321758767</v>
      </c>
      <c r="N125" s="5">
        <f>Table22[[#This Row],[Permit Approval Date]]-Table22[[#This Row],[Permit Submitted Date]]</f>
        <v>0</v>
      </c>
    </row>
    <row r="126" spans="1:14">
      <c r="A126" t="str">
        <f>"Norman"</f>
        <v>Norman</v>
      </c>
      <c r="B126">
        <v>0</v>
      </c>
      <c r="D126">
        <v>1</v>
      </c>
      <c r="E126">
        <v>12</v>
      </c>
      <c r="F126" s="1">
        <v>42964</v>
      </c>
      <c r="G126" s="1">
        <v>42969</v>
      </c>
      <c r="H126">
        <v>2</v>
      </c>
      <c r="I126">
        <v>10.25</v>
      </c>
      <c r="J126">
        <v>0</v>
      </c>
      <c r="K126">
        <v>35.072937899999999</v>
      </c>
      <c r="L126">
        <v>-97.396161599999999</v>
      </c>
      <c r="M126" s="5">
        <f>ACOS(COS(RADIANS(90-$P$2)) *COS(RADIANS(90-Table223[[#This Row],[Latitude]])) +SIN(RADIANS(90-$P$2)) *SIN(RADIANS(90-Table223[[#This Row],[Latitude]])) *COS(RADIANS($Q$2-Table223[[#This Row],[Longitude]]))) *3958.756</f>
        <v>9.6301363463523302</v>
      </c>
      <c r="N126" s="5">
        <f>Table22[[#This Row],[Permit Approval Date]]-Table22[[#This Row],[Permit Submitted Date]]</f>
        <v>3</v>
      </c>
    </row>
    <row r="127" spans="1:14">
      <c r="A127" t="str">
        <f>"Norman"</f>
        <v>Norman</v>
      </c>
      <c r="B127">
        <v>0</v>
      </c>
      <c r="D127">
        <v>1</v>
      </c>
      <c r="E127">
        <v>12</v>
      </c>
      <c r="F127" s="1">
        <v>42970</v>
      </c>
      <c r="G127" s="1">
        <v>42977</v>
      </c>
      <c r="H127">
        <v>4</v>
      </c>
      <c r="I127">
        <v>21.05</v>
      </c>
      <c r="J127">
        <v>4.13</v>
      </c>
      <c r="K127">
        <v>35.172937899999994</v>
      </c>
      <c r="L127">
        <v>-97.336161599999997</v>
      </c>
      <c r="M127" s="5">
        <f>ACOS(COS(RADIANS(90-$P$2)) *COS(RADIANS(90-Table223[[#This Row],[Latitude]])) +SIN(RADIANS(90-$P$2)) *SIN(RADIANS(90-Table223[[#This Row],[Latitude]])) *COS(RADIANS($Q$2-Table223[[#This Row],[Longitude]]))) *3958.756</f>
        <v>6.6439574838635096</v>
      </c>
      <c r="N127" s="5">
        <f>Table22[[#This Row],[Permit Approval Date]]-Table22[[#This Row],[Permit Submitted Date]]</f>
        <v>0</v>
      </c>
    </row>
    <row r="128" spans="1:14">
      <c r="A128" t="str">
        <f>"Norman"</f>
        <v>Norman</v>
      </c>
      <c r="B128">
        <v>0</v>
      </c>
      <c r="D128">
        <v>1</v>
      </c>
      <c r="E128">
        <v>12</v>
      </c>
      <c r="F128" s="1">
        <v>42972</v>
      </c>
      <c r="G128" s="1">
        <v>42977</v>
      </c>
      <c r="H128">
        <v>4</v>
      </c>
      <c r="I128">
        <v>41.14</v>
      </c>
      <c r="J128">
        <v>0</v>
      </c>
      <c r="K128">
        <v>34.942937899999997</v>
      </c>
      <c r="L128">
        <v>-97.196161599999996</v>
      </c>
      <c r="M128" s="5">
        <f>ACOS(COS(RADIANS(90-$P$2)) *COS(RADIANS(90-Table223[[#This Row],[Latitude]])) +SIN(RADIANS(90-$P$2)) *SIN(RADIANS(90-Table223[[#This Row],[Latitude]])) *COS(RADIANS($Q$2-Table223[[#This Row],[Longitude]]))) *3958.756</f>
        <v>23.045790354780323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D129">
        <v>1</v>
      </c>
      <c r="E129">
        <v>12</v>
      </c>
      <c r="F129" s="1">
        <v>42979</v>
      </c>
      <c r="G129" s="1">
        <v>42979</v>
      </c>
      <c r="H129">
        <v>5</v>
      </c>
      <c r="I129">
        <v>39.14</v>
      </c>
      <c r="J129">
        <v>0</v>
      </c>
      <c r="K129">
        <v>35.370556999999998</v>
      </c>
      <c r="L129">
        <v>-97.550181400000014</v>
      </c>
      <c r="M129" s="5">
        <f>ACOS(COS(RADIANS(90-$P$2)) *COS(RADIANS(90-Table223[[#This Row],[Latitude]])) +SIN(RADIANS(90-$P$2)) *SIN(RADIANS(90-Table223[[#This Row],[Latitude]])) *COS(RADIANS($Q$2-Table223[[#This Row],[Longitude]]))) *3958.756</f>
        <v>12.778003367772808</v>
      </c>
      <c r="N129" s="5">
        <f>Table22[[#This Row],[Permit Approval Date]]-Table22[[#This Row],[Permit Submitted Date]]</f>
        <v>0</v>
      </c>
    </row>
    <row r="130" spans="1:14">
      <c r="A130" t="str">
        <f>"Norman"</f>
        <v>Norman</v>
      </c>
      <c r="B130">
        <v>1</v>
      </c>
      <c r="D130">
        <v>1</v>
      </c>
      <c r="E130">
        <v>12</v>
      </c>
      <c r="F130" s="1">
        <v>42989</v>
      </c>
      <c r="G130" s="1">
        <v>43005</v>
      </c>
      <c r="H130">
        <v>7</v>
      </c>
      <c r="I130">
        <v>64.42</v>
      </c>
      <c r="J130">
        <v>0</v>
      </c>
      <c r="K130">
        <v>35.810296100000002</v>
      </c>
      <c r="L130">
        <v>-97.296200200000015</v>
      </c>
      <c r="M130" s="5">
        <f>ACOS(COS(RADIANS(90-$P$2)) *COS(RADIANS(90-Table223[[#This Row],[Latitude]])) +SIN(RADIANS(90-$P$2)) *SIN(RADIANS(90-Table223[[#This Row],[Latitude]])) *COS(RADIANS($Q$2-Table223[[#This Row],[Longitude]]))) *3958.756</f>
        <v>42.596638678814791</v>
      </c>
      <c r="N130" s="5">
        <f>Table22[[#This Row],[Permit Approval Date]]-Table22[[#This Row],[Permit Submitted Date]]</f>
        <v>3</v>
      </c>
    </row>
    <row r="131" spans="1:14">
      <c r="A131" t="str">
        <f>"Norman"</f>
        <v>Norman</v>
      </c>
      <c r="B131">
        <v>1</v>
      </c>
      <c r="C131">
        <v>1</v>
      </c>
      <c r="D131">
        <v>1</v>
      </c>
      <c r="E131">
        <v>12</v>
      </c>
      <c r="F131" s="1">
        <v>43000</v>
      </c>
      <c r="G131" s="1">
        <v>43025</v>
      </c>
      <c r="H131">
        <v>3</v>
      </c>
      <c r="I131">
        <v>20.5</v>
      </c>
      <c r="J131">
        <v>9.5</v>
      </c>
      <c r="K131">
        <v>35.5002961</v>
      </c>
      <c r="L131">
        <v>-97.256200199999995</v>
      </c>
      <c r="M131" s="5">
        <f>ACOS(COS(RADIANS(90-$P$2)) *COS(RADIANS(90-Table223[[#This Row],[Latitude]])) +SIN(RADIANS(90-$P$2)) *SIN(RADIANS(90-Table223[[#This Row],[Latitude]])) *COS(RADIANS($Q$2-Table223[[#This Row],[Longitude]]))) *3958.756</f>
        <v>22.987352644938845</v>
      </c>
      <c r="N131" s="5">
        <f>Table22[[#This Row],[Permit Approval Date]]-Table22[[#This Row],[Permit Submitted Date]]</f>
        <v>0</v>
      </c>
    </row>
    <row r="132" spans="1:14">
      <c r="A132" t="str">
        <f>"Norman"</f>
        <v>Norman</v>
      </c>
      <c r="B132">
        <v>0</v>
      </c>
      <c r="D132">
        <v>1</v>
      </c>
      <c r="E132">
        <v>12</v>
      </c>
      <c r="F132" s="1">
        <v>43014</v>
      </c>
      <c r="G132" s="1">
        <v>43027</v>
      </c>
      <c r="H132">
        <v>3</v>
      </c>
      <c r="I132">
        <v>29.869999999999997</v>
      </c>
      <c r="J132">
        <v>0</v>
      </c>
      <c r="K132">
        <v>35.312937899999994</v>
      </c>
      <c r="L132">
        <v>-97.236161600000003</v>
      </c>
      <c r="M132" s="5">
        <f>ACOS(COS(RADIANS(90-$P$2)) *COS(RADIANS(90-Table223[[#This Row],[Latitude]])) +SIN(RADIANS(90-$P$2)) *SIN(RADIANS(90-Table223[[#This Row],[Latitude]])) *COS(RADIANS($Q$2-Table223[[#This Row],[Longitude]]))) *3958.756</f>
        <v>13.982260288154336</v>
      </c>
      <c r="N132" s="5">
        <f>Table22[[#This Row],[Permit Approval Date]]-Table22[[#This Row],[Permit Submitted Date]]</f>
        <v>0</v>
      </c>
    </row>
    <row r="133" spans="1:14">
      <c r="A133" t="str">
        <f>"Norman"</f>
        <v>Norman</v>
      </c>
      <c r="B133">
        <v>1</v>
      </c>
      <c r="D133">
        <v>1</v>
      </c>
      <c r="E133">
        <v>12</v>
      </c>
      <c r="F133" s="1">
        <v>43028</v>
      </c>
      <c r="G133" s="1">
        <v>43028</v>
      </c>
      <c r="H133">
        <v>5</v>
      </c>
      <c r="I133">
        <v>34.03</v>
      </c>
      <c r="J133">
        <v>0</v>
      </c>
      <c r="K133">
        <v>35.010682600000003</v>
      </c>
      <c r="L133">
        <v>-97.222868300000002</v>
      </c>
      <c r="M133" s="5">
        <f>ACOS(COS(RADIANS(90-$P$2)) *COS(RADIANS(90-Table223[[#This Row],[Latitude]])) +SIN(RADIANS(90-$P$2)) *SIN(RADIANS(90-Table223[[#This Row],[Latitude]])) *COS(RADIANS($Q$2-Table223[[#This Row],[Longitude]]))) *3958.756</f>
        <v>18.498491848112973</v>
      </c>
      <c r="N133" s="5">
        <f>Table22[[#This Row],[Permit Approval Date]]-Table22[[#This Row],[Permit Submitted Date]]</f>
        <v>6</v>
      </c>
    </row>
    <row r="134" spans="1:14">
      <c r="A134" t="str">
        <f>"Norman"</f>
        <v>Norman</v>
      </c>
      <c r="B134">
        <v>1</v>
      </c>
      <c r="D134">
        <v>1</v>
      </c>
      <c r="E134">
        <v>12</v>
      </c>
      <c r="F134" s="1">
        <v>43028</v>
      </c>
      <c r="G134" s="1">
        <v>43054</v>
      </c>
      <c r="H134">
        <v>5</v>
      </c>
      <c r="I134">
        <v>33.299999999999997</v>
      </c>
      <c r="J134">
        <v>0</v>
      </c>
      <c r="K134">
        <v>35.2124314</v>
      </c>
      <c r="L134">
        <v>-97.423839600000008</v>
      </c>
      <c r="M134" s="5">
        <f>ACOS(COS(RADIANS(90-$P$2)) *COS(RADIANS(90-Table223[[#This Row],[Latitude]])) +SIN(RADIANS(90-$P$2)) *SIN(RADIANS(90-Table223[[#This Row],[Latitude]])) *COS(RADIANS($Q$2-Table223[[#This Row],[Longitude]]))) *3958.756</f>
        <v>1.3590234496896225</v>
      </c>
      <c r="N134" s="5">
        <f>Table22[[#This Row],[Permit Approval Date]]-Table22[[#This Row],[Permit Submitted Date]]</f>
        <v>14</v>
      </c>
    </row>
    <row r="135" spans="1:14">
      <c r="A135" t="str">
        <f>"Norman"</f>
        <v>Norman</v>
      </c>
      <c r="B135">
        <v>0</v>
      </c>
      <c r="D135">
        <v>1</v>
      </c>
      <c r="E135">
        <v>12</v>
      </c>
      <c r="F135" s="1">
        <v>43046</v>
      </c>
      <c r="G135" s="1">
        <v>43054</v>
      </c>
      <c r="H135">
        <v>4</v>
      </c>
      <c r="I135">
        <v>36.129999999999995</v>
      </c>
      <c r="J135">
        <v>0</v>
      </c>
      <c r="K135">
        <v>34.982937899999996</v>
      </c>
      <c r="L135">
        <v>-97.396161599999999</v>
      </c>
      <c r="M135" s="5">
        <f>ACOS(COS(RADIANS(90-$P$2)) *COS(RADIANS(90-Table223[[#This Row],[Latitude]])) +SIN(RADIANS(90-$P$2)) *SIN(RADIANS(90-Table223[[#This Row],[Latitude]])) *COS(RADIANS($Q$2-Table223[[#This Row],[Longitude]]))) *3958.756</f>
        <v>15.67853663998685</v>
      </c>
      <c r="N135" s="5">
        <f>Table22[[#This Row],[Permit Approval Date]]-Table22[[#This Row],[Permit Submitted Date]]</f>
        <v>5</v>
      </c>
    </row>
    <row r="136" spans="1:14">
      <c r="A136" t="str">
        <f>"Norman"</f>
        <v>Norman</v>
      </c>
      <c r="B136">
        <v>1</v>
      </c>
      <c r="D136">
        <v>1</v>
      </c>
      <c r="E136">
        <v>12</v>
      </c>
      <c r="F136" s="1">
        <v>43047</v>
      </c>
      <c r="G136" s="1">
        <v>43060</v>
      </c>
      <c r="H136">
        <v>3</v>
      </c>
      <c r="I136">
        <v>16.25</v>
      </c>
      <c r="J136">
        <v>0</v>
      </c>
      <c r="K136">
        <v>35.275773100000002</v>
      </c>
      <c r="L136">
        <v>-97.354911900000005</v>
      </c>
      <c r="M136" s="5">
        <f>ACOS(COS(RADIANS(90-$P$2)) *COS(RADIANS(90-Table223[[#This Row],[Latitude]])) +SIN(RADIANS(90-$P$2)) *SIN(RADIANS(90-Table223[[#This Row],[Latitude]])) *COS(RADIANS($Q$2-Table223[[#This Row],[Longitude]]))) *3958.756</f>
        <v>7.0693992992182393</v>
      </c>
      <c r="N136" s="5">
        <f>Table22[[#This Row],[Permit Approval Date]]-Table22[[#This Row],[Permit Submitted Date]]</f>
        <v>0</v>
      </c>
    </row>
    <row r="137" spans="1:14">
      <c r="A137" t="str">
        <f>"Norman"</f>
        <v>Norman</v>
      </c>
      <c r="B137">
        <v>0</v>
      </c>
      <c r="D137">
        <v>1</v>
      </c>
      <c r="E137">
        <v>13</v>
      </c>
      <c r="F137" s="1">
        <v>42381</v>
      </c>
      <c r="G137" s="1">
        <v>42381</v>
      </c>
      <c r="H137">
        <v>5</v>
      </c>
      <c r="I137">
        <v>50</v>
      </c>
      <c r="J137">
        <v>0</v>
      </c>
      <c r="K137">
        <v>36.002937899999999</v>
      </c>
      <c r="L137">
        <v>-97.346161600000002</v>
      </c>
      <c r="M137" s="5">
        <f>ACOS(COS(RADIANS(90-$P$2)) *COS(RADIANS(90-Table223[[#This Row],[Latitude]])) +SIN(RADIANS(90-$P$2)) *SIN(RADIANS(90-Table223[[#This Row],[Latitude]])) *COS(RADIANS($Q$2-Table223[[#This Row],[Longitude]]))) *3958.756</f>
        <v>55.346772048503162</v>
      </c>
      <c r="N137" s="5">
        <f>Table22[[#This Row],[Permit Approval Date]]-Table22[[#This Row],[Permit Submitted Date]]</f>
        <v>8</v>
      </c>
    </row>
    <row r="138" spans="1:14">
      <c r="A138" t="str">
        <f>"Norman"</f>
        <v>Norman</v>
      </c>
      <c r="B138">
        <v>0</v>
      </c>
      <c r="D138">
        <v>1</v>
      </c>
      <c r="E138">
        <v>13</v>
      </c>
      <c r="F138" s="1">
        <v>42402</v>
      </c>
      <c r="G138" s="1">
        <v>42418</v>
      </c>
      <c r="H138">
        <v>6</v>
      </c>
      <c r="I138">
        <v>51.5</v>
      </c>
      <c r="J138">
        <v>0</v>
      </c>
      <c r="K138">
        <v>35.212937899999993</v>
      </c>
      <c r="L138">
        <v>-97.576161600000006</v>
      </c>
      <c r="M138" s="5">
        <f>ACOS(COS(RADIANS(90-$P$2)) *COS(RADIANS(90-Table223[[#This Row],[Latitude]])) +SIN(RADIANS(90-$P$2)) *SIN(RADIANS(90-Table223[[#This Row],[Latitude]])) *COS(RADIANS($Q$2-Table223[[#This Row],[Longitude]]))) *3958.756</f>
        <v>7.3284066219263675</v>
      </c>
      <c r="N138" s="5">
        <f>Table22[[#This Row],[Permit Approval Date]]-Table22[[#This Row],[Permit Submitted Date]]</f>
        <v>0</v>
      </c>
    </row>
    <row r="139" spans="1:14">
      <c r="A139" t="str">
        <f>"Norman"</f>
        <v>Norman</v>
      </c>
      <c r="B139">
        <v>0</v>
      </c>
      <c r="D139">
        <v>1</v>
      </c>
      <c r="E139">
        <v>13</v>
      </c>
      <c r="F139" s="1">
        <v>42411</v>
      </c>
      <c r="G139" s="1">
        <v>42424</v>
      </c>
      <c r="H139">
        <v>5</v>
      </c>
      <c r="I139">
        <v>38</v>
      </c>
      <c r="J139">
        <v>0</v>
      </c>
      <c r="K139">
        <v>35.482937899999996</v>
      </c>
      <c r="L139">
        <v>-97.206161600000001</v>
      </c>
      <c r="M139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39" s="5">
        <f>Table22[[#This Row],[Permit Approval Date]]-Table22[[#This Row],[Permit Submitted Date]]</f>
        <v>0</v>
      </c>
    </row>
    <row r="140" spans="1:14">
      <c r="A140" t="str">
        <f>"Norman"</f>
        <v>Norman</v>
      </c>
      <c r="B140">
        <v>0</v>
      </c>
      <c r="D140">
        <v>1</v>
      </c>
      <c r="E140">
        <v>13</v>
      </c>
      <c r="F140" s="1">
        <v>42412</v>
      </c>
      <c r="G140" s="1">
        <v>42412</v>
      </c>
      <c r="H140">
        <v>6</v>
      </c>
      <c r="I140">
        <v>57</v>
      </c>
      <c r="J140">
        <v>0</v>
      </c>
      <c r="K140">
        <v>34.902937899999998</v>
      </c>
      <c r="L140">
        <v>-97.886161600000008</v>
      </c>
      <c r="M140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140" s="5">
        <f>Table22[[#This Row],[Permit Approval Date]]-Table22[[#This Row],[Permit Submitted Date]]</f>
        <v>0</v>
      </c>
    </row>
    <row r="141" spans="1:14">
      <c r="A141" t="str">
        <f>"Norman"</f>
        <v>Norman</v>
      </c>
      <c r="B141">
        <v>0</v>
      </c>
      <c r="D141">
        <v>1</v>
      </c>
      <c r="E141">
        <v>13</v>
      </c>
      <c r="F141" s="1">
        <v>42479</v>
      </c>
      <c r="G141" s="1">
        <v>42479</v>
      </c>
      <c r="H141">
        <v>6</v>
      </c>
      <c r="I141">
        <v>49</v>
      </c>
      <c r="J141">
        <v>0</v>
      </c>
      <c r="K141">
        <v>34.982937899999996</v>
      </c>
      <c r="L141">
        <v>-97.396161599999999</v>
      </c>
      <c r="M141" s="5">
        <f>ACOS(COS(RADIANS(90-$P$2)) *COS(RADIANS(90-Table223[[#This Row],[Latitude]])) +SIN(RADIANS(90-$P$2)) *SIN(RADIANS(90-Table223[[#This Row],[Latitude]])) *COS(RADIANS($Q$2-Table223[[#This Row],[Longitude]]))) *3958.756</f>
        <v>15.67853663998685</v>
      </c>
      <c r="N141" s="5">
        <f>Table22[[#This Row],[Permit Approval Date]]-Table22[[#This Row],[Permit Submitted Date]]</f>
        <v>0</v>
      </c>
    </row>
    <row r="142" spans="1:14">
      <c r="A142" t="str">
        <f>"Norman"</f>
        <v>Norman</v>
      </c>
      <c r="B142">
        <v>0</v>
      </c>
      <c r="D142">
        <v>1</v>
      </c>
      <c r="E142">
        <v>13</v>
      </c>
      <c r="F142" s="1">
        <v>42531</v>
      </c>
      <c r="G142" s="1">
        <v>42537</v>
      </c>
      <c r="H142">
        <v>4</v>
      </c>
      <c r="I142">
        <v>34</v>
      </c>
      <c r="J142">
        <v>0</v>
      </c>
      <c r="K142">
        <v>35.482937899999996</v>
      </c>
      <c r="L142">
        <v>-97.206161600000001</v>
      </c>
      <c r="M142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42" s="5">
        <f>Table22[[#This Row],[Permit Approval Date]]-Table22[[#This Row],[Permit Submitted Date]]</f>
        <v>0</v>
      </c>
    </row>
    <row r="143" spans="1:14">
      <c r="A143" t="str">
        <f>"Norman"</f>
        <v>Norman</v>
      </c>
      <c r="B143">
        <v>0</v>
      </c>
      <c r="D143">
        <v>1</v>
      </c>
      <c r="E143">
        <v>13</v>
      </c>
      <c r="F143" s="1">
        <v>42573</v>
      </c>
      <c r="G143" s="1">
        <v>42573</v>
      </c>
      <c r="H143">
        <v>5</v>
      </c>
      <c r="I143">
        <v>40</v>
      </c>
      <c r="J143">
        <v>0</v>
      </c>
      <c r="K143">
        <v>35.552937899999996</v>
      </c>
      <c r="L143">
        <v>-97.046161600000005</v>
      </c>
      <c r="M143" s="5">
        <f>ACOS(COS(RADIANS(90-$P$2)) *COS(RADIANS(90-Table223[[#This Row],[Latitude]])) +SIN(RADIANS(90-$P$2)) *SIN(RADIANS(90-Table223[[#This Row],[Latitude]])) *COS(RADIANS($Q$2-Table223[[#This Row],[Longitude]]))) *3958.756</f>
        <v>32.913658964668713</v>
      </c>
      <c r="N143" s="5">
        <f>Table22[[#This Row],[Permit Approval Date]]-Table22[[#This Row],[Permit Submitted Date]]</f>
        <v>8</v>
      </c>
    </row>
    <row r="144" spans="1:14">
      <c r="A144" t="str">
        <f>"Norman"</f>
        <v>Norman</v>
      </c>
      <c r="B144">
        <v>1</v>
      </c>
      <c r="C144">
        <v>1</v>
      </c>
      <c r="D144">
        <v>1</v>
      </c>
      <c r="E144">
        <v>13</v>
      </c>
      <c r="F144" s="1">
        <v>42578</v>
      </c>
      <c r="G144" s="1">
        <v>42587</v>
      </c>
      <c r="H144">
        <v>12</v>
      </c>
      <c r="I144">
        <v>69.98</v>
      </c>
      <c r="J144">
        <v>12.57</v>
      </c>
      <c r="K144">
        <v>35.5002961</v>
      </c>
      <c r="L144">
        <v>-97.256200199999995</v>
      </c>
      <c r="M144" s="5">
        <f>ACOS(COS(RADIANS(90-$P$2)) *COS(RADIANS(90-Table223[[#This Row],[Latitude]])) +SIN(RADIANS(90-$P$2)) *SIN(RADIANS(90-Table223[[#This Row],[Latitude]])) *COS(RADIANS($Q$2-Table223[[#This Row],[Longitude]]))) *3958.756</f>
        <v>22.987352644938845</v>
      </c>
      <c r="N144" s="5">
        <f>Table22[[#This Row],[Permit Approval Date]]-Table22[[#This Row],[Permit Submitted Date]]</f>
        <v>0</v>
      </c>
    </row>
    <row r="145" spans="1:14">
      <c r="A145" t="str">
        <f>"Norman"</f>
        <v>Norman</v>
      </c>
      <c r="B145">
        <v>0</v>
      </c>
      <c r="D145">
        <v>1</v>
      </c>
      <c r="E145">
        <v>13</v>
      </c>
      <c r="F145" s="1">
        <v>42583</v>
      </c>
      <c r="G145" s="1">
        <v>42586</v>
      </c>
      <c r="H145">
        <v>5</v>
      </c>
      <c r="I145">
        <v>40</v>
      </c>
      <c r="J145">
        <v>2</v>
      </c>
      <c r="K145">
        <v>35.482937899999996</v>
      </c>
      <c r="L145">
        <v>-97.206161600000001</v>
      </c>
      <c r="M145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45" s="5">
        <f>Table22[[#This Row],[Permit Approval Date]]-Table22[[#This Row],[Permit Submitted Date]]</f>
        <v>0</v>
      </c>
    </row>
    <row r="146" spans="1:14">
      <c r="A146" t="str">
        <f>"Norman"</f>
        <v>Norman</v>
      </c>
      <c r="B146">
        <v>0</v>
      </c>
      <c r="D146">
        <v>1</v>
      </c>
      <c r="E146">
        <v>13</v>
      </c>
      <c r="F146" s="1">
        <v>42604</v>
      </c>
      <c r="G146" s="1">
        <v>42608</v>
      </c>
      <c r="H146">
        <v>3</v>
      </c>
      <c r="I146">
        <v>21.15</v>
      </c>
      <c r="J146">
        <v>0</v>
      </c>
      <c r="K146">
        <v>35.132937899999995</v>
      </c>
      <c r="L146">
        <v>-97.326161600000006</v>
      </c>
      <c r="M146" s="5">
        <f>ACOS(COS(RADIANS(90-$P$2)) *COS(RADIANS(90-Table223[[#This Row],[Latitude]])) +SIN(RADIANS(90-$P$2)) *SIN(RADIANS(90-Table223[[#This Row],[Latitude]])) *COS(RADIANS($Q$2-Table223[[#This Row],[Longitude]]))) *3958.756</f>
        <v>8.4746053013923888</v>
      </c>
      <c r="N146" s="5">
        <f>Table22[[#This Row],[Permit Approval Date]]-Table22[[#This Row],[Permit Submitted Date]]</f>
        <v>17</v>
      </c>
    </row>
    <row r="147" spans="1:14">
      <c r="A147" t="str">
        <f>"Norman"</f>
        <v>Norman</v>
      </c>
      <c r="B147">
        <v>0</v>
      </c>
      <c r="D147">
        <v>1</v>
      </c>
      <c r="E147">
        <v>13</v>
      </c>
      <c r="F147" s="1">
        <v>42612</v>
      </c>
      <c r="G147" s="1">
        <v>42614</v>
      </c>
      <c r="H147">
        <v>3</v>
      </c>
      <c r="I147">
        <v>17.060000000000002</v>
      </c>
      <c r="J147">
        <v>0</v>
      </c>
      <c r="K147">
        <v>35.202937899999995</v>
      </c>
      <c r="L147">
        <v>-97.206161600000001</v>
      </c>
      <c r="M147" s="5">
        <f>ACOS(COS(RADIANS(90-$P$2)) *COS(RADIANS(90-Table223[[#This Row],[Latitude]])) +SIN(RADIANS(90-$P$2)) *SIN(RADIANS(90-Table223[[#This Row],[Latitude]])) *COS(RADIANS($Q$2-Table223[[#This Row],[Longitude]]))) *3958.756</f>
        <v>13.577014277156541</v>
      </c>
      <c r="N147" s="5">
        <f>Table22[[#This Row],[Permit Approval Date]]-Table22[[#This Row],[Permit Submitted Date]]</f>
        <v>6</v>
      </c>
    </row>
    <row r="148" spans="1:14">
      <c r="A148" t="str">
        <f>"Norman"</f>
        <v>Norman</v>
      </c>
      <c r="B148">
        <v>0</v>
      </c>
      <c r="D148">
        <v>1</v>
      </c>
      <c r="E148">
        <v>13</v>
      </c>
      <c r="F148" s="1">
        <v>42621</v>
      </c>
      <c r="G148" s="1">
        <v>42642</v>
      </c>
      <c r="H148">
        <v>5</v>
      </c>
      <c r="I148">
        <v>48.94</v>
      </c>
      <c r="J148">
        <v>0</v>
      </c>
      <c r="K148">
        <v>34.942937899999997</v>
      </c>
      <c r="L148">
        <v>-97.766161600000004</v>
      </c>
      <c r="M148" s="5">
        <f>ACOS(COS(RADIANS(90-$P$2)) *COS(RADIANS(90-Table223[[#This Row],[Latitude]])) +SIN(RADIANS(90-$P$2)) *SIN(RADIANS(90-Table223[[#This Row],[Latitude]])) *COS(RADIANS($Q$2-Table223[[#This Row],[Longitude]]))) *3958.756</f>
        <v>25.632407703032921</v>
      </c>
      <c r="N148" s="5">
        <f>Table22[[#This Row],[Permit Approval Date]]-Table22[[#This Row],[Permit Submitted Date]]</f>
        <v>7</v>
      </c>
    </row>
    <row r="149" spans="1:14">
      <c r="A149" t="str">
        <f>"Norman"</f>
        <v>Norman</v>
      </c>
      <c r="B149">
        <v>0</v>
      </c>
      <c r="D149">
        <v>1</v>
      </c>
      <c r="E149">
        <v>13</v>
      </c>
      <c r="F149" s="1">
        <v>42647</v>
      </c>
      <c r="G149" s="1">
        <v>42647</v>
      </c>
      <c r="H149">
        <v>2</v>
      </c>
      <c r="I149">
        <v>22.42</v>
      </c>
      <c r="J149">
        <v>0</v>
      </c>
      <c r="K149">
        <v>36.292937899999998</v>
      </c>
      <c r="L149">
        <v>-97.7861616</v>
      </c>
      <c r="M149" s="5">
        <f>ACOS(COS(RADIANS(90-$P$2)) *COS(RADIANS(90-Table223[[#This Row],[Latitude]])) +SIN(RADIANS(90-$P$2)) *SIN(RADIANS(90-Table223[[#This Row],[Latitude]])) *COS(RADIANS($Q$2-Table223[[#This Row],[Longitude]]))) *3958.756</f>
        <v>77.471292321758767</v>
      </c>
      <c r="N149" s="5">
        <f>Table22[[#This Row],[Permit Approval Date]]-Table22[[#This Row],[Permit Submitted Date]]</f>
        <v>19</v>
      </c>
    </row>
    <row r="150" spans="1:14">
      <c r="A150" t="str">
        <f>"Norman"</f>
        <v>Norman</v>
      </c>
      <c r="B150">
        <v>1</v>
      </c>
      <c r="C150">
        <v>1</v>
      </c>
      <c r="D150">
        <v>1</v>
      </c>
      <c r="E150">
        <v>13</v>
      </c>
      <c r="F150" s="1">
        <v>42653</v>
      </c>
      <c r="G150" s="1">
        <v>42668</v>
      </c>
      <c r="H150">
        <v>14</v>
      </c>
      <c r="I150">
        <v>82.81</v>
      </c>
      <c r="J150">
        <v>11.52</v>
      </c>
      <c r="K150">
        <v>35.260296100000005</v>
      </c>
      <c r="L150">
        <v>-96.546200200000015</v>
      </c>
      <c r="M150" s="5">
        <f>ACOS(COS(RADIANS(90-$P$2)) *COS(RADIANS(90-Table223[[#This Row],[Latitude]])) +SIN(RADIANS(90-$P$2)) *SIN(RADIANS(90-Table223[[#This Row],[Latitude]])) *COS(RADIANS($Q$2-Table223[[#This Row],[Longitude]]))) *3958.756</f>
        <v>50.953960558140352</v>
      </c>
      <c r="N150" s="5">
        <f>Table22[[#This Row],[Permit Approval Date]]-Table22[[#This Row],[Permit Submitted Date]]</f>
        <v>0</v>
      </c>
    </row>
    <row r="151" spans="1:14">
      <c r="A151" t="str">
        <f>"Norman"</f>
        <v>Norman</v>
      </c>
      <c r="B151">
        <v>0</v>
      </c>
      <c r="D151">
        <v>1</v>
      </c>
      <c r="E151">
        <v>13</v>
      </c>
      <c r="F151" s="1">
        <v>42705</v>
      </c>
      <c r="G151" s="1">
        <v>42705</v>
      </c>
      <c r="H151">
        <v>3</v>
      </c>
      <c r="I151">
        <v>24.18</v>
      </c>
      <c r="J151">
        <v>0</v>
      </c>
      <c r="K151">
        <v>34.902937899999998</v>
      </c>
      <c r="L151">
        <v>-97.886161600000008</v>
      </c>
      <c r="M151" s="5">
        <f>ACOS(COS(RADIANS(90-$P$2)) *COS(RADIANS(90-Table223[[#This Row],[Latitude]])) +SIN(RADIANS(90-$P$2)) *SIN(RADIANS(90-Table223[[#This Row],[Latitude]])) *COS(RADIANS($Q$2-Table223[[#This Row],[Longitude]]))) *3958.756</f>
        <v>32.507095666015886</v>
      </c>
      <c r="N151" s="5">
        <f>Table22[[#This Row],[Permit Approval Date]]-Table22[[#This Row],[Permit Submitted Date]]</f>
        <v>6</v>
      </c>
    </row>
    <row r="152" spans="1:14">
      <c r="A152" t="str">
        <f>"Norman"</f>
        <v>Norman</v>
      </c>
      <c r="B152">
        <v>0</v>
      </c>
      <c r="D152">
        <v>1</v>
      </c>
      <c r="E152">
        <v>13</v>
      </c>
      <c r="F152" s="1">
        <v>42718</v>
      </c>
      <c r="G152" s="1">
        <v>42725</v>
      </c>
      <c r="H152">
        <v>6</v>
      </c>
      <c r="I152">
        <v>50.040000000000006</v>
      </c>
      <c r="J152">
        <v>0</v>
      </c>
      <c r="K152">
        <v>35.362937899999999</v>
      </c>
      <c r="L152">
        <v>-97.236161600000003</v>
      </c>
      <c r="M152" s="5">
        <f>ACOS(COS(RADIANS(90-$P$2)) *COS(RADIANS(90-Table223[[#This Row],[Latitude]])) +SIN(RADIANS(90-$P$2)) *SIN(RADIANS(90-Table223[[#This Row],[Latitude]])) *COS(RADIANS($Q$2-Table223[[#This Row],[Longitude]]))) *3958.756</f>
        <v>16.07386776250852</v>
      </c>
      <c r="N152" s="5">
        <f>Table22[[#This Row],[Permit Approval Date]]-Table22[[#This Row],[Permit Submitted Date]]</f>
        <v>6</v>
      </c>
    </row>
    <row r="153" spans="1:14">
      <c r="A153" t="str">
        <f>"Norman"</f>
        <v>Norman</v>
      </c>
      <c r="B153">
        <v>0</v>
      </c>
      <c r="D153">
        <v>1</v>
      </c>
      <c r="E153">
        <v>13</v>
      </c>
      <c r="F153" s="1">
        <v>42817</v>
      </c>
      <c r="G153" s="1">
        <v>42822</v>
      </c>
      <c r="H153">
        <v>5</v>
      </c>
      <c r="I153">
        <v>25.55</v>
      </c>
      <c r="J153">
        <v>0</v>
      </c>
      <c r="K153">
        <v>35.482937899999996</v>
      </c>
      <c r="L153">
        <v>-97.206161600000001</v>
      </c>
      <c r="M153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53" s="5">
        <f>Table22[[#This Row],[Permit Approval Date]]-Table22[[#This Row],[Permit Submitted Date]]</f>
        <v>0</v>
      </c>
    </row>
    <row r="154" spans="1:14">
      <c r="A154" t="str">
        <f>"Norman"</f>
        <v>Norman</v>
      </c>
      <c r="B154">
        <v>1</v>
      </c>
      <c r="C154">
        <v>1</v>
      </c>
      <c r="D154">
        <v>1</v>
      </c>
      <c r="E154">
        <v>13</v>
      </c>
      <c r="F154" s="1">
        <v>42818</v>
      </c>
      <c r="G154" s="1">
        <v>42839</v>
      </c>
      <c r="H154">
        <v>8</v>
      </c>
      <c r="I154">
        <v>45.98</v>
      </c>
      <c r="J154">
        <v>10.58</v>
      </c>
      <c r="K154">
        <v>35.310557000000003</v>
      </c>
      <c r="L154">
        <v>-97.71018140000001</v>
      </c>
      <c r="M154" s="5">
        <f>ACOS(COS(RADIANS(90-$P$2)) *COS(RADIANS(90-Table223[[#This Row],[Latitude]])) +SIN(RADIANS(90-$P$2)) *SIN(RADIANS(90-Table223[[#This Row],[Latitude]])) *COS(RADIANS($Q$2-Table223[[#This Row],[Longitude]]))) *3958.756</f>
        <v>16.529734858429485</v>
      </c>
      <c r="N154" s="5">
        <f>Table22[[#This Row],[Permit Approval Date]]-Table22[[#This Row],[Permit Submitted Date]]</f>
        <v>0</v>
      </c>
    </row>
    <row r="155" spans="1:14">
      <c r="A155" t="str">
        <f>"Norman"</f>
        <v>Norman</v>
      </c>
      <c r="B155">
        <v>1</v>
      </c>
      <c r="D155">
        <v>1</v>
      </c>
      <c r="E155">
        <v>13</v>
      </c>
      <c r="F155" s="1">
        <v>42822</v>
      </c>
      <c r="G155" s="1">
        <v>42838</v>
      </c>
      <c r="H155">
        <v>7</v>
      </c>
      <c r="I155">
        <v>51.629999999999995</v>
      </c>
      <c r="J155">
        <v>1.5</v>
      </c>
      <c r="K155">
        <v>35.400296099999998</v>
      </c>
      <c r="L155">
        <v>-96.566200199999997</v>
      </c>
      <c r="M155" s="5">
        <f>ACOS(COS(RADIANS(90-$P$2)) *COS(RADIANS(90-Table223[[#This Row],[Latitude]])) +SIN(RADIANS(90-$P$2)) *SIN(RADIANS(90-Table223[[#This Row],[Latitude]])) *COS(RADIANS($Q$2-Table223[[#This Row],[Longitude]]))) *3958.756</f>
        <v>51.42617686088213</v>
      </c>
      <c r="N155" s="5">
        <f>Table22[[#This Row],[Permit Approval Date]]-Table22[[#This Row],[Permit Submitted Date]]</f>
        <v>0</v>
      </c>
    </row>
    <row r="156" spans="1:14">
      <c r="A156" t="str">
        <f>"Norman"</f>
        <v>Norman</v>
      </c>
      <c r="B156">
        <v>0</v>
      </c>
      <c r="D156">
        <v>1</v>
      </c>
      <c r="E156">
        <v>13</v>
      </c>
      <c r="F156" s="1">
        <v>42822</v>
      </c>
      <c r="G156" s="1">
        <v>42824</v>
      </c>
      <c r="H156">
        <v>4</v>
      </c>
      <c r="I156">
        <v>27.89</v>
      </c>
      <c r="J156">
        <v>0</v>
      </c>
      <c r="K156">
        <v>35.482937899999996</v>
      </c>
      <c r="L156">
        <v>-97.206161600000001</v>
      </c>
      <c r="M156" s="5">
        <f>ACOS(COS(RADIANS(90-$P$2)) *COS(RADIANS(90-Table223[[#This Row],[Latitude]])) +SIN(RADIANS(90-$P$2)) *SIN(RADIANS(90-Table223[[#This Row],[Latitude]])) *COS(RADIANS($Q$2-Table223[[#This Row],[Longitude]]))) *3958.756</f>
        <v>23.443563020453009</v>
      </c>
      <c r="N156" s="5">
        <f>Table22[[#This Row],[Permit Approval Date]]-Table22[[#This Row],[Permit Submitted Date]]</f>
        <v>0</v>
      </c>
    </row>
    <row r="157" spans="1:14">
      <c r="A157" t="str">
        <f>"Norman"</f>
        <v>Norman</v>
      </c>
      <c r="B157">
        <v>1</v>
      </c>
      <c r="D157">
        <v>1</v>
      </c>
      <c r="E157">
        <v>13</v>
      </c>
      <c r="F157" s="1">
        <v>42835</v>
      </c>
      <c r="G157" s="1">
        <v>42856</v>
      </c>
      <c r="H157">
        <v>6</v>
      </c>
      <c r="I157">
        <v>58.46</v>
      </c>
      <c r="J157">
        <v>0</v>
      </c>
      <c r="K157">
        <v>35.200296100000003</v>
      </c>
      <c r="L157">
        <v>-97.456200200000012</v>
      </c>
      <c r="M157" s="5">
        <f>ACOS(COS(RADIANS(90-$P$2)) *COS(RADIANS(90-Table223[[#This Row],[Latitude]])) +SIN(RADIANS(90-$P$2)) *SIN(RADIANS(90-Table223[[#This Row],[Latitude]])) *COS(RADIANS($Q$2-Table223[[#This Row],[Longitude]]))) *3958.756</f>
        <v>0.67208451015404147</v>
      </c>
      <c r="N157" s="5">
        <f>Table22[[#This Row],[Permit Approval Date]]-Table22[[#This Row],[Permit Submitted Date]]</f>
        <v>6</v>
      </c>
    </row>
    <row r="158" spans="1:14">
      <c r="A158" t="str">
        <f>"Norman"</f>
        <v>Norman</v>
      </c>
      <c r="B158">
        <v>0</v>
      </c>
      <c r="D158">
        <v>1</v>
      </c>
      <c r="E158">
        <v>13</v>
      </c>
      <c r="F158" s="1">
        <v>42844</v>
      </c>
      <c r="G158" s="1">
        <v>42844</v>
      </c>
      <c r="H158">
        <v>6</v>
      </c>
      <c r="I158">
        <v>44.39</v>
      </c>
      <c r="J158">
        <v>0</v>
      </c>
      <c r="K158">
        <v>35.082937899999997</v>
      </c>
      <c r="L158">
        <v>-97.616161599999998</v>
      </c>
      <c r="M158" s="5">
        <f>ACOS(COS(RADIANS(90-$P$2)) *COS(RADIANS(90-Table223[[#This Row],[Latitude]])) +SIN(RADIANS(90-$P$2)) *SIN(RADIANS(90-Table223[[#This Row],[Latitude]])) *COS(RADIANS($Q$2-Table223[[#This Row],[Longitude]]))) *3958.756</f>
        <v>12.811370472846091</v>
      </c>
      <c r="N158" s="5">
        <f>Table22[[#This Row],[Permit Approval Date]]-Table22[[#This Row],[Permit Submitted Date]]</f>
        <v>4</v>
      </c>
    </row>
    <row r="159" spans="1:14">
      <c r="A159" t="str">
        <f>"Norman"</f>
        <v>Norman</v>
      </c>
      <c r="B159">
        <v>1</v>
      </c>
      <c r="D159">
        <v>1</v>
      </c>
      <c r="E159">
        <v>13</v>
      </c>
      <c r="F159" s="1">
        <v>42871</v>
      </c>
      <c r="G159" s="1">
        <v>42895</v>
      </c>
      <c r="H159">
        <v>4</v>
      </c>
      <c r="I159">
        <v>36.54</v>
      </c>
      <c r="J159">
        <v>0</v>
      </c>
      <c r="K159">
        <v>35.200296100000003</v>
      </c>
      <c r="L159">
        <v>-97.456200200000012</v>
      </c>
      <c r="M159" s="5">
        <f>ACOS(COS(RADIANS(90-$P$2)) *COS(RADIANS(90-Table223[[#This Row],[Latitude]])) +SIN(RADIANS(90-$P$2)) *SIN(RADIANS(90-Table223[[#This Row],[Latitude]])) *COS(RADIANS($Q$2-Table223[[#This Row],[Longitude]]))) *3958.756</f>
        <v>0.67208451015404147</v>
      </c>
      <c r="N159" s="5">
        <f>Table22[[#This Row],[Permit Approval Date]]-Table22[[#This Row],[Permit Submitted Date]]</f>
        <v>4</v>
      </c>
    </row>
    <row r="160" spans="1:14">
      <c r="A160" t="str">
        <f>"Norman"</f>
        <v>Norman</v>
      </c>
      <c r="B160">
        <v>0</v>
      </c>
      <c r="D160">
        <v>1</v>
      </c>
      <c r="E160">
        <v>13</v>
      </c>
      <c r="F160" s="1">
        <v>42891</v>
      </c>
      <c r="G160" s="1">
        <v>42891</v>
      </c>
      <c r="H160">
        <v>4</v>
      </c>
      <c r="I160">
        <v>31.519999999999996</v>
      </c>
      <c r="J160">
        <v>0</v>
      </c>
      <c r="K160">
        <v>35.232937899999996</v>
      </c>
      <c r="L160">
        <v>-97.006161599999999</v>
      </c>
      <c r="M160" s="5">
        <f>ACOS(COS(RADIANS(90-$P$2)) *COS(RADIANS(90-Table223[[#This Row],[Latitude]])) +SIN(RADIANS(90-$P$2)) *SIN(RADIANS(90-Table223[[#This Row],[Latitude]])) *COS(RADIANS($Q$2-Table223[[#This Row],[Longitude]]))) *3958.756</f>
        <v>24.931120266161376</v>
      </c>
      <c r="N160" s="5">
        <f>Table22[[#This Row],[Permit Approval Date]]-Table22[[#This Row],[Permit Submitted Date]]</f>
        <v>14</v>
      </c>
    </row>
    <row r="161" spans="1:17">
      <c r="A161" t="str">
        <f>"Norman"</f>
        <v>Norman</v>
      </c>
      <c r="B161">
        <v>1</v>
      </c>
      <c r="D161">
        <v>1</v>
      </c>
      <c r="E161">
        <v>13</v>
      </c>
      <c r="F161" s="1">
        <v>42921</v>
      </c>
      <c r="G161" s="1">
        <v>42921</v>
      </c>
      <c r="H161">
        <v>13</v>
      </c>
      <c r="I161">
        <v>61.96</v>
      </c>
      <c r="J161">
        <v>6.17</v>
      </c>
      <c r="K161">
        <v>35.180556999999993</v>
      </c>
      <c r="L161">
        <v>-97.540181399999994</v>
      </c>
      <c r="M161" s="5">
        <f>ACOS(COS(RADIANS(90-$P$2)) *COS(RADIANS(90-Table223[[#This Row],[Latitude]])) +SIN(RADIANS(90-$P$2)) *SIN(RADIANS(90-Table223[[#This Row],[Latitude]])) *COS(RADIANS($Q$2-Table223[[#This Row],[Longitude]]))) *3958.756</f>
        <v>5.5692151990718619</v>
      </c>
      <c r="N161" s="5">
        <f>Table22[[#This Row],[Permit Approval Date]]-Table22[[#This Row],[Permit Submitted Date]]</f>
        <v>4</v>
      </c>
    </row>
    <row r="162" spans="1:17">
      <c r="A162" t="str">
        <f>"Norman"</f>
        <v>Norman</v>
      </c>
      <c r="B162">
        <v>0</v>
      </c>
      <c r="D162">
        <v>1</v>
      </c>
      <c r="E162">
        <v>13</v>
      </c>
      <c r="F162" s="1">
        <v>42951</v>
      </c>
      <c r="G162" s="1">
        <v>42957</v>
      </c>
      <c r="H162">
        <v>4</v>
      </c>
      <c r="I162">
        <v>21.23</v>
      </c>
      <c r="J162">
        <v>0</v>
      </c>
      <c r="K162">
        <v>35.352937899999993</v>
      </c>
      <c r="L162">
        <v>-97.196161599999996</v>
      </c>
      <c r="M162" s="5">
        <f>ACOS(COS(RADIANS(90-$P$2)) *COS(RADIANS(90-Table223[[#This Row],[Latitude]])) +SIN(RADIANS(90-$P$2)) *SIN(RADIANS(90-Table223[[#This Row],[Latitude]])) *COS(RADIANS($Q$2-Table223[[#This Row],[Longitude]]))) *3958.756</f>
        <v>17.393696381103698</v>
      </c>
      <c r="N162" s="5">
        <f>Table22[[#This Row],[Permit Approval Date]]-Table22[[#This Row],[Permit Submitted Date]]</f>
        <v>15</v>
      </c>
    </row>
    <row r="163" spans="1:17">
      <c r="A163" t="str">
        <f>"Norman"</f>
        <v>Norman</v>
      </c>
      <c r="B163">
        <v>1</v>
      </c>
      <c r="D163">
        <v>1</v>
      </c>
      <c r="E163">
        <v>13</v>
      </c>
      <c r="F163" s="1">
        <v>42963</v>
      </c>
      <c r="G163" s="1">
        <v>42963</v>
      </c>
      <c r="H163">
        <v>6</v>
      </c>
      <c r="I163">
        <v>29.9</v>
      </c>
      <c r="J163">
        <v>7.63</v>
      </c>
      <c r="K163">
        <v>35.260556999999999</v>
      </c>
      <c r="L163">
        <v>-97.540181399999994</v>
      </c>
      <c r="M163" s="5">
        <f>ACOS(COS(RADIANS(90-$P$2)) *COS(RADIANS(90-Table223[[#This Row],[Latitude]])) +SIN(RADIANS(90-$P$2)) *SIN(RADIANS(90-Table223[[#This Row],[Latitude]])) *COS(RADIANS($Q$2-Table223[[#This Row],[Longitude]]))) *3958.756</f>
        <v>6.4849763629514818</v>
      </c>
      <c r="N163" s="5">
        <f>Table22[[#This Row],[Permit Approval Date]]-Table22[[#This Row],[Permit Submitted Date]]</f>
        <v>0</v>
      </c>
    </row>
    <row r="164" spans="1:17">
      <c r="A164" t="str">
        <f>"Norman"</f>
        <v>Norman</v>
      </c>
      <c r="B164">
        <v>0</v>
      </c>
      <c r="D164">
        <v>1</v>
      </c>
      <c r="E164">
        <v>13</v>
      </c>
      <c r="F164" s="1">
        <v>42976</v>
      </c>
      <c r="G164" s="1">
        <v>42979</v>
      </c>
      <c r="H164">
        <v>5</v>
      </c>
      <c r="I164">
        <v>34.94</v>
      </c>
      <c r="J164">
        <v>0</v>
      </c>
      <c r="K164">
        <v>35.172937899999994</v>
      </c>
      <c r="L164">
        <v>-97.276161599999995</v>
      </c>
      <c r="M164" s="5">
        <f>ACOS(COS(RADIANS(90-$P$2)) *COS(RADIANS(90-Table223[[#This Row],[Latitude]])) +SIN(RADIANS(90-$P$2)) *SIN(RADIANS(90-Table223[[#This Row],[Latitude]])) *COS(RADIANS($Q$2-Table223[[#This Row],[Longitude]]))) *3958.756</f>
        <v>9.893608223818962</v>
      </c>
      <c r="N164" s="5">
        <f>Table22[[#This Row],[Permit Approval Date]]-Table22[[#This Row],[Permit Submitted Date]]</f>
        <v>6</v>
      </c>
    </row>
    <row r="165" spans="1:17">
      <c r="A165" t="str">
        <f>"Norman"</f>
        <v>Norman</v>
      </c>
      <c r="B165">
        <v>0</v>
      </c>
      <c r="D165">
        <v>1</v>
      </c>
      <c r="E165">
        <v>13</v>
      </c>
      <c r="F165" s="1">
        <v>42993</v>
      </c>
      <c r="G165" s="1">
        <v>42998</v>
      </c>
      <c r="H165">
        <v>4</v>
      </c>
      <c r="I165">
        <v>32.950000000000003</v>
      </c>
      <c r="J165">
        <v>0</v>
      </c>
      <c r="K165">
        <v>35.352937899999993</v>
      </c>
      <c r="L165">
        <v>-97.196161599999996</v>
      </c>
      <c r="M165" s="5">
        <f>ACOS(COS(RADIANS(90-$P$2)) *COS(RADIANS(90-Table223[[#This Row],[Latitude]])) +SIN(RADIANS(90-$P$2)) *SIN(RADIANS(90-Table223[[#This Row],[Latitude]])) *COS(RADIANS($Q$2-Table223[[#This Row],[Longitude]]))) *3958.756</f>
        <v>17.393696381103698</v>
      </c>
      <c r="N165" s="5">
        <f>Table22[[#This Row],[Permit Approval Date]]-Table22[[#This Row],[Permit Submitted Date]]</f>
        <v>6</v>
      </c>
    </row>
    <row r="166" spans="1:17">
      <c r="A166" t="str">
        <f>"Norman"</f>
        <v>Norman</v>
      </c>
      <c r="B166">
        <v>1</v>
      </c>
      <c r="C166">
        <v>1</v>
      </c>
      <c r="D166">
        <v>1</v>
      </c>
      <c r="E166">
        <v>13</v>
      </c>
      <c r="F166" s="1">
        <v>43006</v>
      </c>
      <c r="G166" s="1">
        <v>43006</v>
      </c>
      <c r="H166">
        <v>8</v>
      </c>
      <c r="I166">
        <v>30.57</v>
      </c>
      <c r="J166">
        <v>26.96</v>
      </c>
      <c r="K166">
        <v>35.280557000000002</v>
      </c>
      <c r="L166">
        <v>-97.320181399999996</v>
      </c>
      <c r="M166" s="5">
        <f>ACOS(COS(RADIANS(90-$P$2)) *COS(RADIANS(90-Table223[[#This Row],[Latitude]])) +SIN(RADIANS(90-$P$2)) *SIN(RADIANS(90-Table223[[#This Row],[Latitude]])) *COS(RADIANS($Q$2-Table223[[#This Row],[Longitude]]))) *3958.756</f>
        <v>8.7973049412467539</v>
      </c>
      <c r="N166" s="5">
        <f>Table22[[#This Row],[Permit Approval Date]]-Table22[[#This Row],[Permit Submitted Date]]</f>
        <v>9</v>
      </c>
    </row>
    <row r="167" spans="1:17">
      <c r="A167" t="str">
        <f>"Norman"</f>
        <v>Norman</v>
      </c>
      <c r="B167">
        <v>0</v>
      </c>
      <c r="D167">
        <v>1</v>
      </c>
      <c r="E167">
        <v>13</v>
      </c>
      <c r="F167" s="1">
        <v>43013</v>
      </c>
      <c r="G167" s="1">
        <v>43013</v>
      </c>
      <c r="H167">
        <v>4</v>
      </c>
      <c r="I167">
        <v>40.47</v>
      </c>
      <c r="J167">
        <v>0</v>
      </c>
      <c r="K167">
        <v>35.232937899999996</v>
      </c>
      <c r="L167">
        <v>-97.006161599999999</v>
      </c>
      <c r="M167" s="5">
        <f>ACOS(COS(RADIANS(90-$P$2)) *COS(RADIANS(90-Table223[[#This Row],[Latitude]])) +SIN(RADIANS(90-$P$2)) *SIN(RADIANS(90-Table223[[#This Row],[Latitude]])) *COS(RADIANS($Q$2-Table223[[#This Row],[Longitude]]))) *3958.756</f>
        <v>24.931120266161376</v>
      </c>
      <c r="N167" s="5">
        <f>Table22[[#This Row],[Permit Approval Date]]-Table22[[#This Row],[Permit Submitted Date]]</f>
        <v>0</v>
      </c>
    </row>
    <row r="168" spans="1:17">
      <c r="A168" t="str">
        <f>"Norman"</f>
        <v>Norman</v>
      </c>
      <c r="B168">
        <v>1</v>
      </c>
      <c r="D168">
        <v>1</v>
      </c>
      <c r="E168">
        <v>13</v>
      </c>
      <c r="F168" s="1">
        <v>43036</v>
      </c>
      <c r="G168" s="1">
        <v>43046</v>
      </c>
      <c r="H168">
        <v>5</v>
      </c>
      <c r="I168">
        <v>45.809999999999995</v>
      </c>
      <c r="J168">
        <v>0</v>
      </c>
      <c r="K168">
        <v>35.128142000000004</v>
      </c>
      <c r="L168">
        <v>-97.295610999999994</v>
      </c>
      <c r="M168" s="5">
        <f>ACOS(COS(RADIANS(90-$P$2)) *COS(RADIANS(90-Table223[[#This Row],[Latitude]])) +SIN(RADIANS(90-$P$2)) *SIN(RADIANS(90-Table223[[#This Row],[Latitude]])) *COS(RADIANS($Q$2-Table223[[#This Row],[Longitude]]))) *3958.756</f>
        <v>10.086529621740086</v>
      </c>
      <c r="N168" s="5">
        <f>Table22[[#This Row],[Permit Approval Date]]-Table22[[#This Row],[Permit Submitted Date]]</f>
        <v>0</v>
      </c>
    </row>
    <row r="169" spans="1:17">
      <c r="A169" t="str">
        <f>"Norman"</f>
        <v>Norman</v>
      </c>
      <c r="B169">
        <v>1</v>
      </c>
      <c r="D169">
        <v>1</v>
      </c>
      <c r="E169">
        <v>13</v>
      </c>
      <c r="F169" s="1">
        <v>43038</v>
      </c>
      <c r="G169" s="1">
        <v>43038</v>
      </c>
      <c r="H169">
        <v>8</v>
      </c>
      <c r="I169">
        <v>64.27000000000001</v>
      </c>
      <c r="J169">
        <v>0</v>
      </c>
      <c r="K169">
        <v>35.563205600000003</v>
      </c>
      <c r="L169">
        <v>-98.008782400000001</v>
      </c>
      <c r="M169" s="5">
        <f>ACOS(COS(RADIANS(90-$P$2)) *COS(RADIANS(90-Table223[[#This Row],[Latitude]])) +SIN(RADIANS(90-$P$2)) *SIN(RADIANS(90-Table223[[#This Row],[Latitude]])) *COS(RADIANS($Q$2-Table223[[#This Row],[Longitude]]))) *3958.756</f>
        <v>40.145756784732434</v>
      </c>
      <c r="N169" s="5">
        <f>Table22[[#This Row],[Permit Approval Date]]-Table22[[#This Row],[Permit Submitted Date]]</f>
        <v>0</v>
      </c>
    </row>
    <row r="170" spans="1:17">
      <c r="A170" t="str">
        <f>"Norman"</f>
        <v>Norman</v>
      </c>
      <c r="B170">
        <v>1</v>
      </c>
      <c r="D170">
        <v>1</v>
      </c>
      <c r="E170">
        <v>13</v>
      </c>
      <c r="F170" s="1">
        <v>43039</v>
      </c>
      <c r="G170" s="1">
        <v>43040</v>
      </c>
      <c r="H170">
        <v>4</v>
      </c>
      <c r="I170">
        <v>39.53</v>
      </c>
      <c r="J170">
        <v>0</v>
      </c>
      <c r="K170">
        <v>35.211928299999997</v>
      </c>
      <c r="L170">
        <v>-97.016524599999997</v>
      </c>
      <c r="M170" s="5">
        <f>ACOS(COS(RADIANS(90-$P$2)) *COS(RADIANS(90-Table223[[#This Row],[Latitude]])) +SIN(RADIANS(90-$P$2)) *SIN(RADIANS(90-Table223[[#This Row],[Latitude]])) *COS(RADIANS($Q$2-Table223[[#This Row],[Longitude]]))) *3958.756</f>
        <v>24.283476477935956</v>
      </c>
      <c r="N170" s="5">
        <f>Table22[[#This Row],[Permit Approval Date]]-Table22[[#This Row],[Permit Submitted Date]]</f>
        <v>1</v>
      </c>
    </row>
    <row r="171" spans="1:17">
      <c r="A171" t="str">
        <f>"Norman"</f>
        <v>Norman</v>
      </c>
      <c r="B171">
        <v>1</v>
      </c>
      <c r="D171">
        <v>1</v>
      </c>
      <c r="E171">
        <v>13</v>
      </c>
      <c r="F171" s="1">
        <v>43048</v>
      </c>
      <c r="G171" s="1">
        <v>43048</v>
      </c>
      <c r="H171">
        <v>4</v>
      </c>
      <c r="I171">
        <v>27.14</v>
      </c>
      <c r="J171">
        <v>3.93</v>
      </c>
      <c r="K171">
        <v>35.260556999999999</v>
      </c>
      <c r="L171">
        <v>-97.540181399999994</v>
      </c>
      <c r="M171" s="5">
        <f>ACOS(COS(RADIANS(90-$P$2)) *COS(RADIANS(90-Table223[[#This Row],[Latitude]])) +SIN(RADIANS(90-$P$2)) *SIN(RADIANS(90-Table223[[#This Row],[Latitude]])) *COS(RADIANS($Q$2-Table223[[#This Row],[Longitude]]))) *3958.756</f>
        <v>6.4849763629514818</v>
      </c>
      <c r="N171" s="5">
        <f>Table22[[#This Row],[Permit Approval Date]]-Table22[[#This Row],[Permit Submitted Date]]</f>
        <v>3</v>
      </c>
    </row>
    <row r="172" spans="1:17">
      <c r="A172" t="str">
        <f>"Norman"</f>
        <v>Norman</v>
      </c>
      <c r="B172">
        <v>1</v>
      </c>
      <c r="D172">
        <v>1</v>
      </c>
      <c r="E172">
        <v>13</v>
      </c>
      <c r="F172" s="1">
        <v>43066</v>
      </c>
      <c r="G172" s="1">
        <v>43066</v>
      </c>
      <c r="H172">
        <v>10</v>
      </c>
      <c r="I172">
        <v>80.17</v>
      </c>
      <c r="J172">
        <v>0</v>
      </c>
      <c r="K172">
        <v>35.263205599999999</v>
      </c>
      <c r="L172">
        <v>-97.398782400000002</v>
      </c>
      <c r="M172" s="5">
        <f>ACOS(COS(RADIANS(90-$P$2)) *COS(RADIANS(90-Table223[[#This Row],[Latitude]])) +SIN(RADIANS(90-$P$2)) *SIN(RADIANS(90-Table223[[#This Row],[Latitude]])) *COS(RADIANS($Q$2-Table223[[#This Row],[Longitude]]))) *3958.756</f>
        <v>4.7825715003496638</v>
      </c>
      <c r="N172" s="5">
        <f>Table22[[#This Row],[Permit Approval Date]]-Table22[[#This Row],[Permit Submitted Date]]</f>
        <v>3</v>
      </c>
    </row>
    <row r="173" spans="1:17">
      <c r="A173" t="str">
        <f>"Norman"</f>
        <v>Norman</v>
      </c>
      <c r="B173">
        <v>1</v>
      </c>
      <c r="D173">
        <v>1</v>
      </c>
      <c r="E173">
        <v>13</v>
      </c>
      <c r="F173" s="1">
        <v>43067</v>
      </c>
      <c r="G173" s="1">
        <v>43067</v>
      </c>
      <c r="H173">
        <v>6</v>
      </c>
      <c r="I173">
        <v>28.990000000000002</v>
      </c>
      <c r="J173">
        <v>3.33</v>
      </c>
      <c r="K173">
        <v>35.320556999999994</v>
      </c>
      <c r="L173">
        <v>-97.540181399999994</v>
      </c>
      <c r="M173" s="5">
        <f>ACOS(COS(RADIANS(90-$P$2)) *COS(RADIANS(90-Table223[[#This Row],[Latitude]])) +SIN(RADIANS(90-$P$2)) *SIN(RADIANS(90-Table223[[#This Row],[Latitude]])) *COS(RADIANS($Q$2-Table223[[#This Row],[Longitude]]))) *3958.756</f>
        <v>9.5097119946493365</v>
      </c>
      <c r="N173" s="5">
        <f>Table22[[#This Row],[Permit Approval Date]]-Table22[[#This Row],[Permit Submitted Date]]</f>
        <v>1</v>
      </c>
    </row>
    <row r="174" spans="1:17">
      <c r="A174" t="str">
        <f>"Norman"</f>
        <v>Norman</v>
      </c>
      <c r="B174">
        <v>1</v>
      </c>
      <c r="D174">
        <v>1</v>
      </c>
      <c r="E174">
        <v>13</v>
      </c>
      <c r="F174" s="1">
        <v>43068</v>
      </c>
      <c r="G174" s="1">
        <v>43088</v>
      </c>
      <c r="H174">
        <v>5</v>
      </c>
      <c r="I174">
        <v>31.84</v>
      </c>
      <c r="J174">
        <v>5.37</v>
      </c>
      <c r="K174">
        <v>35.180556999999993</v>
      </c>
      <c r="L174">
        <v>-97.540181399999994</v>
      </c>
      <c r="M174" s="5">
        <f>ACOS(COS(RADIANS(90-$P$2)) *COS(RADIANS(90-Table223[[#This Row],[Latitude]])) +SIN(RADIANS(90-$P$2)) *SIN(RADIANS(90-Table223[[#This Row],[Latitude]])) *COS(RADIANS($Q$2-Table223[[#This Row],[Longitude]]))) *3958.756</f>
        <v>5.5692151990718619</v>
      </c>
      <c r="N174" s="5">
        <f>Table22[[#This Row],[Permit Approval Date]]-Table22[[#This Row],[Permit Submitted Date]]</f>
        <v>0</v>
      </c>
    </row>
    <row r="175" spans="1:17">
      <c r="A175" t="str">
        <f>"Norman"</f>
        <v>Norman</v>
      </c>
      <c r="B175">
        <v>0</v>
      </c>
      <c r="D175">
        <v>1</v>
      </c>
      <c r="E175">
        <v>13</v>
      </c>
      <c r="F175" s="1">
        <v>43070</v>
      </c>
      <c r="G175" s="1">
        <v>43074</v>
      </c>
      <c r="H175">
        <v>4</v>
      </c>
      <c r="I175">
        <v>29.67</v>
      </c>
      <c r="J175">
        <v>0</v>
      </c>
      <c r="K175">
        <v>35.192937899999997</v>
      </c>
      <c r="L175">
        <v>-97.396161599999999</v>
      </c>
      <c r="M175" s="5">
        <f>ACOS(COS(RADIANS(90-$P$2)) *COS(RADIANS(90-Table223[[#This Row],[Latitude]])) +SIN(RADIANS(90-$P$2)) *SIN(RADIANS(90-Table223[[#This Row],[Latitude]])) *COS(RADIANS($Q$2-Table223[[#This Row],[Longitude]]))) *3958.756</f>
        <v>2.9897876398657939</v>
      </c>
      <c r="N175" s="5">
        <f>Table22[[#This Row],[Permit Approval Date]]-Table22[[#This Row],[Permit Submitted Date]]</f>
        <v>0</v>
      </c>
    </row>
    <row r="176" spans="1:17">
      <c r="A176" s="6"/>
      <c r="B176" s="6"/>
      <c r="C176" s="6"/>
      <c r="D176" s="6"/>
      <c r="E176" s="6"/>
      <c r="F176" s="7"/>
      <c r="G176" s="7"/>
      <c r="H176" s="6"/>
      <c r="I176" s="6"/>
      <c r="J176" s="6"/>
      <c r="K176" s="6"/>
      <c r="L176" s="6"/>
      <c r="M176" s="6"/>
      <c r="N176" s="6"/>
      <c r="O176" s="6"/>
      <c r="P176" s="6"/>
      <c r="Q176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931"/>
  <sheetViews>
    <sheetView topLeftCell="A7" workbookViewId="0">
      <selection activeCell="M1" sqref="M1:Q2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3" max="13" width="10" customWidth="1"/>
    <col min="14" max="14" width="12.140625" customWidth="1"/>
    <col min="15" max="15" width="13.5703125" customWidth="1"/>
    <col min="16" max="16" width="10" customWidth="1"/>
    <col min="17" max="17" width="10.4257812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>
      <c r="A2" t="str">
        <f>"Norman"</f>
        <v>Norman</v>
      </c>
      <c r="B2">
        <v>0</v>
      </c>
      <c r="D2">
        <v>1</v>
      </c>
      <c r="E2">
        <v>14</v>
      </c>
      <c r="F2" s="1">
        <v>42376</v>
      </c>
      <c r="G2" s="1">
        <v>42381</v>
      </c>
      <c r="H2">
        <v>10</v>
      </c>
      <c r="I2">
        <v>72.5</v>
      </c>
      <c r="J2">
        <v>0</v>
      </c>
      <c r="K2">
        <v>35.192937899999997</v>
      </c>
      <c r="L2">
        <v>-97.396161599999999</v>
      </c>
      <c r="M2" s="5">
        <f>ACOS(COS(RADIANS(90-$P$2)) *COS(RADIANS(90-Table224[[#This Row],[Latitude]])) +SIN(RADIANS(90-$P$2)) *SIN(RADIANS(90-Table224[[#This Row],[Latitude]])) *COS(RADIANS($Q$2-Table224[[#This Row],[Longitude]]))) *3958.756</f>
        <v>2.9897876398657939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>
      <c r="A3" t="str">
        <f>"Norman"</f>
        <v>Norman</v>
      </c>
      <c r="B3">
        <v>0</v>
      </c>
      <c r="D3">
        <v>1</v>
      </c>
      <c r="E3">
        <v>14</v>
      </c>
      <c r="F3" s="1">
        <v>42389</v>
      </c>
      <c r="G3" s="1">
        <v>42389</v>
      </c>
      <c r="H3">
        <v>7</v>
      </c>
      <c r="I3">
        <v>57.5</v>
      </c>
      <c r="J3">
        <v>0</v>
      </c>
      <c r="K3">
        <v>34.902937899999998</v>
      </c>
      <c r="L3">
        <v>-97.376161600000003</v>
      </c>
      <c r="M3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3" s="5">
        <f>Table22[[#This Row],[Permit Approval Date]]-Table22[[#This Row],[Permit Submitted Date]]</f>
        <v>19</v>
      </c>
    </row>
    <row r="4" spans="1:17">
      <c r="A4" t="str">
        <f>"Norman"</f>
        <v>Norman</v>
      </c>
      <c r="B4">
        <v>0</v>
      </c>
      <c r="D4">
        <v>1</v>
      </c>
      <c r="E4">
        <v>14</v>
      </c>
      <c r="F4" s="1">
        <v>42390</v>
      </c>
      <c r="G4" s="1">
        <v>42397</v>
      </c>
      <c r="H4">
        <v>3</v>
      </c>
      <c r="I4">
        <v>24</v>
      </c>
      <c r="J4">
        <v>0</v>
      </c>
      <c r="K4">
        <v>35.112937899999999</v>
      </c>
      <c r="L4">
        <v>-97.386161600000008</v>
      </c>
      <c r="M4" s="5">
        <f>ACOS(COS(RADIANS(90-$P$2)) *COS(RADIANS(90-Table224[[#This Row],[Latitude]])) +SIN(RADIANS(90-$P$2)) *SIN(RADIANS(90-Table224[[#This Row],[Latitude]])) *COS(RADIANS($Q$2-Table224[[#This Row],[Longitude]]))) *3958.756</f>
        <v>7.2848211017391202</v>
      </c>
      <c r="N4" s="5">
        <f>Table22[[#This Row],[Permit Approval Date]]-Table22[[#This Row],[Permit Submitted Date]]</f>
        <v>14</v>
      </c>
    </row>
    <row r="5" spans="1:17">
      <c r="A5" t="str">
        <f>"Norman"</f>
        <v>Norman</v>
      </c>
      <c r="B5">
        <v>0</v>
      </c>
      <c r="D5">
        <v>1</v>
      </c>
      <c r="E5">
        <v>14</v>
      </c>
      <c r="F5" s="1">
        <v>42424</v>
      </c>
      <c r="G5" s="1">
        <v>42438</v>
      </c>
      <c r="H5">
        <v>3</v>
      </c>
      <c r="I5">
        <v>36</v>
      </c>
      <c r="J5">
        <v>0</v>
      </c>
      <c r="K5">
        <v>35.702937899999995</v>
      </c>
      <c r="L5">
        <v>-97.4261616</v>
      </c>
      <c r="M5" s="5">
        <f>ACOS(COS(RADIANS(90-$P$2)) *COS(RADIANS(90-Table224[[#This Row],[Latitude]])) +SIN(RADIANS(90-$P$2)) *SIN(RADIANS(90-Table224[[#This Row],[Latitude]])) *COS(RADIANS($Q$2-Table224[[#This Row],[Longitude]]))) *3958.756</f>
        <v>34.349627017789345</v>
      </c>
      <c r="N5" s="5">
        <f>Table22[[#This Row],[Permit Approval Date]]-Table22[[#This Row],[Permit Submitted Date]]</f>
        <v>10</v>
      </c>
    </row>
    <row r="6" spans="1:17">
      <c r="A6" t="str">
        <f>"Norman"</f>
        <v>Norman</v>
      </c>
      <c r="B6">
        <v>0</v>
      </c>
      <c r="D6">
        <v>1</v>
      </c>
      <c r="E6">
        <v>14</v>
      </c>
      <c r="F6" s="1">
        <v>42425</v>
      </c>
      <c r="G6" s="1">
        <v>42433</v>
      </c>
      <c r="H6">
        <v>3</v>
      </c>
      <c r="I6">
        <v>29</v>
      </c>
      <c r="J6">
        <v>0</v>
      </c>
      <c r="K6">
        <v>35.602937899999993</v>
      </c>
      <c r="L6">
        <v>-97.566161600000001</v>
      </c>
      <c r="M6" s="5">
        <f>ACOS(COS(RADIANS(90-$P$2)) *COS(RADIANS(90-Table224[[#This Row],[Latitude]])) +SIN(RADIANS(90-$P$2)) *SIN(RADIANS(90-Table224[[#This Row],[Latitude]])) *COS(RADIANS($Q$2-Table224[[#This Row],[Longitude]]))) *3958.756</f>
        <v>28.23532465775164</v>
      </c>
      <c r="N6" s="5">
        <f>Table22[[#This Row],[Permit Approval Date]]-Table22[[#This Row],[Permit Submitted Date]]</f>
        <v>6</v>
      </c>
    </row>
    <row r="7" spans="1:17">
      <c r="A7" t="str">
        <f>"Norman"</f>
        <v>Norman</v>
      </c>
      <c r="B7">
        <v>0</v>
      </c>
      <c r="D7">
        <v>1</v>
      </c>
      <c r="E7">
        <v>14</v>
      </c>
      <c r="F7" s="1">
        <v>42443</v>
      </c>
      <c r="G7" s="1">
        <v>42443</v>
      </c>
      <c r="H7">
        <v>3</v>
      </c>
      <c r="I7">
        <v>24</v>
      </c>
      <c r="J7">
        <v>0</v>
      </c>
      <c r="K7">
        <v>35.472937899999998</v>
      </c>
      <c r="L7">
        <v>-97.026161599999995</v>
      </c>
      <c r="M7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7" s="5">
        <f>Table22[[#This Row],[Permit Approval Date]]-Table22[[#This Row],[Permit Submitted Date]]</f>
        <v>13</v>
      </c>
    </row>
    <row r="8" spans="1:17">
      <c r="A8" t="str">
        <f>"Norman"</f>
        <v>Norman</v>
      </c>
      <c r="B8">
        <v>0</v>
      </c>
      <c r="C8">
        <v>1</v>
      </c>
      <c r="D8">
        <v>1</v>
      </c>
      <c r="E8">
        <v>14</v>
      </c>
      <c r="F8" s="1">
        <v>42446</v>
      </c>
      <c r="G8" s="1">
        <v>42453</v>
      </c>
      <c r="H8">
        <v>9</v>
      </c>
      <c r="I8">
        <v>59</v>
      </c>
      <c r="J8">
        <v>19</v>
      </c>
      <c r="K8">
        <v>35.262937899999997</v>
      </c>
      <c r="L8">
        <v>-97.806161599999996</v>
      </c>
      <c r="M8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8" s="5">
        <f>Table22[[#This Row],[Permit Approval Date]]-Table22[[#This Row],[Permit Submitted Date]]</f>
        <v>12</v>
      </c>
    </row>
    <row r="9" spans="1:17">
      <c r="A9" t="str">
        <f>"Norman"</f>
        <v>Norman</v>
      </c>
      <c r="B9">
        <v>0</v>
      </c>
      <c r="D9">
        <v>1</v>
      </c>
      <c r="E9">
        <v>14</v>
      </c>
      <c r="F9" s="1">
        <v>42446</v>
      </c>
      <c r="G9" s="1">
        <v>42446</v>
      </c>
      <c r="H9">
        <v>4</v>
      </c>
      <c r="I9">
        <v>38</v>
      </c>
      <c r="J9">
        <v>0</v>
      </c>
      <c r="K9">
        <v>34.962937899999993</v>
      </c>
      <c r="L9">
        <v>-97.966161600000007</v>
      </c>
      <c r="M9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9" s="5">
        <f>Table22[[#This Row],[Permit Approval Date]]-Table22[[#This Row],[Permit Submitted Date]]</f>
        <v>8</v>
      </c>
    </row>
    <row r="10" spans="1:17">
      <c r="A10" t="str">
        <f>"Norman"</f>
        <v>Norman</v>
      </c>
      <c r="B10">
        <v>0</v>
      </c>
      <c r="D10">
        <v>1</v>
      </c>
      <c r="E10">
        <v>14</v>
      </c>
      <c r="F10" s="1">
        <v>42450</v>
      </c>
      <c r="G10" s="1">
        <v>42450</v>
      </c>
      <c r="H10">
        <v>10</v>
      </c>
      <c r="I10">
        <v>76.5</v>
      </c>
      <c r="J10">
        <v>0</v>
      </c>
      <c r="K10">
        <v>35.232937899999996</v>
      </c>
      <c r="L10">
        <v>-96.766161600000004</v>
      </c>
      <c r="M10" s="5">
        <f>ACOS(COS(RADIANS(90-$P$2)) *COS(RADIANS(90-Table224[[#This Row],[Latitude]])) +SIN(RADIANS(90-$P$2)) *SIN(RADIANS(90-Table224[[#This Row],[Latitude]])) *COS(RADIANS($Q$2-Table224[[#This Row],[Longitude]]))) *3958.756</f>
        <v>38.45365658253624</v>
      </c>
      <c r="N10" s="5">
        <f>Table22[[#This Row],[Permit Approval Date]]-Table22[[#This Row],[Permit Submitted Date]]</f>
        <v>9</v>
      </c>
    </row>
    <row r="11" spans="1:17">
      <c r="A11" t="str">
        <f>"Norman"</f>
        <v>Norman</v>
      </c>
      <c r="B11">
        <v>0</v>
      </c>
      <c r="D11">
        <v>1</v>
      </c>
      <c r="E11">
        <v>14</v>
      </c>
      <c r="F11" s="1">
        <v>42478</v>
      </c>
      <c r="G11" s="1">
        <v>42478</v>
      </c>
      <c r="H11">
        <v>5</v>
      </c>
      <c r="I11">
        <v>52</v>
      </c>
      <c r="J11">
        <v>0</v>
      </c>
      <c r="K11">
        <v>34.902937899999998</v>
      </c>
      <c r="L11">
        <v>-97.886161600000008</v>
      </c>
      <c r="M11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1" s="5">
        <f>Table22[[#This Row],[Permit Approval Date]]-Table22[[#This Row],[Permit Submitted Date]]</f>
        <v>7</v>
      </c>
    </row>
    <row r="12" spans="1:17">
      <c r="A12" t="str">
        <f>"Norman"</f>
        <v>Norman</v>
      </c>
      <c r="B12">
        <v>0</v>
      </c>
      <c r="D12">
        <v>1</v>
      </c>
      <c r="E12">
        <v>14</v>
      </c>
      <c r="F12" s="1">
        <v>42482</v>
      </c>
      <c r="G12" s="1">
        <v>42488</v>
      </c>
      <c r="H12">
        <v>7</v>
      </c>
      <c r="I12">
        <v>50</v>
      </c>
      <c r="J12">
        <v>0</v>
      </c>
      <c r="K12">
        <v>35.482937899999996</v>
      </c>
      <c r="L12">
        <v>-97.206161600000001</v>
      </c>
      <c r="M12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12" s="5">
        <f>Table22[[#This Row],[Permit Approval Date]]-Table22[[#This Row],[Permit Submitted Date]]</f>
        <v>9</v>
      </c>
    </row>
    <row r="13" spans="1:17">
      <c r="A13" t="str">
        <f>"Norman"</f>
        <v>Norman</v>
      </c>
      <c r="B13">
        <v>0</v>
      </c>
      <c r="C13">
        <v>1</v>
      </c>
      <c r="D13">
        <v>1</v>
      </c>
      <c r="E13">
        <v>14</v>
      </c>
      <c r="F13" s="1">
        <v>42493</v>
      </c>
      <c r="G13" s="1">
        <v>42494</v>
      </c>
      <c r="H13">
        <v>5</v>
      </c>
      <c r="I13">
        <v>32</v>
      </c>
      <c r="J13">
        <v>9</v>
      </c>
      <c r="K13">
        <v>35.232937899999996</v>
      </c>
      <c r="L13">
        <v>-97.1761616</v>
      </c>
      <c r="M13" s="5">
        <f>ACOS(COS(RADIANS(90-$P$2)) *COS(RADIANS(90-Table224[[#This Row],[Latitude]])) +SIN(RADIANS(90-$P$2)) *SIN(RADIANS(90-Table224[[#This Row],[Latitude]])) *COS(RADIANS($Q$2-Table224[[#This Row],[Longitude]]))) *3958.756</f>
        <v>15.378616388051286</v>
      </c>
      <c r="N13" s="5">
        <f>Table22[[#This Row],[Permit Approval Date]]-Table22[[#This Row],[Permit Submitted Date]]</f>
        <v>9</v>
      </c>
    </row>
    <row r="14" spans="1:17">
      <c r="A14" t="str">
        <f>"Norman"</f>
        <v>Norman</v>
      </c>
      <c r="B14">
        <v>0</v>
      </c>
      <c r="D14">
        <v>1</v>
      </c>
      <c r="E14">
        <v>14</v>
      </c>
      <c r="F14" s="1">
        <v>42494</v>
      </c>
      <c r="G14" s="1">
        <v>42494</v>
      </c>
      <c r="H14">
        <v>4</v>
      </c>
      <c r="I14">
        <v>32</v>
      </c>
      <c r="J14">
        <v>0</v>
      </c>
      <c r="K14">
        <v>35.032937899999993</v>
      </c>
      <c r="L14">
        <v>-97.296161600000005</v>
      </c>
      <c r="M14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14" s="5">
        <f>Table22[[#This Row],[Permit Approval Date]]-Table22[[#This Row],[Permit Submitted Date]]</f>
        <v>0</v>
      </c>
    </row>
    <row r="15" spans="1:17">
      <c r="A15" t="str">
        <f>"Norman"</f>
        <v>Norman</v>
      </c>
      <c r="B15">
        <v>0</v>
      </c>
      <c r="D15">
        <v>1</v>
      </c>
      <c r="E15">
        <v>14</v>
      </c>
      <c r="F15" s="1">
        <v>42499</v>
      </c>
      <c r="G15" s="1">
        <v>42507</v>
      </c>
      <c r="H15">
        <v>4</v>
      </c>
      <c r="I15">
        <v>32</v>
      </c>
      <c r="J15">
        <v>0</v>
      </c>
      <c r="K15">
        <v>35.082937899999997</v>
      </c>
      <c r="L15">
        <v>-97.396161599999999</v>
      </c>
      <c r="M15" s="5">
        <f>ACOS(COS(RADIANS(90-$P$2)) *COS(RADIANS(90-Table224[[#This Row],[Latitude]])) +SIN(RADIANS(90-$P$2)) *SIN(RADIANS(90-Table224[[#This Row],[Latitude]])) *COS(RADIANS($Q$2-Table224[[#This Row],[Longitude]]))) *3958.756</f>
        <v>8.9724500048267775</v>
      </c>
      <c r="N15" s="5">
        <f>Table22[[#This Row],[Permit Approval Date]]-Table22[[#This Row],[Permit Submitted Date]]</f>
        <v>2</v>
      </c>
    </row>
    <row r="16" spans="1:17">
      <c r="A16" t="str">
        <f>"Norman"</f>
        <v>Norman</v>
      </c>
      <c r="B16">
        <v>0</v>
      </c>
      <c r="D16">
        <v>1</v>
      </c>
      <c r="E16">
        <v>14</v>
      </c>
      <c r="F16" s="1">
        <v>42528</v>
      </c>
      <c r="G16" s="1">
        <v>42528</v>
      </c>
      <c r="H16">
        <v>6</v>
      </c>
      <c r="I16">
        <v>48.75</v>
      </c>
      <c r="J16">
        <v>0</v>
      </c>
      <c r="K16">
        <v>34.902937899999998</v>
      </c>
      <c r="L16">
        <v>-97.886161600000008</v>
      </c>
      <c r="M16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6" s="5">
        <f>Table22[[#This Row],[Permit Approval Date]]-Table22[[#This Row],[Permit Submitted Date]]</f>
        <v>9</v>
      </c>
    </row>
    <row r="17" spans="1:14">
      <c r="A17" t="str">
        <f>"Norman"</f>
        <v>Norman</v>
      </c>
      <c r="B17">
        <v>0</v>
      </c>
      <c r="D17">
        <v>1</v>
      </c>
      <c r="E17">
        <v>14</v>
      </c>
      <c r="F17" s="1">
        <v>42551</v>
      </c>
      <c r="G17" s="1">
        <v>42563</v>
      </c>
      <c r="H17">
        <v>8</v>
      </c>
      <c r="I17">
        <v>63</v>
      </c>
      <c r="J17">
        <v>0</v>
      </c>
      <c r="K17">
        <v>35.042937899999998</v>
      </c>
      <c r="L17">
        <v>-97.486161600000003</v>
      </c>
      <c r="M17" s="5">
        <f>ACOS(COS(RADIANS(90-$P$2)) *COS(RADIANS(90-Table224[[#This Row],[Latitude]])) +SIN(RADIANS(90-$P$2)) *SIN(RADIANS(90-Table224[[#This Row],[Latitude]])) *COS(RADIANS($Q$2-Table224[[#This Row],[Longitude]]))) *3958.756</f>
        <v>11.490650529451814</v>
      </c>
      <c r="N17" s="5">
        <f>Table22[[#This Row],[Permit Approval Date]]-Table22[[#This Row],[Permit Submitted Date]]</f>
        <v>3</v>
      </c>
    </row>
    <row r="18" spans="1:14">
      <c r="A18" t="str">
        <f>"Norman"</f>
        <v>Norman</v>
      </c>
      <c r="B18">
        <v>0</v>
      </c>
      <c r="D18">
        <v>1</v>
      </c>
      <c r="E18">
        <v>14</v>
      </c>
      <c r="F18" s="1">
        <v>42557</v>
      </c>
      <c r="G18" s="1">
        <v>42557</v>
      </c>
      <c r="H18">
        <v>7</v>
      </c>
      <c r="I18">
        <v>45</v>
      </c>
      <c r="J18">
        <v>0</v>
      </c>
      <c r="K18">
        <v>34.902937899999998</v>
      </c>
      <c r="L18">
        <v>-97.886161600000008</v>
      </c>
      <c r="M18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8" s="5">
        <f>Table22[[#This Row],[Permit Approval Date]]-Table22[[#This Row],[Permit Submitted Date]]</f>
        <v>2</v>
      </c>
    </row>
    <row r="19" spans="1:14">
      <c r="A19" t="str">
        <f>"Norman"</f>
        <v>Norman</v>
      </c>
      <c r="B19">
        <v>0</v>
      </c>
      <c r="D19">
        <v>1</v>
      </c>
      <c r="E19">
        <v>14</v>
      </c>
      <c r="F19" s="1">
        <v>42559</v>
      </c>
      <c r="G19" s="1">
        <v>42563</v>
      </c>
      <c r="H19">
        <v>7</v>
      </c>
      <c r="I19">
        <v>49.5</v>
      </c>
      <c r="J19">
        <v>0</v>
      </c>
      <c r="K19">
        <v>34.942937899999997</v>
      </c>
      <c r="L19">
        <v>-97.766161600000004</v>
      </c>
      <c r="M19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19" s="5">
        <f>Table22[[#This Row],[Permit Approval Date]]-Table22[[#This Row],[Permit Submitted Date]]</f>
        <v>0</v>
      </c>
    </row>
    <row r="20" spans="1:14">
      <c r="A20" t="str">
        <f>"Norman"</f>
        <v>Norman</v>
      </c>
      <c r="B20">
        <v>0</v>
      </c>
      <c r="D20">
        <v>1</v>
      </c>
      <c r="E20">
        <v>14</v>
      </c>
      <c r="F20" s="1">
        <v>42564</v>
      </c>
      <c r="G20" s="1">
        <v>42564</v>
      </c>
      <c r="H20">
        <v>8</v>
      </c>
      <c r="I20">
        <v>50.5</v>
      </c>
      <c r="J20">
        <v>0</v>
      </c>
      <c r="K20">
        <v>35.232937899999996</v>
      </c>
      <c r="L20">
        <v>-97.006161599999999</v>
      </c>
      <c r="M20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20" s="5">
        <f>Table22[[#This Row],[Permit Approval Date]]-Table22[[#This Row],[Permit Submitted Date]]</f>
        <v>0</v>
      </c>
    </row>
    <row r="21" spans="1:14">
      <c r="A21" t="str">
        <f>"Norman"</f>
        <v>Norman</v>
      </c>
      <c r="B21">
        <v>0</v>
      </c>
      <c r="D21">
        <v>1</v>
      </c>
      <c r="E21">
        <v>14</v>
      </c>
      <c r="F21" s="1">
        <v>42576</v>
      </c>
      <c r="G21" s="1">
        <v>42576</v>
      </c>
      <c r="H21">
        <v>4</v>
      </c>
      <c r="I21">
        <v>39</v>
      </c>
      <c r="J21">
        <v>0</v>
      </c>
      <c r="K21">
        <v>34.832937899999997</v>
      </c>
      <c r="L21">
        <v>-97.956161600000001</v>
      </c>
      <c r="M21" s="5">
        <f>ACOS(COS(RADIANS(90-$P$2)) *COS(RADIANS(90-Table224[[#This Row],[Latitude]])) +SIN(RADIANS(90-$P$2)) *SIN(RADIANS(90-Table224[[#This Row],[Latitude]])) *COS(RADIANS($Q$2-Table224[[#This Row],[Longitude]]))) *3958.756</f>
        <v>38.677371585741092</v>
      </c>
      <c r="N21" s="5">
        <f>Table22[[#This Row],[Permit Approval Date]]-Table22[[#This Row],[Permit Submitted Date]]</f>
        <v>15</v>
      </c>
    </row>
    <row r="22" spans="1:14">
      <c r="A22" t="str">
        <f>"Norman"</f>
        <v>Norman</v>
      </c>
      <c r="B22">
        <v>1</v>
      </c>
      <c r="C22">
        <v>1</v>
      </c>
      <c r="D22">
        <v>1</v>
      </c>
      <c r="E22">
        <v>14</v>
      </c>
      <c r="F22" s="1">
        <v>42578</v>
      </c>
      <c r="G22" s="1">
        <v>42591</v>
      </c>
      <c r="H22">
        <v>16</v>
      </c>
      <c r="I22">
        <v>126.58</v>
      </c>
      <c r="J22">
        <v>10.53</v>
      </c>
      <c r="K22">
        <v>35.1802961</v>
      </c>
      <c r="L22">
        <v>-96.506200199999995</v>
      </c>
      <c r="M22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22" s="5">
        <f>Table22[[#This Row],[Permit Approval Date]]-Table22[[#This Row],[Permit Submitted Date]]</f>
        <v>15</v>
      </c>
    </row>
    <row r="23" spans="1:14">
      <c r="A23" t="str">
        <f>"Norman"</f>
        <v>Norman</v>
      </c>
      <c r="B23">
        <v>1</v>
      </c>
      <c r="D23">
        <v>1</v>
      </c>
      <c r="E23">
        <v>14</v>
      </c>
      <c r="F23" s="1">
        <v>42611</v>
      </c>
      <c r="G23" s="1">
        <v>42632</v>
      </c>
      <c r="H23">
        <v>22</v>
      </c>
      <c r="I23">
        <v>149.99</v>
      </c>
      <c r="J23">
        <v>1.05</v>
      </c>
      <c r="K23">
        <v>35.1802961</v>
      </c>
      <c r="L23">
        <v>-96.506200199999995</v>
      </c>
      <c r="M23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23" s="5">
        <f>Table22[[#This Row],[Permit Approval Date]]-Table22[[#This Row],[Permit Submitted Date]]</f>
        <v>9</v>
      </c>
    </row>
    <row r="24" spans="1:14">
      <c r="A24" t="str">
        <f>"Norman"</f>
        <v>Norman</v>
      </c>
      <c r="B24">
        <v>0</v>
      </c>
      <c r="D24">
        <v>1</v>
      </c>
      <c r="E24">
        <v>14</v>
      </c>
      <c r="F24" s="1">
        <v>42625</v>
      </c>
      <c r="G24" s="1">
        <v>42625</v>
      </c>
      <c r="H24">
        <v>3</v>
      </c>
      <c r="I24">
        <v>30.06</v>
      </c>
      <c r="J24">
        <v>0</v>
      </c>
      <c r="K24">
        <v>34.902937899999998</v>
      </c>
      <c r="L24">
        <v>-97.886161600000008</v>
      </c>
      <c r="M24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24" s="5">
        <f>Table22[[#This Row],[Permit Approval Date]]-Table22[[#This Row],[Permit Submitted Date]]</f>
        <v>6</v>
      </c>
    </row>
    <row r="25" spans="1:14">
      <c r="A25" t="str">
        <f>"Norman"</f>
        <v>Norman</v>
      </c>
      <c r="B25">
        <v>0</v>
      </c>
      <c r="D25">
        <v>1</v>
      </c>
      <c r="E25">
        <v>14</v>
      </c>
      <c r="F25" s="1">
        <v>42650</v>
      </c>
      <c r="G25" s="1">
        <v>42650</v>
      </c>
      <c r="H25">
        <v>3</v>
      </c>
      <c r="I25">
        <v>25.4</v>
      </c>
      <c r="J25">
        <v>0</v>
      </c>
      <c r="K25">
        <v>35.152937899999998</v>
      </c>
      <c r="L25">
        <v>-97.236161600000003</v>
      </c>
      <c r="M25" s="5">
        <f>ACOS(COS(RADIANS(90-$P$2)) *COS(RADIANS(90-Table224[[#This Row],[Latitude]])) +SIN(RADIANS(90-$P$2)) *SIN(RADIANS(90-Table224[[#This Row],[Latitude]])) *COS(RADIANS($Q$2-Table224[[#This Row],[Longitude]]))) *3958.756</f>
        <v>12.439282911481813</v>
      </c>
      <c r="N25" s="5">
        <f>Table22[[#This Row],[Permit Approval Date]]-Table22[[#This Row],[Permit Submitted Date]]</f>
        <v>5</v>
      </c>
    </row>
    <row r="26" spans="1:14">
      <c r="A26" t="str">
        <f>"Norman"</f>
        <v>Norman</v>
      </c>
      <c r="B26">
        <v>0</v>
      </c>
      <c r="D26">
        <v>1</v>
      </c>
      <c r="E26">
        <v>14</v>
      </c>
      <c r="F26" s="1">
        <v>42690</v>
      </c>
      <c r="G26" s="1">
        <v>42690</v>
      </c>
      <c r="H26">
        <v>4</v>
      </c>
      <c r="I26">
        <v>31.2</v>
      </c>
      <c r="J26">
        <v>0</v>
      </c>
      <c r="K26">
        <v>36.262937899999997</v>
      </c>
      <c r="L26">
        <v>-97.766161600000004</v>
      </c>
      <c r="M26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26" s="5">
        <f>Table22[[#This Row],[Permit Approval Date]]-Table22[[#This Row],[Permit Submitted Date]]</f>
        <v>12</v>
      </c>
    </row>
    <row r="27" spans="1:14">
      <c r="A27" t="str">
        <f>"Norman"</f>
        <v>Norman</v>
      </c>
      <c r="B27">
        <v>0</v>
      </c>
      <c r="D27">
        <v>1</v>
      </c>
      <c r="E27">
        <v>14</v>
      </c>
      <c r="F27" s="1">
        <v>42702</v>
      </c>
      <c r="G27" s="1">
        <v>42706</v>
      </c>
      <c r="H27">
        <v>8</v>
      </c>
      <c r="I27">
        <v>52.529999999999994</v>
      </c>
      <c r="J27">
        <v>0</v>
      </c>
      <c r="K27">
        <v>35.022937899999995</v>
      </c>
      <c r="L27">
        <v>-97.396161599999999</v>
      </c>
      <c r="M27" s="5">
        <f>ACOS(COS(RADIANS(90-$P$2)) *COS(RADIANS(90-Table224[[#This Row],[Latitude]])) +SIN(RADIANS(90-$P$2)) *SIN(RADIANS(90-Table224[[#This Row],[Latitude]])) *COS(RADIANS($Q$2-Table224[[#This Row],[Longitude]]))) *3958.756</f>
        <v>12.970525111871465</v>
      </c>
      <c r="N27" s="5">
        <f>Table22[[#This Row],[Permit Approval Date]]-Table22[[#This Row],[Permit Submitted Date]]</f>
        <v>5</v>
      </c>
    </row>
    <row r="28" spans="1:14">
      <c r="A28" t="str">
        <f>"Norman"</f>
        <v>Norman</v>
      </c>
      <c r="B28">
        <v>0</v>
      </c>
      <c r="D28">
        <v>1</v>
      </c>
      <c r="E28">
        <v>14</v>
      </c>
      <c r="F28" s="1">
        <v>42716</v>
      </c>
      <c r="G28" s="1">
        <v>42724</v>
      </c>
      <c r="H28">
        <v>8</v>
      </c>
      <c r="I28">
        <v>45.69</v>
      </c>
      <c r="J28">
        <v>7.93</v>
      </c>
      <c r="K28">
        <v>35.242937899999994</v>
      </c>
      <c r="L28">
        <v>-97.226161599999998</v>
      </c>
      <c r="M28" s="5">
        <f>ACOS(COS(RADIANS(90-$P$2)) *COS(RADIANS(90-Table224[[#This Row],[Latitude]])) +SIN(RADIANS(90-$P$2)) *SIN(RADIANS(90-Table224[[#This Row],[Latitude]])) *COS(RADIANS($Q$2-Table224[[#This Row],[Longitude]]))) *3958.756</f>
        <v>12.701181611774436</v>
      </c>
      <c r="N28" s="5">
        <f>Table22[[#This Row],[Permit Approval Date]]-Table22[[#This Row],[Permit Submitted Date]]</f>
        <v>0</v>
      </c>
    </row>
    <row r="29" spans="1:14">
      <c r="A29" t="str">
        <f>"Norman"</f>
        <v>Norman</v>
      </c>
      <c r="B29">
        <v>0</v>
      </c>
      <c r="D29">
        <v>1</v>
      </c>
      <c r="E29">
        <v>14</v>
      </c>
      <c r="F29" s="1">
        <v>42719</v>
      </c>
      <c r="G29" s="1">
        <v>42719</v>
      </c>
      <c r="H29">
        <v>4</v>
      </c>
      <c r="I29">
        <v>28.92</v>
      </c>
      <c r="J29">
        <v>0</v>
      </c>
      <c r="K29">
        <v>34.992937899999994</v>
      </c>
      <c r="L29">
        <v>-97.256161599999999</v>
      </c>
      <c r="M29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29" s="5">
        <f>Table22[[#This Row],[Permit Approval Date]]-Table22[[#This Row],[Permit Submitted Date]]</f>
        <v>0</v>
      </c>
    </row>
    <row r="30" spans="1:14">
      <c r="A30" t="str">
        <f>"Norman"</f>
        <v>Norman</v>
      </c>
      <c r="B30">
        <v>1</v>
      </c>
      <c r="D30">
        <v>1</v>
      </c>
      <c r="E30">
        <v>14</v>
      </c>
      <c r="F30" s="1">
        <v>42780</v>
      </c>
      <c r="G30" s="1">
        <v>42780</v>
      </c>
      <c r="H30">
        <v>7</v>
      </c>
      <c r="I30">
        <v>43.11</v>
      </c>
      <c r="J30">
        <v>4.92</v>
      </c>
      <c r="K30">
        <v>35.260556999999999</v>
      </c>
      <c r="L30">
        <v>-97.540181399999994</v>
      </c>
      <c r="M30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30" s="5">
        <f>Table22[[#This Row],[Permit Approval Date]]-Table22[[#This Row],[Permit Submitted Date]]</f>
        <v>0</v>
      </c>
    </row>
    <row r="31" spans="1:14">
      <c r="A31" t="str">
        <f>"Norman"</f>
        <v>Norman</v>
      </c>
      <c r="B31">
        <v>0</v>
      </c>
      <c r="D31">
        <v>1</v>
      </c>
      <c r="E31">
        <v>14</v>
      </c>
      <c r="F31" s="1">
        <v>42811</v>
      </c>
      <c r="G31" s="1">
        <v>42814</v>
      </c>
      <c r="H31">
        <v>3</v>
      </c>
      <c r="I31">
        <v>18.47</v>
      </c>
      <c r="J31">
        <v>0</v>
      </c>
      <c r="K31">
        <v>35.232937899999996</v>
      </c>
      <c r="L31">
        <v>-97.1761616</v>
      </c>
      <c r="M31" s="5">
        <f>ACOS(COS(RADIANS(90-$P$2)) *COS(RADIANS(90-Table224[[#This Row],[Latitude]])) +SIN(RADIANS(90-$P$2)) *SIN(RADIANS(90-Table224[[#This Row],[Latitude]])) *COS(RADIANS($Q$2-Table224[[#This Row],[Longitude]]))) *3958.756</f>
        <v>15.378616388051286</v>
      </c>
      <c r="N31" s="5">
        <f>Table22[[#This Row],[Permit Approval Date]]-Table22[[#This Row],[Permit Submitted Date]]</f>
        <v>0</v>
      </c>
    </row>
    <row r="32" spans="1:14">
      <c r="A32" t="str">
        <f>"Norman"</f>
        <v>Norman</v>
      </c>
      <c r="B32">
        <v>1</v>
      </c>
      <c r="D32">
        <v>1</v>
      </c>
      <c r="E32">
        <v>14</v>
      </c>
      <c r="F32" s="1">
        <v>42815</v>
      </c>
      <c r="G32" s="1">
        <v>42838</v>
      </c>
      <c r="H32">
        <v>5</v>
      </c>
      <c r="I32">
        <v>32.46</v>
      </c>
      <c r="J32">
        <v>5.05</v>
      </c>
      <c r="K32">
        <v>35.260296100000005</v>
      </c>
      <c r="L32">
        <v>-96.546200200000015</v>
      </c>
      <c r="M32" s="5">
        <f>ACOS(COS(RADIANS(90-$P$2)) *COS(RADIANS(90-Table224[[#This Row],[Latitude]])) +SIN(RADIANS(90-$P$2)) *SIN(RADIANS(90-Table224[[#This Row],[Latitude]])) *COS(RADIANS($Q$2-Table224[[#This Row],[Longitude]]))) *3958.756</f>
        <v>50.953960558140352</v>
      </c>
      <c r="N32" s="5">
        <f>Table22[[#This Row],[Permit Approval Date]]-Table22[[#This Row],[Permit Submitted Date]]</f>
        <v>0</v>
      </c>
    </row>
    <row r="33" spans="1:14">
      <c r="A33" t="str">
        <f>"Norman"</f>
        <v>Norman</v>
      </c>
      <c r="B33">
        <v>1</v>
      </c>
      <c r="D33">
        <v>1</v>
      </c>
      <c r="E33">
        <v>14</v>
      </c>
      <c r="F33" s="1">
        <v>42818</v>
      </c>
      <c r="G33" s="1">
        <v>42839</v>
      </c>
      <c r="H33">
        <v>18</v>
      </c>
      <c r="I33">
        <v>102.04</v>
      </c>
      <c r="J33">
        <v>1.28</v>
      </c>
      <c r="K33">
        <v>35.210556999999994</v>
      </c>
      <c r="L33">
        <v>-97.610181400000016</v>
      </c>
      <c r="M33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33" s="5">
        <f>Table22[[#This Row],[Permit Approval Date]]-Table22[[#This Row],[Permit Submitted Date]]</f>
        <v>8</v>
      </c>
    </row>
    <row r="34" spans="1:14">
      <c r="A34" t="str">
        <f>"Norman"</f>
        <v>Norman</v>
      </c>
      <c r="B34">
        <v>1</v>
      </c>
      <c r="D34">
        <v>1</v>
      </c>
      <c r="E34">
        <v>14</v>
      </c>
      <c r="F34" s="1">
        <v>42821</v>
      </c>
      <c r="G34" s="1">
        <v>42838</v>
      </c>
      <c r="H34">
        <v>9</v>
      </c>
      <c r="I34">
        <v>59.719999999999992</v>
      </c>
      <c r="J34">
        <v>0</v>
      </c>
      <c r="K34">
        <v>35.1802961</v>
      </c>
      <c r="L34">
        <v>-96.506200199999995</v>
      </c>
      <c r="M34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34" s="5">
        <f>Table22[[#This Row],[Permit Approval Date]]-Table22[[#This Row],[Permit Submitted Date]]</f>
        <v>1</v>
      </c>
    </row>
    <row r="35" spans="1:14">
      <c r="A35" t="str">
        <f>"Norman"</f>
        <v>Norman</v>
      </c>
      <c r="B35">
        <v>0</v>
      </c>
      <c r="D35">
        <v>1</v>
      </c>
      <c r="E35">
        <v>14</v>
      </c>
      <c r="F35" s="1">
        <v>42836</v>
      </c>
      <c r="G35" s="1">
        <v>42836</v>
      </c>
      <c r="H35">
        <v>4</v>
      </c>
      <c r="I35">
        <v>38.21</v>
      </c>
      <c r="J35">
        <v>0</v>
      </c>
      <c r="K35">
        <v>36.262937899999997</v>
      </c>
      <c r="L35">
        <v>-97.766161600000004</v>
      </c>
      <c r="M35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35" s="5">
        <f>Table22[[#This Row],[Permit Approval Date]]-Table22[[#This Row],[Permit Submitted Date]]</f>
        <v>8</v>
      </c>
    </row>
    <row r="36" spans="1:14">
      <c r="A36" t="str">
        <f>"Norman"</f>
        <v>Norman</v>
      </c>
      <c r="B36">
        <v>0</v>
      </c>
      <c r="D36">
        <v>1</v>
      </c>
      <c r="E36">
        <v>14</v>
      </c>
      <c r="F36" s="1">
        <v>42836</v>
      </c>
      <c r="G36" s="1">
        <v>42836</v>
      </c>
      <c r="H36">
        <v>4</v>
      </c>
      <c r="I36">
        <v>29.58</v>
      </c>
      <c r="J36">
        <v>0</v>
      </c>
      <c r="K36">
        <v>34.902937899999998</v>
      </c>
      <c r="L36">
        <v>-97.886161600000008</v>
      </c>
      <c r="M36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36" s="5">
        <f>Table22[[#This Row],[Permit Approval Date]]-Table22[[#This Row],[Permit Submitted Date]]</f>
        <v>3</v>
      </c>
    </row>
    <row r="37" spans="1:14">
      <c r="A37" t="str">
        <f>"Norman"</f>
        <v>Norman</v>
      </c>
      <c r="B37">
        <v>0</v>
      </c>
      <c r="D37">
        <v>1</v>
      </c>
      <c r="E37">
        <v>14</v>
      </c>
      <c r="F37" s="1">
        <v>42838</v>
      </c>
      <c r="G37" s="1">
        <v>42843</v>
      </c>
      <c r="H37">
        <v>4</v>
      </c>
      <c r="I37">
        <v>19.86</v>
      </c>
      <c r="J37">
        <v>0</v>
      </c>
      <c r="K37">
        <v>35.482937899999996</v>
      </c>
      <c r="L37">
        <v>-97.206161600000001</v>
      </c>
      <c r="M37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37" s="5">
        <f>Table22[[#This Row],[Permit Approval Date]]-Table22[[#This Row],[Permit Submitted Date]]</f>
        <v>0</v>
      </c>
    </row>
    <row r="38" spans="1:14">
      <c r="A38" t="str">
        <f>"Norman"</f>
        <v>Norman</v>
      </c>
      <c r="B38">
        <v>0</v>
      </c>
      <c r="D38">
        <v>1</v>
      </c>
      <c r="E38">
        <v>14</v>
      </c>
      <c r="F38" s="1">
        <v>42842</v>
      </c>
      <c r="G38" s="1">
        <v>42842</v>
      </c>
      <c r="H38">
        <v>4</v>
      </c>
      <c r="I38">
        <v>34.839999999999996</v>
      </c>
      <c r="J38">
        <v>0</v>
      </c>
      <c r="K38">
        <v>35.082937899999997</v>
      </c>
      <c r="L38">
        <v>-97.616161599999998</v>
      </c>
      <c r="M38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38" s="5">
        <f>Table22[[#This Row],[Permit Approval Date]]-Table22[[#This Row],[Permit Submitted Date]]</f>
        <v>3</v>
      </c>
    </row>
    <row r="39" spans="1:14">
      <c r="A39" t="str">
        <f>"Norman"</f>
        <v>Norman</v>
      </c>
      <c r="B39">
        <v>0</v>
      </c>
      <c r="D39">
        <v>1</v>
      </c>
      <c r="E39">
        <v>14</v>
      </c>
      <c r="F39" s="1">
        <v>42844</v>
      </c>
      <c r="G39" s="1">
        <v>42844</v>
      </c>
      <c r="H39">
        <v>4</v>
      </c>
      <c r="I39">
        <v>39.08</v>
      </c>
      <c r="J39">
        <v>0</v>
      </c>
      <c r="K39">
        <v>35.632937899999995</v>
      </c>
      <c r="L39">
        <v>-97.506161599999999</v>
      </c>
      <c r="M39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39" s="5">
        <f>Table22[[#This Row],[Permit Approval Date]]-Table22[[#This Row],[Permit Submitted Date]]</f>
        <v>8</v>
      </c>
    </row>
    <row r="40" spans="1:14">
      <c r="A40" t="str">
        <f>"Norman"</f>
        <v>Norman</v>
      </c>
      <c r="B40">
        <v>0</v>
      </c>
      <c r="D40">
        <v>1</v>
      </c>
      <c r="E40">
        <v>14</v>
      </c>
      <c r="F40" s="1">
        <v>42844</v>
      </c>
      <c r="G40" s="1">
        <v>42852</v>
      </c>
      <c r="H40">
        <v>3</v>
      </c>
      <c r="I40">
        <v>17.47</v>
      </c>
      <c r="J40">
        <v>0</v>
      </c>
      <c r="K40">
        <v>35.212937899999993</v>
      </c>
      <c r="L40">
        <v>-97.576161600000006</v>
      </c>
      <c r="M40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0" s="5">
        <f>Table22[[#This Row],[Permit Approval Date]]-Table22[[#This Row],[Permit Submitted Date]]</f>
        <v>9</v>
      </c>
    </row>
    <row r="41" spans="1:14">
      <c r="A41" t="str">
        <f>"Norman"</f>
        <v>Norman</v>
      </c>
      <c r="B41">
        <v>0</v>
      </c>
      <c r="D41">
        <v>1</v>
      </c>
      <c r="E41">
        <v>14</v>
      </c>
      <c r="F41" s="1">
        <v>42845</v>
      </c>
      <c r="G41" s="1">
        <v>42852</v>
      </c>
      <c r="H41">
        <v>3</v>
      </c>
      <c r="I41">
        <v>18.86</v>
      </c>
      <c r="J41">
        <v>0</v>
      </c>
      <c r="K41">
        <v>35.072937899999999</v>
      </c>
      <c r="L41">
        <v>-97.396161599999999</v>
      </c>
      <c r="M41" s="5">
        <f>ACOS(COS(RADIANS(90-$P$2)) *COS(RADIANS(90-Table224[[#This Row],[Latitude]])) +SIN(RADIANS(90-$P$2)) *SIN(RADIANS(90-Table224[[#This Row],[Latitude]])) *COS(RADIANS($Q$2-Table224[[#This Row],[Longitude]]))) *3958.756</f>
        <v>9.6301363463523302</v>
      </c>
      <c r="N41" s="5">
        <f>Table22[[#This Row],[Permit Approval Date]]-Table22[[#This Row],[Permit Submitted Date]]</f>
        <v>8</v>
      </c>
    </row>
    <row r="42" spans="1:14">
      <c r="A42" t="str">
        <f>"Norman"</f>
        <v>Norman</v>
      </c>
      <c r="B42">
        <v>0</v>
      </c>
      <c r="D42">
        <v>1</v>
      </c>
      <c r="E42">
        <v>14</v>
      </c>
      <c r="F42" s="1">
        <v>42849</v>
      </c>
      <c r="G42" s="1">
        <v>42858</v>
      </c>
      <c r="H42">
        <v>3</v>
      </c>
      <c r="I42">
        <v>20.83</v>
      </c>
      <c r="J42">
        <v>0</v>
      </c>
      <c r="K42">
        <v>35.212937899999993</v>
      </c>
      <c r="L42">
        <v>-97.576161600000006</v>
      </c>
      <c r="M42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2" s="5">
        <f>Table22[[#This Row],[Permit Approval Date]]-Table22[[#This Row],[Permit Submitted Date]]</f>
        <v>0</v>
      </c>
    </row>
    <row r="43" spans="1:14">
      <c r="A43" t="str">
        <f>"Norman"</f>
        <v>Norman</v>
      </c>
      <c r="B43">
        <v>0</v>
      </c>
      <c r="D43">
        <v>1</v>
      </c>
      <c r="E43">
        <v>14</v>
      </c>
      <c r="F43" s="1">
        <v>42857</v>
      </c>
      <c r="G43" s="1">
        <v>42857</v>
      </c>
      <c r="H43">
        <v>3</v>
      </c>
      <c r="I43">
        <v>19.37</v>
      </c>
      <c r="J43">
        <v>0</v>
      </c>
      <c r="K43">
        <v>34.962937899999993</v>
      </c>
      <c r="L43">
        <v>-97.966161600000007</v>
      </c>
      <c r="M43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43" s="5">
        <f>Table22[[#This Row],[Permit Approval Date]]-Table22[[#This Row],[Permit Submitted Date]]</f>
        <v>0</v>
      </c>
    </row>
    <row r="44" spans="1:14">
      <c r="A44" t="str">
        <f>"Norman"</f>
        <v>Norman</v>
      </c>
      <c r="B44">
        <v>1</v>
      </c>
      <c r="D44">
        <v>1</v>
      </c>
      <c r="E44">
        <v>14</v>
      </c>
      <c r="F44" s="1">
        <v>42858</v>
      </c>
      <c r="G44" s="1">
        <v>42880</v>
      </c>
      <c r="H44">
        <v>8</v>
      </c>
      <c r="I44">
        <v>49.83</v>
      </c>
      <c r="J44">
        <v>6.93</v>
      </c>
      <c r="K44">
        <v>35.320556999999994</v>
      </c>
      <c r="L44">
        <v>-97.540181399999994</v>
      </c>
      <c r="M44" s="5">
        <f>ACOS(COS(RADIANS(90-$P$2)) *COS(RADIANS(90-Table224[[#This Row],[Latitude]])) +SIN(RADIANS(90-$P$2)) *SIN(RADIANS(90-Table224[[#This Row],[Latitude]])) *COS(RADIANS($Q$2-Table224[[#This Row],[Longitude]]))) *3958.756</f>
        <v>9.5097119946493365</v>
      </c>
      <c r="N44" s="5">
        <f>Table22[[#This Row],[Permit Approval Date]]-Table22[[#This Row],[Permit Submitted Date]]</f>
        <v>7</v>
      </c>
    </row>
    <row r="45" spans="1:14">
      <c r="A45" t="str">
        <f>"Norman"</f>
        <v>Norman</v>
      </c>
      <c r="B45">
        <v>1</v>
      </c>
      <c r="C45">
        <v>1</v>
      </c>
      <c r="D45">
        <v>1</v>
      </c>
      <c r="E45">
        <v>14</v>
      </c>
      <c r="F45" s="1">
        <v>42879</v>
      </c>
      <c r="G45" s="1">
        <v>42879</v>
      </c>
      <c r="H45">
        <v>7</v>
      </c>
      <c r="I45">
        <v>43.06</v>
      </c>
      <c r="J45">
        <v>8</v>
      </c>
      <c r="K45">
        <v>35.210556999999994</v>
      </c>
      <c r="L45">
        <v>-97.470181400000001</v>
      </c>
      <c r="M45" s="5">
        <f>ACOS(COS(RADIANS(90-$P$2)) *COS(RADIANS(90-Table224[[#This Row],[Latitude]])) +SIN(RADIANS(90-$P$2)) *SIN(RADIANS(90-Table224[[#This Row],[Latitude]])) *COS(RADIANS($Q$2-Table224[[#This Row],[Longitude]]))) *3958.756</f>
        <v>1.3658454400042561</v>
      </c>
      <c r="N45" s="5">
        <f>Table22[[#This Row],[Permit Approval Date]]-Table22[[#This Row],[Permit Submitted Date]]</f>
        <v>0</v>
      </c>
    </row>
    <row r="46" spans="1:14">
      <c r="A46" t="str">
        <f>"Norman"</f>
        <v>Norman</v>
      </c>
      <c r="B46">
        <v>0</v>
      </c>
      <c r="D46">
        <v>1</v>
      </c>
      <c r="E46">
        <v>14</v>
      </c>
      <c r="F46" s="1">
        <v>42891</v>
      </c>
      <c r="G46" s="1">
        <v>42891</v>
      </c>
      <c r="H46">
        <v>2</v>
      </c>
      <c r="I46">
        <v>22.9</v>
      </c>
      <c r="J46">
        <v>0</v>
      </c>
      <c r="K46">
        <v>35.232937899999996</v>
      </c>
      <c r="L46">
        <v>-97.006161599999999</v>
      </c>
      <c r="M46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46" s="5">
        <f>Table22[[#This Row],[Permit Approval Date]]-Table22[[#This Row],[Permit Submitted Date]]</f>
        <v>14</v>
      </c>
    </row>
    <row r="47" spans="1:14">
      <c r="A47" t="str">
        <f>"Norman"</f>
        <v>Norman</v>
      </c>
      <c r="B47">
        <v>0</v>
      </c>
      <c r="D47">
        <v>1</v>
      </c>
      <c r="E47">
        <v>14</v>
      </c>
      <c r="F47" s="1">
        <v>42895</v>
      </c>
      <c r="G47" s="1">
        <v>42895</v>
      </c>
      <c r="H47">
        <v>4</v>
      </c>
      <c r="I47">
        <v>30.700000000000003</v>
      </c>
      <c r="J47">
        <v>0</v>
      </c>
      <c r="K47">
        <v>34.962937899999993</v>
      </c>
      <c r="L47">
        <v>-97.966161600000007</v>
      </c>
      <c r="M47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47" s="5">
        <f>Table22[[#This Row],[Permit Approval Date]]-Table22[[#This Row],[Permit Submitted Date]]</f>
        <v>0</v>
      </c>
    </row>
    <row r="48" spans="1:14">
      <c r="A48" t="str">
        <f>"Norman"</f>
        <v>Norman</v>
      </c>
      <c r="B48">
        <v>0</v>
      </c>
      <c r="D48">
        <v>1</v>
      </c>
      <c r="E48">
        <v>14</v>
      </c>
      <c r="F48" s="1">
        <v>42900</v>
      </c>
      <c r="G48" s="1">
        <v>42900</v>
      </c>
      <c r="H48">
        <v>3</v>
      </c>
      <c r="I48">
        <v>25.64</v>
      </c>
      <c r="J48">
        <v>0</v>
      </c>
      <c r="K48">
        <v>34.902937899999998</v>
      </c>
      <c r="L48">
        <v>-97.886161600000008</v>
      </c>
      <c r="M48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48" s="5">
        <f>Table22[[#This Row],[Permit Approval Date]]-Table22[[#This Row],[Permit Submitted Date]]</f>
        <v>0</v>
      </c>
    </row>
    <row r="49" spans="1:14">
      <c r="A49" t="str">
        <f>"Norman"</f>
        <v>Norman</v>
      </c>
      <c r="B49">
        <v>1</v>
      </c>
      <c r="D49">
        <v>1</v>
      </c>
      <c r="E49">
        <v>14</v>
      </c>
      <c r="F49" s="1">
        <v>42934</v>
      </c>
      <c r="G49" s="1">
        <v>42934</v>
      </c>
      <c r="H49">
        <v>3</v>
      </c>
      <c r="I49">
        <v>14.36</v>
      </c>
      <c r="J49">
        <v>5.67</v>
      </c>
      <c r="K49">
        <v>35.550556999999998</v>
      </c>
      <c r="L49">
        <v>-97.470181400000001</v>
      </c>
      <c r="M49" s="5">
        <f>ACOS(COS(RADIANS(90-$P$2)) *COS(RADIANS(90-Table224[[#This Row],[Latitude]])) +SIN(RADIANS(90-$P$2)) *SIN(RADIANS(90-Table224[[#This Row],[Latitude]])) *COS(RADIANS($Q$2-Table224[[#This Row],[Longitude]]))) *3958.756</f>
        <v>23.838805986574858</v>
      </c>
      <c r="N49" s="5">
        <f>Table22[[#This Row],[Permit Approval Date]]-Table22[[#This Row],[Permit Submitted Date]]</f>
        <v>6</v>
      </c>
    </row>
    <row r="50" spans="1:14">
      <c r="A50" t="str">
        <f>"Norman"</f>
        <v>Norman</v>
      </c>
      <c r="B50">
        <v>1</v>
      </c>
      <c r="D50">
        <v>1</v>
      </c>
      <c r="E50">
        <v>14</v>
      </c>
      <c r="F50" s="1">
        <v>42941</v>
      </c>
      <c r="G50" s="1">
        <v>42941</v>
      </c>
      <c r="H50">
        <v>4</v>
      </c>
      <c r="I50">
        <v>38.270000000000003</v>
      </c>
      <c r="J50">
        <v>0</v>
      </c>
      <c r="K50">
        <v>35.220954999999996</v>
      </c>
      <c r="L50">
        <v>-97.571640000000002</v>
      </c>
      <c r="M50" s="5">
        <f>ACOS(COS(RADIANS(90-$P$2)) *COS(RADIANS(90-Table224[[#This Row],[Latitude]])) +SIN(RADIANS(90-$P$2)) *SIN(RADIANS(90-Table224[[#This Row],[Latitude]])) *COS(RADIANS($Q$2-Table224[[#This Row],[Longitude]]))) *3958.756</f>
        <v>7.1319709776348947</v>
      </c>
      <c r="N50" s="5">
        <f>Table22[[#This Row],[Permit Approval Date]]-Table22[[#This Row],[Permit Submitted Date]]</f>
        <v>0</v>
      </c>
    </row>
    <row r="51" spans="1:14">
      <c r="A51" t="str">
        <f>"Norman"</f>
        <v>Norman</v>
      </c>
      <c r="B51">
        <v>1</v>
      </c>
      <c r="D51">
        <v>1</v>
      </c>
      <c r="E51">
        <v>14</v>
      </c>
      <c r="F51" s="1">
        <v>42969</v>
      </c>
      <c r="G51" s="1">
        <v>42970</v>
      </c>
      <c r="H51">
        <v>6</v>
      </c>
      <c r="I51">
        <v>52.75</v>
      </c>
      <c r="J51">
        <v>0</v>
      </c>
      <c r="K51">
        <v>35.383621399999996</v>
      </c>
      <c r="L51">
        <v>-97.559232199999997</v>
      </c>
      <c r="M51" s="5">
        <f>ACOS(COS(RADIANS(90-$P$2)) *COS(RADIANS(90-Table224[[#This Row],[Latitude]])) +SIN(RADIANS(90-$P$2)) *SIN(RADIANS(90-Table224[[#This Row],[Latitude]])) *COS(RADIANS($Q$2-Table224[[#This Row],[Longitude]]))) *3958.756</f>
        <v>13.8139953225201</v>
      </c>
      <c r="N51" s="5">
        <f>Table22[[#This Row],[Permit Approval Date]]-Table22[[#This Row],[Permit Submitted Date]]</f>
        <v>1</v>
      </c>
    </row>
    <row r="52" spans="1:14">
      <c r="A52" t="str">
        <f>"Norman"</f>
        <v>Norman</v>
      </c>
      <c r="B52">
        <v>1</v>
      </c>
      <c r="D52">
        <v>1</v>
      </c>
      <c r="E52">
        <v>14</v>
      </c>
      <c r="F52" s="1">
        <v>42977</v>
      </c>
      <c r="G52" s="1">
        <v>42977</v>
      </c>
      <c r="H52">
        <v>5</v>
      </c>
      <c r="I52">
        <v>41.75</v>
      </c>
      <c r="J52">
        <v>6.5</v>
      </c>
      <c r="K52">
        <v>35.390055100000097</v>
      </c>
      <c r="L52">
        <v>-97.562210399999998</v>
      </c>
      <c r="M52" s="5">
        <f>ACOS(COS(RADIANS(90-$P$2)) *COS(RADIANS(90-Table224[[#This Row],[Latitude]])) +SIN(RADIANS(90-$P$2)) *SIN(RADIANS(90-Table224[[#This Row],[Latitude]])) *COS(RADIANS($Q$2-Table224[[#This Row],[Longitude]]))) *3958.756</f>
        <v>14.28596067222748</v>
      </c>
      <c r="N52" s="5">
        <f>Table22[[#This Row],[Permit Approval Date]]-Table22[[#This Row],[Permit Submitted Date]]</f>
        <v>2</v>
      </c>
    </row>
    <row r="53" spans="1:14">
      <c r="A53" t="str">
        <f>"Norman"</f>
        <v>Norman</v>
      </c>
      <c r="B53">
        <v>1</v>
      </c>
      <c r="D53">
        <v>1</v>
      </c>
      <c r="E53">
        <v>14</v>
      </c>
      <c r="F53" s="1">
        <v>42984</v>
      </c>
      <c r="G53" s="1">
        <v>42984</v>
      </c>
      <c r="H53">
        <v>9</v>
      </c>
      <c r="I53">
        <v>63.69</v>
      </c>
      <c r="J53">
        <v>4.95</v>
      </c>
      <c r="K53">
        <v>35.310557000000003</v>
      </c>
      <c r="L53">
        <v>-97.71018140000001</v>
      </c>
      <c r="M53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53" s="5">
        <f>Table22[[#This Row],[Permit Approval Date]]-Table22[[#This Row],[Permit Submitted Date]]</f>
        <v>0</v>
      </c>
    </row>
    <row r="54" spans="1:14">
      <c r="A54" t="str">
        <f>"Norman"</f>
        <v>Norman</v>
      </c>
      <c r="B54">
        <v>0</v>
      </c>
      <c r="D54">
        <v>1</v>
      </c>
      <c r="E54">
        <v>14</v>
      </c>
      <c r="F54" s="1">
        <v>42996</v>
      </c>
      <c r="G54" s="1">
        <v>42996</v>
      </c>
      <c r="H54">
        <v>3</v>
      </c>
      <c r="I54">
        <v>20.75</v>
      </c>
      <c r="J54">
        <v>0</v>
      </c>
      <c r="K54">
        <v>36.272937899999995</v>
      </c>
      <c r="L54">
        <v>-97.956161600000001</v>
      </c>
      <c r="M54" s="5">
        <f>ACOS(COS(RADIANS(90-$P$2)) *COS(RADIANS(90-Table224[[#This Row],[Latitude]])) +SIN(RADIANS(90-$P$2)) *SIN(RADIANS(90-Table224[[#This Row],[Latitude]])) *COS(RADIANS($Q$2-Table224[[#This Row],[Longitude]]))) *3958.756</f>
        <v>79.058275666470507</v>
      </c>
      <c r="N54" s="5">
        <f>Table22[[#This Row],[Permit Approval Date]]-Table22[[#This Row],[Permit Submitted Date]]</f>
        <v>6</v>
      </c>
    </row>
    <row r="55" spans="1:14">
      <c r="A55" t="str">
        <f>"Norman"</f>
        <v>Norman</v>
      </c>
      <c r="B55">
        <v>0</v>
      </c>
      <c r="D55">
        <v>1</v>
      </c>
      <c r="E55">
        <v>14</v>
      </c>
      <c r="F55" s="1">
        <v>42999</v>
      </c>
      <c r="G55" s="1">
        <v>43003</v>
      </c>
      <c r="H55">
        <v>2</v>
      </c>
      <c r="I55">
        <v>19.12</v>
      </c>
      <c r="J55">
        <v>0</v>
      </c>
      <c r="K55">
        <v>35.472937899999998</v>
      </c>
      <c r="L55">
        <v>-97.026161599999995</v>
      </c>
      <c r="M55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55" s="5">
        <f>Table22[[#This Row],[Permit Approval Date]]-Table22[[#This Row],[Permit Submitted Date]]</f>
        <v>0</v>
      </c>
    </row>
    <row r="56" spans="1:14">
      <c r="A56" t="str">
        <f>"Norman"</f>
        <v>Norman</v>
      </c>
      <c r="B56">
        <v>1</v>
      </c>
      <c r="D56">
        <v>1</v>
      </c>
      <c r="E56">
        <v>14</v>
      </c>
      <c r="F56" s="1">
        <v>43000</v>
      </c>
      <c r="G56" s="1">
        <v>43006</v>
      </c>
      <c r="H56">
        <v>6</v>
      </c>
      <c r="I56">
        <v>60.26</v>
      </c>
      <c r="J56">
        <v>0</v>
      </c>
      <c r="K56">
        <v>35.078142</v>
      </c>
      <c r="L56">
        <v>-97.385610999999997</v>
      </c>
      <c r="M56" s="5">
        <f>ACOS(COS(RADIANS(90-$P$2)) *COS(RADIANS(90-Table224[[#This Row],[Latitude]])) +SIN(RADIANS(90-$P$2)) *SIN(RADIANS(90-Table224[[#This Row],[Latitude]])) *COS(RADIANS($Q$2-Table224[[#This Row],[Longitude]]))) *3958.756</f>
        <v>9.487224698166342</v>
      </c>
      <c r="N56" s="5">
        <f>Table22[[#This Row],[Permit Approval Date]]-Table22[[#This Row],[Permit Submitted Date]]</f>
        <v>0</v>
      </c>
    </row>
    <row r="57" spans="1:14">
      <c r="A57" t="str">
        <f>"Norman"</f>
        <v>Norman</v>
      </c>
      <c r="B57">
        <v>1</v>
      </c>
      <c r="D57">
        <v>1</v>
      </c>
      <c r="E57">
        <v>14</v>
      </c>
      <c r="F57" s="1">
        <v>43003</v>
      </c>
      <c r="G57" s="1">
        <v>43020</v>
      </c>
      <c r="H57">
        <v>6</v>
      </c>
      <c r="I57">
        <v>39</v>
      </c>
      <c r="J57">
        <v>8.5</v>
      </c>
      <c r="K57">
        <v>35.5002961</v>
      </c>
      <c r="L57">
        <v>-97.256200199999995</v>
      </c>
      <c r="M57" s="5">
        <f>ACOS(COS(RADIANS(90-$P$2)) *COS(RADIANS(90-Table224[[#This Row],[Latitude]])) +SIN(RADIANS(90-$P$2)) *SIN(RADIANS(90-Table224[[#This Row],[Latitude]])) *COS(RADIANS($Q$2-Table224[[#This Row],[Longitude]]))) *3958.756</f>
        <v>22.987352644938845</v>
      </c>
      <c r="N57" s="5">
        <f>Table22[[#This Row],[Permit Approval Date]]-Table22[[#This Row],[Permit Submitted Date]]</f>
        <v>0</v>
      </c>
    </row>
    <row r="58" spans="1:14">
      <c r="A58" t="str">
        <f>"Norman"</f>
        <v>Norman</v>
      </c>
      <c r="B58">
        <v>1</v>
      </c>
      <c r="D58">
        <v>1</v>
      </c>
      <c r="E58">
        <v>14</v>
      </c>
      <c r="F58" s="1">
        <v>43005</v>
      </c>
      <c r="G58" s="1">
        <v>43012</v>
      </c>
      <c r="H58">
        <v>4</v>
      </c>
      <c r="I58">
        <v>34.5</v>
      </c>
      <c r="J58">
        <v>0</v>
      </c>
      <c r="K58">
        <v>35.465345200000002</v>
      </c>
      <c r="L58">
        <v>-97.204357900000005</v>
      </c>
      <c r="M58" s="5">
        <f>ACOS(COS(RADIANS(90-$P$2)) *COS(RADIANS(90-Table224[[#This Row],[Latitude]])) +SIN(RADIANS(90-$P$2)) *SIN(RADIANS(90-Table224[[#This Row],[Latitude]])) *COS(RADIANS($Q$2-Table224[[#This Row],[Longitude]]))) *3958.756</f>
        <v>22.525061949733782</v>
      </c>
      <c r="N58" s="5">
        <f>Table22[[#This Row],[Permit Approval Date]]-Table22[[#This Row],[Permit Submitted Date]]</f>
        <v>2</v>
      </c>
    </row>
    <row r="59" spans="1:14">
      <c r="A59" t="str">
        <f>"Norman"</f>
        <v>Norman</v>
      </c>
      <c r="B59">
        <v>1</v>
      </c>
      <c r="D59">
        <v>1</v>
      </c>
      <c r="E59">
        <v>14</v>
      </c>
      <c r="F59" s="1">
        <v>43007</v>
      </c>
      <c r="G59" s="1">
        <v>43013</v>
      </c>
      <c r="H59">
        <v>5</v>
      </c>
      <c r="I59">
        <v>36.050000000000004</v>
      </c>
      <c r="J59">
        <v>0</v>
      </c>
      <c r="K59">
        <v>35.200955</v>
      </c>
      <c r="L59">
        <v>-97.271640000000005</v>
      </c>
      <c r="M59" s="5">
        <f>ACOS(COS(RADIANS(90-$P$2)) *COS(RADIANS(90-Table224[[#This Row],[Latitude]])) +SIN(RADIANS(90-$P$2)) *SIN(RADIANS(90-Table224[[#This Row],[Latitude]])) *COS(RADIANS($Q$2-Table224[[#This Row],[Longitude]]))) *3958.756</f>
        <v>9.8850734191735814</v>
      </c>
      <c r="N59" s="5">
        <f>Table22[[#This Row],[Permit Approval Date]]-Table22[[#This Row],[Permit Submitted Date]]</f>
        <v>7</v>
      </c>
    </row>
    <row r="60" spans="1:14">
      <c r="A60" t="str">
        <f>"Norman"</f>
        <v>Norman</v>
      </c>
      <c r="B60">
        <v>1</v>
      </c>
      <c r="D60">
        <v>1</v>
      </c>
      <c r="E60">
        <v>14</v>
      </c>
      <c r="F60" s="1">
        <v>43011</v>
      </c>
      <c r="G60" s="1">
        <v>43011</v>
      </c>
      <c r="H60">
        <v>8</v>
      </c>
      <c r="I60">
        <v>65.039999999999992</v>
      </c>
      <c r="J60">
        <v>0</v>
      </c>
      <c r="K60">
        <v>35.415345200000004</v>
      </c>
      <c r="L60">
        <v>-97.454357900000005</v>
      </c>
      <c r="M60" s="5">
        <f>ACOS(COS(RADIANS(90-$P$2)) *COS(RADIANS(90-Table224[[#This Row],[Latitude]])) +SIN(RADIANS(90-$P$2)) *SIN(RADIANS(90-Table224[[#This Row],[Latitude]])) *COS(RADIANS($Q$2-Table224[[#This Row],[Longitude]]))) *3958.756</f>
        <v>14.466170790898335</v>
      </c>
      <c r="N60" s="5">
        <f>Table22[[#This Row],[Permit Approval Date]]-Table22[[#This Row],[Permit Submitted Date]]</f>
        <v>4</v>
      </c>
    </row>
    <row r="61" spans="1:14">
      <c r="A61" t="str">
        <f>"Norman"</f>
        <v>Norman</v>
      </c>
      <c r="B61">
        <v>1</v>
      </c>
      <c r="D61">
        <v>1</v>
      </c>
      <c r="E61">
        <v>14</v>
      </c>
      <c r="F61" s="1">
        <v>43018</v>
      </c>
      <c r="G61" s="1">
        <v>43024</v>
      </c>
      <c r="H61">
        <v>6</v>
      </c>
      <c r="I61">
        <v>49.519999999999996</v>
      </c>
      <c r="J61">
        <v>0</v>
      </c>
      <c r="K61">
        <v>35.473925000000001</v>
      </c>
      <c r="L61">
        <v>-98.429214000000002</v>
      </c>
      <c r="M61" s="5">
        <f>ACOS(COS(RADIANS(90-$P$2)) *COS(RADIANS(90-Table224[[#This Row],[Latitude]])) +SIN(RADIANS(90-$P$2)) *SIN(RADIANS(90-Table224[[#This Row],[Latitude]])) *COS(RADIANS($Q$2-Table224[[#This Row],[Longitude]]))) *3958.756</f>
        <v>58.390967403862355</v>
      </c>
      <c r="N61" s="5">
        <f>Table22[[#This Row],[Permit Approval Date]]-Table22[[#This Row],[Permit Submitted Date]]</f>
        <v>0</v>
      </c>
    </row>
    <row r="62" spans="1:14">
      <c r="A62" t="str">
        <f>"Norman"</f>
        <v>Norman</v>
      </c>
      <c r="B62">
        <v>1</v>
      </c>
      <c r="C62">
        <v>1</v>
      </c>
      <c r="D62">
        <v>1</v>
      </c>
      <c r="E62">
        <v>14</v>
      </c>
      <c r="F62" s="1">
        <v>43019</v>
      </c>
      <c r="G62" s="1">
        <v>43019</v>
      </c>
      <c r="H62">
        <v>5</v>
      </c>
      <c r="I62">
        <v>30.51</v>
      </c>
      <c r="J62">
        <v>11.27</v>
      </c>
      <c r="K62">
        <v>35.210556999999994</v>
      </c>
      <c r="L62">
        <v>-97.610181400000016</v>
      </c>
      <c r="M62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62" s="5">
        <f>Table22[[#This Row],[Permit Approval Date]]-Table22[[#This Row],[Permit Submitted Date]]</f>
        <v>0</v>
      </c>
    </row>
    <row r="63" spans="1:14">
      <c r="A63" t="str">
        <f>"Norman"</f>
        <v>Norman</v>
      </c>
      <c r="B63">
        <v>0</v>
      </c>
      <c r="D63">
        <v>1</v>
      </c>
      <c r="E63">
        <v>14</v>
      </c>
      <c r="F63" s="1">
        <v>43019</v>
      </c>
      <c r="G63" s="1">
        <v>43020</v>
      </c>
      <c r="H63">
        <v>4</v>
      </c>
      <c r="I63">
        <v>33.08</v>
      </c>
      <c r="J63">
        <v>0</v>
      </c>
      <c r="K63">
        <v>36.262937899999997</v>
      </c>
      <c r="L63">
        <v>-97.766161600000004</v>
      </c>
      <c r="M63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63" s="5">
        <f>Table22[[#This Row],[Permit Approval Date]]-Table22[[#This Row],[Permit Submitted Date]]</f>
        <v>8</v>
      </c>
    </row>
    <row r="64" spans="1:14">
      <c r="A64" t="str">
        <f>"Norman"</f>
        <v>Norman</v>
      </c>
      <c r="B64">
        <v>1</v>
      </c>
      <c r="D64">
        <v>1</v>
      </c>
      <c r="E64">
        <v>14</v>
      </c>
      <c r="F64" s="1">
        <v>43020</v>
      </c>
      <c r="G64" s="1">
        <v>43024</v>
      </c>
      <c r="H64">
        <v>6</v>
      </c>
      <c r="I64">
        <v>49.620000000000005</v>
      </c>
      <c r="J64">
        <v>4.4000000000000004</v>
      </c>
      <c r="K64">
        <v>35.338142000000005</v>
      </c>
      <c r="L64">
        <v>-97.385610999999997</v>
      </c>
      <c r="M64" s="5">
        <f>ACOS(COS(RADIANS(90-$P$2)) *COS(RADIANS(90-Table224[[#This Row],[Latitude]])) +SIN(RADIANS(90-$P$2)) *SIN(RADIANS(90-Table224[[#This Row],[Latitude]])) *COS(RADIANS($Q$2-Table224[[#This Row],[Longitude]]))) *3958.756</f>
        <v>9.7527180483824942</v>
      </c>
      <c r="N64" s="5">
        <f>Table22[[#This Row],[Permit Approval Date]]-Table22[[#This Row],[Permit Submitted Date]]</f>
        <v>4</v>
      </c>
    </row>
    <row r="65" spans="1:14">
      <c r="A65" t="str">
        <f>"Norman"</f>
        <v>Norman</v>
      </c>
      <c r="B65">
        <v>1</v>
      </c>
      <c r="C65">
        <v>1</v>
      </c>
      <c r="D65">
        <v>1</v>
      </c>
      <c r="E65">
        <v>14</v>
      </c>
      <c r="F65" s="1">
        <v>43031</v>
      </c>
      <c r="G65" s="1">
        <v>43033</v>
      </c>
      <c r="H65">
        <v>7</v>
      </c>
      <c r="I65">
        <v>37.51</v>
      </c>
      <c r="J65">
        <v>13.170000000000002</v>
      </c>
      <c r="K65">
        <v>35.180556999999993</v>
      </c>
      <c r="L65">
        <v>-97.540181399999994</v>
      </c>
      <c r="M65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65" s="5">
        <f>Table22[[#This Row],[Permit Approval Date]]-Table22[[#This Row],[Permit Submitted Date]]</f>
        <v>7</v>
      </c>
    </row>
    <row r="66" spans="1:14">
      <c r="A66" t="str">
        <f>"Norman"</f>
        <v>Norman</v>
      </c>
      <c r="B66">
        <v>1</v>
      </c>
      <c r="D66">
        <v>1</v>
      </c>
      <c r="E66">
        <v>14</v>
      </c>
      <c r="F66" s="1">
        <v>43039</v>
      </c>
      <c r="G66" s="1">
        <v>43047</v>
      </c>
      <c r="H66">
        <v>7</v>
      </c>
      <c r="I66">
        <v>55.5</v>
      </c>
      <c r="J66">
        <v>2.4900000000000002</v>
      </c>
      <c r="K66">
        <v>34.5432056</v>
      </c>
      <c r="L66">
        <v>-97.158782399999993</v>
      </c>
      <c r="M66" s="5">
        <f>ACOS(COS(RADIANS(90-$P$2)) *COS(RADIANS(90-Table224[[#This Row],[Latitude]])) +SIN(RADIANS(90-$P$2)) *SIN(RADIANS(90-Table224[[#This Row],[Latitude]])) *COS(RADIANS($Q$2-Table224[[#This Row],[Longitude]]))) *3958.756</f>
        <v>48.618811737539879</v>
      </c>
      <c r="N66" s="5">
        <f>Table22[[#This Row],[Permit Approval Date]]-Table22[[#This Row],[Permit Submitted Date]]</f>
        <v>0</v>
      </c>
    </row>
    <row r="67" spans="1:14">
      <c r="A67" t="str">
        <f>"Norman"</f>
        <v>Norman</v>
      </c>
      <c r="B67">
        <v>0</v>
      </c>
      <c r="D67">
        <v>1</v>
      </c>
      <c r="E67">
        <v>14</v>
      </c>
      <c r="F67" s="1">
        <v>43042</v>
      </c>
      <c r="G67" s="1">
        <v>43047</v>
      </c>
      <c r="H67">
        <v>7</v>
      </c>
      <c r="I67">
        <v>45.35</v>
      </c>
      <c r="J67">
        <v>0</v>
      </c>
      <c r="K67">
        <v>35.222937899999998</v>
      </c>
      <c r="L67">
        <v>-97.486161600000003</v>
      </c>
      <c r="M67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67" s="5">
        <f>Table22[[#This Row],[Permit Approval Date]]-Table22[[#This Row],[Permit Submitted Date]]</f>
        <v>26</v>
      </c>
    </row>
    <row r="68" spans="1:14">
      <c r="A68" t="str">
        <f>"Norman"</f>
        <v>Norman</v>
      </c>
      <c r="B68">
        <v>0</v>
      </c>
      <c r="D68">
        <v>1</v>
      </c>
      <c r="E68">
        <v>14</v>
      </c>
      <c r="F68" s="1">
        <v>43045</v>
      </c>
      <c r="G68" s="1">
        <v>43048</v>
      </c>
      <c r="H68">
        <v>5</v>
      </c>
      <c r="I68">
        <v>30.48</v>
      </c>
      <c r="J68">
        <v>0</v>
      </c>
      <c r="K68">
        <v>35.092937899999995</v>
      </c>
      <c r="L68">
        <v>-97.336161599999997</v>
      </c>
      <c r="M68" s="5">
        <f>ACOS(COS(RADIANS(90-$P$2)) *COS(RADIANS(90-Table224[[#This Row],[Latitude]])) +SIN(RADIANS(90-$P$2)) *SIN(RADIANS(90-Table224[[#This Row],[Latitude]])) *COS(RADIANS($Q$2-Table224[[#This Row],[Longitude]]))) *3958.756</f>
        <v>10.001978842276545</v>
      </c>
      <c r="N68" s="5">
        <f>Table22[[#This Row],[Permit Approval Date]]-Table22[[#This Row],[Permit Submitted Date]]</f>
        <v>0</v>
      </c>
    </row>
    <row r="69" spans="1:14">
      <c r="A69" t="str">
        <f>"Norman"</f>
        <v>Norman</v>
      </c>
      <c r="B69">
        <v>1</v>
      </c>
      <c r="D69">
        <v>1</v>
      </c>
      <c r="E69">
        <v>14</v>
      </c>
      <c r="F69" s="1">
        <v>43052</v>
      </c>
      <c r="G69" s="1">
        <v>43052</v>
      </c>
      <c r="H69">
        <v>6</v>
      </c>
      <c r="I69">
        <v>43.42</v>
      </c>
      <c r="J69">
        <v>0</v>
      </c>
      <c r="K69">
        <v>35.373621399999998</v>
      </c>
      <c r="L69">
        <v>-97.499232199999994</v>
      </c>
      <c r="M69" s="5">
        <f>ACOS(COS(RADIANS(90-$P$2)) *COS(RADIANS(90-Table224[[#This Row],[Latitude]])) +SIN(RADIANS(90-$P$2)) *SIN(RADIANS(90-Table224[[#This Row],[Latitude]])) *COS(RADIANS($Q$2-Table224[[#This Row],[Longitude]]))) *3958.756</f>
        <v>11.950963904160343</v>
      </c>
      <c r="N69" s="5">
        <f>Table22[[#This Row],[Permit Approval Date]]-Table22[[#This Row],[Permit Submitted Date]]</f>
        <v>13</v>
      </c>
    </row>
    <row r="70" spans="1:14">
      <c r="A70" t="str">
        <f>"Norman"</f>
        <v>Norman</v>
      </c>
      <c r="B70">
        <v>0</v>
      </c>
      <c r="D70">
        <v>1</v>
      </c>
      <c r="E70">
        <v>14</v>
      </c>
      <c r="F70" s="1">
        <v>43052</v>
      </c>
      <c r="G70" s="1">
        <v>43055</v>
      </c>
      <c r="H70">
        <v>5</v>
      </c>
      <c r="I70">
        <v>30.49</v>
      </c>
      <c r="J70">
        <v>0</v>
      </c>
      <c r="K70">
        <v>35.072937899999999</v>
      </c>
      <c r="L70">
        <v>-97.396161599999999</v>
      </c>
      <c r="M70" s="5">
        <f>ACOS(COS(RADIANS(90-$P$2)) *COS(RADIANS(90-Table224[[#This Row],[Latitude]])) +SIN(RADIANS(90-$P$2)) *SIN(RADIANS(90-Table224[[#This Row],[Latitude]])) *COS(RADIANS($Q$2-Table224[[#This Row],[Longitude]]))) *3958.756</f>
        <v>9.6301363463523302</v>
      </c>
      <c r="N70" s="5">
        <f>Table22[[#This Row],[Permit Approval Date]]-Table22[[#This Row],[Permit Submitted Date]]</f>
        <v>6</v>
      </c>
    </row>
    <row r="71" spans="1:14">
      <c r="A71" t="str">
        <f>"Norman"</f>
        <v>Norman</v>
      </c>
      <c r="B71">
        <v>1</v>
      </c>
      <c r="D71">
        <v>1</v>
      </c>
      <c r="E71">
        <v>14</v>
      </c>
      <c r="F71" s="1">
        <v>43056</v>
      </c>
      <c r="G71" s="1">
        <v>43059</v>
      </c>
      <c r="H71">
        <v>7</v>
      </c>
      <c r="I71">
        <v>45.06</v>
      </c>
      <c r="J71">
        <v>0</v>
      </c>
      <c r="K71">
        <v>35.218142</v>
      </c>
      <c r="L71">
        <v>-97.155610999999993</v>
      </c>
      <c r="M71" s="5">
        <f>ACOS(COS(RADIANS(90-$P$2)) *COS(RADIANS(90-Table224[[#This Row],[Latitude]])) +SIN(RADIANS(90-$P$2)) *SIN(RADIANS(90-Table224[[#This Row],[Latitude]])) *COS(RADIANS($Q$2-Table224[[#This Row],[Longitude]]))) *3958.756</f>
        <v>16.448805996412069</v>
      </c>
      <c r="N71" s="5">
        <f>Table22[[#This Row],[Permit Approval Date]]-Table22[[#This Row],[Permit Submitted Date]]</f>
        <v>14</v>
      </c>
    </row>
    <row r="72" spans="1:14">
      <c r="A72" t="str">
        <f>"Norman"</f>
        <v>Norman</v>
      </c>
      <c r="B72">
        <v>1</v>
      </c>
      <c r="D72">
        <v>1</v>
      </c>
      <c r="E72">
        <v>14</v>
      </c>
      <c r="F72" s="1">
        <v>43069</v>
      </c>
      <c r="G72" s="1">
        <v>43081</v>
      </c>
      <c r="H72">
        <v>6</v>
      </c>
      <c r="I72">
        <v>52.469999999999992</v>
      </c>
      <c r="J72">
        <v>0</v>
      </c>
      <c r="K72">
        <v>35.138142000000002</v>
      </c>
      <c r="L72">
        <v>-97.345610999999991</v>
      </c>
      <c r="M72" s="5">
        <f>ACOS(COS(RADIANS(90-$P$2)) *COS(RADIANS(90-Table224[[#This Row],[Latitude]])) +SIN(RADIANS(90-$P$2)) *SIN(RADIANS(90-Table224[[#This Row],[Latitude]])) *COS(RADIANS($Q$2-Table224[[#This Row],[Longitude]]))) *3958.756</f>
        <v>7.3872699983068753</v>
      </c>
      <c r="N72" s="5">
        <f>Table22[[#This Row],[Permit Approval Date]]-Table22[[#This Row],[Permit Submitted Date]]</f>
        <v>2</v>
      </c>
    </row>
    <row r="73" spans="1:14">
      <c r="A73" t="str">
        <f>"Norman"</f>
        <v>Norman</v>
      </c>
      <c r="B73">
        <v>0</v>
      </c>
      <c r="D73">
        <v>1</v>
      </c>
      <c r="E73">
        <v>14</v>
      </c>
      <c r="F73" s="1">
        <v>43075</v>
      </c>
      <c r="G73" s="1">
        <v>43077</v>
      </c>
      <c r="H73">
        <v>4</v>
      </c>
      <c r="I73">
        <v>31.089999999999996</v>
      </c>
      <c r="J73">
        <v>0</v>
      </c>
      <c r="K73">
        <v>35.022937899999995</v>
      </c>
      <c r="L73">
        <v>-97.396161599999999</v>
      </c>
      <c r="M73" s="5">
        <f>ACOS(COS(RADIANS(90-$P$2)) *COS(RADIANS(90-Table224[[#This Row],[Latitude]])) +SIN(RADIANS(90-$P$2)) *SIN(RADIANS(90-Table224[[#This Row],[Latitude]])) *COS(RADIANS($Q$2-Table224[[#This Row],[Longitude]]))) *3958.756</f>
        <v>12.970525111871465</v>
      </c>
      <c r="N73" s="5">
        <f>Table22[[#This Row],[Permit Approval Date]]-Table22[[#This Row],[Permit Submitted Date]]</f>
        <v>8</v>
      </c>
    </row>
    <row r="74" spans="1:14">
      <c r="A74" t="str">
        <f>"Norman"</f>
        <v>Norman</v>
      </c>
      <c r="B74">
        <v>0</v>
      </c>
      <c r="D74">
        <v>1</v>
      </c>
      <c r="E74">
        <v>14</v>
      </c>
      <c r="F74" s="1">
        <v>43075</v>
      </c>
      <c r="G74" s="1">
        <v>43076</v>
      </c>
      <c r="H74">
        <v>6</v>
      </c>
      <c r="I74">
        <v>31.060000000000002</v>
      </c>
      <c r="J74">
        <v>0</v>
      </c>
      <c r="K74">
        <v>35.082937899999997</v>
      </c>
      <c r="L74">
        <v>-97.616161599999998</v>
      </c>
      <c r="M74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74" s="5">
        <f>Table22[[#This Row],[Permit Approval Date]]-Table22[[#This Row],[Permit Submitted Date]]</f>
        <v>7</v>
      </c>
    </row>
    <row r="75" spans="1:14">
      <c r="A75" t="str">
        <f>"Norman"</f>
        <v>Norman</v>
      </c>
      <c r="B75">
        <v>1</v>
      </c>
      <c r="D75">
        <v>1</v>
      </c>
      <c r="E75">
        <v>14</v>
      </c>
      <c r="F75" s="1">
        <v>43076</v>
      </c>
      <c r="G75" s="1">
        <v>43097</v>
      </c>
      <c r="H75">
        <v>4</v>
      </c>
      <c r="I75">
        <v>35.989999999999995</v>
      </c>
      <c r="J75">
        <v>0</v>
      </c>
      <c r="K75">
        <v>35.471928299999995</v>
      </c>
      <c r="L75">
        <v>-97.526524600000002</v>
      </c>
      <c r="M75" s="5">
        <f>ACOS(COS(RADIANS(90-$P$2)) *COS(RADIANS(90-Table224[[#This Row],[Latitude]])) +SIN(RADIANS(90-$P$2)) *SIN(RADIANS(90-Table224[[#This Row],[Latitude]])) *COS(RADIANS($Q$2-Table224[[#This Row],[Longitude]]))) *3958.756</f>
        <v>18.913142934023643</v>
      </c>
      <c r="N75" s="5">
        <f>Table22[[#This Row],[Permit Approval Date]]-Table22[[#This Row],[Permit Submitted Date]]</f>
        <v>0</v>
      </c>
    </row>
    <row r="76" spans="1:14">
      <c r="A76" t="str">
        <f>"Norman"</f>
        <v>Norman</v>
      </c>
      <c r="B76">
        <v>0</v>
      </c>
      <c r="D76">
        <v>1</v>
      </c>
      <c r="E76">
        <v>14</v>
      </c>
      <c r="F76" s="1">
        <v>43084</v>
      </c>
      <c r="G76" s="1">
        <v>43089</v>
      </c>
      <c r="H76">
        <v>4</v>
      </c>
      <c r="I76">
        <v>31.48</v>
      </c>
      <c r="J76">
        <v>0</v>
      </c>
      <c r="K76">
        <v>35.332937899999997</v>
      </c>
      <c r="L76">
        <v>-97.326161600000006</v>
      </c>
      <c r="M76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76" s="5">
        <f>Table22[[#This Row],[Permit Approval Date]]-Table22[[#This Row],[Permit Submitted Date]]</f>
        <v>0</v>
      </c>
    </row>
    <row r="77" spans="1:14">
      <c r="A77" t="str">
        <f>"Norman"</f>
        <v>Norman</v>
      </c>
      <c r="B77">
        <v>1</v>
      </c>
      <c r="D77">
        <v>1</v>
      </c>
      <c r="E77">
        <v>14</v>
      </c>
      <c r="F77" s="1">
        <v>43087</v>
      </c>
      <c r="G77" s="1">
        <v>43087</v>
      </c>
      <c r="H77">
        <v>11</v>
      </c>
      <c r="I77">
        <v>52.289999999999992</v>
      </c>
      <c r="J77">
        <v>2.5</v>
      </c>
      <c r="K77">
        <v>35.180556999999993</v>
      </c>
      <c r="L77">
        <v>-97.540181399999994</v>
      </c>
      <c r="M77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77" s="5">
        <f>Table22[[#This Row],[Permit Approval Date]]-Table22[[#This Row],[Permit Submitted Date]]</f>
        <v>0</v>
      </c>
    </row>
    <row r="78" spans="1:14">
      <c r="A78" t="str">
        <f>"Norman"</f>
        <v>Norman</v>
      </c>
      <c r="B78">
        <v>0</v>
      </c>
      <c r="D78">
        <v>1</v>
      </c>
      <c r="E78">
        <v>14</v>
      </c>
      <c r="F78" s="1">
        <v>43087</v>
      </c>
      <c r="G78" s="1">
        <v>43087</v>
      </c>
      <c r="H78">
        <v>4</v>
      </c>
      <c r="I78">
        <v>29.509999999999998</v>
      </c>
      <c r="J78">
        <v>0</v>
      </c>
      <c r="K78">
        <v>34.962937899999993</v>
      </c>
      <c r="L78">
        <v>-97.966161600000007</v>
      </c>
      <c r="M78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78" s="5">
        <f>Table22[[#This Row],[Permit Approval Date]]-Table22[[#This Row],[Permit Submitted Date]]</f>
        <v>9</v>
      </c>
    </row>
    <row r="79" spans="1:14">
      <c r="A79" t="str">
        <f>"Norman"</f>
        <v>Norman</v>
      </c>
      <c r="B79">
        <v>1</v>
      </c>
      <c r="D79">
        <v>1</v>
      </c>
      <c r="E79">
        <v>14</v>
      </c>
      <c r="F79" s="1">
        <v>43104</v>
      </c>
      <c r="G79" s="1">
        <v>43112</v>
      </c>
      <c r="H79">
        <v>5</v>
      </c>
      <c r="I79">
        <v>35.549999999999997</v>
      </c>
      <c r="J79">
        <v>4.5</v>
      </c>
      <c r="K79">
        <v>35.210055100000098</v>
      </c>
      <c r="L79">
        <v>-97.442210399999993</v>
      </c>
      <c r="M79" s="5">
        <f>ACOS(COS(RADIANS(90-$P$2)) *COS(RADIANS(90-Table224[[#This Row],[Latitude]])) +SIN(RADIANS(90-$P$2)) *SIN(RADIANS(90-Table224[[#This Row],[Latitude]])) *COS(RADIANS($Q$2-Table224[[#This Row],[Longitude]]))) *3958.756</f>
        <v>0.37120656055092016</v>
      </c>
      <c r="N79" s="5">
        <f>Table22[[#This Row],[Permit Approval Date]]-Table22[[#This Row],[Permit Submitted Date]]</f>
        <v>4</v>
      </c>
    </row>
    <row r="80" spans="1:14">
      <c r="A80" t="str">
        <f>"Norman"</f>
        <v>Norman</v>
      </c>
      <c r="B80">
        <v>1</v>
      </c>
      <c r="D80">
        <v>1</v>
      </c>
      <c r="E80">
        <v>14</v>
      </c>
      <c r="F80" s="1">
        <v>43111</v>
      </c>
      <c r="G80" s="1">
        <v>43123</v>
      </c>
      <c r="H80">
        <v>4</v>
      </c>
      <c r="I80">
        <v>41.480000000000004</v>
      </c>
      <c r="J80">
        <v>0</v>
      </c>
      <c r="K80">
        <v>34.878142000000004</v>
      </c>
      <c r="L80">
        <v>-97.275610999999998</v>
      </c>
      <c r="M80" s="5">
        <f>ACOS(COS(RADIANS(90-$P$2)) *COS(RADIANS(90-Table224[[#This Row],[Latitude]])) +SIN(RADIANS(90-$P$2)) *SIN(RADIANS(90-Table224[[#This Row],[Latitude]])) *COS(RADIANS($Q$2-Table224[[#This Row],[Longitude]]))) *3958.756</f>
        <v>24.63626411769442</v>
      </c>
      <c r="N80" s="5">
        <f>Table22[[#This Row],[Permit Approval Date]]-Table22[[#This Row],[Permit Submitted Date]]</f>
        <v>0</v>
      </c>
    </row>
    <row r="81" spans="1:14">
      <c r="A81" t="str">
        <f>"Norman"</f>
        <v>Norman</v>
      </c>
      <c r="B81">
        <v>0</v>
      </c>
      <c r="D81">
        <v>1</v>
      </c>
      <c r="E81">
        <v>15</v>
      </c>
      <c r="F81" s="1">
        <v>42389</v>
      </c>
      <c r="G81" s="1">
        <v>42389</v>
      </c>
      <c r="H81">
        <v>6</v>
      </c>
      <c r="I81">
        <v>58</v>
      </c>
      <c r="J81">
        <v>0</v>
      </c>
      <c r="K81">
        <v>34.782937899999993</v>
      </c>
      <c r="L81">
        <v>-98.076161600000006</v>
      </c>
      <c r="M81" s="5">
        <f>ACOS(COS(RADIANS(90-$P$2)) *COS(RADIANS(90-Table224[[#This Row],[Latitude]])) +SIN(RADIANS(90-$P$2)) *SIN(RADIANS(90-Table224[[#This Row],[Latitude]])) *COS(RADIANS($Q$2-Table224[[#This Row],[Longitude]]))) *3958.756</f>
        <v>46.091469153605814</v>
      </c>
      <c r="N81" s="5">
        <f>Table22[[#This Row],[Permit Approval Date]]-Table22[[#This Row],[Permit Submitted Date]]</f>
        <v>19</v>
      </c>
    </row>
    <row r="82" spans="1:14">
      <c r="A82" t="str">
        <f>"Norman"</f>
        <v>Norman</v>
      </c>
      <c r="B82">
        <v>0</v>
      </c>
      <c r="D82">
        <v>1</v>
      </c>
      <c r="E82">
        <v>15</v>
      </c>
      <c r="F82" s="1">
        <v>42390</v>
      </c>
      <c r="G82" s="1">
        <v>42390</v>
      </c>
      <c r="H82">
        <v>5</v>
      </c>
      <c r="I82">
        <v>55</v>
      </c>
      <c r="J82">
        <v>0</v>
      </c>
      <c r="K82">
        <v>35.472937899999998</v>
      </c>
      <c r="L82">
        <v>-97.026161599999995</v>
      </c>
      <c r="M82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82" s="5">
        <f>Table22[[#This Row],[Permit Approval Date]]-Table22[[#This Row],[Permit Submitted Date]]</f>
        <v>24</v>
      </c>
    </row>
    <row r="83" spans="1:14">
      <c r="A83" t="str">
        <f>"Norman"</f>
        <v>Norman</v>
      </c>
      <c r="B83">
        <v>0</v>
      </c>
      <c r="D83">
        <v>1</v>
      </c>
      <c r="E83">
        <v>15</v>
      </c>
      <c r="F83" s="1">
        <v>42395</v>
      </c>
      <c r="G83" s="1">
        <v>42395</v>
      </c>
      <c r="H83">
        <v>7</v>
      </c>
      <c r="I83">
        <v>62</v>
      </c>
      <c r="J83">
        <v>0</v>
      </c>
      <c r="K83">
        <v>34.962937899999993</v>
      </c>
      <c r="L83">
        <v>-97.966161600000007</v>
      </c>
      <c r="M83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83" s="5">
        <f>Table22[[#This Row],[Permit Approval Date]]-Table22[[#This Row],[Permit Submitted Date]]</f>
        <v>0</v>
      </c>
    </row>
    <row r="84" spans="1:14">
      <c r="A84" t="str">
        <f>"Norman"</f>
        <v>Norman</v>
      </c>
      <c r="B84">
        <v>0</v>
      </c>
      <c r="D84">
        <v>1</v>
      </c>
      <c r="E84">
        <v>15</v>
      </c>
      <c r="F84" s="1">
        <v>42396</v>
      </c>
      <c r="G84" s="1">
        <v>42405</v>
      </c>
      <c r="H84">
        <v>9</v>
      </c>
      <c r="I84">
        <v>74.5</v>
      </c>
      <c r="J84">
        <v>0</v>
      </c>
      <c r="K84">
        <v>35.242937899999994</v>
      </c>
      <c r="L84">
        <v>-97.636161600000008</v>
      </c>
      <c r="M84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84" s="5">
        <f>Table22[[#This Row],[Permit Approval Date]]-Table22[[#This Row],[Permit Submitted Date]]</f>
        <v>23</v>
      </c>
    </row>
    <row r="85" spans="1:14">
      <c r="A85" t="str">
        <f>"Norman"</f>
        <v>Norman</v>
      </c>
      <c r="B85">
        <v>0</v>
      </c>
      <c r="C85">
        <v>1</v>
      </c>
      <c r="D85">
        <v>1</v>
      </c>
      <c r="E85">
        <v>15</v>
      </c>
      <c r="F85" s="1">
        <v>42397</v>
      </c>
      <c r="G85" s="1">
        <v>42401</v>
      </c>
      <c r="H85">
        <v>17</v>
      </c>
      <c r="I85">
        <v>114.5</v>
      </c>
      <c r="J85">
        <v>15</v>
      </c>
      <c r="K85">
        <v>35.232937899999996</v>
      </c>
      <c r="L85">
        <v>-97.1761616</v>
      </c>
      <c r="M85" s="5">
        <f>ACOS(COS(RADIANS(90-$P$2)) *COS(RADIANS(90-Table224[[#This Row],[Latitude]])) +SIN(RADIANS(90-$P$2)) *SIN(RADIANS(90-Table224[[#This Row],[Latitude]])) *COS(RADIANS($Q$2-Table224[[#This Row],[Longitude]]))) *3958.756</f>
        <v>15.378616388051286</v>
      </c>
      <c r="N85" s="5">
        <f>Table22[[#This Row],[Permit Approval Date]]-Table22[[#This Row],[Permit Submitted Date]]</f>
        <v>1</v>
      </c>
    </row>
    <row r="86" spans="1:14">
      <c r="A86" t="str">
        <f>"Norman"</f>
        <v>Norman</v>
      </c>
      <c r="B86">
        <v>0</v>
      </c>
      <c r="C86">
        <v>1</v>
      </c>
      <c r="D86">
        <v>1</v>
      </c>
      <c r="E86">
        <v>15</v>
      </c>
      <c r="F86" s="1">
        <v>42410</v>
      </c>
      <c r="G86" s="1">
        <v>42432</v>
      </c>
      <c r="H86">
        <v>9</v>
      </c>
      <c r="I86">
        <v>68</v>
      </c>
      <c r="J86">
        <v>12</v>
      </c>
      <c r="K86">
        <v>35.152937899999998</v>
      </c>
      <c r="L86">
        <v>-96.796161600000005</v>
      </c>
      <c r="M86" s="5">
        <f>ACOS(COS(RADIANS(90-$P$2)) *COS(RADIANS(90-Table224[[#This Row],[Latitude]])) +SIN(RADIANS(90-$P$2)) *SIN(RADIANS(90-Table224[[#This Row],[Latitude]])) *COS(RADIANS($Q$2-Table224[[#This Row],[Longitude]]))) *3958.756</f>
        <v>36.916516441204166</v>
      </c>
      <c r="N86" s="5">
        <f>Table22[[#This Row],[Permit Approval Date]]-Table22[[#This Row],[Permit Submitted Date]]</f>
        <v>16</v>
      </c>
    </row>
    <row r="87" spans="1:14">
      <c r="A87" t="str">
        <f>"Norman"</f>
        <v>Norman</v>
      </c>
      <c r="B87">
        <v>0</v>
      </c>
      <c r="D87">
        <v>1</v>
      </c>
      <c r="E87">
        <v>15</v>
      </c>
      <c r="F87" s="1">
        <v>42418</v>
      </c>
      <c r="G87" s="1">
        <v>42418</v>
      </c>
      <c r="H87">
        <v>4</v>
      </c>
      <c r="I87">
        <v>30</v>
      </c>
      <c r="J87">
        <v>0</v>
      </c>
      <c r="K87">
        <v>35.472937899999998</v>
      </c>
      <c r="L87">
        <v>-97.026161599999995</v>
      </c>
      <c r="M87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87" s="5">
        <f>Table22[[#This Row],[Permit Approval Date]]-Table22[[#This Row],[Permit Submitted Date]]</f>
        <v>1</v>
      </c>
    </row>
    <row r="88" spans="1:14">
      <c r="A88" t="str">
        <f>"Norman"</f>
        <v>Norman</v>
      </c>
      <c r="B88">
        <v>0</v>
      </c>
      <c r="D88">
        <v>1</v>
      </c>
      <c r="E88">
        <v>15</v>
      </c>
      <c r="F88" s="1">
        <v>42423</v>
      </c>
      <c r="G88" s="1">
        <v>42423</v>
      </c>
      <c r="H88">
        <v>4</v>
      </c>
      <c r="I88">
        <v>29</v>
      </c>
      <c r="J88">
        <v>0</v>
      </c>
      <c r="K88">
        <v>35.232937899999996</v>
      </c>
      <c r="L88">
        <v>-97.006161599999999</v>
      </c>
      <c r="M88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88" s="5">
        <f>Table22[[#This Row],[Permit Approval Date]]-Table22[[#This Row],[Permit Submitted Date]]</f>
        <v>6</v>
      </c>
    </row>
    <row r="89" spans="1:14">
      <c r="A89" t="str">
        <f>"Norman"</f>
        <v>Norman</v>
      </c>
      <c r="B89">
        <v>0</v>
      </c>
      <c r="D89">
        <v>1</v>
      </c>
      <c r="E89">
        <v>15</v>
      </c>
      <c r="F89" s="1">
        <v>42433</v>
      </c>
      <c r="G89" s="1">
        <v>42437</v>
      </c>
      <c r="H89">
        <v>5</v>
      </c>
      <c r="I89">
        <v>42</v>
      </c>
      <c r="J89">
        <v>0</v>
      </c>
      <c r="K89">
        <v>35.352937899999993</v>
      </c>
      <c r="L89">
        <v>-97.196161599999996</v>
      </c>
      <c r="M89" s="5">
        <f>ACOS(COS(RADIANS(90-$P$2)) *COS(RADIANS(90-Table224[[#This Row],[Latitude]])) +SIN(RADIANS(90-$P$2)) *SIN(RADIANS(90-Table224[[#This Row],[Latitude]])) *COS(RADIANS($Q$2-Table224[[#This Row],[Longitude]]))) *3958.756</f>
        <v>17.393696381103698</v>
      </c>
      <c r="N89" s="5">
        <f>Table22[[#This Row],[Permit Approval Date]]-Table22[[#This Row],[Permit Submitted Date]]</f>
        <v>1</v>
      </c>
    </row>
    <row r="90" spans="1:14">
      <c r="A90" t="str">
        <f>"Norman"</f>
        <v>Norman</v>
      </c>
      <c r="B90">
        <v>0</v>
      </c>
      <c r="D90">
        <v>1</v>
      </c>
      <c r="E90">
        <v>15</v>
      </c>
      <c r="F90" s="1">
        <v>42458</v>
      </c>
      <c r="G90" s="1">
        <v>42464</v>
      </c>
      <c r="H90">
        <v>3</v>
      </c>
      <c r="I90">
        <v>30</v>
      </c>
      <c r="J90">
        <v>0</v>
      </c>
      <c r="K90">
        <v>35.482937899999996</v>
      </c>
      <c r="L90">
        <v>-97.206161600000001</v>
      </c>
      <c r="M90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90" s="5">
        <f>Table22[[#This Row],[Permit Approval Date]]-Table22[[#This Row],[Permit Submitted Date]]</f>
        <v>5</v>
      </c>
    </row>
    <row r="91" spans="1:14">
      <c r="A91" t="str">
        <f>"Norman"</f>
        <v>Norman</v>
      </c>
      <c r="B91">
        <v>0</v>
      </c>
      <c r="D91">
        <v>1</v>
      </c>
      <c r="E91">
        <v>15</v>
      </c>
      <c r="F91" s="1">
        <v>42479</v>
      </c>
      <c r="G91" s="1">
        <v>42485</v>
      </c>
      <c r="H91">
        <v>3</v>
      </c>
      <c r="I91">
        <v>24</v>
      </c>
      <c r="J91">
        <v>0</v>
      </c>
      <c r="K91">
        <v>35.262937899999997</v>
      </c>
      <c r="L91">
        <v>-97.806161599999996</v>
      </c>
      <c r="M91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91" s="5">
        <f>Table22[[#This Row],[Permit Approval Date]]-Table22[[#This Row],[Permit Submitted Date]]</f>
        <v>0</v>
      </c>
    </row>
    <row r="92" spans="1:14">
      <c r="A92" t="str">
        <f>"Norman"</f>
        <v>Norman</v>
      </c>
      <c r="B92">
        <v>0</v>
      </c>
      <c r="D92">
        <v>1</v>
      </c>
      <c r="E92">
        <v>15</v>
      </c>
      <c r="F92" s="1">
        <v>42489</v>
      </c>
      <c r="G92" s="1">
        <v>42493</v>
      </c>
      <c r="H92">
        <v>4</v>
      </c>
      <c r="I92">
        <v>36</v>
      </c>
      <c r="J92">
        <v>0</v>
      </c>
      <c r="K92">
        <v>35.482937899999996</v>
      </c>
      <c r="L92">
        <v>-97.206161600000001</v>
      </c>
      <c r="M92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92" s="5">
        <f>Table22[[#This Row],[Permit Approval Date]]-Table22[[#This Row],[Permit Submitted Date]]</f>
        <v>12</v>
      </c>
    </row>
    <row r="93" spans="1:14">
      <c r="A93" t="str">
        <f>"Norman"</f>
        <v>Norman</v>
      </c>
      <c r="B93">
        <v>0</v>
      </c>
      <c r="D93">
        <v>1</v>
      </c>
      <c r="E93">
        <v>15</v>
      </c>
      <c r="F93" s="1">
        <v>42499</v>
      </c>
      <c r="G93" s="1">
        <v>42499</v>
      </c>
      <c r="H93">
        <v>4</v>
      </c>
      <c r="I93">
        <v>41</v>
      </c>
      <c r="J93">
        <v>0</v>
      </c>
      <c r="K93">
        <v>36.262937899999997</v>
      </c>
      <c r="L93">
        <v>-97.766161600000004</v>
      </c>
      <c r="M93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93" s="5">
        <f>Table22[[#This Row],[Permit Approval Date]]-Table22[[#This Row],[Permit Submitted Date]]</f>
        <v>8</v>
      </c>
    </row>
    <row r="94" spans="1:14">
      <c r="A94" t="str">
        <f>"Norman"</f>
        <v>Norman</v>
      </c>
      <c r="B94">
        <v>0</v>
      </c>
      <c r="D94">
        <v>1</v>
      </c>
      <c r="E94">
        <v>15</v>
      </c>
      <c r="F94" s="1">
        <v>42503</v>
      </c>
      <c r="G94" s="1">
        <v>42503</v>
      </c>
      <c r="H94">
        <v>6</v>
      </c>
      <c r="I94">
        <v>37</v>
      </c>
      <c r="J94">
        <v>0</v>
      </c>
      <c r="K94">
        <v>35.552937899999996</v>
      </c>
      <c r="L94">
        <v>-97.046161600000005</v>
      </c>
      <c r="M94" s="5">
        <f>ACOS(COS(RADIANS(90-$P$2)) *COS(RADIANS(90-Table224[[#This Row],[Latitude]])) +SIN(RADIANS(90-$P$2)) *SIN(RADIANS(90-Table224[[#This Row],[Latitude]])) *COS(RADIANS($Q$2-Table224[[#This Row],[Longitude]]))) *3958.756</f>
        <v>32.913658964668713</v>
      </c>
      <c r="N94" s="5">
        <f>Table22[[#This Row],[Permit Approval Date]]-Table22[[#This Row],[Permit Submitted Date]]</f>
        <v>6</v>
      </c>
    </row>
    <row r="95" spans="1:14">
      <c r="A95" t="str">
        <f>"Norman"</f>
        <v>Norman</v>
      </c>
      <c r="B95">
        <v>0</v>
      </c>
      <c r="D95">
        <v>1</v>
      </c>
      <c r="E95">
        <v>15</v>
      </c>
      <c r="F95" s="1">
        <v>42565</v>
      </c>
      <c r="G95" s="1">
        <v>42569</v>
      </c>
      <c r="H95">
        <v>7</v>
      </c>
      <c r="I95">
        <v>49.5</v>
      </c>
      <c r="J95">
        <v>2</v>
      </c>
      <c r="K95">
        <v>35.032937899999993</v>
      </c>
      <c r="L95">
        <v>-97.296161600000005</v>
      </c>
      <c r="M95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95" s="5">
        <f>Table22[[#This Row],[Permit Approval Date]]-Table22[[#This Row],[Permit Submitted Date]]</f>
        <v>0</v>
      </c>
    </row>
    <row r="96" spans="1:14">
      <c r="A96" t="str">
        <f>"Norman"</f>
        <v>Norman</v>
      </c>
      <c r="B96">
        <v>0</v>
      </c>
      <c r="D96">
        <v>1</v>
      </c>
      <c r="E96">
        <v>15</v>
      </c>
      <c r="F96" s="1">
        <v>42579</v>
      </c>
      <c r="G96" s="1">
        <v>42579</v>
      </c>
      <c r="H96">
        <v>4</v>
      </c>
      <c r="I96">
        <v>27</v>
      </c>
      <c r="J96">
        <v>2</v>
      </c>
      <c r="K96">
        <v>34.902937899999998</v>
      </c>
      <c r="L96">
        <v>-97.886161600000008</v>
      </c>
      <c r="M96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96" s="5">
        <f>Table22[[#This Row],[Permit Approval Date]]-Table22[[#This Row],[Permit Submitted Date]]</f>
        <v>0</v>
      </c>
    </row>
    <row r="97" spans="1:14">
      <c r="A97" t="str">
        <f>"Norman"</f>
        <v>Norman</v>
      </c>
      <c r="B97">
        <v>0</v>
      </c>
      <c r="D97">
        <v>1</v>
      </c>
      <c r="E97">
        <v>15</v>
      </c>
      <c r="F97" s="1">
        <v>42591</v>
      </c>
      <c r="G97" s="1">
        <v>42593</v>
      </c>
      <c r="H97">
        <v>4</v>
      </c>
      <c r="I97">
        <v>27.5</v>
      </c>
      <c r="J97">
        <v>0</v>
      </c>
      <c r="K97">
        <v>35.092937899999995</v>
      </c>
      <c r="L97">
        <v>-97.236161600000003</v>
      </c>
      <c r="M97" s="5">
        <f>ACOS(COS(RADIANS(90-$P$2)) *COS(RADIANS(90-Table224[[#This Row],[Latitude]])) +SIN(RADIANS(90-$P$2)) *SIN(RADIANS(90-Table224[[#This Row],[Latitude]])) *COS(RADIANS($Q$2-Table224[[#This Row],[Longitude]]))) *3958.756</f>
        <v>14.228947513888629</v>
      </c>
      <c r="N97" s="5">
        <f>Table22[[#This Row],[Permit Approval Date]]-Table22[[#This Row],[Permit Submitted Date]]</f>
        <v>3</v>
      </c>
    </row>
    <row r="98" spans="1:14">
      <c r="A98" t="str">
        <f>"Norman"</f>
        <v>Norman</v>
      </c>
      <c r="B98">
        <v>0</v>
      </c>
      <c r="D98">
        <v>1</v>
      </c>
      <c r="E98">
        <v>15</v>
      </c>
      <c r="F98" s="1">
        <v>42594</v>
      </c>
      <c r="G98" s="1">
        <v>42600</v>
      </c>
      <c r="H98">
        <v>7</v>
      </c>
      <c r="I98">
        <v>41</v>
      </c>
      <c r="J98">
        <v>3.42</v>
      </c>
      <c r="K98">
        <v>35.222937899999998</v>
      </c>
      <c r="L98">
        <v>-97.486161600000003</v>
      </c>
      <c r="M98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98" s="5">
        <f>Table22[[#This Row],[Permit Approval Date]]-Table22[[#This Row],[Permit Submitted Date]]</f>
        <v>0</v>
      </c>
    </row>
    <row r="99" spans="1:14">
      <c r="A99" t="str">
        <f>"Norman"</f>
        <v>Norman</v>
      </c>
      <c r="B99">
        <v>0</v>
      </c>
      <c r="D99">
        <v>1</v>
      </c>
      <c r="E99">
        <v>15</v>
      </c>
      <c r="F99" s="1">
        <v>42634</v>
      </c>
      <c r="G99" s="1">
        <v>42634</v>
      </c>
      <c r="H99">
        <v>8</v>
      </c>
      <c r="I99">
        <v>69.63</v>
      </c>
      <c r="J99">
        <v>0</v>
      </c>
      <c r="K99">
        <v>35.552937899999996</v>
      </c>
      <c r="L99">
        <v>-96.986161600000003</v>
      </c>
      <c r="M99" s="5">
        <f>ACOS(COS(RADIANS(90-$P$2)) *COS(RADIANS(90-Table224[[#This Row],[Latitude]])) +SIN(RADIANS(90-$P$2)) *SIN(RADIANS(90-Table224[[#This Row],[Latitude]])) *COS(RADIANS($Q$2-Table224[[#This Row],[Longitude]]))) *3958.756</f>
        <v>35.316230846414051</v>
      </c>
      <c r="N99" s="5">
        <f>Table22[[#This Row],[Permit Approval Date]]-Table22[[#This Row],[Permit Submitted Date]]</f>
        <v>0</v>
      </c>
    </row>
    <row r="100" spans="1:14">
      <c r="A100" t="str">
        <f>"Norman"</f>
        <v>Norman</v>
      </c>
      <c r="B100">
        <v>0</v>
      </c>
      <c r="D100">
        <v>1</v>
      </c>
      <c r="E100">
        <v>15</v>
      </c>
      <c r="F100" s="1">
        <v>42646</v>
      </c>
      <c r="G100" s="1">
        <v>42646</v>
      </c>
      <c r="H100">
        <v>5</v>
      </c>
      <c r="I100">
        <v>41.22</v>
      </c>
      <c r="J100">
        <v>0</v>
      </c>
      <c r="K100">
        <v>34.962937899999993</v>
      </c>
      <c r="L100">
        <v>-97.966161600000007</v>
      </c>
      <c r="M100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100" s="5">
        <f>Table22[[#This Row],[Permit Approval Date]]-Table22[[#This Row],[Permit Submitted Date]]</f>
        <v>0</v>
      </c>
    </row>
    <row r="101" spans="1:14">
      <c r="A101" t="str">
        <f>"Norman"</f>
        <v>Norman</v>
      </c>
      <c r="B101">
        <v>0</v>
      </c>
      <c r="D101">
        <v>1</v>
      </c>
      <c r="E101">
        <v>15</v>
      </c>
      <c r="F101" s="1">
        <v>42662</v>
      </c>
      <c r="G101" s="1">
        <v>42662</v>
      </c>
      <c r="H101">
        <v>6</v>
      </c>
      <c r="I101">
        <v>52.17</v>
      </c>
      <c r="J101">
        <v>0</v>
      </c>
      <c r="K101">
        <v>35.152937899999998</v>
      </c>
      <c r="L101">
        <v>-97.236161600000003</v>
      </c>
      <c r="M101" s="5">
        <f>ACOS(COS(RADIANS(90-$P$2)) *COS(RADIANS(90-Table224[[#This Row],[Latitude]])) +SIN(RADIANS(90-$P$2)) *SIN(RADIANS(90-Table224[[#This Row],[Latitude]])) *COS(RADIANS($Q$2-Table224[[#This Row],[Longitude]]))) *3958.756</f>
        <v>12.439282911481813</v>
      </c>
      <c r="N101" s="5">
        <f>Table22[[#This Row],[Permit Approval Date]]-Table22[[#This Row],[Permit Submitted Date]]</f>
        <v>22</v>
      </c>
    </row>
    <row r="102" spans="1:14">
      <c r="A102" t="str">
        <f>"Norman"</f>
        <v>Norman</v>
      </c>
      <c r="B102">
        <v>0</v>
      </c>
      <c r="D102">
        <v>1</v>
      </c>
      <c r="E102">
        <v>15</v>
      </c>
      <c r="F102" s="1">
        <v>42671</v>
      </c>
      <c r="G102" s="1">
        <v>42671</v>
      </c>
      <c r="H102">
        <v>5</v>
      </c>
      <c r="I102">
        <v>35.160000000000004</v>
      </c>
      <c r="J102">
        <v>0</v>
      </c>
      <c r="K102">
        <v>35.232937899999996</v>
      </c>
      <c r="L102">
        <v>-97.006161599999999</v>
      </c>
      <c r="M102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102" s="5">
        <f>Table22[[#This Row],[Permit Approval Date]]-Table22[[#This Row],[Permit Submitted Date]]</f>
        <v>0</v>
      </c>
    </row>
    <row r="103" spans="1:14">
      <c r="A103" t="str">
        <f>"Norman"</f>
        <v>Norman</v>
      </c>
      <c r="B103">
        <v>1</v>
      </c>
      <c r="C103">
        <v>1</v>
      </c>
      <c r="D103">
        <v>1</v>
      </c>
      <c r="E103">
        <v>15</v>
      </c>
      <c r="F103" s="1">
        <v>42738</v>
      </c>
      <c r="G103" s="1">
        <v>42738</v>
      </c>
      <c r="H103">
        <v>7</v>
      </c>
      <c r="I103">
        <v>54.5</v>
      </c>
      <c r="J103">
        <v>8</v>
      </c>
      <c r="K103">
        <v>35.133205600000004</v>
      </c>
      <c r="L103">
        <v>-97.458782400000004</v>
      </c>
      <c r="M103" s="5">
        <f>ACOS(COS(RADIANS(90-$P$2)) *COS(RADIANS(90-Table224[[#This Row],[Latitude]])) +SIN(RADIANS(90-$P$2)) *SIN(RADIANS(90-Table224[[#This Row],[Latitude]])) *COS(RADIANS($Q$2-Table224[[#This Row],[Longitude]]))) *3958.756</f>
        <v>5.0810321719545506</v>
      </c>
      <c r="N103" s="5">
        <f>Table22[[#This Row],[Permit Approval Date]]-Table22[[#This Row],[Permit Submitted Date]]</f>
        <v>0</v>
      </c>
    </row>
    <row r="104" spans="1:14">
      <c r="A104" t="str">
        <f>"Norman"</f>
        <v>Norman</v>
      </c>
      <c r="B104">
        <v>1</v>
      </c>
      <c r="D104">
        <v>1</v>
      </c>
      <c r="E104">
        <v>15</v>
      </c>
      <c r="F104" s="1">
        <v>42788</v>
      </c>
      <c r="G104" s="1">
        <v>42788</v>
      </c>
      <c r="H104">
        <v>4</v>
      </c>
      <c r="I104">
        <v>50.209999999999994</v>
      </c>
      <c r="J104">
        <v>0</v>
      </c>
      <c r="K104">
        <v>35.428142000000001</v>
      </c>
      <c r="L104">
        <v>-97.425610999999989</v>
      </c>
      <c r="M104" s="5">
        <f>ACOS(COS(RADIANS(90-$P$2)) *COS(RADIANS(90-Table224[[#This Row],[Latitude]])) +SIN(RADIANS(90-$P$2)) *SIN(RADIANS(90-Table224[[#This Row],[Latitude]])) *COS(RADIANS($Q$2-Table224[[#This Row],[Longitude]]))) *3958.756</f>
        <v>15.389405486407925</v>
      </c>
      <c r="N104" s="5">
        <f>Table22[[#This Row],[Permit Approval Date]]-Table22[[#This Row],[Permit Submitted Date]]</f>
        <v>13</v>
      </c>
    </row>
    <row r="105" spans="1:14">
      <c r="A105" t="str">
        <f>"Norman"</f>
        <v>Norman</v>
      </c>
      <c r="B105">
        <v>0</v>
      </c>
      <c r="D105">
        <v>1</v>
      </c>
      <c r="E105">
        <v>15</v>
      </c>
      <c r="F105" s="1">
        <v>42802</v>
      </c>
      <c r="G105" s="1">
        <v>42809</v>
      </c>
      <c r="H105">
        <v>6</v>
      </c>
      <c r="I105">
        <v>46.44</v>
      </c>
      <c r="J105">
        <v>0</v>
      </c>
      <c r="K105">
        <v>35.222937899999998</v>
      </c>
      <c r="L105">
        <v>-97.486161600000003</v>
      </c>
      <c r="M105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105" s="5">
        <f>Table22[[#This Row],[Permit Approval Date]]-Table22[[#This Row],[Permit Submitted Date]]</f>
        <v>0</v>
      </c>
    </row>
    <row r="106" spans="1:14">
      <c r="A106" t="str">
        <f>"Norman"</f>
        <v>Norman</v>
      </c>
      <c r="B106">
        <v>1</v>
      </c>
      <c r="D106">
        <v>1</v>
      </c>
      <c r="E106">
        <v>15</v>
      </c>
      <c r="F106" s="1">
        <v>42811</v>
      </c>
      <c r="G106" s="1">
        <v>42823</v>
      </c>
      <c r="H106">
        <v>4</v>
      </c>
      <c r="I106">
        <v>29.46</v>
      </c>
      <c r="J106">
        <v>0</v>
      </c>
      <c r="K106">
        <v>35.200296100000003</v>
      </c>
      <c r="L106">
        <v>-97.456200200000012</v>
      </c>
      <c r="M106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106" s="5">
        <f>Table22[[#This Row],[Permit Approval Date]]-Table22[[#This Row],[Permit Submitted Date]]</f>
        <v>0</v>
      </c>
    </row>
    <row r="107" spans="1:14">
      <c r="A107" t="str">
        <f>"Norman"</f>
        <v>Norman</v>
      </c>
      <c r="B107">
        <v>1</v>
      </c>
      <c r="D107">
        <v>1</v>
      </c>
      <c r="E107">
        <v>15</v>
      </c>
      <c r="F107" s="1">
        <v>42832</v>
      </c>
      <c r="G107" s="1">
        <v>42839</v>
      </c>
      <c r="H107">
        <v>5</v>
      </c>
      <c r="I107">
        <v>46.78</v>
      </c>
      <c r="J107">
        <v>0</v>
      </c>
      <c r="K107">
        <v>35.242937899999994</v>
      </c>
      <c r="L107">
        <v>-97.636161600000008</v>
      </c>
      <c r="M107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107" s="5">
        <f>Table22[[#This Row],[Permit Approval Date]]-Table22[[#This Row],[Permit Submitted Date]]</f>
        <v>0</v>
      </c>
    </row>
    <row r="108" spans="1:14">
      <c r="A108" t="str">
        <f>"Norman"</f>
        <v>Norman</v>
      </c>
      <c r="B108">
        <v>1</v>
      </c>
      <c r="D108">
        <v>1</v>
      </c>
      <c r="E108">
        <v>15</v>
      </c>
      <c r="F108" s="1">
        <v>42832</v>
      </c>
      <c r="G108" s="1">
        <v>42839</v>
      </c>
      <c r="H108">
        <v>5</v>
      </c>
      <c r="I108">
        <v>46.779999999999994</v>
      </c>
      <c r="J108">
        <v>0</v>
      </c>
      <c r="K108">
        <v>35.242937899999994</v>
      </c>
      <c r="L108">
        <v>-97.636161600000008</v>
      </c>
      <c r="M108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108" s="5">
        <f>Table22[[#This Row],[Permit Approval Date]]-Table22[[#This Row],[Permit Submitted Date]]</f>
        <v>0</v>
      </c>
    </row>
    <row r="109" spans="1:14">
      <c r="A109" t="str">
        <f>"Norman"</f>
        <v>Norman</v>
      </c>
      <c r="B109">
        <v>1</v>
      </c>
      <c r="C109">
        <v>1</v>
      </c>
      <c r="D109">
        <v>1</v>
      </c>
      <c r="E109">
        <v>15</v>
      </c>
      <c r="F109" s="1">
        <v>42837</v>
      </c>
      <c r="G109" s="1">
        <v>42842</v>
      </c>
      <c r="H109">
        <v>16</v>
      </c>
      <c r="I109">
        <v>94.68</v>
      </c>
      <c r="J109">
        <v>15.879999999999999</v>
      </c>
      <c r="K109">
        <v>34.6532056</v>
      </c>
      <c r="L109">
        <v>-97.038782400000002</v>
      </c>
      <c r="M109" s="5">
        <f>ACOS(COS(RADIANS(90-$P$2)) *COS(RADIANS(90-Table224[[#This Row],[Latitude]])) +SIN(RADIANS(90-$P$2)) *SIN(RADIANS(90-Table224[[#This Row],[Latitude]])) *COS(RADIANS($Q$2-Table224[[#This Row],[Longitude]]))) *3958.756</f>
        <v>44.641832751748751</v>
      </c>
      <c r="N109" s="5">
        <f>Table22[[#This Row],[Permit Approval Date]]-Table22[[#This Row],[Permit Submitted Date]]</f>
        <v>0</v>
      </c>
    </row>
    <row r="110" spans="1:14">
      <c r="A110" t="str">
        <f>"Norman"</f>
        <v>Norman</v>
      </c>
      <c r="B110">
        <v>1</v>
      </c>
      <c r="C110">
        <v>1</v>
      </c>
      <c r="D110">
        <v>1</v>
      </c>
      <c r="E110">
        <v>15</v>
      </c>
      <c r="F110" s="1">
        <v>42843</v>
      </c>
      <c r="G110" s="1">
        <v>42845</v>
      </c>
      <c r="H110">
        <v>6</v>
      </c>
      <c r="I110">
        <v>35.58</v>
      </c>
      <c r="J110">
        <v>11.52</v>
      </c>
      <c r="K110">
        <v>35.443925</v>
      </c>
      <c r="L110">
        <v>-97.619213999999999</v>
      </c>
      <c r="M110" s="5">
        <f>ACOS(COS(RADIANS(90-$P$2)) *COS(RADIANS(90-Table224[[#This Row],[Latitude]])) +SIN(RADIANS(90-$P$2)) *SIN(RADIANS(90-Table224[[#This Row],[Latitude]])) *COS(RADIANS($Q$2-Table224[[#This Row],[Longitude]]))) *3958.756</f>
        <v>19.098404895161835</v>
      </c>
      <c r="N110" s="5">
        <f>Table22[[#This Row],[Permit Approval Date]]-Table22[[#This Row],[Permit Submitted Date]]</f>
        <v>14</v>
      </c>
    </row>
    <row r="111" spans="1:14">
      <c r="A111" t="str">
        <f>"Norman"</f>
        <v>Norman</v>
      </c>
      <c r="B111">
        <v>0</v>
      </c>
      <c r="D111">
        <v>1</v>
      </c>
      <c r="E111">
        <v>15</v>
      </c>
      <c r="F111" s="1">
        <v>42844</v>
      </c>
      <c r="G111" s="1">
        <v>42846</v>
      </c>
      <c r="H111">
        <v>3</v>
      </c>
      <c r="I111">
        <v>27.17</v>
      </c>
      <c r="J111">
        <v>0</v>
      </c>
      <c r="K111">
        <v>35.702937899999995</v>
      </c>
      <c r="L111">
        <v>-97.4261616</v>
      </c>
      <c r="M111" s="5">
        <f>ACOS(COS(RADIANS(90-$P$2)) *COS(RADIANS(90-Table224[[#This Row],[Latitude]])) +SIN(RADIANS(90-$P$2)) *SIN(RADIANS(90-Table224[[#This Row],[Latitude]])) *COS(RADIANS($Q$2-Table224[[#This Row],[Longitude]]))) *3958.756</f>
        <v>34.349627017789345</v>
      </c>
      <c r="N111" s="5">
        <f>Table22[[#This Row],[Permit Approval Date]]-Table22[[#This Row],[Permit Submitted Date]]</f>
        <v>26</v>
      </c>
    </row>
    <row r="112" spans="1:14">
      <c r="A112" t="str">
        <f>"Norman"</f>
        <v>Norman</v>
      </c>
      <c r="B112">
        <v>0</v>
      </c>
      <c r="D112">
        <v>1</v>
      </c>
      <c r="E112">
        <v>15</v>
      </c>
      <c r="F112" s="1">
        <v>42846</v>
      </c>
      <c r="G112" s="1">
        <v>42846</v>
      </c>
      <c r="H112">
        <v>2</v>
      </c>
      <c r="I112">
        <v>19.28</v>
      </c>
      <c r="J112">
        <v>0</v>
      </c>
      <c r="K112">
        <v>34.902937899999998</v>
      </c>
      <c r="L112">
        <v>-97.886161600000008</v>
      </c>
      <c r="M112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12" s="5">
        <f>Table22[[#This Row],[Permit Approval Date]]-Table22[[#This Row],[Permit Submitted Date]]</f>
        <v>1</v>
      </c>
    </row>
    <row r="113" spans="1:14">
      <c r="A113" t="str">
        <f>"Norman"</f>
        <v>Norman</v>
      </c>
      <c r="B113">
        <v>0</v>
      </c>
      <c r="D113">
        <v>1</v>
      </c>
      <c r="E113">
        <v>15</v>
      </c>
      <c r="F113" s="1">
        <v>42863</v>
      </c>
      <c r="G113" s="1">
        <v>42872</v>
      </c>
      <c r="H113">
        <v>6</v>
      </c>
      <c r="I113">
        <v>32.379999999999995</v>
      </c>
      <c r="J113">
        <v>0</v>
      </c>
      <c r="K113">
        <v>35.262937899999997</v>
      </c>
      <c r="L113">
        <v>-97.316161600000001</v>
      </c>
      <c r="M113" s="5">
        <f>ACOS(COS(RADIANS(90-$P$2)) *COS(RADIANS(90-Table224[[#This Row],[Latitude]])) +SIN(RADIANS(90-$P$2)) *SIN(RADIANS(90-Table224[[#This Row],[Latitude]])) *COS(RADIANS($Q$2-Table224[[#This Row],[Longitude]]))) *3958.756</f>
        <v>8.3452968784445485</v>
      </c>
      <c r="N113" s="5">
        <f>Table22[[#This Row],[Permit Approval Date]]-Table22[[#This Row],[Permit Submitted Date]]</f>
        <v>0</v>
      </c>
    </row>
    <row r="114" spans="1:14">
      <c r="A114" t="str">
        <f>"Norman"</f>
        <v>Norman</v>
      </c>
      <c r="B114">
        <v>0</v>
      </c>
      <c r="D114">
        <v>1</v>
      </c>
      <c r="E114">
        <v>15</v>
      </c>
      <c r="F114" s="1">
        <v>42873</v>
      </c>
      <c r="G114" s="1">
        <v>42873</v>
      </c>
      <c r="H114">
        <v>6</v>
      </c>
      <c r="I114">
        <v>40.51</v>
      </c>
      <c r="J114">
        <v>0</v>
      </c>
      <c r="K114">
        <v>34.902937899999998</v>
      </c>
      <c r="L114">
        <v>-97.886161600000008</v>
      </c>
      <c r="M114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14" s="5">
        <f>Table22[[#This Row],[Permit Approval Date]]-Table22[[#This Row],[Permit Submitted Date]]</f>
        <v>12</v>
      </c>
    </row>
    <row r="115" spans="1:14">
      <c r="A115" t="str">
        <f>"Norman"</f>
        <v>Norman</v>
      </c>
      <c r="B115">
        <v>0</v>
      </c>
      <c r="D115">
        <v>1</v>
      </c>
      <c r="E115">
        <v>15</v>
      </c>
      <c r="F115" s="1">
        <v>42874</v>
      </c>
      <c r="G115" s="1">
        <v>42874</v>
      </c>
      <c r="H115">
        <v>3</v>
      </c>
      <c r="I115">
        <v>21.33</v>
      </c>
      <c r="J115">
        <v>0</v>
      </c>
      <c r="K115">
        <v>35.242937899999994</v>
      </c>
      <c r="L115">
        <v>-97.636161600000008</v>
      </c>
      <c r="M115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115" s="5">
        <f>Table22[[#This Row],[Permit Approval Date]]-Table22[[#This Row],[Permit Submitted Date]]</f>
        <v>0</v>
      </c>
    </row>
    <row r="116" spans="1:14">
      <c r="A116" t="str">
        <f>"Norman"</f>
        <v>Norman</v>
      </c>
      <c r="B116">
        <v>1</v>
      </c>
      <c r="D116">
        <v>1</v>
      </c>
      <c r="E116">
        <v>15</v>
      </c>
      <c r="F116" s="1">
        <v>42881</v>
      </c>
      <c r="G116" s="1">
        <v>42887</v>
      </c>
      <c r="H116">
        <v>4</v>
      </c>
      <c r="I116">
        <v>34.200000000000003</v>
      </c>
      <c r="J116">
        <v>0</v>
      </c>
      <c r="K116">
        <v>35.325773099999999</v>
      </c>
      <c r="L116">
        <v>-97.434911900000003</v>
      </c>
      <c r="M116" s="5">
        <f>ACOS(COS(RADIANS(90-$P$2)) *COS(RADIANS(90-Table224[[#This Row],[Latitude]])) +SIN(RADIANS(90-$P$2)) *SIN(RADIANS(90-Table224[[#This Row],[Latitude]])) *COS(RADIANS($Q$2-Table224[[#This Row],[Longitude]]))) *3958.756</f>
        <v>8.2970811982340251</v>
      </c>
      <c r="N116" s="5">
        <f>Table22[[#This Row],[Permit Approval Date]]-Table22[[#This Row],[Permit Submitted Date]]</f>
        <v>12</v>
      </c>
    </row>
    <row r="117" spans="1:14">
      <c r="A117" t="str">
        <f>"Norman"</f>
        <v>Norman</v>
      </c>
      <c r="B117">
        <v>0</v>
      </c>
      <c r="D117">
        <v>1</v>
      </c>
      <c r="E117">
        <v>15</v>
      </c>
      <c r="F117" s="1">
        <v>42886</v>
      </c>
      <c r="G117" s="1">
        <v>42901</v>
      </c>
      <c r="H117">
        <v>5</v>
      </c>
      <c r="I117">
        <v>27.8</v>
      </c>
      <c r="J117">
        <v>0</v>
      </c>
      <c r="K117">
        <v>35.482937899999996</v>
      </c>
      <c r="L117">
        <v>-97.206161600000001</v>
      </c>
      <c r="M117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117" s="5">
        <f>Table22[[#This Row],[Permit Approval Date]]-Table22[[#This Row],[Permit Submitted Date]]</f>
        <v>4</v>
      </c>
    </row>
    <row r="118" spans="1:14">
      <c r="A118" t="str">
        <f>"Norman"</f>
        <v>Norman</v>
      </c>
      <c r="B118">
        <v>0</v>
      </c>
      <c r="D118">
        <v>1</v>
      </c>
      <c r="E118">
        <v>15</v>
      </c>
      <c r="F118" s="1">
        <v>42892</v>
      </c>
      <c r="G118" s="1">
        <v>42892</v>
      </c>
      <c r="H118">
        <v>4</v>
      </c>
      <c r="I118">
        <v>41.13</v>
      </c>
      <c r="J118">
        <v>0</v>
      </c>
      <c r="K118">
        <v>34.902937899999998</v>
      </c>
      <c r="L118">
        <v>-97.886161600000008</v>
      </c>
      <c r="M118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18" s="5">
        <f>Table22[[#This Row],[Permit Approval Date]]-Table22[[#This Row],[Permit Submitted Date]]</f>
        <v>0</v>
      </c>
    </row>
    <row r="119" spans="1:14">
      <c r="A119" t="str">
        <f>"Norman"</f>
        <v>Norman</v>
      </c>
      <c r="B119">
        <v>1</v>
      </c>
      <c r="D119">
        <v>1</v>
      </c>
      <c r="E119">
        <v>15</v>
      </c>
      <c r="F119" s="1">
        <v>42893</v>
      </c>
      <c r="G119" s="1">
        <v>42902</v>
      </c>
      <c r="H119">
        <v>6</v>
      </c>
      <c r="I119">
        <v>43.21</v>
      </c>
      <c r="J119">
        <v>0</v>
      </c>
      <c r="K119">
        <v>35.195301499999999</v>
      </c>
      <c r="L119">
        <v>-96.536652799999999</v>
      </c>
      <c r="M119" s="5">
        <f>ACOS(COS(RADIANS(90-$P$2)) *COS(RADIANS(90-Table224[[#This Row],[Latitude]])) +SIN(RADIANS(90-$P$2)) *SIN(RADIANS(90-Table224[[#This Row],[Latitude]])) *COS(RADIANS($Q$2-Table224[[#This Row],[Longitude]]))) *3958.756</f>
        <v>51.380790873555988</v>
      </c>
      <c r="N119" s="5">
        <f>Table22[[#This Row],[Permit Approval Date]]-Table22[[#This Row],[Permit Submitted Date]]</f>
        <v>6</v>
      </c>
    </row>
    <row r="120" spans="1:14">
      <c r="A120" t="str">
        <f>"Norman"</f>
        <v>Norman</v>
      </c>
      <c r="B120">
        <v>1</v>
      </c>
      <c r="C120">
        <v>1</v>
      </c>
      <c r="D120">
        <v>1</v>
      </c>
      <c r="E120">
        <v>15</v>
      </c>
      <c r="F120" s="1">
        <v>42894</v>
      </c>
      <c r="G120" s="1">
        <v>42908</v>
      </c>
      <c r="H120">
        <v>5</v>
      </c>
      <c r="I120">
        <v>38.11</v>
      </c>
      <c r="J120">
        <v>11.05</v>
      </c>
      <c r="K120">
        <v>35.2319283</v>
      </c>
      <c r="L120">
        <v>-97.396524599999992</v>
      </c>
      <c r="M120" s="5">
        <f>ACOS(COS(RADIANS(90-$P$2)) *COS(RADIANS(90-Table224[[#This Row],[Latitude]])) +SIN(RADIANS(90-$P$2)) *SIN(RADIANS(90-Table224[[#This Row],[Latitude]])) *COS(RADIANS($Q$2-Table224[[#This Row],[Longitude]]))) *3958.756</f>
        <v>3.34481860375675</v>
      </c>
      <c r="N120" s="5">
        <f>Table22[[#This Row],[Permit Approval Date]]-Table22[[#This Row],[Permit Submitted Date]]</f>
        <v>0</v>
      </c>
    </row>
    <row r="121" spans="1:14">
      <c r="A121" t="str">
        <f>"Norman"</f>
        <v>Norman</v>
      </c>
      <c r="B121">
        <v>0</v>
      </c>
      <c r="D121">
        <v>1</v>
      </c>
      <c r="E121">
        <v>15</v>
      </c>
      <c r="F121" s="1">
        <v>42908</v>
      </c>
      <c r="G121" s="1">
        <v>42912</v>
      </c>
      <c r="H121">
        <v>3</v>
      </c>
      <c r="I121">
        <v>23.98</v>
      </c>
      <c r="J121">
        <v>0</v>
      </c>
      <c r="K121">
        <v>35.1429379</v>
      </c>
      <c r="L121">
        <v>-97.366161599999998</v>
      </c>
      <c r="M121" s="5">
        <f>ACOS(COS(RADIANS(90-$P$2)) *COS(RADIANS(90-Table224[[#This Row],[Latitude]])) +SIN(RADIANS(90-$P$2)) *SIN(RADIANS(90-Table224[[#This Row],[Latitude]])) *COS(RADIANS($Q$2-Table224[[#This Row],[Longitude]]))) *3958.756</f>
        <v>6.2987574863903912</v>
      </c>
      <c r="N121" s="5">
        <f>Table22[[#This Row],[Permit Approval Date]]-Table22[[#This Row],[Permit Submitted Date]]</f>
        <v>0</v>
      </c>
    </row>
    <row r="122" spans="1:14">
      <c r="A122" t="str">
        <f>"Norman"</f>
        <v>Norman</v>
      </c>
      <c r="B122">
        <v>0</v>
      </c>
      <c r="D122">
        <v>1</v>
      </c>
      <c r="E122">
        <v>15</v>
      </c>
      <c r="F122" s="1">
        <v>42935</v>
      </c>
      <c r="G122" s="1">
        <v>42935</v>
      </c>
      <c r="H122">
        <v>4</v>
      </c>
      <c r="I122">
        <v>52.02</v>
      </c>
      <c r="J122">
        <v>0</v>
      </c>
      <c r="K122">
        <v>36.262937899999997</v>
      </c>
      <c r="L122">
        <v>-97.766161600000004</v>
      </c>
      <c r="M122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122" s="5">
        <f>Table22[[#This Row],[Permit Approval Date]]-Table22[[#This Row],[Permit Submitted Date]]</f>
        <v>0</v>
      </c>
    </row>
    <row r="123" spans="1:14">
      <c r="A123" t="str">
        <f>"Norman"</f>
        <v>Norman</v>
      </c>
      <c r="B123">
        <v>1</v>
      </c>
      <c r="D123">
        <v>1</v>
      </c>
      <c r="E123">
        <v>15</v>
      </c>
      <c r="F123" s="1">
        <v>42956</v>
      </c>
      <c r="G123" s="1">
        <v>42963</v>
      </c>
      <c r="H123">
        <v>6</v>
      </c>
      <c r="I123">
        <v>60.220000000000006</v>
      </c>
      <c r="J123">
        <v>0</v>
      </c>
      <c r="K123">
        <v>35.268142000000005</v>
      </c>
      <c r="L123">
        <v>-97.45561099999999</v>
      </c>
      <c r="M123" s="5">
        <f>ACOS(COS(RADIANS(90-$P$2)) *COS(RADIANS(90-Table224[[#This Row],[Latitude]])) +SIN(RADIANS(90-$P$2)) *SIN(RADIANS(90-Table224[[#This Row],[Latitude]])) *COS(RADIANS($Q$2-Table224[[#This Row],[Longitude]]))) *3958.756</f>
        <v>4.3187461484637382</v>
      </c>
      <c r="N123" s="5">
        <f>Table22[[#This Row],[Permit Approval Date]]-Table22[[#This Row],[Permit Submitted Date]]</f>
        <v>0</v>
      </c>
    </row>
    <row r="124" spans="1:14">
      <c r="A124" t="str">
        <f>"Norman"</f>
        <v>Norman</v>
      </c>
      <c r="B124">
        <v>0</v>
      </c>
      <c r="D124">
        <v>1</v>
      </c>
      <c r="E124">
        <v>15</v>
      </c>
      <c r="F124" s="1">
        <v>42956</v>
      </c>
      <c r="G124" s="1">
        <v>42963</v>
      </c>
      <c r="H124">
        <v>3</v>
      </c>
      <c r="I124">
        <v>23.98</v>
      </c>
      <c r="J124">
        <v>0</v>
      </c>
      <c r="K124">
        <v>35.022937899999995</v>
      </c>
      <c r="L124">
        <v>-97.396161599999999</v>
      </c>
      <c r="M124" s="5">
        <f>ACOS(COS(RADIANS(90-$P$2)) *COS(RADIANS(90-Table224[[#This Row],[Latitude]])) +SIN(RADIANS(90-$P$2)) *SIN(RADIANS(90-Table224[[#This Row],[Latitude]])) *COS(RADIANS($Q$2-Table224[[#This Row],[Longitude]]))) *3958.756</f>
        <v>12.970525111871465</v>
      </c>
      <c r="N124" s="5">
        <f>Table22[[#This Row],[Permit Approval Date]]-Table22[[#This Row],[Permit Submitted Date]]</f>
        <v>3</v>
      </c>
    </row>
    <row r="125" spans="1:14">
      <c r="A125" t="str">
        <f>"Norman"</f>
        <v>Norman</v>
      </c>
      <c r="B125">
        <v>0</v>
      </c>
      <c r="D125">
        <v>1</v>
      </c>
      <c r="E125">
        <v>15</v>
      </c>
      <c r="F125" s="1">
        <v>42990</v>
      </c>
      <c r="G125" s="1">
        <v>42990</v>
      </c>
      <c r="H125">
        <v>3</v>
      </c>
      <c r="I125">
        <v>35.47</v>
      </c>
      <c r="J125">
        <v>0</v>
      </c>
      <c r="K125">
        <v>35.232937899999996</v>
      </c>
      <c r="L125">
        <v>-97.006161599999999</v>
      </c>
      <c r="M125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125" s="5">
        <f>Table22[[#This Row],[Permit Approval Date]]-Table22[[#This Row],[Permit Submitted Date]]</f>
        <v>0</v>
      </c>
    </row>
    <row r="126" spans="1:14">
      <c r="A126" t="str">
        <f>"Norman"</f>
        <v>Norman</v>
      </c>
      <c r="B126">
        <v>1</v>
      </c>
      <c r="D126">
        <v>1</v>
      </c>
      <c r="E126">
        <v>15</v>
      </c>
      <c r="F126" s="1">
        <v>42992</v>
      </c>
      <c r="G126" s="1">
        <v>42996</v>
      </c>
      <c r="H126">
        <v>4</v>
      </c>
      <c r="I126">
        <v>37.450000000000003</v>
      </c>
      <c r="J126">
        <v>0</v>
      </c>
      <c r="K126">
        <v>35.108142000000001</v>
      </c>
      <c r="L126">
        <v>-97.225610999999986</v>
      </c>
      <c r="M126" s="5">
        <f>ACOS(COS(RADIANS(90-$P$2)) *COS(RADIANS(90-Table224[[#This Row],[Latitude]])) +SIN(RADIANS(90-$P$2)) *SIN(RADIANS(90-Table224[[#This Row],[Latitude]])) *COS(RADIANS($Q$2-Table224[[#This Row],[Longitude]]))) *3958.756</f>
        <v>14.200125910696551</v>
      </c>
      <c r="N126" s="5">
        <f>Table22[[#This Row],[Permit Approval Date]]-Table22[[#This Row],[Permit Submitted Date]]</f>
        <v>3</v>
      </c>
    </row>
    <row r="127" spans="1:14">
      <c r="A127" t="str">
        <f>"Norman"</f>
        <v>Norman</v>
      </c>
      <c r="B127">
        <v>0</v>
      </c>
      <c r="D127">
        <v>1</v>
      </c>
      <c r="E127">
        <v>15</v>
      </c>
      <c r="F127" s="1">
        <v>42993</v>
      </c>
      <c r="G127" s="1">
        <v>42997</v>
      </c>
      <c r="H127">
        <v>9</v>
      </c>
      <c r="I127">
        <v>31.1</v>
      </c>
      <c r="J127">
        <v>2.9699999999999998</v>
      </c>
      <c r="K127">
        <v>35.022937899999995</v>
      </c>
      <c r="L127">
        <v>-97.396161599999999</v>
      </c>
      <c r="M127" s="5">
        <f>ACOS(COS(RADIANS(90-$P$2)) *COS(RADIANS(90-Table224[[#This Row],[Latitude]])) +SIN(RADIANS(90-$P$2)) *SIN(RADIANS(90-Table224[[#This Row],[Latitude]])) *COS(RADIANS($Q$2-Table224[[#This Row],[Longitude]]))) *3958.756</f>
        <v>12.970525111871465</v>
      </c>
      <c r="N127" s="5">
        <f>Table22[[#This Row],[Permit Approval Date]]-Table22[[#This Row],[Permit Submitted Date]]</f>
        <v>0</v>
      </c>
    </row>
    <row r="128" spans="1:14">
      <c r="A128" t="str">
        <f>"Norman"</f>
        <v>Norman</v>
      </c>
      <c r="B128">
        <v>1</v>
      </c>
      <c r="D128">
        <v>1</v>
      </c>
      <c r="E128">
        <v>15</v>
      </c>
      <c r="F128" s="1">
        <v>42996</v>
      </c>
      <c r="G128" s="1">
        <v>43020</v>
      </c>
      <c r="H128">
        <v>13</v>
      </c>
      <c r="I128">
        <v>102.66</v>
      </c>
      <c r="J128">
        <v>0</v>
      </c>
      <c r="K128">
        <v>35.800296099999997</v>
      </c>
      <c r="L128">
        <v>-97.276200200000005</v>
      </c>
      <c r="M128" s="5">
        <f>ACOS(COS(RADIANS(90-$P$2)) *COS(RADIANS(90-Table224[[#This Row],[Latitude]])) +SIN(RADIANS(90-$P$2)) *SIN(RADIANS(90-Table224[[#This Row],[Latitude]])) *COS(RADIANS($Q$2-Table224[[#This Row],[Longitude]]))) *3958.756</f>
        <v>42.16124555380074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C129">
        <v>1</v>
      </c>
      <c r="D129">
        <v>1</v>
      </c>
      <c r="E129">
        <v>15</v>
      </c>
      <c r="F129" s="1">
        <v>42996</v>
      </c>
      <c r="G129" s="1">
        <v>43020</v>
      </c>
      <c r="H129">
        <v>10</v>
      </c>
      <c r="I129">
        <v>66.28</v>
      </c>
      <c r="J129">
        <v>16.829999999999998</v>
      </c>
      <c r="K129">
        <v>35.260296100000005</v>
      </c>
      <c r="L129">
        <v>-96.546200200000015</v>
      </c>
      <c r="M129" s="5">
        <f>ACOS(COS(RADIANS(90-$P$2)) *COS(RADIANS(90-Table224[[#This Row],[Latitude]])) +SIN(RADIANS(90-$P$2)) *SIN(RADIANS(90-Table224[[#This Row],[Latitude]])) *COS(RADIANS($Q$2-Table224[[#This Row],[Longitude]]))) *3958.756</f>
        <v>50.953960558140352</v>
      </c>
      <c r="N129" s="5">
        <f>Table22[[#This Row],[Permit Approval Date]]-Table22[[#This Row],[Permit Submitted Date]]</f>
        <v>0</v>
      </c>
    </row>
    <row r="130" spans="1:14">
      <c r="A130" t="str">
        <f>"Norman"</f>
        <v>Norman</v>
      </c>
      <c r="B130">
        <v>0</v>
      </c>
      <c r="D130">
        <v>1</v>
      </c>
      <c r="E130">
        <v>15</v>
      </c>
      <c r="F130" s="1">
        <v>42998</v>
      </c>
      <c r="G130" s="1">
        <v>42998</v>
      </c>
      <c r="H130">
        <v>4</v>
      </c>
      <c r="I130">
        <v>28.07</v>
      </c>
      <c r="J130">
        <v>0</v>
      </c>
      <c r="K130">
        <v>36.262937899999997</v>
      </c>
      <c r="L130">
        <v>-97.766161600000004</v>
      </c>
      <c r="M130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130" s="5">
        <f>Table22[[#This Row],[Permit Approval Date]]-Table22[[#This Row],[Permit Submitted Date]]</f>
        <v>3</v>
      </c>
    </row>
    <row r="131" spans="1:14">
      <c r="A131" t="str">
        <f>"Norman"</f>
        <v>Norman</v>
      </c>
      <c r="B131">
        <v>0</v>
      </c>
      <c r="D131">
        <v>1</v>
      </c>
      <c r="E131">
        <v>15</v>
      </c>
      <c r="F131" s="1">
        <v>43000</v>
      </c>
      <c r="G131" s="1">
        <v>43000</v>
      </c>
      <c r="H131">
        <v>5</v>
      </c>
      <c r="I131">
        <v>44.070000000000007</v>
      </c>
      <c r="J131">
        <v>0</v>
      </c>
      <c r="K131">
        <v>35.232937899999996</v>
      </c>
      <c r="L131">
        <v>-97.006161599999999</v>
      </c>
      <c r="M131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131" s="5">
        <f>Table22[[#This Row],[Permit Approval Date]]-Table22[[#This Row],[Permit Submitted Date]]</f>
        <v>0</v>
      </c>
    </row>
    <row r="132" spans="1:14">
      <c r="A132" t="str">
        <f>"Norman"</f>
        <v>Norman</v>
      </c>
      <c r="B132">
        <v>0</v>
      </c>
      <c r="D132">
        <v>1</v>
      </c>
      <c r="E132">
        <v>15</v>
      </c>
      <c r="F132" s="1">
        <v>43011</v>
      </c>
      <c r="G132" s="1">
        <v>43024</v>
      </c>
      <c r="H132">
        <v>4</v>
      </c>
      <c r="I132">
        <v>39.58</v>
      </c>
      <c r="J132">
        <v>0</v>
      </c>
      <c r="K132">
        <v>35.482937899999996</v>
      </c>
      <c r="L132">
        <v>-97.206161600000001</v>
      </c>
      <c r="M132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132" s="5">
        <f>Table22[[#This Row],[Permit Approval Date]]-Table22[[#This Row],[Permit Submitted Date]]</f>
        <v>0</v>
      </c>
    </row>
    <row r="133" spans="1:14">
      <c r="A133" t="str">
        <f>"Norman"</f>
        <v>Norman</v>
      </c>
      <c r="B133">
        <v>0</v>
      </c>
      <c r="D133">
        <v>1</v>
      </c>
      <c r="E133">
        <v>15</v>
      </c>
      <c r="F133" s="1">
        <v>43013</v>
      </c>
      <c r="G133" s="1">
        <v>43013</v>
      </c>
      <c r="H133">
        <v>3</v>
      </c>
      <c r="I133">
        <v>26.04</v>
      </c>
      <c r="J133">
        <v>0</v>
      </c>
      <c r="K133">
        <v>34.902937899999998</v>
      </c>
      <c r="L133">
        <v>-97.886161600000008</v>
      </c>
      <c r="M133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33" s="5">
        <f>Table22[[#This Row],[Permit Approval Date]]-Table22[[#This Row],[Permit Submitted Date]]</f>
        <v>6</v>
      </c>
    </row>
    <row r="134" spans="1:14">
      <c r="A134" t="str">
        <f>"Norman"</f>
        <v>Norman</v>
      </c>
      <c r="B134">
        <v>0</v>
      </c>
      <c r="D134">
        <v>1</v>
      </c>
      <c r="E134">
        <v>15</v>
      </c>
      <c r="F134" s="1">
        <v>43020</v>
      </c>
      <c r="G134" s="1">
        <v>43020</v>
      </c>
      <c r="H134">
        <v>3</v>
      </c>
      <c r="I134">
        <v>35.71</v>
      </c>
      <c r="J134">
        <v>0</v>
      </c>
      <c r="K134">
        <v>36.002937899999999</v>
      </c>
      <c r="L134">
        <v>-97.346161600000002</v>
      </c>
      <c r="M134" s="5">
        <f>ACOS(COS(RADIANS(90-$P$2)) *COS(RADIANS(90-Table224[[#This Row],[Latitude]])) +SIN(RADIANS(90-$P$2)) *SIN(RADIANS(90-Table224[[#This Row],[Latitude]])) *COS(RADIANS($Q$2-Table224[[#This Row],[Longitude]]))) *3958.756</f>
        <v>55.346772048503162</v>
      </c>
      <c r="N134" s="5">
        <f>Table22[[#This Row],[Permit Approval Date]]-Table22[[#This Row],[Permit Submitted Date]]</f>
        <v>14</v>
      </c>
    </row>
    <row r="135" spans="1:14">
      <c r="A135" t="str">
        <f>"Norman"</f>
        <v>Norman</v>
      </c>
      <c r="B135">
        <v>1</v>
      </c>
      <c r="D135">
        <v>1</v>
      </c>
      <c r="E135">
        <v>15</v>
      </c>
      <c r="F135" s="1">
        <v>43031</v>
      </c>
      <c r="G135" s="1">
        <v>43038</v>
      </c>
      <c r="H135">
        <v>5</v>
      </c>
      <c r="I135">
        <v>40.57</v>
      </c>
      <c r="J135">
        <v>0</v>
      </c>
      <c r="K135">
        <v>35.208142000000002</v>
      </c>
      <c r="L135">
        <v>-97.335610999999986</v>
      </c>
      <c r="M135" s="5">
        <f>ACOS(COS(RADIANS(90-$P$2)) *COS(RADIANS(90-Table224[[#This Row],[Latitude]])) +SIN(RADIANS(90-$P$2)) *SIN(RADIANS(90-Table224[[#This Row],[Latitude]])) *COS(RADIANS($Q$2-Table224[[#This Row],[Longitude]]))) *3958.756</f>
        <v>6.2685173478590626</v>
      </c>
      <c r="N135" s="5">
        <f>Table22[[#This Row],[Permit Approval Date]]-Table22[[#This Row],[Permit Submitted Date]]</f>
        <v>5</v>
      </c>
    </row>
    <row r="136" spans="1:14">
      <c r="A136" t="str">
        <f>"Norman"</f>
        <v>Norman</v>
      </c>
      <c r="B136">
        <v>1</v>
      </c>
      <c r="D136">
        <v>1</v>
      </c>
      <c r="E136">
        <v>15</v>
      </c>
      <c r="F136" s="1">
        <v>43034</v>
      </c>
      <c r="G136" s="1">
        <v>43046</v>
      </c>
      <c r="H136">
        <v>6</v>
      </c>
      <c r="I136">
        <v>53.279999999999994</v>
      </c>
      <c r="J136">
        <v>0</v>
      </c>
      <c r="K136">
        <v>35.149803999999996</v>
      </c>
      <c r="L136">
        <v>-97.630030999999988</v>
      </c>
      <c r="M136" s="5">
        <f>ACOS(COS(RADIANS(90-$P$2)) *COS(RADIANS(90-Table224[[#This Row],[Latitude]])) +SIN(RADIANS(90-$P$2)) *SIN(RADIANS(90-Table224[[#This Row],[Latitude]])) *COS(RADIANS($Q$2-Table224[[#This Row],[Longitude]]))) *3958.756</f>
        <v>11.063611065180281</v>
      </c>
      <c r="N136" s="5">
        <f>Table22[[#This Row],[Permit Approval Date]]-Table22[[#This Row],[Permit Submitted Date]]</f>
        <v>0</v>
      </c>
    </row>
    <row r="137" spans="1:14">
      <c r="A137" t="str">
        <f>"Norman"</f>
        <v>Norman</v>
      </c>
      <c r="B137">
        <v>1</v>
      </c>
      <c r="D137">
        <v>1</v>
      </c>
      <c r="E137">
        <v>15</v>
      </c>
      <c r="F137" s="1">
        <v>43034</v>
      </c>
      <c r="G137" s="1">
        <v>43045</v>
      </c>
      <c r="H137">
        <v>5</v>
      </c>
      <c r="I137">
        <v>42.5</v>
      </c>
      <c r="J137">
        <v>0.98</v>
      </c>
      <c r="K137">
        <v>35.053925</v>
      </c>
      <c r="L137">
        <v>-96.989214000000004</v>
      </c>
      <c r="M137" s="5">
        <f>ACOS(COS(RADIANS(90-$P$2)) *COS(RADIANS(90-Table224[[#This Row],[Latitude]])) +SIN(RADIANS(90-$P$2)) *SIN(RADIANS(90-Table224[[#This Row],[Latitude]])) *COS(RADIANS($Q$2-Table224[[#This Row],[Longitude]]))) *3958.756</f>
        <v>27.90285846537531</v>
      </c>
      <c r="N137" s="5">
        <f>Table22[[#This Row],[Permit Approval Date]]-Table22[[#This Row],[Permit Submitted Date]]</f>
        <v>8</v>
      </c>
    </row>
    <row r="138" spans="1:14">
      <c r="A138" t="str">
        <f>"Norman"</f>
        <v>Norman</v>
      </c>
      <c r="B138">
        <v>0</v>
      </c>
      <c r="D138">
        <v>1</v>
      </c>
      <c r="E138">
        <v>15</v>
      </c>
      <c r="F138" s="1">
        <v>43046</v>
      </c>
      <c r="G138" s="1">
        <v>43046</v>
      </c>
      <c r="H138">
        <v>4</v>
      </c>
      <c r="I138">
        <v>28.2</v>
      </c>
      <c r="J138">
        <v>0</v>
      </c>
      <c r="K138">
        <v>35.082937899999997</v>
      </c>
      <c r="L138">
        <v>-97.616161599999998</v>
      </c>
      <c r="M138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138" s="5">
        <f>Table22[[#This Row],[Permit Approval Date]]-Table22[[#This Row],[Permit Submitted Date]]</f>
        <v>0</v>
      </c>
    </row>
    <row r="139" spans="1:14">
      <c r="A139" t="str">
        <f>"Norman"</f>
        <v>Norman</v>
      </c>
      <c r="B139">
        <v>0</v>
      </c>
      <c r="D139">
        <v>1</v>
      </c>
      <c r="E139">
        <v>15</v>
      </c>
      <c r="F139" s="1">
        <v>43046</v>
      </c>
      <c r="G139" s="1">
        <v>43054</v>
      </c>
      <c r="H139">
        <v>3</v>
      </c>
      <c r="I139">
        <v>24.21</v>
      </c>
      <c r="J139">
        <v>0</v>
      </c>
      <c r="K139">
        <v>34.902937899999998</v>
      </c>
      <c r="L139">
        <v>-97.376161600000003</v>
      </c>
      <c r="M139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139" s="5">
        <f>Table22[[#This Row],[Permit Approval Date]]-Table22[[#This Row],[Permit Submitted Date]]</f>
        <v>0</v>
      </c>
    </row>
    <row r="140" spans="1:14">
      <c r="A140" t="str">
        <f>"Norman"</f>
        <v>Norman</v>
      </c>
      <c r="B140">
        <v>1</v>
      </c>
      <c r="D140">
        <v>1</v>
      </c>
      <c r="E140">
        <v>15</v>
      </c>
      <c r="F140" s="1">
        <v>43048</v>
      </c>
      <c r="G140" s="1">
        <v>43055</v>
      </c>
      <c r="H140">
        <v>4</v>
      </c>
      <c r="I140">
        <v>40.130000000000003</v>
      </c>
      <c r="J140">
        <v>0</v>
      </c>
      <c r="K140">
        <v>35.038142000000001</v>
      </c>
      <c r="L140">
        <v>-97.495610999999997</v>
      </c>
      <c r="M140" s="5">
        <f>ACOS(COS(RADIANS(90-$P$2)) *COS(RADIANS(90-Table224[[#This Row],[Latitude]])) +SIN(RADIANS(90-$P$2)) *SIN(RADIANS(90-Table224[[#This Row],[Latitude]])) *COS(RADIANS($Q$2-Table224[[#This Row],[Longitude]]))) *3958.756</f>
        <v>11.928404667204356</v>
      </c>
      <c r="N140" s="5">
        <f>Table22[[#This Row],[Permit Approval Date]]-Table22[[#This Row],[Permit Submitted Date]]</f>
        <v>0</v>
      </c>
    </row>
    <row r="141" spans="1:14">
      <c r="A141" t="str">
        <f>"Norman"</f>
        <v>Norman</v>
      </c>
      <c r="B141">
        <v>0</v>
      </c>
      <c r="D141">
        <v>1</v>
      </c>
      <c r="E141">
        <v>15</v>
      </c>
      <c r="F141" s="1">
        <v>43048</v>
      </c>
      <c r="G141" s="1">
        <v>43061</v>
      </c>
      <c r="H141">
        <v>4</v>
      </c>
      <c r="I141">
        <v>29.15</v>
      </c>
      <c r="J141">
        <v>0</v>
      </c>
      <c r="K141">
        <v>35.222937899999998</v>
      </c>
      <c r="L141">
        <v>-97.096161600000002</v>
      </c>
      <c r="M141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141" s="5">
        <f>Table22[[#This Row],[Permit Approval Date]]-Table22[[#This Row],[Permit Submitted Date]]</f>
        <v>0</v>
      </c>
    </row>
    <row r="142" spans="1:14">
      <c r="A142" t="str">
        <f>"Norman"</f>
        <v>Norman</v>
      </c>
      <c r="B142">
        <v>1</v>
      </c>
      <c r="C142">
        <v>1</v>
      </c>
      <c r="D142">
        <v>1</v>
      </c>
      <c r="E142">
        <v>15</v>
      </c>
      <c r="F142" s="1">
        <v>43061</v>
      </c>
      <c r="G142" s="1">
        <v>43061</v>
      </c>
      <c r="H142">
        <v>7</v>
      </c>
      <c r="I142">
        <v>33.019999999999996</v>
      </c>
      <c r="J142">
        <v>10.98</v>
      </c>
      <c r="K142">
        <v>35.310557000000003</v>
      </c>
      <c r="L142">
        <v>-97.71018140000001</v>
      </c>
      <c r="M142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142" s="5">
        <f>Table22[[#This Row],[Permit Approval Date]]-Table22[[#This Row],[Permit Submitted Date]]</f>
        <v>0</v>
      </c>
    </row>
    <row r="143" spans="1:14">
      <c r="A143" t="str">
        <f>"Norman"</f>
        <v>Norman</v>
      </c>
      <c r="B143">
        <v>0</v>
      </c>
      <c r="D143">
        <v>1</v>
      </c>
      <c r="E143">
        <v>15</v>
      </c>
      <c r="F143" s="1">
        <v>43061</v>
      </c>
      <c r="G143" s="1">
        <v>43074</v>
      </c>
      <c r="H143">
        <v>4</v>
      </c>
      <c r="I143">
        <v>36</v>
      </c>
      <c r="J143">
        <v>0</v>
      </c>
      <c r="K143">
        <v>35.082937899999997</v>
      </c>
      <c r="L143">
        <v>-97.396161599999999</v>
      </c>
      <c r="M143" s="5">
        <f>ACOS(COS(RADIANS(90-$P$2)) *COS(RADIANS(90-Table224[[#This Row],[Latitude]])) +SIN(RADIANS(90-$P$2)) *SIN(RADIANS(90-Table224[[#This Row],[Latitude]])) *COS(RADIANS($Q$2-Table224[[#This Row],[Longitude]]))) *3958.756</f>
        <v>8.9724500048267775</v>
      </c>
      <c r="N143" s="5">
        <f>Table22[[#This Row],[Permit Approval Date]]-Table22[[#This Row],[Permit Submitted Date]]</f>
        <v>8</v>
      </c>
    </row>
    <row r="144" spans="1:14">
      <c r="A144" t="str">
        <f>"Norman"</f>
        <v>Norman</v>
      </c>
      <c r="B144">
        <v>1</v>
      </c>
      <c r="D144">
        <v>1</v>
      </c>
      <c r="E144">
        <v>15</v>
      </c>
      <c r="F144" s="1">
        <v>43096</v>
      </c>
      <c r="G144" s="1">
        <v>43111</v>
      </c>
      <c r="H144">
        <v>3</v>
      </c>
      <c r="I144">
        <v>26.19</v>
      </c>
      <c r="J144">
        <v>0</v>
      </c>
      <c r="K144">
        <v>35.085773100000004</v>
      </c>
      <c r="L144">
        <v>-97.50491190000001</v>
      </c>
      <c r="M144" s="5">
        <f>ACOS(COS(RADIANS(90-$P$2)) *COS(RADIANS(90-Table224[[#This Row],[Latitude]])) +SIN(RADIANS(90-$P$2)) *SIN(RADIANS(90-Table224[[#This Row],[Latitude]])) *COS(RADIANS($Q$2-Table224[[#This Row],[Longitude]]))) *3958.756</f>
        <v>8.9403388724868069</v>
      </c>
      <c r="N144" s="5">
        <f>Table22[[#This Row],[Permit Approval Date]]-Table22[[#This Row],[Permit Submitted Date]]</f>
        <v>0</v>
      </c>
    </row>
    <row r="145" spans="1:14">
      <c r="A145" t="str">
        <f>"Norman"</f>
        <v>Norman</v>
      </c>
      <c r="B145">
        <v>1</v>
      </c>
      <c r="D145">
        <v>1</v>
      </c>
      <c r="E145">
        <v>15</v>
      </c>
      <c r="F145" s="1">
        <v>43109</v>
      </c>
      <c r="G145" s="1">
        <v>43109</v>
      </c>
      <c r="H145">
        <v>8</v>
      </c>
      <c r="I145">
        <v>56.49</v>
      </c>
      <c r="J145">
        <v>8.83</v>
      </c>
      <c r="K145">
        <v>35.220556999999999</v>
      </c>
      <c r="L145">
        <v>-97.410181399999999</v>
      </c>
      <c r="M145" s="5">
        <f>ACOS(COS(RADIANS(90-$P$2)) *COS(RADIANS(90-Table224[[#This Row],[Latitude]])) +SIN(RADIANS(90-$P$2)) *SIN(RADIANS(90-Table224[[#This Row],[Latitude]])) *COS(RADIANS($Q$2-Table224[[#This Row],[Longitude]]))) *3958.756</f>
        <v>2.2875527722815843</v>
      </c>
      <c r="N145" s="5">
        <f>Table22[[#This Row],[Permit Approval Date]]-Table22[[#This Row],[Permit Submitted Date]]</f>
        <v>0</v>
      </c>
    </row>
    <row r="146" spans="1:14">
      <c r="A146" t="str">
        <f>"Norman"</f>
        <v>Norman</v>
      </c>
      <c r="B146">
        <v>0</v>
      </c>
      <c r="D146">
        <v>1</v>
      </c>
      <c r="E146">
        <v>16</v>
      </c>
      <c r="F146" s="1">
        <v>42380</v>
      </c>
      <c r="G146" s="1">
        <v>42380</v>
      </c>
      <c r="H146">
        <v>14</v>
      </c>
      <c r="I146">
        <v>107</v>
      </c>
      <c r="J146">
        <v>0</v>
      </c>
      <c r="K146">
        <v>35.162937899999996</v>
      </c>
      <c r="L146">
        <v>-96.9261616</v>
      </c>
      <c r="M146" s="5">
        <f>ACOS(COS(RADIANS(90-$P$2)) *COS(RADIANS(90-Table224[[#This Row],[Latitude]])) +SIN(RADIANS(90-$P$2)) *SIN(RADIANS(90-Table224[[#This Row],[Latitude]])) *COS(RADIANS($Q$2-Table224[[#This Row],[Longitude]]))) *3958.756</f>
        <v>29.540907678509793</v>
      </c>
      <c r="N146" s="5">
        <f>Table22[[#This Row],[Permit Approval Date]]-Table22[[#This Row],[Permit Submitted Date]]</f>
        <v>17</v>
      </c>
    </row>
    <row r="147" spans="1:14">
      <c r="A147" t="str">
        <f>"Norman"</f>
        <v>Norman</v>
      </c>
      <c r="B147">
        <v>0</v>
      </c>
      <c r="D147">
        <v>1</v>
      </c>
      <c r="E147">
        <v>16</v>
      </c>
      <c r="F147" s="1">
        <v>42395</v>
      </c>
      <c r="G147" s="1">
        <v>42395</v>
      </c>
      <c r="H147">
        <v>4</v>
      </c>
      <c r="I147">
        <v>32</v>
      </c>
      <c r="J147">
        <v>0</v>
      </c>
      <c r="K147">
        <v>34.992937899999994</v>
      </c>
      <c r="L147">
        <v>-97.256161599999999</v>
      </c>
      <c r="M147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147" s="5">
        <f>Table22[[#This Row],[Permit Approval Date]]-Table22[[#This Row],[Permit Submitted Date]]</f>
        <v>6</v>
      </c>
    </row>
    <row r="148" spans="1:14">
      <c r="A148" t="str">
        <f>"Norman"</f>
        <v>Norman</v>
      </c>
      <c r="B148">
        <v>0</v>
      </c>
      <c r="D148">
        <v>1</v>
      </c>
      <c r="E148">
        <v>16</v>
      </c>
      <c r="F148" s="1">
        <v>42417</v>
      </c>
      <c r="G148" s="1">
        <v>42417</v>
      </c>
      <c r="H148">
        <v>5</v>
      </c>
      <c r="I148">
        <v>38</v>
      </c>
      <c r="J148">
        <v>0</v>
      </c>
      <c r="K148">
        <v>35.172937899999994</v>
      </c>
      <c r="L148">
        <v>-97.276161599999995</v>
      </c>
      <c r="M148" s="5">
        <f>ACOS(COS(RADIANS(90-$P$2)) *COS(RADIANS(90-Table224[[#This Row],[Latitude]])) +SIN(RADIANS(90-$P$2)) *SIN(RADIANS(90-Table224[[#This Row],[Latitude]])) *COS(RADIANS($Q$2-Table224[[#This Row],[Longitude]]))) *3958.756</f>
        <v>9.893608223818962</v>
      </c>
      <c r="N148" s="5">
        <f>Table22[[#This Row],[Permit Approval Date]]-Table22[[#This Row],[Permit Submitted Date]]</f>
        <v>7</v>
      </c>
    </row>
    <row r="149" spans="1:14">
      <c r="A149" t="str">
        <f>"Norman"</f>
        <v>Norman</v>
      </c>
      <c r="B149">
        <v>0</v>
      </c>
      <c r="C149">
        <v>1</v>
      </c>
      <c r="D149">
        <v>1</v>
      </c>
      <c r="E149">
        <v>16</v>
      </c>
      <c r="F149" s="1">
        <v>42430</v>
      </c>
      <c r="G149" s="1">
        <v>42436</v>
      </c>
      <c r="H149">
        <v>7</v>
      </c>
      <c r="I149">
        <v>47.5</v>
      </c>
      <c r="J149">
        <v>10.5</v>
      </c>
      <c r="K149">
        <v>35.272937899999995</v>
      </c>
      <c r="L149">
        <v>-96.956161600000001</v>
      </c>
      <c r="M149" s="5">
        <f>ACOS(COS(RADIANS(90-$P$2)) *COS(RADIANS(90-Table224[[#This Row],[Latitude]])) +SIN(RADIANS(90-$P$2)) *SIN(RADIANS(90-Table224[[#This Row],[Latitude]])) *COS(RADIANS($Q$2-Table224[[#This Row],[Longitude]]))) *3958.756</f>
        <v>28.060331074102265</v>
      </c>
      <c r="N149" s="5">
        <f>Table22[[#This Row],[Permit Approval Date]]-Table22[[#This Row],[Permit Submitted Date]]</f>
        <v>19</v>
      </c>
    </row>
    <row r="150" spans="1:14">
      <c r="A150" t="str">
        <f>"Norman"</f>
        <v>Norman</v>
      </c>
      <c r="B150">
        <v>0</v>
      </c>
      <c r="D150">
        <v>1</v>
      </c>
      <c r="E150">
        <v>16</v>
      </c>
      <c r="F150" s="1">
        <v>42431</v>
      </c>
      <c r="G150" s="1">
        <v>42437</v>
      </c>
      <c r="H150">
        <v>7</v>
      </c>
      <c r="I150">
        <v>60</v>
      </c>
      <c r="J150">
        <v>0</v>
      </c>
      <c r="K150">
        <v>35.482937899999996</v>
      </c>
      <c r="L150">
        <v>-97.206161600000001</v>
      </c>
      <c r="M150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150" s="5">
        <f>Table22[[#This Row],[Permit Approval Date]]-Table22[[#This Row],[Permit Submitted Date]]</f>
        <v>0</v>
      </c>
    </row>
    <row r="151" spans="1:14">
      <c r="A151" t="str">
        <f>"Norman"</f>
        <v>Norman</v>
      </c>
      <c r="B151">
        <v>0</v>
      </c>
      <c r="D151">
        <v>1</v>
      </c>
      <c r="E151">
        <v>16</v>
      </c>
      <c r="F151" s="1">
        <v>42443</v>
      </c>
      <c r="G151" s="1">
        <v>42443</v>
      </c>
      <c r="H151">
        <v>12</v>
      </c>
      <c r="I151">
        <v>93.5</v>
      </c>
      <c r="J151">
        <v>0</v>
      </c>
      <c r="K151">
        <v>34.962937899999993</v>
      </c>
      <c r="L151">
        <v>-97.966161600000007</v>
      </c>
      <c r="M151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151" s="5">
        <f>Table22[[#This Row],[Permit Approval Date]]-Table22[[#This Row],[Permit Submitted Date]]</f>
        <v>6</v>
      </c>
    </row>
    <row r="152" spans="1:14">
      <c r="A152" t="str">
        <f>"Norman"</f>
        <v>Norman</v>
      </c>
      <c r="B152">
        <v>0</v>
      </c>
      <c r="D152">
        <v>1</v>
      </c>
      <c r="E152">
        <v>16</v>
      </c>
      <c r="F152" s="1">
        <v>42444</v>
      </c>
      <c r="G152" s="1">
        <v>42444</v>
      </c>
      <c r="H152">
        <v>3</v>
      </c>
      <c r="I152">
        <v>27</v>
      </c>
      <c r="J152">
        <v>0</v>
      </c>
      <c r="K152">
        <v>35.172937899999994</v>
      </c>
      <c r="L152">
        <v>-97.276161599999995</v>
      </c>
      <c r="M152" s="5">
        <f>ACOS(COS(RADIANS(90-$P$2)) *COS(RADIANS(90-Table224[[#This Row],[Latitude]])) +SIN(RADIANS(90-$P$2)) *SIN(RADIANS(90-Table224[[#This Row],[Latitude]])) *COS(RADIANS($Q$2-Table224[[#This Row],[Longitude]]))) *3958.756</f>
        <v>9.893608223818962</v>
      </c>
      <c r="N152" s="5">
        <f>Table22[[#This Row],[Permit Approval Date]]-Table22[[#This Row],[Permit Submitted Date]]</f>
        <v>6</v>
      </c>
    </row>
    <row r="153" spans="1:14">
      <c r="A153" t="str">
        <f>"Norman"</f>
        <v>Norman</v>
      </c>
      <c r="B153">
        <v>0</v>
      </c>
      <c r="D153">
        <v>1</v>
      </c>
      <c r="E153">
        <v>16</v>
      </c>
      <c r="F153" s="1">
        <v>42480</v>
      </c>
      <c r="G153" s="1">
        <v>42488</v>
      </c>
      <c r="H153">
        <v>5</v>
      </c>
      <c r="I153">
        <v>34</v>
      </c>
      <c r="J153">
        <v>0</v>
      </c>
      <c r="K153">
        <v>35.482937899999996</v>
      </c>
      <c r="L153">
        <v>-97.206161600000001</v>
      </c>
      <c r="M153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153" s="5">
        <f>Table22[[#This Row],[Permit Approval Date]]-Table22[[#This Row],[Permit Submitted Date]]</f>
        <v>0</v>
      </c>
    </row>
    <row r="154" spans="1:14">
      <c r="A154" t="str">
        <f>"Norman"</f>
        <v>Norman</v>
      </c>
      <c r="B154">
        <v>0</v>
      </c>
      <c r="D154">
        <v>1</v>
      </c>
      <c r="E154">
        <v>16</v>
      </c>
      <c r="F154" s="1">
        <v>42522</v>
      </c>
      <c r="G154" s="1">
        <v>42527</v>
      </c>
      <c r="H154">
        <v>4</v>
      </c>
      <c r="I154">
        <v>40</v>
      </c>
      <c r="J154">
        <v>0</v>
      </c>
      <c r="K154">
        <v>35.202937899999995</v>
      </c>
      <c r="L154">
        <v>-97.206161600000001</v>
      </c>
      <c r="M154" s="5">
        <f>ACOS(COS(RADIANS(90-$P$2)) *COS(RADIANS(90-Table224[[#This Row],[Latitude]])) +SIN(RADIANS(90-$P$2)) *SIN(RADIANS(90-Table224[[#This Row],[Latitude]])) *COS(RADIANS($Q$2-Table224[[#This Row],[Longitude]]))) *3958.756</f>
        <v>13.577014277156541</v>
      </c>
      <c r="N154" s="5">
        <f>Table22[[#This Row],[Permit Approval Date]]-Table22[[#This Row],[Permit Submitted Date]]</f>
        <v>0</v>
      </c>
    </row>
    <row r="155" spans="1:14">
      <c r="A155" t="str">
        <f>"Norman"</f>
        <v>Norman</v>
      </c>
      <c r="B155">
        <v>0</v>
      </c>
      <c r="D155">
        <v>1</v>
      </c>
      <c r="E155">
        <v>16</v>
      </c>
      <c r="F155" s="1">
        <v>42522</v>
      </c>
      <c r="G155" s="1">
        <v>42522</v>
      </c>
      <c r="H155">
        <v>2</v>
      </c>
      <c r="I155">
        <v>17</v>
      </c>
      <c r="J155">
        <v>0</v>
      </c>
      <c r="K155">
        <v>34.982937899999996</v>
      </c>
      <c r="L155">
        <v>-97.396161599999999</v>
      </c>
      <c r="M155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155" s="5">
        <f>Table22[[#This Row],[Permit Approval Date]]-Table22[[#This Row],[Permit Submitted Date]]</f>
        <v>0</v>
      </c>
    </row>
    <row r="156" spans="1:14">
      <c r="A156" t="str">
        <f>"Norman"</f>
        <v>Norman</v>
      </c>
      <c r="B156">
        <v>0</v>
      </c>
      <c r="D156">
        <v>1</v>
      </c>
      <c r="E156">
        <v>16</v>
      </c>
      <c r="F156" s="1">
        <v>42542</v>
      </c>
      <c r="G156" s="1">
        <v>42545</v>
      </c>
      <c r="H156">
        <v>4</v>
      </c>
      <c r="I156">
        <v>24</v>
      </c>
      <c r="J156">
        <v>0</v>
      </c>
      <c r="K156">
        <v>35.362937899999999</v>
      </c>
      <c r="L156">
        <v>-97.236161600000003</v>
      </c>
      <c r="M156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156" s="5">
        <f>Table22[[#This Row],[Permit Approval Date]]-Table22[[#This Row],[Permit Submitted Date]]</f>
        <v>0</v>
      </c>
    </row>
    <row r="157" spans="1:14">
      <c r="A157" t="str">
        <f>"Norman"</f>
        <v>Norman</v>
      </c>
      <c r="B157">
        <v>0</v>
      </c>
      <c r="D157">
        <v>1</v>
      </c>
      <c r="E157">
        <v>16</v>
      </c>
      <c r="F157" s="1">
        <v>42586</v>
      </c>
      <c r="G157" s="1">
        <v>42587</v>
      </c>
      <c r="H157">
        <v>4</v>
      </c>
      <c r="I157">
        <v>36</v>
      </c>
      <c r="J157">
        <v>0</v>
      </c>
      <c r="K157">
        <v>35.072937899999999</v>
      </c>
      <c r="L157">
        <v>-97.396161599999999</v>
      </c>
      <c r="M157" s="5">
        <f>ACOS(COS(RADIANS(90-$P$2)) *COS(RADIANS(90-Table224[[#This Row],[Latitude]])) +SIN(RADIANS(90-$P$2)) *SIN(RADIANS(90-Table224[[#This Row],[Latitude]])) *COS(RADIANS($Q$2-Table224[[#This Row],[Longitude]]))) *3958.756</f>
        <v>9.6301363463523302</v>
      </c>
      <c r="N157" s="5">
        <f>Table22[[#This Row],[Permit Approval Date]]-Table22[[#This Row],[Permit Submitted Date]]</f>
        <v>6</v>
      </c>
    </row>
    <row r="158" spans="1:14">
      <c r="A158" t="str">
        <f>"Norman"</f>
        <v>Norman</v>
      </c>
      <c r="B158">
        <v>0</v>
      </c>
      <c r="D158">
        <v>1</v>
      </c>
      <c r="E158">
        <v>16</v>
      </c>
      <c r="F158" s="1">
        <v>42599</v>
      </c>
      <c r="G158" s="1">
        <v>42605</v>
      </c>
      <c r="H158">
        <v>4</v>
      </c>
      <c r="I158">
        <v>23.2</v>
      </c>
      <c r="J158">
        <v>0</v>
      </c>
      <c r="K158">
        <v>35.022937899999995</v>
      </c>
      <c r="L158">
        <v>-97.396161599999999</v>
      </c>
      <c r="M158" s="5">
        <f>ACOS(COS(RADIANS(90-$P$2)) *COS(RADIANS(90-Table224[[#This Row],[Latitude]])) +SIN(RADIANS(90-$P$2)) *SIN(RADIANS(90-Table224[[#This Row],[Latitude]])) *COS(RADIANS($Q$2-Table224[[#This Row],[Longitude]]))) *3958.756</f>
        <v>12.970525111871465</v>
      </c>
      <c r="N158" s="5">
        <f>Table22[[#This Row],[Permit Approval Date]]-Table22[[#This Row],[Permit Submitted Date]]</f>
        <v>4</v>
      </c>
    </row>
    <row r="159" spans="1:14">
      <c r="A159" t="str">
        <f>"Norman"</f>
        <v>Norman</v>
      </c>
      <c r="B159">
        <v>0</v>
      </c>
      <c r="D159">
        <v>1</v>
      </c>
      <c r="E159">
        <v>16</v>
      </c>
      <c r="F159" s="1">
        <v>42605</v>
      </c>
      <c r="G159" s="1">
        <v>42608</v>
      </c>
      <c r="H159">
        <v>4</v>
      </c>
      <c r="I159">
        <v>34.5</v>
      </c>
      <c r="J159">
        <v>0</v>
      </c>
      <c r="K159">
        <v>35.082937899999997</v>
      </c>
      <c r="L159">
        <v>-97.396161599999999</v>
      </c>
      <c r="M159" s="5">
        <f>ACOS(COS(RADIANS(90-$P$2)) *COS(RADIANS(90-Table224[[#This Row],[Latitude]])) +SIN(RADIANS(90-$P$2)) *SIN(RADIANS(90-Table224[[#This Row],[Latitude]])) *COS(RADIANS($Q$2-Table224[[#This Row],[Longitude]]))) *3958.756</f>
        <v>8.9724500048267775</v>
      </c>
      <c r="N159" s="5">
        <f>Table22[[#This Row],[Permit Approval Date]]-Table22[[#This Row],[Permit Submitted Date]]</f>
        <v>4</v>
      </c>
    </row>
    <row r="160" spans="1:14">
      <c r="A160" t="str">
        <f>"Norman"</f>
        <v>Norman</v>
      </c>
      <c r="B160">
        <v>0</v>
      </c>
      <c r="D160">
        <v>1</v>
      </c>
      <c r="E160">
        <v>16</v>
      </c>
      <c r="F160" s="1">
        <v>42633</v>
      </c>
      <c r="G160" s="1">
        <v>42657</v>
      </c>
      <c r="H160">
        <v>3</v>
      </c>
      <c r="I160">
        <v>30.4</v>
      </c>
      <c r="J160">
        <v>0</v>
      </c>
      <c r="K160">
        <v>35.212937899999993</v>
      </c>
      <c r="L160">
        <v>-97.306161599999996</v>
      </c>
      <c r="M160" s="5">
        <f>ACOS(COS(RADIANS(90-$P$2)) *COS(RADIANS(90-Table224[[#This Row],[Latitude]])) +SIN(RADIANS(90-$P$2)) *SIN(RADIANS(90-Table224[[#This Row],[Latitude]])) *COS(RADIANS($Q$2-Table224[[#This Row],[Longitude]]))) *3958.756</f>
        <v>7.9433826566841148</v>
      </c>
      <c r="N160" s="5">
        <f>Table22[[#This Row],[Permit Approval Date]]-Table22[[#This Row],[Permit Submitted Date]]</f>
        <v>14</v>
      </c>
    </row>
    <row r="161" spans="1:14">
      <c r="A161" t="str">
        <f>"Norman"</f>
        <v>Norman</v>
      </c>
      <c r="B161">
        <v>0</v>
      </c>
      <c r="D161">
        <v>1</v>
      </c>
      <c r="E161">
        <v>16</v>
      </c>
      <c r="F161" s="1">
        <v>42642</v>
      </c>
      <c r="G161" s="1">
        <v>42642</v>
      </c>
      <c r="H161">
        <v>4</v>
      </c>
      <c r="I161">
        <v>18.450000000000003</v>
      </c>
      <c r="J161">
        <v>0</v>
      </c>
      <c r="K161">
        <v>34.962937899999993</v>
      </c>
      <c r="L161">
        <v>-97.966161600000007</v>
      </c>
      <c r="M161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161" s="5">
        <f>Table22[[#This Row],[Permit Approval Date]]-Table22[[#This Row],[Permit Submitted Date]]</f>
        <v>4</v>
      </c>
    </row>
    <row r="162" spans="1:14">
      <c r="A162" t="str">
        <f>"Norman"</f>
        <v>Norman</v>
      </c>
      <c r="B162">
        <v>0</v>
      </c>
      <c r="D162">
        <v>1</v>
      </c>
      <c r="E162">
        <v>16</v>
      </c>
      <c r="F162" s="1">
        <v>42648</v>
      </c>
      <c r="G162" s="1">
        <v>42670</v>
      </c>
      <c r="H162">
        <v>3</v>
      </c>
      <c r="I162">
        <v>19.600000000000001</v>
      </c>
      <c r="J162">
        <v>3.5</v>
      </c>
      <c r="K162">
        <v>35.332937899999997</v>
      </c>
      <c r="L162">
        <v>-97.326161600000006</v>
      </c>
      <c r="M162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162" s="5">
        <f>Table22[[#This Row],[Permit Approval Date]]-Table22[[#This Row],[Permit Submitted Date]]</f>
        <v>15</v>
      </c>
    </row>
    <row r="163" spans="1:14">
      <c r="A163" t="str">
        <f>"Norman"</f>
        <v>Norman</v>
      </c>
      <c r="B163">
        <v>0</v>
      </c>
      <c r="D163">
        <v>1</v>
      </c>
      <c r="E163">
        <v>16</v>
      </c>
      <c r="F163" s="1">
        <v>42649</v>
      </c>
      <c r="G163" s="1">
        <v>42656</v>
      </c>
      <c r="H163">
        <v>7</v>
      </c>
      <c r="I163">
        <v>44.319999999999993</v>
      </c>
      <c r="J163">
        <v>0</v>
      </c>
      <c r="K163">
        <v>34.942937899999997</v>
      </c>
      <c r="L163">
        <v>-97.766161600000004</v>
      </c>
      <c r="M163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163" s="5">
        <f>Table22[[#This Row],[Permit Approval Date]]-Table22[[#This Row],[Permit Submitted Date]]</f>
        <v>0</v>
      </c>
    </row>
    <row r="164" spans="1:14">
      <c r="A164" t="str">
        <f>"Norman"</f>
        <v>Norman</v>
      </c>
      <c r="B164">
        <v>0</v>
      </c>
      <c r="D164">
        <v>1</v>
      </c>
      <c r="E164">
        <v>16</v>
      </c>
      <c r="F164" s="1">
        <v>42649</v>
      </c>
      <c r="G164" s="1">
        <v>42649</v>
      </c>
      <c r="H164">
        <v>4</v>
      </c>
      <c r="I164">
        <v>34.03</v>
      </c>
      <c r="J164">
        <v>0</v>
      </c>
      <c r="K164">
        <v>35.572937899999999</v>
      </c>
      <c r="L164">
        <v>-97.996161600000008</v>
      </c>
      <c r="M164" s="5">
        <f>ACOS(COS(RADIANS(90-$P$2)) *COS(RADIANS(90-Table224[[#This Row],[Latitude]])) +SIN(RADIANS(90-$P$2)) *SIN(RADIANS(90-Table224[[#This Row],[Latitude]])) *COS(RADIANS($Q$2-Table224[[#This Row],[Longitude]]))) *3958.756</f>
        <v>40.00853893941273</v>
      </c>
      <c r="N164" s="5">
        <f>Table22[[#This Row],[Permit Approval Date]]-Table22[[#This Row],[Permit Submitted Date]]</f>
        <v>6</v>
      </c>
    </row>
    <row r="165" spans="1:14">
      <c r="A165" t="str">
        <f>"Norman"</f>
        <v>Norman</v>
      </c>
      <c r="B165">
        <v>0</v>
      </c>
      <c r="D165">
        <v>1</v>
      </c>
      <c r="E165">
        <v>16</v>
      </c>
      <c r="F165" s="1">
        <v>42660</v>
      </c>
      <c r="G165" s="1">
        <v>42669</v>
      </c>
      <c r="H165">
        <v>4</v>
      </c>
      <c r="I165">
        <v>27.79</v>
      </c>
      <c r="J165">
        <v>0</v>
      </c>
      <c r="K165">
        <v>35.362937899999999</v>
      </c>
      <c r="L165">
        <v>-97.236161600000003</v>
      </c>
      <c r="M165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165" s="5">
        <f>Table22[[#This Row],[Permit Approval Date]]-Table22[[#This Row],[Permit Submitted Date]]</f>
        <v>6</v>
      </c>
    </row>
    <row r="166" spans="1:14">
      <c r="A166" t="str">
        <f>"Norman"</f>
        <v>Norman</v>
      </c>
      <c r="B166">
        <v>0</v>
      </c>
      <c r="D166">
        <v>1</v>
      </c>
      <c r="E166">
        <v>16</v>
      </c>
      <c r="F166" s="1">
        <v>42660</v>
      </c>
      <c r="G166" s="1">
        <v>42669</v>
      </c>
      <c r="H166">
        <v>3</v>
      </c>
      <c r="I166">
        <v>24.62</v>
      </c>
      <c r="J166">
        <v>0</v>
      </c>
      <c r="K166">
        <v>35.352937899999993</v>
      </c>
      <c r="L166">
        <v>-97.196161599999996</v>
      </c>
      <c r="M166" s="5">
        <f>ACOS(COS(RADIANS(90-$P$2)) *COS(RADIANS(90-Table224[[#This Row],[Latitude]])) +SIN(RADIANS(90-$P$2)) *SIN(RADIANS(90-Table224[[#This Row],[Latitude]])) *COS(RADIANS($Q$2-Table224[[#This Row],[Longitude]]))) *3958.756</f>
        <v>17.393696381103698</v>
      </c>
      <c r="N166" s="5">
        <f>Table22[[#This Row],[Permit Approval Date]]-Table22[[#This Row],[Permit Submitted Date]]</f>
        <v>9</v>
      </c>
    </row>
    <row r="167" spans="1:14">
      <c r="A167" t="str">
        <f>"Norman"</f>
        <v>Norman</v>
      </c>
      <c r="B167">
        <v>1</v>
      </c>
      <c r="D167">
        <v>1</v>
      </c>
      <c r="E167">
        <v>16</v>
      </c>
      <c r="F167" s="1">
        <v>42663</v>
      </c>
      <c r="G167" s="1">
        <v>42674</v>
      </c>
      <c r="H167">
        <v>18</v>
      </c>
      <c r="I167">
        <v>126.36</v>
      </c>
      <c r="J167">
        <v>1.58</v>
      </c>
      <c r="K167">
        <v>35.1802961</v>
      </c>
      <c r="L167">
        <v>-96.506200199999995</v>
      </c>
      <c r="M167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167" s="5">
        <f>Table22[[#This Row],[Permit Approval Date]]-Table22[[#This Row],[Permit Submitted Date]]</f>
        <v>0</v>
      </c>
    </row>
    <row r="168" spans="1:14">
      <c r="A168" t="str">
        <f>"Norman"</f>
        <v>Norman</v>
      </c>
      <c r="B168">
        <v>0</v>
      </c>
      <c r="D168">
        <v>1</v>
      </c>
      <c r="E168">
        <v>16</v>
      </c>
      <c r="F168" s="1">
        <v>42669</v>
      </c>
      <c r="G168" s="1">
        <v>42675</v>
      </c>
      <c r="H168">
        <v>4</v>
      </c>
      <c r="I168">
        <v>23.67</v>
      </c>
      <c r="J168">
        <v>0</v>
      </c>
      <c r="K168">
        <v>34.942937899999997</v>
      </c>
      <c r="L168">
        <v>-97.766161600000004</v>
      </c>
      <c r="M168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168" s="5">
        <f>Table22[[#This Row],[Permit Approval Date]]-Table22[[#This Row],[Permit Submitted Date]]</f>
        <v>0</v>
      </c>
    </row>
    <row r="169" spans="1:14">
      <c r="A169" t="str">
        <f>"Norman"</f>
        <v>Norman</v>
      </c>
      <c r="B169">
        <v>0</v>
      </c>
      <c r="D169">
        <v>1</v>
      </c>
      <c r="E169">
        <v>16</v>
      </c>
      <c r="F169" s="1">
        <v>42674</v>
      </c>
      <c r="G169" s="1">
        <v>42677</v>
      </c>
      <c r="H169">
        <v>5</v>
      </c>
      <c r="I169">
        <v>33.650000000000006</v>
      </c>
      <c r="J169">
        <v>0</v>
      </c>
      <c r="K169">
        <v>35.262937899999997</v>
      </c>
      <c r="L169">
        <v>-97.806161599999996</v>
      </c>
      <c r="M169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169" s="5">
        <f>Table22[[#This Row],[Permit Approval Date]]-Table22[[#This Row],[Permit Submitted Date]]</f>
        <v>0</v>
      </c>
    </row>
    <row r="170" spans="1:14">
      <c r="A170" t="str">
        <f>"Norman"</f>
        <v>Norman</v>
      </c>
      <c r="B170">
        <v>0</v>
      </c>
      <c r="D170">
        <v>1</v>
      </c>
      <c r="E170">
        <v>16</v>
      </c>
      <c r="F170" s="1">
        <v>42717</v>
      </c>
      <c r="G170" s="1">
        <v>42724</v>
      </c>
      <c r="H170">
        <v>3</v>
      </c>
      <c r="I170">
        <v>28.45</v>
      </c>
      <c r="J170">
        <v>0</v>
      </c>
      <c r="K170">
        <v>35.6429379</v>
      </c>
      <c r="L170">
        <v>-96.876161600000003</v>
      </c>
      <c r="M170" s="5">
        <f>ACOS(COS(RADIANS(90-$P$2)) *COS(RADIANS(90-Table224[[#This Row],[Latitude]])) +SIN(RADIANS(90-$P$2)) *SIN(RADIANS(90-Table224[[#This Row],[Latitude]])) *COS(RADIANS($Q$2-Table224[[#This Row],[Longitude]]))) *3958.756</f>
        <v>44.075950321991947</v>
      </c>
      <c r="N170" s="5">
        <f>Table22[[#This Row],[Permit Approval Date]]-Table22[[#This Row],[Permit Submitted Date]]</f>
        <v>1</v>
      </c>
    </row>
    <row r="171" spans="1:14">
      <c r="A171" t="str">
        <f>"Norman"</f>
        <v>Norman</v>
      </c>
      <c r="B171">
        <v>0</v>
      </c>
      <c r="D171">
        <v>1</v>
      </c>
      <c r="E171">
        <v>16</v>
      </c>
      <c r="F171" s="1">
        <v>42718</v>
      </c>
      <c r="G171" s="1">
        <v>42738</v>
      </c>
      <c r="H171">
        <v>8</v>
      </c>
      <c r="I171">
        <v>48.04</v>
      </c>
      <c r="J171">
        <v>7.83</v>
      </c>
      <c r="K171">
        <v>35.222937899999998</v>
      </c>
      <c r="L171">
        <v>-97.096161600000002</v>
      </c>
      <c r="M171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171" s="5">
        <f>Table22[[#This Row],[Permit Approval Date]]-Table22[[#This Row],[Permit Submitted Date]]</f>
        <v>3</v>
      </c>
    </row>
    <row r="172" spans="1:14">
      <c r="A172" t="str">
        <f>"Norman"</f>
        <v>Norman</v>
      </c>
      <c r="B172">
        <v>0</v>
      </c>
      <c r="C172">
        <v>1</v>
      </c>
      <c r="D172">
        <v>1</v>
      </c>
      <c r="E172">
        <v>16</v>
      </c>
      <c r="F172" s="1">
        <v>42753</v>
      </c>
      <c r="G172" s="1">
        <v>42759</v>
      </c>
      <c r="H172">
        <v>7</v>
      </c>
      <c r="I172">
        <v>35.69</v>
      </c>
      <c r="J172">
        <v>20.2</v>
      </c>
      <c r="K172">
        <v>35.262937899999997</v>
      </c>
      <c r="L172">
        <v>-97.806161599999996</v>
      </c>
      <c r="M172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172" s="5">
        <f>Table22[[#This Row],[Permit Approval Date]]-Table22[[#This Row],[Permit Submitted Date]]</f>
        <v>3</v>
      </c>
    </row>
    <row r="173" spans="1:14">
      <c r="A173" t="str">
        <f>"Norman"</f>
        <v>Norman</v>
      </c>
      <c r="B173">
        <v>0</v>
      </c>
      <c r="D173">
        <v>1</v>
      </c>
      <c r="E173">
        <v>16</v>
      </c>
      <c r="F173" s="1">
        <v>42754</v>
      </c>
      <c r="G173" s="1">
        <v>42754</v>
      </c>
      <c r="H173">
        <v>2</v>
      </c>
      <c r="I173">
        <v>17.77</v>
      </c>
      <c r="J173">
        <v>0</v>
      </c>
      <c r="K173">
        <v>34.902937899999998</v>
      </c>
      <c r="L173">
        <v>-97.886161600000008</v>
      </c>
      <c r="M173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73" s="5">
        <f>Table22[[#This Row],[Permit Approval Date]]-Table22[[#This Row],[Permit Submitted Date]]</f>
        <v>1</v>
      </c>
    </row>
    <row r="174" spans="1:14">
      <c r="A174" t="str">
        <f>"Norman"</f>
        <v>Norman</v>
      </c>
      <c r="B174">
        <v>1</v>
      </c>
      <c r="D174">
        <v>1</v>
      </c>
      <c r="E174">
        <v>16</v>
      </c>
      <c r="F174" s="1">
        <v>42810</v>
      </c>
      <c r="G174" s="1">
        <v>42823</v>
      </c>
      <c r="H174">
        <v>10</v>
      </c>
      <c r="I174">
        <v>80.099999999999994</v>
      </c>
      <c r="J174">
        <v>0</v>
      </c>
      <c r="K174">
        <v>35.1802961</v>
      </c>
      <c r="L174">
        <v>-96.506200199999995</v>
      </c>
      <c r="M174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174" s="5">
        <f>Table22[[#This Row],[Permit Approval Date]]-Table22[[#This Row],[Permit Submitted Date]]</f>
        <v>0</v>
      </c>
    </row>
    <row r="175" spans="1:14">
      <c r="A175" t="str">
        <f>"Norman"</f>
        <v>Norman</v>
      </c>
      <c r="B175">
        <v>1</v>
      </c>
      <c r="D175">
        <v>1</v>
      </c>
      <c r="E175">
        <v>16</v>
      </c>
      <c r="F175" s="1">
        <v>42811</v>
      </c>
      <c r="G175" s="1">
        <v>42823</v>
      </c>
      <c r="H175">
        <v>12</v>
      </c>
      <c r="I175">
        <v>81.200000000000017</v>
      </c>
      <c r="J175">
        <v>0</v>
      </c>
      <c r="K175">
        <v>35.1802961</v>
      </c>
      <c r="L175">
        <v>-96.506200199999995</v>
      </c>
      <c r="M175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175" s="5">
        <f>Table22[[#This Row],[Permit Approval Date]]-Table22[[#This Row],[Permit Submitted Date]]</f>
        <v>0</v>
      </c>
    </row>
    <row r="176" spans="1:14">
      <c r="A176" t="str">
        <f>"Norman"</f>
        <v>Norman</v>
      </c>
      <c r="B176">
        <v>0</v>
      </c>
      <c r="D176">
        <v>1</v>
      </c>
      <c r="E176">
        <v>16</v>
      </c>
      <c r="F176" s="1">
        <v>42835</v>
      </c>
      <c r="G176" s="1">
        <v>42839</v>
      </c>
      <c r="H176">
        <v>3</v>
      </c>
      <c r="I176">
        <v>26.72</v>
      </c>
      <c r="J176">
        <v>0</v>
      </c>
      <c r="K176">
        <v>35.242937899999994</v>
      </c>
      <c r="L176">
        <v>-97.636161600000008</v>
      </c>
      <c r="M176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176" s="5">
        <f>Table22[[#This Row],[Permit Approval Date]]-Table22[[#This Row],[Permit Submitted Date]]</f>
        <v>8</v>
      </c>
    </row>
    <row r="177" spans="1:14">
      <c r="A177" t="str">
        <f>"Norman"</f>
        <v>Norman</v>
      </c>
      <c r="B177">
        <v>1</v>
      </c>
      <c r="D177">
        <v>1</v>
      </c>
      <c r="E177">
        <v>16</v>
      </c>
      <c r="F177" s="1">
        <v>42852</v>
      </c>
      <c r="G177" s="1">
        <v>42877</v>
      </c>
      <c r="H177">
        <v>9</v>
      </c>
      <c r="I177">
        <v>59.07</v>
      </c>
      <c r="J177">
        <v>0</v>
      </c>
      <c r="K177">
        <v>35.550556999999998</v>
      </c>
      <c r="L177">
        <v>-97.470181400000001</v>
      </c>
      <c r="M177" s="5">
        <f>ACOS(COS(RADIANS(90-$P$2)) *COS(RADIANS(90-Table224[[#This Row],[Latitude]])) +SIN(RADIANS(90-$P$2)) *SIN(RADIANS(90-Table224[[#This Row],[Latitude]])) *COS(RADIANS($Q$2-Table224[[#This Row],[Longitude]]))) *3958.756</f>
        <v>23.838805986574858</v>
      </c>
      <c r="N177" s="5">
        <f>Table22[[#This Row],[Permit Approval Date]]-Table22[[#This Row],[Permit Submitted Date]]</f>
        <v>0</v>
      </c>
    </row>
    <row r="178" spans="1:14">
      <c r="A178" t="str">
        <f>"Norman"</f>
        <v>Norman</v>
      </c>
      <c r="B178">
        <v>0</v>
      </c>
      <c r="D178">
        <v>1</v>
      </c>
      <c r="E178">
        <v>16</v>
      </c>
      <c r="F178" s="1">
        <v>42858</v>
      </c>
      <c r="G178" s="1">
        <v>42858</v>
      </c>
      <c r="H178">
        <v>3</v>
      </c>
      <c r="I178">
        <v>25.18</v>
      </c>
      <c r="J178">
        <v>0</v>
      </c>
      <c r="K178">
        <v>34.902937899999998</v>
      </c>
      <c r="L178">
        <v>-97.886161600000008</v>
      </c>
      <c r="M178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178" s="5">
        <f>Table22[[#This Row],[Permit Approval Date]]-Table22[[#This Row],[Permit Submitted Date]]</f>
        <v>8</v>
      </c>
    </row>
    <row r="179" spans="1:14">
      <c r="A179" t="str">
        <f>"Norman"</f>
        <v>Norman</v>
      </c>
      <c r="B179">
        <v>1</v>
      </c>
      <c r="C179">
        <v>1</v>
      </c>
      <c r="D179">
        <v>1</v>
      </c>
      <c r="E179">
        <v>16</v>
      </c>
      <c r="F179" s="1">
        <v>42885</v>
      </c>
      <c r="G179" s="1">
        <v>42885</v>
      </c>
      <c r="H179">
        <v>6</v>
      </c>
      <c r="I179">
        <v>31.2</v>
      </c>
      <c r="J179">
        <v>12</v>
      </c>
      <c r="K179">
        <v>34.583205599999999</v>
      </c>
      <c r="L179">
        <v>-97.178782400000003</v>
      </c>
      <c r="M179" s="5">
        <f>ACOS(COS(RADIANS(90-$P$2)) *COS(RADIANS(90-Table224[[#This Row],[Latitude]])) +SIN(RADIANS(90-$P$2)) *SIN(RADIANS(90-Table224[[#This Row],[Latitude]])) *COS(RADIANS($Q$2-Table224[[#This Row],[Longitude]]))) *3958.756</f>
        <v>45.633899465568618</v>
      </c>
      <c r="N179" s="5">
        <f>Table22[[#This Row],[Permit Approval Date]]-Table22[[#This Row],[Permit Submitted Date]]</f>
        <v>0</v>
      </c>
    </row>
    <row r="180" spans="1:14">
      <c r="A180" t="str">
        <f>"Norman"</f>
        <v>Norman</v>
      </c>
      <c r="B180">
        <v>0</v>
      </c>
      <c r="D180">
        <v>1</v>
      </c>
      <c r="E180">
        <v>16</v>
      </c>
      <c r="F180" s="1">
        <v>42891</v>
      </c>
      <c r="G180" s="1">
        <v>42891</v>
      </c>
      <c r="H180">
        <v>3</v>
      </c>
      <c r="I180">
        <v>28.830000000000002</v>
      </c>
      <c r="J180">
        <v>0</v>
      </c>
      <c r="K180">
        <v>35.632937899999995</v>
      </c>
      <c r="L180">
        <v>-97.506161599999999</v>
      </c>
      <c r="M180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180" s="5">
        <f>Table22[[#This Row],[Permit Approval Date]]-Table22[[#This Row],[Permit Submitted Date]]</f>
        <v>0</v>
      </c>
    </row>
    <row r="181" spans="1:14">
      <c r="A181" t="str">
        <f>"Norman"</f>
        <v>Norman</v>
      </c>
      <c r="B181">
        <v>1</v>
      </c>
      <c r="D181">
        <v>1</v>
      </c>
      <c r="E181">
        <v>16</v>
      </c>
      <c r="F181" s="1">
        <v>42895</v>
      </c>
      <c r="G181" s="1">
        <v>42912</v>
      </c>
      <c r="H181">
        <v>4</v>
      </c>
      <c r="I181">
        <v>22.56</v>
      </c>
      <c r="J181">
        <v>7</v>
      </c>
      <c r="K181">
        <v>35.473925000000001</v>
      </c>
      <c r="L181">
        <v>-97.859213999999994</v>
      </c>
      <c r="M181" s="5">
        <f>ACOS(COS(RADIANS(90-$P$2)) *COS(RADIANS(90-Table224[[#This Row],[Latitude]])) +SIN(RADIANS(90-$P$2)) *SIN(RADIANS(90-Table224[[#This Row],[Latitude]])) *COS(RADIANS($Q$2-Table224[[#This Row],[Longitude]]))) *3958.756</f>
        <v>29.72009256002281</v>
      </c>
      <c r="N181" s="5">
        <f>Table22[[#This Row],[Permit Approval Date]]-Table22[[#This Row],[Permit Submitted Date]]</f>
        <v>0</v>
      </c>
    </row>
    <row r="182" spans="1:14">
      <c r="A182" t="str">
        <f>"Norman"</f>
        <v>Norman</v>
      </c>
      <c r="B182">
        <v>0</v>
      </c>
      <c r="D182">
        <v>1</v>
      </c>
      <c r="E182">
        <v>16</v>
      </c>
      <c r="F182" s="1">
        <v>42908</v>
      </c>
      <c r="G182" s="1">
        <v>42914</v>
      </c>
      <c r="H182">
        <v>3</v>
      </c>
      <c r="I182">
        <v>27.36</v>
      </c>
      <c r="J182">
        <v>0</v>
      </c>
      <c r="K182">
        <v>35.112937899999999</v>
      </c>
      <c r="L182">
        <v>-97.386161600000008</v>
      </c>
      <c r="M182" s="5">
        <f>ACOS(COS(RADIANS(90-$P$2)) *COS(RADIANS(90-Table224[[#This Row],[Latitude]])) +SIN(RADIANS(90-$P$2)) *SIN(RADIANS(90-Table224[[#This Row],[Latitude]])) *COS(RADIANS($Q$2-Table224[[#This Row],[Longitude]]))) *3958.756</f>
        <v>7.2848211017391202</v>
      </c>
      <c r="N182" s="5">
        <f>Table22[[#This Row],[Permit Approval Date]]-Table22[[#This Row],[Permit Submitted Date]]</f>
        <v>0</v>
      </c>
    </row>
    <row r="183" spans="1:14">
      <c r="A183" t="str">
        <f>"Norman"</f>
        <v>Norman</v>
      </c>
      <c r="B183">
        <v>0</v>
      </c>
      <c r="D183">
        <v>1</v>
      </c>
      <c r="E183">
        <v>16</v>
      </c>
      <c r="F183" s="1">
        <v>42914</v>
      </c>
      <c r="G183" s="1">
        <v>42933</v>
      </c>
      <c r="H183">
        <v>3</v>
      </c>
      <c r="I183">
        <v>29.18</v>
      </c>
      <c r="J183">
        <v>0</v>
      </c>
      <c r="K183">
        <v>35.212937899999993</v>
      </c>
      <c r="L183">
        <v>-97.576161600000006</v>
      </c>
      <c r="M183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183" s="5">
        <f>Table22[[#This Row],[Permit Approval Date]]-Table22[[#This Row],[Permit Submitted Date]]</f>
        <v>6</v>
      </c>
    </row>
    <row r="184" spans="1:14">
      <c r="A184" t="str">
        <f>"Norman"</f>
        <v>Norman</v>
      </c>
      <c r="B184">
        <v>0</v>
      </c>
      <c r="D184">
        <v>1</v>
      </c>
      <c r="E184">
        <v>16</v>
      </c>
      <c r="F184" s="1">
        <v>42942</v>
      </c>
      <c r="G184" s="1">
        <v>42943</v>
      </c>
      <c r="H184">
        <v>4</v>
      </c>
      <c r="I184">
        <v>33.769999999999996</v>
      </c>
      <c r="J184">
        <v>0</v>
      </c>
      <c r="K184">
        <v>36.262937899999997</v>
      </c>
      <c r="L184">
        <v>-97.766161600000004</v>
      </c>
      <c r="M184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184" s="5">
        <f>Table22[[#This Row],[Permit Approval Date]]-Table22[[#This Row],[Permit Submitted Date]]</f>
        <v>0</v>
      </c>
    </row>
    <row r="185" spans="1:14">
      <c r="A185" t="str">
        <f>"Norman"</f>
        <v>Norman</v>
      </c>
      <c r="B185">
        <v>1</v>
      </c>
      <c r="C185">
        <v>1</v>
      </c>
      <c r="D185">
        <v>1</v>
      </c>
      <c r="E185">
        <v>16</v>
      </c>
      <c r="F185" s="1">
        <v>42943</v>
      </c>
      <c r="G185" s="1">
        <v>42943</v>
      </c>
      <c r="H185">
        <v>7</v>
      </c>
      <c r="I185">
        <v>38</v>
      </c>
      <c r="J185">
        <v>10</v>
      </c>
      <c r="K185">
        <v>35.300055100000094</v>
      </c>
      <c r="L185">
        <v>-97.74221039999999</v>
      </c>
      <c r="M185" s="5">
        <f>ACOS(COS(RADIANS(90-$P$2)) *COS(RADIANS(90-Table224[[#This Row],[Latitude]])) +SIN(RADIANS(90-$P$2)) *SIN(RADIANS(90-Table224[[#This Row],[Latitude]])) *COS(RADIANS($Q$2-Table224[[#This Row],[Longitude]]))) *3958.756</f>
        <v>17.897587485155416</v>
      </c>
      <c r="N185" s="5">
        <f>Table22[[#This Row],[Permit Approval Date]]-Table22[[#This Row],[Permit Submitted Date]]</f>
        <v>7</v>
      </c>
    </row>
    <row r="186" spans="1:14">
      <c r="A186" t="str">
        <f>"Norman"</f>
        <v>Norman</v>
      </c>
      <c r="B186">
        <v>1</v>
      </c>
      <c r="C186">
        <v>1</v>
      </c>
      <c r="D186">
        <v>1</v>
      </c>
      <c r="E186">
        <v>16</v>
      </c>
      <c r="F186" s="1">
        <v>42948</v>
      </c>
      <c r="G186" s="1">
        <v>42948</v>
      </c>
      <c r="H186">
        <v>9</v>
      </c>
      <c r="I186">
        <v>50.91</v>
      </c>
      <c r="J186">
        <v>11</v>
      </c>
      <c r="K186">
        <v>35.480055100000094</v>
      </c>
      <c r="L186">
        <v>-97.682210400000002</v>
      </c>
      <c r="M186" s="5">
        <f>ACOS(COS(RADIANS(90-$P$2)) *COS(RADIANS(90-Table224[[#This Row],[Latitude]])) +SIN(RADIANS(90-$P$2)) *SIN(RADIANS(90-Table224[[#This Row],[Latitude]])) *COS(RADIANS($Q$2-Table224[[#This Row],[Longitude]]))) *3958.756</f>
        <v>23.122895612843692</v>
      </c>
      <c r="N186" s="5">
        <f>Table22[[#This Row],[Permit Approval Date]]-Table22[[#This Row],[Permit Submitted Date]]</f>
        <v>0</v>
      </c>
    </row>
    <row r="187" spans="1:14">
      <c r="A187" t="str">
        <f>"Norman"</f>
        <v>Norman</v>
      </c>
      <c r="B187">
        <v>0</v>
      </c>
      <c r="D187">
        <v>1</v>
      </c>
      <c r="E187">
        <v>16</v>
      </c>
      <c r="F187" s="1">
        <v>42950</v>
      </c>
      <c r="G187" s="1">
        <v>42956</v>
      </c>
      <c r="H187">
        <v>2</v>
      </c>
      <c r="I187">
        <v>18.86</v>
      </c>
      <c r="J187">
        <v>0</v>
      </c>
      <c r="K187">
        <v>35.042937899999998</v>
      </c>
      <c r="L187">
        <v>-97.486161600000003</v>
      </c>
      <c r="M187" s="5">
        <f>ACOS(COS(RADIANS(90-$P$2)) *COS(RADIANS(90-Table224[[#This Row],[Latitude]])) +SIN(RADIANS(90-$P$2)) *SIN(RADIANS(90-Table224[[#This Row],[Latitude]])) *COS(RADIANS($Q$2-Table224[[#This Row],[Longitude]]))) *3958.756</f>
        <v>11.490650529451814</v>
      </c>
      <c r="N187" s="5">
        <f>Table22[[#This Row],[Permit Approval Date]]-Table22[[#This Row],[Permit Submitted Date]]</f>
        <v>6</v>
      </c>
    </row>
    <row r="188" spans="1:14">
      <c r="A188" t="str">
        <f>"Norman"</f>
        <v>Norman</v>
      </c>
      <c r="B188">
        <v>1</v>
      </c>
      <c r="D188">
        <v>1</v>
      </c>
      <c r="E188">
        <v>16</v>
      </c>
      <c r="F188" s="1">
        <v>42951</v>
      </c>
      <c r="G188" s="1">
        <v>42970</v>
      </c>
      <c r="H188">
        <v>6</v>
      </c>
      <c r="I188">
        <v>51.77</v>
      </c>
      <c r="J188">
        <v>0</v>
      </c>
      <c r="K188">
        <v>35.245345200000003</v>
      </c>
      <c r="L188">
        <v>-97.414357899999999</v>
      </c>
      <c r="M188" s="5">
        <f>ACOS(COS(RADIANS(90-$P$2)) *COS(RADIANS(90-Table224[[#This Row],[Latitude]])) +SIN(RADIANS(90-$P$2)) *SIN(RADIANS(90-Table224[[#This Row],[Latitude]])) *COS(RADIANS($Q$2-Table224[[#This Row],[Longitude]]))) *3958.756</f>
        <v>3.2680007818485133</v>
      </c>
      <c r="N188" s="5">
        <f>Table22[[#This Row],[Permit Approval Date]]-Table22[[#This Row],[Permit Submitted Date]]</f>
        <v>0</v>
      </c>
    </row>
    <row r="189" spans="1:14">
      <c r="A189" t="str">
        <f>"Norman"</f>
        <v>Norman</v>
      </c>
      <c r="B189">
        <v>1</v>
      </c>
      <c r="D189">
        <v>1</v>
      </c>
      <c r="E189">
        <v>16</v>
      </c>
      <c r="F189" s="1">
        <v>42963</v>
      </c>
      <c r="G189" s="1">
        <v>42964</v>
      </c>
      <c r="H189">
        <v>6</v>
      </c>
      <c r="I189">
        <v>59.48</v>
      </c>
      <c r="J189">
        <v>0</v>
      </c>
      <c r="K189">
        <v>35.218142</v>
      </c>
      <c r="L189">
        <v>-97.155610999999993</v>
      </c>
      <c r="M189" s="5">
        <f>ACOS(COS(RADIANS(90-$P$2)) *COS(RADIANS(90-Table224[[#This Row],[Latitude]])) +SIN(RADIANS(90-$P$2)) *SIN(RADIANS(90-Table224[[#This Row],[Latitude]])) *COS(RADIANS($Q$2-Table224[[#This Row],[Longitude]]))) *3958.756</f>
        <v>16.448805996412069</v>
      </c>
      <c r="N189" s="5">
        <f>Table22[[#This Row],[Permit Approval Date]]-Table22[[#This Row],[Permit Submitted Date]]</f>
        <v>7</v>
      </c>
    </row>
    <row r="190" spans="1:14">
      <c r="A190" t="str">
        <f>"Norman"</f>
        <v>Norman</v>
      </c>
      <c r="B190">
        <v>0</v>
      </c>
      <c r="D190">
        <v>1</v>
      </c>
      <c r="E190">
        <v>16</v>
      </c>
      <c r="F190" s="1">
        <v>42963</v>
      </c>
      <c r="G190" s="1">
        <v>42970</v>
      </c>
      <c r="H190">
        <v>3</v>
      </c>
      <c r="I190">
        <v>24.18</v>
      </c>
      <c r="J190">
        <v>0</v>
      </c>
      <c r="K190">
        <v>35.242937899999994</v>
      </c>
      <c r="L190">
        <v>-97.636161600000008</v>
      </c>
      <c r="M190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190" s="5">
        <f>Table22[[#This Row],[Permit Approval Date]]-Table22[[#This Row],[Permit Submitted Date]]</f>
        <v>0</v>
      </c>
    </row>
    <row r="191" spans="1:14">
      <c r="A191" t="str">
        <f>"Norman"</f>
        <v>Norman</v>
      </c>
      <c r="B191">
        <v>1</v>
      </c>
      <c r="D191">
        <v>1</v>
      </c>
      <c r="E191">
        <v>16</v>
      </c>
      <c r="F191" s="1">
        <v>42964</v>
      </c>
      <c r="G191" s="1">
        <v>42971</v>
      </c>
      <c r="H191">
        <v>5</v>
      </c>
      <c r="I191">
        <v>52.120000000000005</v>
      </c>
      <c r="J191">
        <v>0</v>
      </c>
      <c r="K191">
        <v>35.338142000000005</v>
      </c>
      <c r="L191">
        <v>-97.385610999999997</v>
      </c>
      <c r="M191" s="5">
        <f>ACOS(COS(RADIANS(90-$P$2)) *COS(RADIANS(90-Table224[[#This Row],[Latitude]])) +SIN(RADIANS(90-$P$2)) *SIN(RADIANS(90-Table224[[#This Row],[Latitude]])) *COS(RADIANS($Q$2-Table224[[#This Row],[Longitude]]))) *3958.756</f>
        <v>9.7527180483824942</v>
      </c>
      <c r="N191" s="5">
        <f>Table22[[#This Row],[Permit Approval Date]]-Table22[[#This Row],[Permit Submitted Date]]</f>
        <v>6</v>
      </c>
    </row>
    <row r="192" spans="1:14">
      <c r="A192" t="str">
        <f>"Norman"</f>
        <v>Norman</v>
      </c>
      <c r="B192">
        <v>1</v>
      </c>
      <c r="D192">
        <v>1</v>
      </c>
      <c r="E192">
        <v>16</v>
      </c>
      <c r="F192" s="1">
        <v>42965</v>
      </c>
      <c r="G192" s="1">
        <v>42977</v>
      </c>
      <c r="H192">
        <v>5</v>
      </c>
      <c r="I192">
        <v>49.330000000000005</v>
      </c>
      <c r="J192">
        <v>0</v>
      </c>
      <c r="K192">
        <v>35.038142000000001</v>
      </c>
      <c r="L192">
        <v>-97.355610999999996</v>
      </c>
      <c r="M192" s="5">
        <f>ACOS(COS(RADIANS(90-$P$2)) *COS(RADIANS(90-Table224[[#This Row],[Latitude]])) +SIN(RADIANS(90-$P$2)) *SIN(RADIANS(90-Table224[[#This Row],[Latitude]])) *COS(RADIANS($Q$2-Table224[[#This Row],[Longitude]]))) *3958.756</f>
        <v>12.69146407480104</v>
      </c>
      <c r="N192" s="5">
        <f>Table22[[#This Row],[Permit Approval Date]]-Table22[[#This Row],[Permit Submitted Date]]</f>
        <v>0</v>
      </c>
    </row>
    <row r="193" spans="1:14">
      <c r="A193" t="str">
        <f>"Norman"</f>
        <v>Norman</v>
      </c>
      <c r="B193">
        <v>1</v>
      </c>
      <c r="D193">
        <v>1</v>
      </c>
      <c r="E193">
        <v>16</v>
      </c>
      <c r="F193" s="1">
        <v>42969</v>
      </c>
      <c r="G193" s="1">
        <v>42971</v>
      </c>
      <c r="H193">
        <v>4</v>
      </c>
      <c r="I193">
        <v>37.6</v>
      </c>
      <c r="J193">
        <v>0</v>
      </c>
      <c r="K193">
        <v>35.028142000000003</v>
      </c>
      <c r="L193">
        <v>-97.255610999999988</v>
      </c>
      <c r="M193" s="5">
        <f>ACOS(COS(RADIANS(90-$P$2)) *COS(RADIANS(90-Table224[[#This Row],[Latitude]])) +SIN(RADIANS(90-$P$2)) *SIN(RADIANS(90-Table224[[#This Row],[Latitude]])) *COS(RADIANS($Q$2-Table224[[#This Row],[Longitude]]))) *3958.756</f>
        <v>16.360536167469984</v>
      </c>
      <c r="N193" s="5">
        <f>Table22[[#This Row],[Permit Approval Date]]-Table22[[#This Row],[Permit Submitted Date]]</f>
        <v>6</v>
      </c>
    </row>
    <row r="194" spans="1:14">
      <c r="A194" t="str">
        <f>"Norman"</f>
        <v>Norman</v>
      </c>
      <c r="B194">
        <v>0</v>
      </c>
      <c r="D194">
        <v>1</v>
      </c>
      <c r="E194">
        <v>16</v>
      </c>
      <c r="F194" s="1">
        <v>42970</v>
      </c>
      <c r="G194" s="1">
        <v>42970</v>
      </c>
      <c r="H194">
        <v>3</v>
      </c>
      <c r="I194">
        <v>28.04</v>
      </c>
      <c r="J194">
        <v>0</v>
      </c>
      <c r="K194">
        <v>36.002937899999999</v>
      </c>
      <c r="L194">
        <v>-97.346161600000002</v>
      </c>
      <c r="M194" s="5">
        <f>ACOS(COS(RADIANS(90-$P$2)) *COS(RADIANS(90-Table224[[#This Row],[Latitude]])) +SIN(RADIANS(90-$P$2)) *SIN(RADIANS(90-Table224[[#This Row],[Latitude]])) *COS(RADIANS($Q$2-Table224[[#This Row],[Longitude]]))) *3958.756</f>
        <v>55.346772048503162</v>
      </c>
      <c r="N194" s="5">
        <f>Table22[[#This Row],[Permit Approval Date]]-Table22[[#This Row],[Permit Submitted Date]]</f>
        <v>6</v>
      </c>
    </row>
    <row r="195" spans="1:14">
      <c r="A195" t="str">
        <f>"Norman"</f>
        <v>Norman</v>
      </c>
      <c r="B195">
        <v>0</v>
      </c>
      <c r="D195">
        <v>1</v>
      </c>
      <c r="E195">
        <v>16</v>
      </c>
      <c r="F195" s="1">
        <v>42976</v>
      </c>
      <c r="G195" s="1">
        <v>42976</v>
      </c>
      <c r="H195">
        <v>8</v>
      </c>
      <c r="I195">
        <v>64.06</v>
      </c>
      <c r="J195">
        <v>0</v>
      </c>
      <c r="K195">
        <v>34.982937899999996</v>
      </c>
      <c r="L195">
        <v>-97.396161599999999</v>
      </c>
      <c r="M195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195" s="5">
        <f>Table22[[#This Row],[Permit Approval Date]]-Table22[[#This Row],[Permit Submitted Date]]</f>
        <v>10</v>
      </c>
    </row>
    <row r="196" spans="1:14">
      <c r="A196" t="str">
        <f>"Norman"</f>
        <v>Norman</v>
      </c>
      <c r="B196">
        <v>1</v>
      </c>
      <c r="D196">
        <v>1</v>
      </c>
      <c r="E196">
        <v>16</v>
      </c>
      <c r="F196" s="1">
        <v>42978</v>
      </c>
      <c r="G196" s="1">
        <v>42993</v>
      </c>
      <c r="H196">
        <v>7</v>
      </c>
      <c r="I196">
        <v>39.72</v>
      </c>
      <c r="J196">
        <v>4.5</v>
      </c>
      <c r="K196">
        <v>35.170055100000098</v>
      </c>
      <c r="L196">
        <v>-97.462210400000004</v>
      </c>
      <c r="M196" s="5">
        <f>ACOS(COS(RADIANS(90-$P$2)) *COS(RADIANS(90-Table224[[#This Row],[Latitude]])) +SIN(RADIANS(90-$P$2)) *SIN(RADIANS(90-Table224[[#This Row],[Latitude]])) *COS(RADIANS($Q$2-Table224[[#This Row],[Longitude]]))) *3958.756</f>
        <v>2.6394802156242476</v>
      </c>
      <c r="N196" s="5">
        <f>Table22[[#This Row],[Permit Approval Date]]-Table22[[#This Row],[Permit Submitted Date]]</f>
        <v>0</v>
      </c>
    </row>
    <row r="197" spans="1:14">
      <c r="A197" t="str">
        <f>"Norman"</f>
        <v>Norman</v>
      </c>
      <c r="B197">
        <v>1</v>
      </c>
      <c r="D197">
        <v>1</v>
      </c>
      <c r="E197">
        <v>16</v>
      </c>
      <c r="F197" s="1">
        <v>42986</v>
      </c>
      <c r="G197" s="1">
        <v>42989</v>
      </c>
      <c r="H197">
        <v>9</v>
      </c>
      <c r="I197">
        <v>59.050000000000004</v>
      </c>
      <c r="J197">
        <v>0</v>
      </c>
      <c r="K197">
        <v>35.028142000000003</v>
      </c>
      <c r="L197">
        <v>-97.255610999999988</v>
      </c>
      <c r="M197" s="5">
        <f>ACOS(COS(RADIANS(90-$P$2)) *COS(RADIANS(90-Table224[[#This Row],[Latitude]])) +SIN(RADIANS(90-$P$2)) *SIN(RADIANS(90-Table224[[#This Row],[Latitude]])) *COS(RADIANS($Q$2-Table224[[#This Row],[Longitude]]))) *3958.756</f>
        <v>16.360536167469984</v>
      </c>
      <c r="N197" s="5">
        <f>Table22[[#This Row],[Permit Approval Date]]-Table22[[#This Row],[Permit Submitted Date]]</f>
        <v>0</v>
      </c>
    </row>
    <row r="198" spans="1:14">
      <c r="A198" t="str">
        <f>"Norman"</f>
        <v>Norman</v>
      </c>
      <c r="B198">
        <v>1</v>
      </c>
      <c r="D198">
        <v>1</v>
      </c>
      <c r="E198">
        <v>16</v>
      </c>
      <c r="F198" s="1">
        <v>42989</v>
      </c>
      <c r="G198" s="1">
        <v>42990</v>
      </c>
      <c r="H198">
        <v>6</v>
      </c>
      <c r="I198">
        <v>46.48</v>
      </c>
      <c r="J198">
        <v>0</v>
      </c>
      <c r="K198">
        <v>35.308142000000004</v>
      </c>
      <c r="L198">
        <v>-97.335610999999986</v>
      </c>
      <c r="M198" s="5">
        <f>ACOS(COS(RADIANS(90-$P$2)) *COS(RADIANS(90-Table224[[#This Row],[Latitude]])) +SIN(RADIANS(90-$P$2)) *SIN(RADIANS(90-Table224[[#This Row],[Latitude]])) *COS(RADIANS($Q$2-Table224[[#This Row],[Longitude]]))) *3958.756</f>
        <v>9.4320747411368799</v>
      </c>
      <c r="N198" s="5">
        <f>Table22[[#This Row],[Permit Approval Date]]-Table22[[#This Row],[Permit Submitted Date]]</f>
        <v>0</v>
      </c>
    </row>
    <row r="199" spans="1:14">
      <c r="A199" t="str">
        <f>"Norman"</f>
        <v>Norman</v>
      </c>
      <c r="B199">
        <v>1</v>
      </c>
      <c r="D199">
        <v>1</v>
      </c>
      <c r="E199">
        <v>16</v>
      </c>
      <c r="F199" s="1">
        <v>42990</v>
      </c>
      <c r="G199" s="1">
        <v>42990</v>
      </c>
      <c r="H199">
        <v>4</v>
      </c>
      <c r="I199">
        <v>30.23</v>
      </c>
      <c r="J199">
        <v>0</v>
      </c>
      <c r="K199">
        <v>35.200955</v>
      </c>
      <c r="L199">
        <v>-97.271640000000005</v>
      </c>
      <c r="M199" s="5">
        <f>ACOS(COS(RADIANS(90-$P$2)) *COS(RADIANS(90-Table224[[#This Row],[Latitude]])) +SIN(RADIANS(90-$P$2)) *SIN(RADIANS(90-Table224[[#This Row],[Latitude]])) *COS(RADIANS($Q$2-Table224[[#This Row],[Longitude]]))) *3958.756</f>
        <v>9.8850734191735814</v>
      </c>
      <c r="N199" s="5">
        <f>Table22[[#This Row],[Permit Approval Date]]-Table22[[#This Row],[Permit Submitted Date]]</f>
        <v>2</v>
      </c>
    </row>
    <row r="200" spans="1:14">
      <c r="A200" t="str">
        <f>"Norman"</f>
        <v>Norman</v>
      </c>
      <c r="B200">
        <v>1</v>
      </c>
      <c r="D200">
        <v>1</v>
      </c>
      <c r="E200">
        <v>16</v>
      </c>
      <c r="F200" s="1">
        <v>42992</v>
      </c>
      <c r="G200" s="1">
        <v>42992</v>
      </c>
      <c r="H200">
        <v>8</v>
      </c>
      <c r="I200">
        <v>63.43</v>
      </c>
      <c r="J200">
        <v>0</v>
      </c>
      <c r="K200">
        <v>35.220954999999996</v>
      </c>
      <c r="L200">
        <v>-97.571640000000002</v>
      </c>
      <c r="M200" s="5">
        <f>ACOS(COS(RADIANS(90-$P$2)) *COS(RADIANS(90-Table224[[#This Row],[Latitude]])) +SIN(RADIANS(90-$P$2)) *SIN(RADIANS(90-Table224[[#This Row],[Latitude]])) *COS(RADIANS($Q$2-Table224[[#This Row],[Longitude]]))) *3958.756</f>
        <v>7.1319709776348947</v>
      </c>
      <c r="N200" s="5">
        <f>Table22[[#This Row],[Permit Approval Date]]-Table22[[#This Row],[Permit Submitted Date]]</f>
        <v>2</v>
      </c>
    </row>
    <row r="201" spans="1:14">
      <c r="A201" t="str">
        <f>"Norman"</f>
        <v>Norman</v>
      </c>
      <c r="B201">
        <v>1</v>
      </c>
      <c r="D201">
        <v>1</v>
      </c>
      <c r="E201">
        <v>16</v>
      </c>
      <c r="F201" s="1">
        <v>43000</v>
      </c>
      <c r="G201" s="1">
        <v>43025</v>
      </c>
      <c r="H201">
        <v>3</v>
      </c>
      <c r="I201">
        <v>32.75</v>
      </c>
      <c r="J201">
        <v>0</v>
      </c>
      <c r="K201">
        <v>35.200296100000003</v>
      </c>
      <c r="L201">
        <v>-97.456200200000012</v>
      </c>
      <c r="M201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201" s="5">
        <f>Table22[[#This Row],[Permit Approval Date]]-Table22[[#This Row],[Permit Submitted Date]]</f>
        <v>2</v>
      </c>
    </row>
    <row r="202" spans="1:14">
      <c r="A202" t="str">
        <f>"Norman"</f>
        <v>Norman</v>
      </c>
      <c r="B202">
        <v>1</v>
      </c>
      <c r="D202">
        <v>1</v>
      </c>
      <c r="E202">
        <v>16</v>
      </c>
      <c r="F202" s="1">
        <v>43000</v>
      </c>
      <c r="G202" s="1">
        <v>43000</v>
      </c>
      <c r="H202">
        <v>6</v>
      </c>
      <c r="I202">
        <v>30.599999999999998</v>
      </c>
      <c r="J202">
        <v>0</v>
      </c>
      <c r="K202">
        <v>35.443925</v>
      </c>
      <c r="L202">
        <v>-97.619213999999999</v>
      </c>
      <c r="M202" s="5">
        <f>ACOS(COS(RADIANS(90-$P$2)) *COS(RADIANS(90-Table224[[#This Row],[Latitude]])) +SIN(RADIANS(90-$P$2)) *SIN(RADIANS(90-Table224[[#This Row],[Latitude]])) *COS(RADIANS($Q$2-Table224[[#This Row],[Longitude]]))) *3958.756</f>
        <v>19.098404895161835</v>
      </c>
      <c r="N202" s="5">
        <f>Table22[[#This Row],[Permit Approval Date]]-Table22[[#This Row],[Permit Submitted Date]]</f>
        <v>0</v>
      </c>
    </row>
    <row r="203" spans="1:14">
      <c r="A203" t="str">
        <f>"Norman"</f>
        <v>Norman</v>
      </c>
      <c r="B203">
        <v>1</v>
      </c>
      <c r="C203">
        <v>1</v>
      </c>
      <c r="D203">
        <v>2</v>
      </c>
      <c r="E203">
        <v>16</v>
      </c>
      <c r="F203" s="1">
        <v>43006</v>
      </c>
      <c r="G203" s="1">
        <v>43006</v>
      </c>
      <c r="H203">
        <v>13</v>
      </c>
      <c r="I203">
        <v>59.7</v>
      </c>
      <c r="J203">
        <v>13.370000000000001</v>
      </c>
      <c r="K203">
        <v>35.260556999999999</v>
      </c>
      <c r="L203">
        <v>-97.540181399999994</v>
      </c>
      <c r="M203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203" s="5">
        <f>Table22[[#This Row],[Permit Approval Date]]-Table22[[#This Row],[Permit Submitted Date]]</f>
        <v>0</v>
      </c>
    </row>
    <row r="204" spans="1:14">
      <c r="A204" t="str">
        <f>"Norman"</f>
        <v>Norman</v>
      </c>
      <c r="B204">
        <v>1</v>
      </c>
      <c r="D204">
        <v>1</v>
      </c>
      <c r="E204">
        <v>16</v>
      </c>
      <c r="F204" s="1">
        <v>43007</v>
      </c>
      <c r="G204" s="1">
        <v>43011</v>
      </c>
      <c r="H204">
        <v>9</v>
      </c>
      <c r="I204">
        <v>77.069999999999993</v>
      </c>
      <c r="J204">
        <v>0</v>
      </c>
      <c r="K204">
        <v>35.120954999999995</v>
      </c>
      <c r="L204">
        <v>-97.541640000000001</v>
      </c>
      <c r="M204" s="5">
        <f>ACOS(COS(RADIANS(90-$P$2)) *COS(RADIANS(90-Table224[[#This Row],[Latitude]])) +SIN(RADIANS(90-$P$2)) *SIN(RADIANS(90-Table224[[#This Row],[Latitude]])) *COS(RADIANS($Q$2-Table224[[#This Row],[Longitude]]))) *3958.756</f>
        <v>7.9618465204585229</v>
      </c>
      <c r="N204" s="5">
        <f>Table22[[#This Row],[Permit Approval Date]]-Table22[[#This Row],[Permit Submitted Date]]</f>
        <v>0</v>
      </c>
    </row>
    <row r="205" spans="1:14">
      <c r="A205" t="str">
        <f>"Norman"</f>
        <v>Norman</v>
      </c>
      <c r="B205">
        <v>1</v>
      </c>
      <c r="D205">
        <v>1</v>
      </c>
      <c r="E205">
        <v>16</v>
      </c>
      <c r="F205" s="1">
        <v>43012</v>
      </c>
      <c r="G205" s="1">
        <v>43021</v>
      </c>
      <c r="H205">
        <v>6</v>
      </c>
      <c r="I205">
        <v>33</v>
      </c>
      <c r="J205">
        <v>8.98</v>
      </c>
      <c r="K205">
        <v>35.203924999999998</v>
      </c>
      <c r="L205">
        <v>-97.459214000000003</v>
      </c>
      <c r="M205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205" s="5">
        <f>Table22[[#This Row],[Permit Approval Date]]-Table22[[#This Row],[Permit Submitted Date]]</f>
        <v>0</v>
      </c>
    </row>
    <row r="206" spans="1:14">
      <c r="A206" t="str">
        <f>"Norman"</f>
        <v>Norman</v>
      </c>
      <c r="B206">
        <v>1</v>
      </c>
      <c r="D206">
        <v>2</v>
      </c>
      <c r="E206">
        <v>16</v>
      </c>
      <c r="F206" s="1">
        <v>43013</v>
      </c>
      <c r="G206" s="1">
        <v>43013</v>
      </c>
      <c r="H206">
        <v>12</v>
      </c>
      <c r="I206">
        <v>70.3</v>
      </c>
      <c r="J206">
        <v>6.02</v>
      </c>
      <c r="K206">
        <v>35.220556999999999</v>
      </c>
      <c r="L206">
        <v>-97.410181399999999</v>
      </c>
      <c r="M206" s="5">
        <f>ACOS(COS(RADIANS(90-$P$2)) *COS(RADIANS(90-Table224[[#This Row],[Latitude]])) +SIN(RADIANS(90-$P$2)) *SIN(RADIANS(90-Table224[[#This Row],[Latitude]])) *COS(RADIANS($Q$2-Table224[[#This Row],[Longitude]]))) *3958.756</f>
        <v>2.2875527722815843</v>
      </c>
      <c r="N206" s="5">
        <f>Table22[[#This Row],[Permit Approval Date]]-Table22[[#This Row],[Permit Submitted Date]]</f>
        <v>1</v>
      </c>
    </row>
    <row r="207" spans="1:14">
      <c r="A207" t="str">
        <f>"Norman"</f>
        <v>Norman</v>
      </c>
      <c r="B207">
        <v>1</v>
      </c>
      <c r="D207">
        <v>1</v>
      </c>
      <c r="E207">
        <v>16</v>
      </c>
      <c r="F207" s="1">
        <v>43014</v>
      </c>
      <c r="G207" s="1">
        <v>43014</v>
      </c>
      <c r="H207">
        <v>8</v>
      </c>
      <c r="I207">
        <v>52</v>
      </c>
      <c r="J207">
        <v>0</v>
      </c>
      <c r="K207">
        <v>35.200955</v>
      </c>
      <c r="L207">
        <v>-97.591639999999998</v>
      </c>
      <c r="M207" s="5">
        <f>ACOS(COS(RADIANS(90-$P$2)) *COS(RADIANS(90-Table224[[#This Row],[Latitude]])) +SIN(RADIANS(90-$P$2)) *SIN(RADIANS(90-Table224[[#This Row],[Latitude]])) *COS(RADIANS($Q$2-Table224[[#This Row],[Longitude]]))) *3958.756</f>
        <v>8.1950444921859749</v>
      </c>
      <c r="N207" s="5">
        <f>Table22[[#This Row],[Permit Approval Date]]-Table22[[#This Row],[Permit Submitted Date]]</f>
        <v>0</v>
      </c>
    </row>
    <row r="208" spans="1:14">
      <c r="A208" t="str">
        <f>"Norman"</f>
        <v>Norman</v>
      </c>
      <c r="B208">
        <v>0</v>
      </c>
      <c r="D208">
        <v>1</v>
      </c>
      <c r="E208">
        <v>16</v>
      </c>
      <c r="F208" s="1">
        <v>43014</v>
      </c>
      <c r="G208" s="1">
        <v>43017</v>
      </c>
      <c r="H208">
        <v>4</v>
      </c>
      <c r="I208">
        <v>41.8</v>
      </c>
      <c r="J208">
        <v>0</v>
      </c>
      <c r="K208">
        <v>35.702937899999995</v>
      </c>
      <c r="L208">
        <v>-97.4261616</v>
      </c>
      <c r="M208" s="5">
        <f>ACOS(COS(RADIANS(90-$P$2)) *COS(RADIANS(90-Table224[[#This Row],[Latitude]])) +SIN(RADIANS(90-$P$2)) *SIN(RADIANS(90-Table224[[#This Row],[Latitude]])) *COS(RADIANS($Q$2-Table224[[#This Row],[Longitude]]))) *3958.756</f>
        <v>34.349627017789345</v>
      </c>
      <c r="N208" s="5">
        <f>Table22[[#This Row],[Permit Approval Date]]-Table22[[#This Row],[Permit Submitted Date]]</f>
        <v>7</v>
      </c>
    </row>
    <row r="209" spans="1:14">
      <c r="A209" t="str">
        <f>"Norman"</f>
        <v>Norman</v>
      </c>
      <c r="B209">
        <v>1</v>
      </c>
      <c r="D209">
        <v>1</v>
      </c>
      <c r="E209">
        <v>16</v>
      </c>
      <c r="F209" s="1">
        <v>43018</v>
      </c>
      <c r="G209" s="1">
        <v>43025</v>
      </c>
      <c r="H209">
        <v>4</v>
      </c>
      <c r="I209">
        <v>43.18</v>
      </c>
      <c r="J209">
        <v>0</v>
      </c>
      <c r="K209">
        <v>35.303925</v>
      </c>
      <c r="L209">
        <v>-97.339213999999998</v>
      </c>
      <c r="M209" s="5">
        <f>ACOS(COS(RADIANS(90-$P$2)) *COS(RADIANS(90-Table224[[#This Row],[Latitude]])) +SIN(RADIANS(90-$P$2)) *SIN(RADIANS(90-Table224[[#This Row],[Latitude]])) *COS(RADIANS($Q$2-Table224[[#This Row],[Longitude]]))) *3958.756</f>
        <v>9.079433648522528</v>
      </c>
      <c r="N209" s="5">
        <f>Table22[[#This Row],[Permit Approval Date]]-Table22[[#This Row],[Permit Submitted Date]]</f>
        <v>0</v>
      </c>
    </row>
    <row r="210" spans="1:14">
      <c r="A210" t="str">
        <f>"Norman"</f>
        <v>Norman</v>
      </c>
      <c r="B210">
        <v>1</v>
      </c>
      <c r="D210">
        <v>1</v>
      </c>
      <c r="E210">
        <v>16</v>
      </c>
      <c r="F210" s="1">
        <v>43018</v>
      </c>
      <c r="G210" s="1">
        <v>43021</v>
      </c>
      <c r="H210">
        <v>4</v>
      </c>
      <c r="I210">
        <v>34.529999999999994</v>
      </c>
      <c r="J210">
        <v>0</v>
      </c>
      <c r="K210">
        <v>35.131928299999998</v>
      </c>
      <c r="L210">
        <v>-97.186524599999998</v>
      </c>
      <c r="M210" s="5">
        <f>ACOS(COS(RADIANS(90-$P$2)) *COS(RADIANS(90-Table224[[#This Row],[Latitude]])) +SIN(RADIANS(90-$P$2)) *SIN(RADIANS(90-Table224[[#This Row],[Latitude]])) *COS(RADIANS($Q$2-Table224[[#This Row],[Longitude]]))) *3958.756</f>
        <v>15.557866313422458</v>
      </c>
      <c r="N210" s="5">
        <f>Table22[[#This Row],[Permit Approval Date]]-Table22[[#This Row],[Permit Submitted Date]]</f>
        <v>3</v>
      </c>
    </row>
    <row r="211" spans="1:14">
      <c r="A211" t="str">
        <f>"Norman"</f>
        <v>Norman</v>
      </c>
      <c r="B211">
        <v>1</v>
      </c>
      <c r="D211">
        <v>1</v>
      </c>
      <c r="E211">
        <v>16</v>
      </c>
      <c r="F211" s="1">
        <v>43020</v>
      </c>
      <c r="G211" s="1">
        <v>43020</v>
      </c>
      <c r="H211">
        <v>10</v>
      </c>
      <c r="I211">
        <v>69</v>
      </c>
      <c r="J211">
        <v>0</v>
      </c>
      <c r="K211">
        <v>35.220954999999996</v>
      </c>
      <c r="L211">
        <v>-97.571640000000002</v>
      </c>
      <c r="M211" s="5">
        <f>ACOS(COS(RADIANS(90-$P$2)) *COS(RADIANS(90-Table224[[#This Row],[Latitude]])) +SIN(RADIANS(90-$P$2)) *SIN(RADIANS(90-Table224[[#This Row],[Latitude]])) *COS(RADIANS($Q$2-Table224[[#This Row],[Longitude]]))) *3958.756</f>
        <v>7.1319709776348947</v>
      </c>
      <c r="N211" s="5">
        <f>Table22[[#This Row],[Permit Approval Date]]-Table22[[#This Row],[Permit Submitted Date]]</f>
        <v>0</v>
      </c>
    </row>
    <row r="212" spans="1:14">
      <c r="A212" t="str">
        <f>"Norman"</f>
        <v>Norman</v>
      </c>
      <c r="B212">
        <v>1</v>
      </c>
      <c r="D212">
        <v>1</v>
      </c>
      <c r="E212">
        <v>16</v>
      </c>
      <c r="F212" s="1">
        <v>43027</v>
      </c>
      <c r="G212" s="1">
        <v>43033</v>
      </c>
      <c r="H212">
        <v>4</v>
      </c>
      <c r="I212">
        <v>25.5</v>
      </c>
      <c r="J212">
        <v>2.5</v>
      </c>
      <c r="K212">
        <v>35.153925000000001</v>
      </c>
      <c r="L212">
        <v>-97.259214</v>
      </c>
      <c r="M212" s="5">
        <f>ACOS(COS(RADIANS(90-$P$2)) *COS(RADIANS(90-Table224[[#This Row],[Latitude]])) +SIN(RADIANS(90-$P$2)) *SIN(RADIANS(90-Table224[[#This Row],[Latitude]])) *COS(RADIANS($Q$2-Table224[[#This Row],[Longitude]]))) *3958.756</f>
        <v>11.179780205376034</v>
      </c>
      <c r="N212" s="5">
        <f>Table22[[#This Row],[Permit Approval Date]]-Table22[[#This Row],[Permit Submitted Date]]</f>
        <v>0</v>
      </c>
    </row>
    <row r="213" spans="1:14">
      <c r="A213" t="str">
        <f>"Norman"</f>
        <v>Norman</v>
      </c>
      <c r="B213">
        <v>1</v>
      </c>
      <c r="C213">
        <v>1</v>
      </c>
      <c r="D213">
        <v>1</v>
      </c>
      <c r="E213">
        <v>16</v>
      </c>
      <c r="F213" s="1">
        <v>43041</v>
      </c>
      <c r="G213" s="1">
        <v>43041</v>
      </c>
      <c r="H213">
        <v>7</v>
      </c>
      <c r="I213">
        <v>31.63</v>
      </c>
      <c r="J213">
        <v>25.17</v>
      </c>
      <c r="K213">
        <v>35.271928299999999</v>
      </c>
      <c r="L213">
        <v>-97.1065246</v>
      </c>
      <c r="M213" s="5">
        <f>ACOS(COS(RADIANS(90-$P$2)) *COS(RADIANS(90-Table224[[#This Row],[Latitude]])) +SIN(RADIANS(90-$P$2)) *SIN(RADIANS(90-Table224[[#This Row],[Latitude]])) *COS(RADIANS($Q$2-Table224[[#This Row],[Longitude]]))) *3958.756</f>
        <v>19.724315820274992</v>
      </c>
      <c r="N213" s="5">
        <f>Table22[[#This Row],[Permit Approval Date]]-Table22[[#This Row],[Permit Submitted Date]]</f>
        <v>11</v>
      </c>
    </row>
    <row r="214" spans="1:14">
      <c r="A214" t="str">
        <f>"Norman"</f>
        <v>Norman</v>
      </c>
      <c r="B214">
        <v>1</v>
      </c>
      <c r="D214">
        <v>1</v>
      </c>
      <c r="E214">
        <v>16</v>
      </c>
      <c r="F214" s="1">
        <v>43041</v>
      </c>
      <c r="G214" s="1">
        <v>43053</v>
      </c>
      <c r="H214">
        <v>12</v>
      </c>
      <c r="I214">
        <v>85.080000000000013</v>
      </c>
      <c r="J214">
        <v>3.48</v>
      </c>
      <c r="K214">
        <v>35.422937899999994</v>
      </c>
      <c r="L214">
        <v>-97.106161600000007</v>
      </c>
      <c r="M214" s="5">
        <f>ACOS(COS(RADIANS(90-$P$2)) *COS(RADIANS(90-Table224[[#This Row],[Latitude]])) +SIN(RADIANS(90-$P$2)) *SIN(RADIANS(90-Table224[[#This Row],[Latitude]])) *COS(RADIANS($Q$2-Table224[[#This Row],[Longitude]]))) *3958.756</f>
        <v>24.350899798056059</v>
      </c>
      <c r="N214" s="5">
        <f>Table22[[#This Row],[Permit Approval Date]]-Table22[[#This Row],[Permit Submitted Date]]</f>
        <v>1</v>
      </c>
    </row>
    <row r="215" spans="1:14">
      <c r="A215" t="str">
        <f>"Norman"</f>
        <v>Norman</v>
      </c>
      <c r="B215">
        <v>1</v>
      </c>
      <c r="D215">
        <v>1</v>
      </c>
      <c r="E215">
        <v>16</v>
      </c>
      <c r="F215" s="1">
        <v>43041</v>
      </c>
      <c r="G215" s="1">
        <v>43053</v>
      </c>
      <c r="H215">
        <v>12</v>
      </c>
      <c r="I215">
        <v>85.08</v>
      </c>
      <c r="J215">
        <v>3.48</v>
      </c>
      <c r="K215">
        <v>35.422937899999994</v>
      </c>
      <c r="L215">
        <v>-97.106161600000007</v>
      </c>
      <c r="M215" s="5">
        <f>ACOS(COS(RADIANS(90-$P$2)) *COS(RADIANS(90-Table224[[#This Row],[Latitude]])) +SIN(RADIANS(90-$P$2)) *SIN(RADIANS(90-Table224[[#This Row],[Latitude]])) *COS(RADIANS($Q$2-Table224[[#This Row],[Longitude]]))) *3958.756</f>
        <v>24.350899798056059</v>
      </c>
      <c r="N215" s="5">
        <f>Table22[[#This Row],[Permit Approval Date]]-Table22[[#This Row],[Permit Submitted Date]]</f>
        <v>0</v>
      </c>
    </row>
    <row r="216" spans="1:14">
      <c r="A216" t="str">
        <f>"Norman"</f>
        <v>Norman</v>
      </c>
      <c r="B216">
        <v>0</v>
      </c>
      <c r="D216">
        <v>1</v>
      </c>
      <c r="E216">
        <v>16</v>
      </c>
      <c r="F216" s="1">
        <v>43045</v>
      </c>
      <c r="G216" s="1">
        <v>43048</v>
      </c>
      <c r="H216">
        <v>6</v>
      </c>
      <c r="I216">
        <v>35.410000000000004</v>
      </c>
      <c r="J216">
        <v>3.93</v>
      </c>
      <c r="K216">
        <v>35.032937899999993</v>
      </c>
      <c r="L216">
        <v>-97.356161600000007</v>
      </c>
      <c r="M216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216" s="5">
        <f>Table22[[#This Row],[Permit Approval Date]]-Table22[[#This Row],[Permit Submitted Date]]</f>
        <v>6</v>
      </c>
    </row>
    <row r="217" spans="1:14">
      <c r="A217" t="str">
        <f>"Norman"</f>
        <v>Norman</v>
      </c>
      <c r="B217">
        <v>0</v>
      </c>
      <c r="D217">
        <v>1</v>
      </c>
      <c r="E217">
        <v>16</v>
      </c>
      <c r="F217" s="1">
        <v>43052</v>
      </c>
      <c r="G217" s="1">
        <v>43061</v>
      </c>
      <c r="H217">
        <v>4</v>
      </c>
      <c r="I217">
        <v>42.25</v>
      </c>
      <c r="J217">
        <v>0</v>
      </c>
      <c r="K217">
        <v>35.222937899999998</v>
      </c>
      <c r="L217">
        <v>-97.096161600000002</v>
      </c>
      <c r="M217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217" s="5">
        <f>Table22[[#This Row],[Permit Approval Date]]-Table22[[#This Row],[Permit Submitted Date]]</f>
        <v>7</v>
      </c>
    </row>
    <row r="218" spans="1:14">
      <c r="A218" t="str">
        <f>"Norman"</f>
        <v>Norman</v>
      </c>
      <c r="B218">
        <v>0</v>
      </c>
      <c r="D218">
        <v>1</v>
      </c>
      <c r="E218">
        <v>16</v>
      </c>
      <c r="F218" s="1">
        <v>43054</v>
      </c>
      <c r="G218" s="1">
        <v>43054</v>
      </c>
      <c r="H218">
        <v>7</v>
      </c>
      <c r="I218">
        <v>49.25</v>
      </c>
      <c r="J218">
        <v>0</v>
      </c>
      <c r="K218">
        <v>35.232937899999996</v>
      </c>
      <c r="L218">
        <v>-97.006161599999999</v>
      </c>
      <c r="M218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218" s="5">
        <f>Table22[[#This Row],[Permit Approval Date]]-Table22[[#This Row],[Permit Submitted Date]]</f>
        <v>1</v>
      </c>
    </row>
    <row r="219" spans="1:14">
      <c r="A219" t="str">
        <f>"Norman"</f>
        <v>Norman</v>
      </c>
      <c r="B219">
        <v>0</v>
      </c>
      <c r="D219">
        <v>1</v>
      </c>
      <c r="E219">
        <v>16</v>
      </c>
      <c r="F219" s="1">
        <v>43066</v>
      </c>
      <c r="G219" s="1">
        <v>43066</v>
      </c>
      <c r="H219">
        <v>4</v>
      </c>
      <c r="I219">
        <v>28.019999999999996</v>
      </c>
      <c r="J219">
        <v>0</v>
      </c>
      <c r="K219">
        <v>35.082937899999997</v>
      </c>
      <c r="L219">
        <v>-97.616161599999998</v>
      </c>
      <c r="M219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219" s="5">
        <f>Table22[[#This Row],[Permit Approval Date]]-Table22[[#This Row],[Permit Submitted Date]]</f>
        <v>15</v>
      </c>
    </row>
    <row r="220" spans="1:14">
      <c r="A220" t="str">
        <f>"Norman"</f>
        <v>Norman</v>
      </c>
      <c r="B220">
        <v>0</v>
      </c>
      <c r="D220">
        <v>1</v>
      </c>
      <c r="E220">
        <v>16</v>
      </c>
      <c r="F220" s="1">
        <v>43068</v>
      </c>
      <c r="G220" s="1">
        <v>43074</v>
      </c>
      <c r="H220">
        <v>3</v>
      </c>
      <c r="I220">
        <v>22.15</v>
      </c>
      <c r="J220">
        <v>0</v>
      </c>
      <c r="K220">
        <v>35.482937899999996</v>
      </c>
      <c r="L220">
        <v>-97.206161600000001</v>
      </c>
      <c r="M220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220" s="5">
        <f>Table22[[#This Row],[Permit Approval Date]]-Table22[[#This Row],[Permit Submitted Date]]</f>
        <v>5</v>
      </c>
    </row>
    <row r="221" spans="1:14">
      <c r="A221" t="str">
        <f>"Norman"</f>
        <v>Norman</v>
      </c>
      <c r="B221">
        <v>1</v>
      </c>
      <c r="D221">
        <v>1</v>
      </c>
      <c r="E221">
        <v>16</v>
      </c>
      <c r="F221" s="1">
        <v>43080</v>
      </c>
      <c r="G221" s="1">
        <v>43087</v>
      </c>
      <c r="H221">
        <v>5</v>
      </c>
      <c r="I221">
        <v>42.43</v>
      </c>
      <c r="J221">
        <v>0</v>
      </c>
      <c r="K221">
        <v>35.235301499999998</v>
      </c>
      <c r="L221">
        <v>-97.406652800000003</v>
      </c>
      <c r="M221" s="5">
        <f>ACOS(COS(RADIANS(90-$P$2)) *COS(RADIANS(90-Table224[[#This Row],[Latitude]])) +SIN(RADIANS(90-$P$2)) *SIN(RADIANS(90-Table224[[#This Row],[Latitude]])) *COS(RADIANS($Q$2-Table224[[#This Row],[Longitude]]))) *3958.756</f>
        <v>3.0279531723255011</v>
      </c>
      <c r="N221" s="5">
        <f>Table22[[#This Row],[Permit Approval Date]]-Table22[[#This Row],[Permit Submitted Date]]</f>
        <v>13</v>
      </c>
    </row>
    <row r="222" spans="1:14">
      <c r="A222" t="str">
        <f>"Norman"</f>
        <v>Norman</v>
      </c>
      <c r="B222">
        <v>1</v>
      </c>
      <c r="D222">
        <v>1</v>
      </c>
      <c r="E222">
        <v>16</v>
      </c>
      <c r="F222" s="1">
        <v>43081</v>
      </c>
      <c r="G222" s="1">
        <v>43090</v>
      </c>
      <c r="H222">
        <v>1</v>
      </c>
      <c r="I222">
        <v>9</v>
      </c>
      <c r="J222">
        <v>0</v>
      </c>
      <c r="K222">
        <v>35.278142000000003</v>
      </c>
      <c r="L222">
        <v>-97.385610999999997</v>
      </c>
      <c r="M222" s="5">
        <f>ACOS(COS(RADIANS(90-$P$2)) *COS(RADIANS(90-Table224[[#This Row],[Latitude]])) +SIN(RADIANS(90-$P$2)) *SIN(RADIANS(90-Table224[[#This Row],[Latitude]])) *COS(RADIANS($Q$2-Table224[[#This Row],[Longitude]]))) *3958.756</f>
        <v>6.0539312557402871</v>
      </c>
      <c r="N222" s="5">
        <f>Table22[[#This Row],[Permit Approval Date]]-Table22[[#This Row],[Permit Submitted Date]]</f>
        <v>7</v>
      </c>
    </row>
    <row r="223" spans="1:14">
      <c r="A223" t="str">
        <f>"Norman"</f>
        <v>Norman</v>
      </c>
      <c r="B223">
        <v>0</v>
      </c>
      <c r="D223">
        <v>1</v>
      </c>
      <c r="E223">
        <v>17</v>
      </c>
      <c r="F223" s="1">
        <v>42377</v>
      </c>
      <c r="G223" s="1">
        <v>42377</v>
      </c>
      <c r="H223">
        <v>17</v>
      </c>
      <c r="I223">
        <v>121</v>
      </c>
      <c r="J223">
        <v>0</v>
      </c>
      <c r="K223">
        <v>35.102937899999993</v>
      </c>
      <c r="L223">
        <v>-97.756161599999999</v>
      </c>
      <c r="M223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223" s="5">
        <f>Table22[[#This Row],[Permit Approval Date]]-Table22[[#This Row],[Permit Submitted Date]]</f>
        <v>0</v>
      </c>
    </row>
    <row r="224" spans="1:14">
      <c r="A224" t="str">
        <f>"Norman"</f>
        <v>Norman</v>
      </c>
      <c r="B224">
        <v>0</v>
      </c>
      <c r="D224">
        <v>1</v>
      </c>
      <c r="E224">
        <v>17</v>
      </c>
      <c r="F224" s="1">
        <v>42390</v>
      </c>
      <c r="G224" s="1">
        <v>42390</v>
      </c>
      <c r="H224">
        <v>2</v>
      </c>
      <c r="I224">
        <v>17.5</v>
      </c>
      <c r="J224">
        <v>0</v>
      </c>
      <c r="K224">
        <v>35.902937899999998</v>
      </c>
      <c r="L224">
        <v>-97.716161600000007</v>
      </c>
      <c r="M224" s="5">
        <f>ACOS(COS(RADIANS(90-$P$2)) *COS(RADIANS(90-Table224[[#This Row],[Latitude]])) +SIN(RADIANS(90-$P$2)) *SIN(RADIANS(90-Table224[[#This Row],[Latitude]])) *COS(RADIANS($Q$2-Table224[[#This Row],[Longitude]]))) *3958.756</f>
        <v>50.476576746280514</v>
      </c>
      <c r="N224" s="5">
        <f>Table22[[#This Row],[Permit Approval Date]]-Table22[[#This Row],[Permit Submitted Date]]</f>
        <v>4</v>
      </c>
    </row>
    <row r="225" spans="1:14">
      <c r="A225" t="str">
        <f>"Norman"</f>
        <v>Norman</v>
      </c>
      <c r="B225">
        <v>0</v>
      </c>
      <c r="D225">
        <v>1</v>
      </c>
      <c r="E225">
        <v>17</v>
      </c>
      <c r="F225" s="1">
        <v>42394</v>
      </c>
      <c r="G225" s="1">
        <v>42396</v>
      </c>
      <c r="H225">
        <v>7</v>
      </c>
      <c r="I225">
        <v>39</v>
      </c>
      <c r="J225">
        <v>0</v>
      </c>
      <c r="K225">
        <v>35.242937899999994</v>
      </c>
      <c r="L225">
        <v>-97.636161600000008</v>
      </c>
      <c r="M225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225" s="5">
        <f>Table22[[#This Row],[Permit Approval Date]]-Table22[[#This Row],[Permit Submitted Date]]</f>
        <v>0</v>
      </c>
    </row>
    <row r="226" spans="1:14">
      <c r="A226" t="str">
        <f>"Norman"</f>
        <v>Norman</v>
      </c>
      <c r="B226">
        <v>0</v>
      </c>
      <c r="D226">
        <v>1</v>
      </c>
      <c r="E226">
        <v>17</v>
      </c>
      <c r="F226" s="1">
        <v>42411</v>
      </c>
      <c r="G226" s="1">
        <v>42411</v>
      </c>
      <c r="H226">
        <v>10</v>
      </c>
      <c r="I226">
        <v>63.5</v>
      </c>
      <c r="J226">
        <v>0</v>
      </c>
      <c r="K226">
        <v>35.472937899999998</v>
      </c>
      <c r="L226">
        <v>-97.026161599999995</v>
      </c>
      <c r="M226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226" s="5">
        <f>Table22[[#This Row],[Permit Approval Date]]-Table22[[#This Row],[Permit Submitted Date]]</f>
        <v>0</v>
      </c>
    </row>
    <row r="227" spans="1:14">
      <c r="A227" t="str">
        <f>"Norman"</f>
        <v>Norman</v>
      </c>
      <c r="B227">
        <v>0</v>
      </c>
      <c r="D227">
        <v>1</v>
      </c>
      <c r="E227">
        <v>17</v>
      </c>
      <c r="F227" s="1">
        <v>42419</v>
      </c>
      <c r="G227" s="1">
        <v>42419</v>
      </c>
      <c r="H227">
        <v>4</v>
      </c>
      <c r="I227">
        <v>38</v>
      </c>
      <c r="J227">
        <v>0</v>
      </c>
      <c r="K227">
        <v>35.192937899999997</v>
      </c>
      <c r="L227">
        <v>-97.496161600000008</v>
      </c>
      <c r="M227" s="5">
        <f>ACOS(COS(RADIANS(90-$P$2)) *COS(RADIANS(90-Table224[[#This Row],[Latitude]])) +SIN(RADIANS(90-$P$2)) *SIN(RADIANS(90-Table224[[#This Row],[Latitude]])) *COS(RADIANS($Q$2-Table224[[#This Row],[Longitude]]))) *3958.756</f>
        <v>2.9406156746702079</v>
      </c>
      <c r="N227" s="5">
        <f>Table22[[#This Row],[Permit Approval Date]]-Table22[[#This Row],[Permit Submitted Date]]</f>
        <v>0</v>
      </c>
    </row>
    <row r="228" spans="1:14">
      <c r="A228" t="str">
        <f>"Norman"</f>
        <v>Norman</v>
      </c>
      <c r="B228">
        <v>0</v>
      </c>
      <c r="D228">
        <v>1</v>
      </c>
      <c r="E228">
        <v>17</v>
      </c>
      <c r="F228" s="1">
        <v>42422</v>
      </c>
      <c r="G228" s="1">
        <v>42422</v>
      </c>
      <c r="H228">
        <v>5</v>
      </c>
      <c r="I228">
        <v>39</v>
      </c>
      <c r="J228">
        <v>0</v>
      </c>
      <c r="K228">
        <v>34.962937899999993</v>
      </c>
      <c r="L228">
        <v>-97.966161600000007</v>
      </c>
      <c r="M228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228" s="5">
        <f>Table22[[#This Row],[Permit Approval Date]]-Table22[[#This Row],[Permit Submitted Date]]</f>
        <v>8</v>
      </c>
    </row>
    <row r="229" spans="1:14">
      <c r="A229" t="str">
        <f>"Norman"</f>
        <v>Norman</v>
      </c>
      <c r="B229">
        <v>0</v>
      </c>
      <c r="D229">
        <v>1</v>
      </c>
      <c r="E229">
        <v>17</v>
      </c>
      <c r="F229" s="1">
        <v>42431</v>
      </c>
      <c r="G229" s="1">
        <v>42437</v>
      </c>
      <c r="H229">
        <v>9</v>
      </c>
      <c r="I229">
        <v>79</v>
      </c>
      <c r="J229">
        <v>1.92</v>
      </c>
      <c r="K229">
        <v>35.362937899999999</v>
      </c>
      <c r="L229">
        <v>-97.236161600000003</v>
      </c>
      <c r="M229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229" s="5">
        <f>Table22[[#This Row],[Permit Approval Date]]-Table22[[#This Row],[Permit Submitted Date]]</f>
        <v>8</v>
      </c>
    </row>
    <row r="230" spans="1:14">
      <c r="A230" t="str">
        <f>"Norman"</f>
        <v>Norman</v>
      </c>
      <c r="B230">
        <v>0</v>
      </c>
      <c r="D230">
        <v>1</v>
      </c>
      <c r="E230">
        <v>17</v>
      </c>
      <c r="F230" s="1">
        <v>42453</v>
      </c>
      <c r="G230" s="1">
        <v>42453</v>
      </c>
      <c r="H230">
        <v>4</v>
      </c>
      <c r="I230">
        <v>36</v>
      </c>
      <c r="J230">
        <v>0</v>
      </c>
      <c r="K230">
        <v>34.782937899999993</v>
      </c>
      <c r="L230">
        <v>-98.076161600000006</v>
      </c>
      <c r="M230" s="5">
        <f>ACOS(COS(RADIANS(90-$P$2)) *COS(RADIANS(90-Table224[[#This Row],[Latitude]])) +SIN(RADIANS(90-$P$2)) *SIN(RADIANS(90-Table224[[#This Row],[Latitude]])) *COS(RADIANS($Q$2-Table224[[#This Row],[Longitude]]))) *3958.756</f>
        <v>46.091469153605814</v>
      </c>
      <c r="N230" s="5">
        <f>Table22[[#This Row],[Permit Approval Date]]-Table22[[#This Row],[Permit Submitted Date]]</f>
        <v>7</v>
      </c>
    </row>
    <row r="231" spans="1:14">
      <c r="A231" t="str">
        <f>"Norman"</f>
        <v>Norman</v>
      </c>
      <c r="B231">
        <v>0</v>
      </c>
      <c r="D231">
        <v>1</v>
      </c>
      <c r="E231">
        <v>17</v>
      </c>
      <c r="F231" s="1">
        <v>42468</v>
      </c>
      <c r="G231" s="1">
        <v>42468</v>
      </c>
      <c r="H231">
        <v>4</v>
      </c>
      <c r="I231">
        <v>41</v>
      </c>
      <c r="J231">
        <v>0</v>
      </c>
      <c r="K231">
        <v>35.162937899999996</v>
      </c>
      <c r="L231">
        <v>-96.9261616</v>
      </c>
      <c r="M231" s="5">
        <f>ACOS(COS(RADIANS(90-$P$2)) *COS(RADIANS(90-Table224[[#This Row],[Latitude]])) +SIN(RADIANS(90-$P$2)) *SIN(RADIANS(90-Table224[[#This Row],[Latitude]])) *COS(RADIANS($Q$2-Table224[[#This Row],[Longitude]]))) *3958.756</f>
        <v>29.540907678509793</v>
      </c>
      <c r="N231" s="5">
        <f>Table22[[#This Row],[Permit Approval Date]]-Table22[[#This Row],[Permit Submitted Date]]</f>
        <v>6</v>
      </c>
    </row>
    <row r="232" spans="1:14">
      <c r="A232" t="str">
        <f>"Norman"</f>
        <v>Norman</v>
      </c>
      <c r="B232">
        <v>0</v>
      </c>
      <c r="D232">
        <v>1</v>
      </c>
      <c r="E232">
        <v>17</v>
      </c>
      <c r="F232" s="1">
        <v>42495</v>
      </c>
      <c r="G232" s="1">
        <v>42500</v>
      </c>
      <c r="H232">
        <v>7</v>
      </c>
      <c r="I232">
        <v>46.48</v>
      </c>
      <c r="J232">
        <v>0</v>
      </c>
      <c r="K232">
        <v>34.942937899999997</v>
      </c>
      <c r="L232">
        <v>-97.766161600000004</v>
      </c>
      <c r="M232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232" s="5">
        <f>Table22[[#This Row],[Permit Approval Date]]-Table22[[#This Row],[Permit Submitted Date]]</f>
        <v>0</v>
      </c>
    </row>
    <row r="233" spans="1:14">
      <c r="A233" t="str">
        <f>"Norman"</f>
        <v>Norman</v>
      </c>
      <c r="B233">
        <v>0</v>
      </c>
      <c r="D233">
        <v>1</v>
      </c>
      <c r="E233">
        <v>17</v>
      </c>
      <c r="F233" s="1">
        <v>42522</v>
      </c>
      <c r="G233" s="1">
        <v>42527</v>
      </c>
      <c r="H233">
        <v>3</v>
      </c>
      <c r="I233">
        <v>24</v>
      </c>
      <c r="J233">
        <v>0</v>
      </c>
      <c r="K233">
        <v>35.032937899999993</v>
      </c>
      <c r="L233">
        <v>-97.296161600000005</v>
      </c>
      <c r="M233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233" s="5">
        <f>Table22[[#This Row],[Permit Approval Date]]-Table22[[#This Row],[Permit Submitted Date]]</f>
        <v>0</v>
      </c>
    </row>
    <row r="234" spans="1:14">
      <c r="A234" t="str">
        <f>"Norman"</f>
        <v>Norman</v>
      </c>
      <c r="B234">
        <v>0</v>
      </c>
      <c r="D234">
        <v>1</v>
      </c>
      <c r="E234">
        <v>17</v>
      </c>
      <c r="F234" s="1">
        <v>42548</v>
      </c>
      <c r="G234" s="1">
        <v>42548</v>
      </c>
      <c r="H234">
        <v>8</v>
      </c>
      <c r="I234">
        <v>60.33</v>
      </c>
      <c r="J234">
        <v>0</v>
      </c>
      <c r="K234">
        <v>34.902937899999998</v>
      </c>
      <c r="L234">
        <v>-97.886161600000008</v>
      </c>
      <c r="M234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234" s="5">
        <f>Table22[[#This Row],[Permit Approval Date]]-Table22[[#This Row],[Permit Submitted Date]]</f>
        <v>0</v>
      </c>
    </row>
    <row r="235" spans="1:14">
      <c r="A235" t="str">
        <f>"Norman"</f>
        <v>Norman</v>
      </c>
      <c r="B235">
        <v>0</v>
      </c>
      <c r="D235">
        <v>1</v>
      </c>
      <c r="E235">
        <v>17</v>
      </c>
      <c r="F235" s="1">
        <v>42569</v>
      </c>
      <c r="G235" s="1">
        <v>42569</v>
      </c>
      <c r="H235">
        <v>9</v>
      </c>
      <c r="I235">
        <v>69</v>
      </c>
      <c r="J235">
        <v>0</v>
      </c>
      <c r="K235">
        <v>34.962937899999993</v>
      </c>
      <c r="L235">
        <v>-97.966161600000007</v>
      </c>
      <c r="M235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235" s="5">
        <f>Table22[[#This Row],[Permit Approval Date]]-Table22[[#This Row],[Permit Submitted Date]]</f>
        <v>7</v>
      </c>
    </row>
    <row r="236" spans="1:14">
      <c r="A236" t="str">
        <f>"Norman"</f>
        <v>Norman</v>
      </c>
      <c r="B236">
        <v>0</v>
      </c>
      <c r="D236">
        <v>1</v>
      </c>
      <c r="E236">
        <v>17</v>
      </c>
      <c r="F236" s="1">
        <v>42577</v>
      </c>
      <c r="G236" s="1">
        <v>42580</v>
      </c>
      <c r="H236">
        <v>8</v>
      </c>
      <c r="I236">
        <v>56</v>
      </c>
      <c r="J236">
        <v>8</v>
      </c>
      <c r="K236">
        <v>35.032937899999993</v>
      </c>
      <c r="L236">
        <v>-97.296161600000005</v>
      </c>
      <c r="M236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236" s="5">
        <f>Table22[[#This Row],[Permit Approval Date]]-Table22[[#This Row],[Permit Submitted Date]]</f>
        <v>0</v>
      </c>
    </row>
    <row r="237" spans="1:14">
      <c r="A237" t="str">
        <f>"Norman"</f>
        <v>Norman</v>
      </c>
      <c r="B237">
        <v>0</v>
      </c>
      <c r="D237">
        <v>1</v>
      </c>
      <c r="E237">
        <v>17</v>
      </c>
      <c r="F237" s="1">
        <v>42579</v>
      </c>
      <c r="G237" s="1">
        <v>42591</v>
      </c>
      <c r="H237">
        <v>4</v>
      </c>
      <c r="I237">
        <v>32</v>
      </c>
      <c r="J237">
        <v>0</v>
      </c>
      <c r="K237">
        <v>35.212937899999993</v>
      </c>
      <c r="L237">
        <v>-97.576161600000006</v>
      </c>
      <c r="M237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237" s="5">
        <f>Table22[[#This Row],[Permit Approval Date]]-Table22[[#This Row],[Permit Submitted Date]]</f>
        <v>6</v>
      </c>
    </row>
    <row r="238" spans="1:14">
      <c r="A238" t="str">
        <f>"Norman"</f>
        <v>Norman</v>
      </c>
      <c r="B238">
        <v>0</v>
      </c>
      <c r="D238">
        <v>1</v>
      </c>
      <c r="E238">
        <v>17</v>
      </c>
      <c r="F238" s="1">
        <v>42585</v>
      </c>
      <c r="G238" s="1">
        <v>42605</v>
      </c>
      <c r="H238">
        <v>4</v>
      </c>
      <c r="I238">
        <v>38</v>
      </c>
      <c r="J238">
        <v>0</v>
      </c>
      <c r="K238">
        <v>35.222937899999998</v>
      </c>
      <c r="L238">
        <v>-97.096161600000002</v>
      </c>
      <c r="M238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238" s="5">
        <f>Table22[[#This Row],[Permit Approval Date]]-Table22[[#This Row],[Permit Submitted Date]]</f>
        <v>0</v>
      </c>
    </row>
    <row r="239" spans="1:14">
      <c r="A239" t="str">
        <f>"Norman"</f>
        <v>Norman</v>
      </c>
      <c r="B239">
        <v>0</v>
      </c>
      <c r="D239">
        <v>1</v>
      </c>
      <c r="E239">
        <v>17</v>
      </c>
      <c r="F239" s="1">
        <v>42598</v>
      </c>
      <c r="G239" s="1">
        <v>42598</v>
      </c>
      <c r="H239">
        <v>8</v>
      </c>
      <c r="I239">
        <v>66.5</v>
      </c>
      <c r="J239">
        <v>0</v>
      </c>
      <c r="K239">
        <v>35.732937899999996</v>
      </c>
      <c r="L239">
        <v>-96.936161600000005</v>
      </c>
      <c r="M239" s="5">
        <f>ACOS(COS(RADIANS(90-$P$2)) *COS(RADIANS(90-Table224[[#This Row],[Latitude]])) +SIN(RADIANS(90-$P$2)) *SIN(RADIANS(90-Table224[[#This Row],[Latitude]])) *COS(RADIANS($Q$2-Table224[[#This Row],[Longitude]]))) *3958.756</f>
        <v>46.370733487732394</v>
      </c>
      <c r="N239" s="5">
        <f>Table22[[#This Row],[Permit Approval Date]]-Table22[[#This Row],[Permit Submitted Date]]</f>
        <v>6</v>
      </c>
    </row>
    <row r="240" spans="1:14">
      <c r="A240" t="str">
        <f>"Norman"</f>
        <v>Norman</v>
      </c>
      <c r="B240">
        <v>0</v>
      </c>
      <c r="D240">
        <v>1</v>
      </c>
      <c r="E240">
        <v>17</v>
      </c>
      <c r="F240" s="1">
        <v>42598</v>
      </c>
      <c r="G240" s="1">
        <v>42601</v>
      </c>
      <c r="H240">
        <v>5</v>
      </c>
      <c r="I240">
        <v>27</v>
      </c>
      <c r="J240">
        <v>3.0500000000000003</v>
      </c>
      <c r="K240">
        <v>34.942937899999997</v>
      </c>
      <c r="L240">
        <v>-97.766161600000004</v>
      </c>
      <c r="M240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240" s="5">
        <f>Table22[[#This Row],[Permit Approval Date]]-Table22[[#This Row],[Permit Submitted Date]]</f>
        <v>0</v>
      </c>
    </row>
    <row r="241" spans="1:14">
      <c r="A241" t="str">
        <f>"Norman"</f>
        <v>Norman</v>
      </c>
      <c r="B241">
        <v>0</v>
      </c>
      <c r="D241">
        <v>1</v>
      </c>
      <c r="E241">
        <v>17</v>
      </c>
      <c r="F241" s="1">
        <v>42604</v>
      </c>
      <c r="G241" s="1">
        <v>42604</v>
      </c>
      <c r="H241">
        <v>3</v>
      </c>
      <c r="I241">
        <v>30</v>
      </c>
      <c r="J241">
        <v>0</v>
      </c>
      <c r="K241">
        <v>36.002937899999999</v>
      </c>
      <c r="L241">
        <v>-97.346161600000002</v>
      </c>
      <c r="M241" s="5">
        <f>ACOS(COS(RADIANS(90-$P$2)) *COS(RADIANS(90-Table224[[#This Row],[Latitude]])) +SIN(RADIANS(90-$P$2)) *SIN(RADIANS(90-Table224[[#This Row],[Latitude]])) *COS(RADIANS($Q$2-Table224[[#This Row],[Longitude]]))) *3958.756</f>
        <v>55.346772048503162</v>
      </c>
      <c r="N241" s="5">
        <f>Table22[[#This Row],[Permit Approval Date]]-Table22[[#This Row],[Permit Submitted Date]]</f>
        <v>5</v>
      </c>
    </row>
    <row r="242" spans="1:14">
      <c r="A242" t="str">
        <f>"Norman"</f>
        <v>Norman</v>
      </c>
      <c r="B242">
        <v>0</v>
      </c>
      <c r="D242">
        <v>1</v>
      </c>
      <c r="E242">
        <v>17</v>
      </c>
      <c r="F242" s="1">
        <v>42611</v>
      </c>
      <c r="G242" s="1">
        <v>42611</v>
      </c>
      <c r="H242">
        <v>5</v>
      </c>
      <c r="I242">
        <v>53.1</v>
      </c>
      <c r="J242">
        <v>0</v>
      </c>
      <c r="K242">
        <v>34.982937899999996</v>
      </c>
      <c r="L242">
        <v>-97.396161599999999</v>
      </c>
      <c r="M242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242" s="5">
        <f>Table22[[#This Row],[Permit Approval Date]]-Table22[[#This Row],[Permit Submitted Date]]</f>
        <v>0</v>
      </c>
    </row>
    <row r="243" spans="1:14">
      <c r="A243" t="str">
        <f>"Norman"</f>
        <v>Norman</v>
      </c>
      <c r="B243">
        <v>1</v>
      </c>
      <c r="D243">
        <v>1</v>
      </c>
      <c r="E243">
        <v>17</v>
      </c>
      <c r="F243" s="1">
        <v>42625</v>
      </c>
      <c r="G243" s="1">
        <v>42643</v>
      </c>
      <c r="H243">
        <v>8</v>
      </c>
      <c r="I243">
        <v>65.08</v>
      </c>
      <c r="J243">
        <v>2.2799999999999998</v>
      </c>
      <c r="K243">
        <v>35.260296100000005</v>
      </c>
      <c r="L243">
        <v>-96.546200200000015</v>
      </c>
      <c r="M243" s="5">
        <f>ACOS(COS(RADIANS(90-$P$2)) *COS(RADIANS(90-Table224[[#This Row],[Latitude]])) +SIN(RADIANS(90-$P$2)) *SIN(RADIANS(90-Table224[[#This Row],[Latitude]])) *COS(RADIANS($Q$2-Table224[[#This Row],[Longitude]]))) *3958.756</f>
        <v>50.953960558140352</v>
      </c>
      <c r="N243" s="5">
        <f>Table22[[#This Row],[Permit Approval Date]]-Table22[[#This Row],[Permit Submitted Date]]</f>
        <v>0</v>
      </c>
    </row>
    <row r="244" spans="1:14">
      <c r="A244" t="str">
        <f>"Norman"</f>
        <v>Norman</v>
      </c>
      <c r="B244">
        <v>0</v>
      </c>
      <c r="D244">
        <v>1</v>
      </c>
      <c r="E244">
        <v>17</v>
      </c>
      <c r="F244" s="1">
        <v>42627</v>
      </c>
      <c r="G244" s="1">
        <v>42627</v>
      </c>
      <c r="H244">
        <v>4</v>
      </c>
      <c r="I244">
        <v>36.32</v>
      </c>
      <c r="J244">
        <v>0</v>
      </c>
      <c r="K244">
        <v>36.452937899999995</v>
      </c>
      <c r="L244">
        <v>-97.7861616</v>
      </c>
      <c r="M244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244" s="5">
        <f>Table22[[#This Row],[Permit Approval Date]]-Table22[[#This Row],[Permit Submitted Date]]</f>
        <v>9</v>
      </c>
    </row>
    <row r="245" spans="1:14">
      <c r="A245" t="str">
        <f>"Norman"</f>
        <v>Norman</v>
      </c>
      <c r="B245">
        <v>0</v>
      </c>
      <c r="C245">
        <v>1</v>
      </c>
      <c r="D245">
        <v>1</v>
      </c>
      <c r="E245">
        <v>17</v>
      </c>
      <c r="F245" s="1">
        <v>42629</v>
      </c>
      <c r="G245" s="1">
        <v>42642</v>
      </c>
      <c r="H245">
        <v>7</v>
      </c>
      <c r="I245">
        <v>40.78</v>
      </c>
      <c r="J245">
        <v>14.82</v>
      </c>
      <c r="K245">
        <v>35.102937899999993</v>
      </c>
      <c r="L245">
        <v>-97.756161599999999</v>
      </c>
      <c r="M245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245" s="5">
        <f>Table22[[#This Row],[Permit Approval Date]]-Table22[[#This Row],[Permit Submitted Date]]</f>
        <v>0</v>
      </c>
    </row>
    <row r="246" spans="1:14">
      <c r="A246" t="str">
        <f>"Norman"</f>
        <v>Norman</v>
      </c>
      <c r="B246">
        <v>0</v>
      </c>
      <c r="D246">
        <v>1</v>
      </c>
      <c r="E246">
        <v>17</v>
      </c>
      <c r="F246" s="1">
        <v>42642</v>
      </c>
      <c r="G246" s="1">
        <v>42656</v>
      </c>
      <c r="H246">
        <v>4</v>
      </c>
      <c r="I246">
        <v>32.32</v>
      </c>
      <c r="J246">
        <v>0</v>
      </c>
      <c r="K246">
        <v>35.112937899999999</v>
      </c>
      <c r="L246">
        <v>-97.946161599999996</v>
      </c>
      <c r="M246" s="5">
        <f>ACOS(COS(RADIANS(90-$P$2)) *COS(RADIANS(90-Table224[[#This Row],[Latitude]])) +SIN(RADIANS(90-$P$2)) *SIN(RADIANS(90-Table224[[#This Row],[Latitude]])) *COS(RADIANS($Q$2-Table224[[#This Row],[Longitude]]))) *3958.756</f>
        <v>28.942207529288897</v>
      </c>
      <c r="N246" s="5">
        <f>Table22[[#This Row],[Permit Approval Date]]-Table22[[#This Row],[Permit Submitted Date]]</f>
        <v>10</v>
      </c>
    </row>
    <row r="247" spans="1:14">
      <c r="A247" t="str">
        <f>"Norman"</f>
        <v>Norman</v>
      </c>
      <c r="B247">
        <v>0</v>
      </c>
      <c r="D247">
        <v>1</v>
      </c>
      <c r="E247">
        <v>17</v>
      </c>
      <c r="F247" s="1">
        <v>42643</v>
      </c>
      <c r="G247" s="1">
        <v>42668</v>
      </c>
      <c r="H247">
        <v>6</v>
      </c>
      <c r="I247">
        <v>51.3</v>
      </c>
      <c r="J247">
        <v>4.7</v>
      </c>
      <c r="K247">
        <v>35.082937899999997</v>
      </c>
      <c r="L247">
        <v>-97.396161599999999</v>
      </c>
      <c r="M247" s="5">
        <f>ACOS(COS(RADIANS(90-$P$2)) *COS(RADIANS(90-Table224[[#This Row],[Latitude]])) +SIN(RADIANS(90-$P$2)) *SIN(RADIANS(90-Table224[[#This Row],[Latitude]])) *COS(RADIANS($Q$2-Table224[[#This Row],[Longitude]]))) *3958.756</f>
        <v>8.9724500048267775</v>
      </c>
      <c r="N247" s="5">
        <f>Table22[[#This Row],[Permit Approval Date]]-Table22[[#This Row],[Permit Submitted Date]]</f>
        <v>0</v>
      </c>
    </row>
    <row r="248" spans="1:14">
      <c r="A248" t="str">
        <f>"Norman"</f>
        <v>Norman</v>
      </c>
      <c r="B248">
        <v>0</v>
      </c>
      <c r="D248">
        <v>1</v>
      </c>
      <c r="E248">
        <v>17</v>
      </c>
      <c r="F248" s="1">
        <v>42653</v>
      </c>
      <c r="G248" s="1">
        <v>42653</v>
      </c>
      <c r="H248">
        <v>5</v>
      </c>
      <c r="I248">
        <v>32.590000000000003</v>
      </c>
      <c r="J248">
        <v>0</v>
      </c>
      <c r="K248">
        <v>34.902937899999998</v>
      </c>
      <c r="L248">
        <v>-97.376161600000003</v>
      </c>
      <c r="M248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248" s="5">
        <f>Table22[[#This Row],[Permit Approval Date]]-Table22[[#This Row],[Permit Submitted Date]]</f>
        <v>0</v>
      </c>
    </row>
    <row r="249" spans="1:14">
      <c r="A249" t="str">
        <f>"Norman"</f>
        <v>Norman</v>
      </c>
      <c r="B249">
        <v>1</v>
      </c>
      <c r="C249">
        <v>1</v>
      </c>
      <c r="D249">
        <v>1</v>
      </c>
      <c r="E249">
        <v>17</v>
      </c>
      <c r="F249" s="1">
        <v>42661</v>
      </c>
      <c r="G249" s="1">
        <v>42669</v>
      </c>
      <c r="H249">
        <v>15</v>
      </c>
      <c r="I249">
        <v>109.22</v>
      </c>
      <c r="J249">
        <v>21</v>
      </c>
      <c r="K249">
        <v>35.1802961</v>
      </c>
      <c r="L249">
        <v>-96.506200199999995</v>
      </c>
      <c r="M249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249" s="5">
        <f>Table22[[#This Row],[Permit Approval Date]]-Table22[[#This Row],[Permit Submitted Date]]</f>
        <v>0</v>
      </c>
    </row>
    <row r="250" spans="1:14">
      <c r="A250" t="str">
        <f>"Norman"</f>
        <v>Norman</v>
      </c>
      <c r="B250">
        <v>0</v>
      </c>
      <c r="D250">
        <v>1</v>
      </c>
      <c r="E250">
        <v>17</v>
      </c>
      <c r="F250" s="1">
        <v>42662</v>
      </c>
      <c r="G250" s="1">
        <v>42670</v>
      </c>
      <c r="H250">
        <v>6</v>
      </c>
      <c r="I250">
        <v>47.519999999999996</v>
      </c>
      <c r="J250">
        <v>0</v>
      </c>
      <c r="K250">
        <v>35.192937899999997</v>
      </c>
      <c r="L250">
        <v>-97.496161600000008</v>
      </c>
      <c r="M250" s="5">
        <f>ACOS(COS(RADIANS(90-$P$2)) *COS(RADIANS(90-Table224[[#This Row],[Latitude]])) +SIN(RADIANS(90-$P$2)) *SIN(RADIANS(90-Table224[[#This Row],[Latitude]])) *COS(RADIANS($Q$2-Table224[[#This Row],[Longitude]]))) *3958.756</f>
        <v>2.9406156746702079</v>
      </c>
      <c r="N250" s="5">
        <f>Table22[[#This Row],[Permit Approval Date]]-Table22[[#This Row],[Permit Submitted Date]]</f>
        <v>7</v>
      </c>
    </row>
    <row r="251" spans="1:14">
      <c r="A251" t="str">
        <f>"Norman"</f>
        <v>Norman</v>
      </c>
      <c r="B251">
        <v>0</v>
      </c>
      <c r="D251">
        <v>1</v>
      </c>
      <c r="E251">
        <v>17</v>
      </c>
      <c r="F251" s="1">
        <v>42684</v>
      </c>
      <c r="G251" s="1">
        <v>42684</v>
      </c>
      <c r="H251">
        <v>5</v>
      </c>
      <c r="I251">
        <v>43.8</v>
      </c>
      <c r="J251">
        <v>0</v>
      </c>
      <c r="K251">
        <v>34.962937899999993</v>
      </c>
      <c r="L251">
        <v>-97.966161600000007</v>
      </c>
      <c r="M251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251" s="5">
        <f>Table22[[#This Row],[Permit Approval Date]]-Table22[[#This Row],[Permit Submitted Date]]</f>
        <v>0</v>
      </c>
    </row>
    <row r="252" spans="1:14">
      <c r="A252" t="str">
        <f>"Norman"</f>
        <v>Norman</v>
      </c>
      <c r="B252">
        <v>0</v>
      </c>
      <c r="D252">
        <v>1</v>
      </c>
      <c r="E252">
        <v>17</v>
      </c>
      <c r="F252" s="1">
        <v>42696</v>
      </c>
      <c r="G252" s="1">
        <v>42696</v>
      </c>
      <c r="H252">
        <v>4</v>
      </c>
      <c r="I252">
        <v>26.35</v>
      </c>
      <c r="J252">
        <v>0</v>
      </c>
      <c r="K252">
        <v>35.102937899999993</v>
      </c>
      <c r="L252">
        <v>-97.756161599999999</v>
      </c>
      <c r="M252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252" s="5">
        <f>Table22[[#This Row],[Permit Approval Date]]-Table22[[#This Row],[Permit Submitted Date]]</f>
        <v>0</v>
      </c>
    </row>
    <row r="253" spans="1:14">
      <c r="A253" t="str">
        <f>"Norman"</f>
        <v>Norman</v>
      </c>
      <c r="B253">
        <v>0</v>
      </c>
      <c r="D253">
        <v>1</v>
      </c>
      <c r="E253">
        <v>17</v>
      </c>
      <c r="F253" s="1">
        <v>42762</v>
      </c>
      <c r="G253" s="1">
        <v>42762</v>
      </c>
      <c r="H253">
        <v>4</v>
      </c>
      <c r="I253">
        <v>34.090000000000003</v>
      </c>
      <c r="J253">
        <v>0</v>
      </c>
      <c r="K253">
        <v>34.902937899999998</v>
      </c>
      <c r="L253">
        <v>-97.886161600000008</v>
      </c>
      <c r="M253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253" s="5">
        <f>Table22[[#This Row],[Permit Approval Date]]-Table22[[#This Row],[Permit Submitted Date]]</f>
        <v>0</v>
      </c>
    </row>
    <row r="254" spans="1:14">
      <c r="A254" t="str">
        <f>"Norman"</f>
        <v>Norman</v>
      </c>
      <c r="B254">
        <v>0</v>
      </c>
      <c r="D254">
        <v>1</v>
      </c>
      <c r="E254">
        <v>17</v>
      </c>
      <c r="F254" s="1">
        <v>42765</v>
      </c>
      <c r="G254" s="1">
        <v>42769</v>
      </c>
      <c r="H254">
        <v>4</v>
      </c>
      <c r="I254">
        <v>29.42</v>
      </c>
      <c r="J254">
        <v>0</v>
      </c>
      <c r="K254">
        <v>35.262937899999997</v>
      </c>
      <c r="L254">
        <v>-97.806161599999996</v>
      </c>
      <c r="M254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254" s="5">
        <f>Table22[[#This Row],[Permit Approval Date]]-Table22[[#This Row],[Permit Submitted Date]]</f>
        <v>5</v>
      </c>
    </row>
    <row r="255" spans="1:14">
      <c r="A255" t="str">
        <f>"Norman"</f>
        <v>Norman</v>
      </c>
      <c r="B255">
        <v>0</v>
      </c>
      <c r="D255">
        <v>1</v>
      </c>
      <c r="E255">
        <v>17</v>
      </c>
      <c r="F255" s="1">
        <v>42767</v>
      </c>
      <c r="G255" s="1">
        <v>42774</v>
      </c>
      <c r="H255">
        <v>4</v>
      </c>
      <c r="I255">
        <v>31.849999999999998</v>
      </c>
      <c r="J255">
        <v>0</v>
      </c>
      <c r="K255">
        <v>35.482937899999996</v>
      </c>
      <c r="L255">
        <v>-97.206161600000001</v>
      </c>
      <c r="M255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255" s="5">
        <f>Table22[[#This Row],[Permit Approval Date]]-Table22[[#This Row],[Permit Submitted Date]]</f>
        <v>3</v>
      </c>
    </row>
    <row r="256" spans="1:14">
      <c r="A256" t="str">
        <f>"Norman"</f>
        <v>Norman</v>
      </c>
      <c r="B256">
        <v>0</v>
      </c>
      <c r="D256">
        <v>1</v>
      </c>
      <c r="E256">
        <v>17</v>
      </c>
      <c r="F256" s="1">
        <v>42776</v>
      </c>
      <c r="G256" s="1">
        <v>42795</v>
      </c>
      <c r="H256">
        <v>3</v>
      </c>
      <c r="I256">
        <v>25.13</v>
      </c>
      <c r="J256">
        <v>0</v>
      </c>
      <c r="K256">
        <v>35.332937899999997</v>
      </c>
      <c r="L256">
        <v>-97.326161600000006</v>
      </c>
      <c r="M256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256" s="5">
        <f>Table22[[#This Row],[Permit Approval Date]]-Table22[[#This Row],[Permit Submitted Date]]</f>
        <v>2</v>
      </c>
    </row>
    <row r="257" spans="1:14">
      <c r="A257" t="str">
        <f>"Norman"</f>
        <v>Norman</v>
      </c>
      <c r="B257">
        <v>0</v>
      </c>
      <c r="D257">
        <v>1</v>
      </c>
      <c r="E257">
        <v>17</v>
      </c>
      <c r="F257" s="1">
        <v>42780</v>
      </c>
      <c r="G257" s="1">
        <v>42780</v>
      </c>
      <c r="H257">
        <v>4</v>
      </c>
      <c r="I257">
        <v>35.81</v>
      </c>
      <c r="J257">
        <v>0</v>
      </c>
      <c r="K257">
        <v>35.232937899999996</v>
      </c>
      <c r="L257">
        <v>-97.006161599999999</v>
      </c>
      <c r="M257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257" s="5">
        <f>Table22[[#This Row],[Permit Approval Date]]-Table22[[#This Row],[Permit Submitted Date]]</f>
        <v>15</v>
      </c>
    </row>
    <row r="258" spans="1:14">
      <c r="A258" t="str">
        <f>"Norman"</f>
        <v>Norman</v>
      </c>
      <c r="B258">
        <v>0</v>
      </c>
      <c r="D258">
        <v>1</v>
      </c>
      <c r="E258">
        <v>17</v>
      </c>
      <c r="F258" s="1">
        <v>42782</v>
      </c>
      <c r="G258" s="1">
        <v>42793</v>
      </c>
      <c r="H258">
        <v>5</v>
      </c>
      <c r="I258">
        <v>33.58</v>
      </c>
      <c r="J258">
        <v>0</v>
      </c>
      <c r="K258">
        <v>35.222937899999998</v>
      </c>
      <c r="L258">
        <v>-97.096161600000002</v>
      </c>
      <c r="M258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258" s="5">
        <f>Table22[[#This Row],[Permit Approval Date]]-Table22[[#This Row],[Permit Submitted Date]]</f>
        <v>8</v>
      </c>
    </row>
    <row r="259" spans="1:14">
      <c r="A259" t="str">
        <f>"Norman"</f>
        <v>Norman</v>
      </c>
      <c r="B259">
        <v>0</v>
      </c>
      <c r="D259">
        <v>1</v>
      </c>
      <c r="E259">
        <v>17</v>
      </c>
      <c r="F259" s="1">
        <v>42782</v>
      </c>
      <c r="G259" s="1">
        <v>42793</v>
      </c>
      <c r="H259">
        <v>3</v>
      </c>
      <c r="I259">
        <v>26.259999999999998</v>
      </c>
      <c r="J259">
        <v>0</v>
      </c>
      <c r="K259">
        <v>35.242937899999994</v>
      </c>
      <c r="L259">
        <v>-97.636161600000008</v>
      </c>
      <c r="M259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259" s="5">
        <f>Table22[[#This Row],[Permit Approval Date]]-Table22[[#This Row],[Permit Submitted Date]]</f>
        <v>0</v>
      </c>
    </row>
    <row r="260" spans="1:14">
      <c r="A260" t="str">
        <f>"Norman"</f>
        <v>Norman</v>
      </c>
      <c r="B260">
        <v>1</v>
      </c>
      <c r="D260">
        <v>1</v>
      </c>
      <c r="E260">
        <v>17</v>
      </c>
      <c r="F260" s="1">
        <v>42803</v>
      </c>
      <c r="G260" s="1">
        <v>42823</v>
      </c>
      <c r="H260">
        <v>12</v>
      </c>
      <c r="I260">
        <v>85.879999999999981</v>
      </c>
      <c r="J260">
        <v>9.52</v>
      </c>
      <c r="K260">
        <v>35.060296100000002</v>
      </c>
      <c r="L260">
        <v>-96.406200200000001</v>
      </c>
      <c r="M260" s="5">
        <f>ACOS(COS(RADIANS(90-$P$2)) *COS(RADIANS(90-Table224[[#This Row],[Latitude]])) +SIN(RADIANS(90-$P$2)) *SIN(RADIANS(90-Table224[[#This Row],[Latitude]])) *COS(RADIANS($Q$2-Table224[[#This Row],[Longitude]]))) *3958.756</f>
        <v>59.645787478648849</v>
      </c>
      <c r="N260" s="5">
        <f>Table22[[#This Row],[Permit Approval Date]]-Table22[[#This Row],[Permit Submitted Date]]</f>
        <v>9</v>
      </c>
    </row>
    <row r="261" spans="1:14">
      <c r="A261" t="str">
        <f>"Norman"</f>
        <v>Norman</v>
      </c>
      <c r="B261">
        <v>1</v>
      </c>
      <c r="C261">
        <v>1</v>
      </c>
      <c r="D261">
        <v>1</v>
      </c>
      <c r="E261">
        <v>17</v>
      </c>
      <c r="F261" s="1">
        <v>42810</v>
      </c>
      <c r="G261" s="1">
        <v>42823</v>
      </c>
      <c r="H261">
        <v>8</v>
      </c>
      <c r="I261">
        <v>45.8</v>
      </c>
      <c r="J261">
        <v>11.65</v>
      </c>
      <c r="K261">
        <v>35.310557000000003</v>
      </c>
      <c r="L261">
        <v>-97.71018140000001</v>
      </c>
      <c r="M261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261" s="5">
        <f>Table22[[#This Row],[Permit Approval Date]]-Table22[[#This Row],[Permit Submitted Date]]</f>
        <v>0</v>
      </c>
    </row>
    <row r="262" spans="1:14">
      <c r="A262" t="str">
        <f>"Norman"</f>
        <v>Norman</v>
      </c>
      <c r="B262">
        <v>1</v>
      </c>
      <c r="D262">
        <v>1</v>
      </c>
      <c r="E262">
        <v>17</v>
      </c>
      <c r="F262" s="1">
        <v>42810</v>
      </c>
      <c r="G262" s="1">
        <v>42823</v>
      </c>
      <c r="H262">
        <v>7</v>
      </c>
      <c r="I262">
        <v>27.76</v>
      </c>
      <c r="J262">
        <v>7.42</v>
      </c>
      <c r="K262">
        <v>35.180556999999993</v>
      </c>
      <c r="L262">
        <v>-97.540181399999994</v>
      </c>
      <c r="M262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262" s="5">
        <f>Table22[[#This Row],[Permit Approval Date]]-Table22[[#This Row],[Permit Submitted Date]]</f>
        <v>0</v>
      </c>
    </row>
    <row r="263" spans="1:14">
      <c r="A263" t="str">
        <f>"Norman"</f>
        <v>Norman</v>
      </c>
      <c r="B263">
        <v>1</v>
      </c>
      <c r="D263">
        <v>1</v>
      </c>
      <c r="E263">
        <v>17</v>
      </c>
      <c r="F263" s="1">
        <v>42811</v>
      </c>
      <c r="G263" s="1">
        <v>42823</v>
      </c>
      <c r="H263">
        <v>12</v>
      </c>
      <c r="I263">
        <v>84.83</v>
      </c>
      <c r="J263">
        <v>3.4</v>
      </c>
      <c r="K263">
        <v>35.400296099999998</v>
      </c>
      <c r="L263">
        <v>-96.566200199999997</v>
      </c>
      <c r="M263" s="5">
        <f>ACOS(COS(RADIANS(90-$P$2)) *COS(RADIANS(90-Table224[[#This Row],[Latitude]])) +SIN(RADIANS(90-$P$2)) *SIN(RADIANS(90-Table224[[#This Row],[Latitude]])) *COS(RADIANS($Q$2-Table224[[#This Row],[Longitude]]))) *3958.756</f>
        <v>51.42617686088213</v>
      </c>
      <c r="N263" s="5">
        <f>Table22[[#This Row],[Permit Approval Date]]-Table22[[#This Row],[Permit Submitted Date]]</f>
        <v>6</v>
      </c>
    </row>
    <row r="264" spans="1:14">
      <c r="A264" t="str">
        <f>"Norman"</f>
        <v>Norman</v>
      </c>
      <c r="B264">
        <v>1</v>
      </c>
      <c r="C264">
        <v>1</v>
      </c>
      <c r="D264">
        <v>1</v>
      </c>
      <c r="E264">
        <v>17</v>
      </c>
      <c r="F264" s="1">
        <v>42811</v>
      </c>
      <c r="G264" s="1">
        <v>42823</v>
      </c>
      <c r="H264">
        <v>13</v>
      </c>
      <c r="I264">
        <v>86.65</v>
      </c>
      <c r="J264">
        <v>8</v>
      </c>
      <c r="K264">
        <v>35.610296099999999</v>
      </c>
      <c r="L264">
        <v>-97.166200199999992</v>
      </c>
      <c r="M264" s="5">
        <f>ACOS(COS(RADIANS(90-$P$2)) *COS(RADIANS(90-Table224[[#This Row],[Latitude]])) +SIN(RADIANS(90-$P$2)) *SIN(RADIANS(90-Table224[[#This Row],[Latitude]])) *COS(RADIANS($Q$2-Table224[[#This Row],[Longitude]]))) *3958.756</f>
        <v>32.084598912451831</v>
      </c>
      <c r="N264" s="5">
        <f>Table22[[#This Row],[Permit Approval Date]]-Table22[[#This Row],[Permit Submitted Date]]</f>
        <v>6</v>
      </c>
    </row>
    <row r="265" spans="1:14">
      <c r="A265" t="str">
        <f>"Norman"</f>
        <v>Norman</v>
      </c>
      <c r="B265">
        <v>1</v>
      </c>
      <c r="D265">
        <v>1</v>
      </c>
      <c r="E265">
        <v>17</v>
      </c>
      <c r="F265" s="1">
        <v>42815</v>
      </c>
      <c r="G265" s="1">
        <v>42815</v>
      </c>
      <c r="H265">
        <v>7</v>
      </c>
      <c r="I265">
        <v>57.289999999999992</v>
      </c>
      <c r="J265">
        <v>0</v>
      </c>
      <c r="K265">
        <v>35.200955</v>
      </c>
      <c r="L265">
        <v>-97.271640000000005</v>
      </c>
      <c r="M265" s="5">
        <f>ACOS(COS(RADIANS(90-$P$2)) *COS(RADIANS(90-Table224[[#This Row],[Latitude]])) +SIN(RADIANS(90-$P$2)) *SIN(RADIANS(90-Table224[[#This Row],[Latitude]])) *COS(RADIANS($Q$2-Table224[[#This Row],[Longitude]]))) *3958.756</f>
        <v>9.8850734191735814</v>
      </c>
      <c r="N265" s="5">
        <f>Table22[[#This Row],[Permit Approval Date]]-Table22[[#This Row],[Permit Submitted Date]]</f>
        <v>0</v>
      </c>
    </row>
    <row r="266" spans="1:14">
      <c r="A266" t="str">
        <f>"Norman"</f>
        <v>Norman</v>
      </c>
      <c r="B266">
        <v>0</v>
      </c>
      <c r="D266">
        <v>1</v>
      </c>
      <c r="E266">
        <v>17</v>
      </c>
      <c r="F266" s="1">
        <v>42824</v>
      </c>
      <c r="G266" s="1">
        <v>42824</v>
      </c>
      <c r="H266">
        <v>2</v>
      </c>
      <c r="I266">
        <v>21.58</v>
      </c>
      <c r="J266">
        <v>0</v>
      </c>
      <c r="K266">
        <v>35.272937899999995</v>
      </c>
      <c r="L266">
        <v>-96.956161600000001</v>
      </c>
      <c r="M266" s="5">
        <f>ACOS(COS(RADIANS(90-$P$2)) *COS(RADIANS(90-Table224[[#This Row],[Latitude]])) +SIN(RADIANS(90-$P$2)) *SIN(RADIANS(90-Table224[[#This Row],[Latitude]])) *COS(RADIANS($Q$2-Table224[[#This Row],[Longitude]]))) *3958.756</f>
        <v>28.060331074102265</v>
      </c>
      <c r="N266" s="5">
        <f>Table22[[#This Row],[Permit Approval Date]]-Table22[[#This Row],[Permit Submitted Date]]</f>
        <v>8</v>
      </c>
    </row>
    <row r="267" spans="1:14">
      <c r="A267" t="str">
        <f>"Norman"</f>
        <v>Norman</v>
      </c>
      <c r="B267">
        <v>0</v>
      </c>
      <c r="D267">
        <v>1</v>
      </c>
      <c r="E267">
        <v>17</v>
      </c>
      <c r="F267" s="1">
        <v>42842</v>
      </c>
      <c r="G267" s="1">
        <v>42842</v>
      </c>
      <c r="H267">
        <v>3</v>
      </c>
      <c r="I267">
        <v>26.15</v>
      </c>
      <c r="J267">
        <v>0</v>
      </c>
      <c r="K267">
        <v>35.082937899999997</v>
      </c>
      <c r="L267">
        <v>-97.616161599999998</v>
      </c>
      <c r="M267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267" s="5">
        <f>Table22[[#This Row],[Permit Approval Date]]-Table22[[#This Row],[Permit Submitted Date]]</f>
        <v>8</v>
      </c>
    </row>
    <row r="268" spans="1:14">
      <c r="A268" t="str">
        <f>"Norman"</f>
        <v>Norman</v>
      </c>
      <c r="B268">
        <v>0</v>
      </c>
      <c r="D268">
        <v>1</v>
      </c>
      <c r="E268">
        <v>17</v>
      </c>
      <c r="F268" s="1">
        <v>42845</v>
      </c>
      <c r="G268" s="1">
        <v>42852</v>
      </c>
      <c r="H268">
        <v>4</v>
      </c>
      <c r="I268">
        <v>31.049999999999997</v>
      </c>
      <c r="J268">
        <v>0</v>
      </c>
      <c r="K268">
        <v>35.032937899999993</v>
      </c>
      <c r="L268">
        <v>-97.296161600000005</v>
      </c>
      <c r="M268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268" s="5">
        <f>Table22[[#This Row],[Permit Approval Date]]-Table22[[#This Row],[Permit Submitted Date]]</f>
        <v>0</v>
      </c>
    </row>
    <row r="269" spans="1:14">
      <c r="A269" t="str">
        <f>"Norman"</f>
        <v>Norman</v>
      </c>
      <c r="B269">
        <v>1</v>
      </c>
      <c r="D269">
        <v>1</v>
      </c>
      <c r="E269">
        <v>17</v>
      </c>
      <c r="F269" s="1">
        <v>42856</v>
      </c>
      <c r="G269" s="1">
        <v>42878</v>
      </c>
      <c r="H269">
        <v>5</v>
      </c>
      <c r="I269">
        <v>51.19</v>
      </c>
      <c r="J269">
        <v>0</v>
      </c>
      <c r="K269">
        <v>35.208142000000002</v>
      </c>
      <c r="L269">
        <v>-97.335610999999986</v>
      </c>
      <c r="M269" s="5">
        <f>ACOS(COS(RADIANS(90-$P$2)) *COS(RADIANS(90-Table224[[#This Row],[Latitude]])) +SIN(RADIANS(90-$P$2)) *SIN(RADIANS(90-Table224[[#This Row],[Latitude]])) *COS(RADIANS($Q$2-Table224[[#This Row],[Longitude]]))) *3958.756</f>
        <v>6.2685173478590626</v>
      </c>
      <c r="N269" s="5">
        <f>Table22[[#This Row],[Permit Approval Date]]-Table22[[#This Row],[Permit Submitted Date]]</f>
        <v>6</v>
      </c>
    </row>
    <row r="270" spans="1:14">
      <c r="A270" t="str">
        <f>"Norman"</f>
        <v>Norman</v>
      </c>
      <c r="B270">
        <v>1</v>
      </c>
      <c r="C270">
        <v>1</v>
      </c>
      <c r="D270">
        <v>1</v>
      </c>
      <c r="E270">
        <v>17</v>
      </c>
      <c r="F270" s="1">
        <v>42858</v>
      </c>
      <c r="G270" s="1">
        <v>42858</v>
      </c>
      <c r="H270">
        <v>17</v>
      </c>
      <c r="I270">
        <v>90.43</v>
      </c>
      <c r="J270">
        <v>34.480000000000004</v>
      </c>
      <c r="K270">
        <v>35.194735700000003</v>
      </c>
      <c r="L270">
        <v>-98.001802699999999</v>
      </c>
      <c r="M270" s="5">
        <f>ACOS(COS(RADIANS(90-$P$2)) *COS(RADIANS(90-Table224[[#This Row],[Latitude]])) +SIN(RADIANS(90-$P$2)) *SIN(RADIANS(90-Table224[[#This Row],[Latitude]])) *COS(RADIANS($Q$2-Table224[[#This Row],[Longitude]]))) *3958.756</f>
        <v>31.35484382832599</v>
      </c>
      <c r="N270" s="5">
        <f>Table22[[#This Row],[Permit Approval Date]]-Table22[[#This Row],[Permit Submitted Date]]</f>
        <v>0</v>
      </c>
    </row>
    <row r="271" spans="1:14">
      <c r="A271" t="str">
        <f>"Norman"</f>
        <v>Norman</v>
      </c>
      <c r="B271">
        <v>1</v>
      </c>
      <c r="C271">
        <v>1</v>
      </c>
      <c r="D271">
        <v>1</v>
      </c>
      <c r="E271">
        <v>17</v>
      </c>
      <c r="F271" s="1">
        <v>42873</v>
      </c>
      <c r="G271" s="1">
        <v>42887</v>
      </c>
      <c r="H271">
        <v>6</v>
      </c>
      <c r="I271">
        <v>41.5</v>
      </c>
      <c r="J271">
        <v>21.5</v>
      </c>
      <c r="K271">
        <v>34.713205600000002</v>
      </c>
      <c r="L271">
        <v>-96.768782399999992</v>
      </c>
      <c r="M271" s="5">
        <f>ACOS(COS(RADIANS(90-$P$2)) *COS(RADIANS(90-Table224[[#This Row],[Latitude]])) +SIN(RADIANS(90-$P$2)) *SIN(RADIANS(90-Table224[[#This Row],[Latitude]])) *COS(RADIANS($Q$2-Table224[[#This Row],[Longitude]]))) *3958.756</f>
        <v>51.311574859351424</v>
      </c>
      <c r="N271" s="5">
        <f>Table22[[#This Row],[Permit Approval Date]]-Table22[[#This Row],[Permit Submitted Date]]</f>
        <v>7</v>
      </c>
    </row>
    <row r="272" spans="1:14">
      <c r="A272" t="str">
        <f>"Norman"</f>
        <v>Norman</v>
      </c>
      <c r="B272">
        <v>0</v>
      </c>
      <c r="D272">
        <v>1</v>
      </c>
      <c r="E272">
        <v>17</v>
      </c>
      <c r="F272" s="1">
        <v>42879</v>
      </c>
      <c r="G272" s="1">
        <v>42879</v>
      </c>
      <c r="H272">
        <v>9</v>
      </c>
      <c r="I272">
        <v>65.069999999999993</v>
      </c>
      <c r="J272">
        <v>0</v>
      </c>
      <c r="K272">
        <v>35.102937899999993</v>
      </c>
      <c r="L272">
        <v>-97.756161599999999</v>
      </c>
      <c r="M272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272" s="5">
        <f>Table22[[#This Row],[Permit Approval Date]]-Table22[[#This Row],[Permit Submitted Date]]</f>
        <v>11</v>
      </c>
    </row>
    <row r="273" spans="1:14">
      <c r="A273" t="str">
        <f>"Norman"</f>
        <v>Norman</v>
      </c>
      <c r="B273">
        <v>1</v>
      </c>
      <c r="C273">
        <v>1</v>
      </c>
      <c r="D273">
        <v>1</v>
      </c>
      <c r="E273">
        <v>17</v>
      </c>
      <c r="F273" s="1">
        <v>42880</v>
      </c>
      <c r="G273" s="1">
        <v>42906</v>
      </c>
      <c r="H273">
        <v>13</v>
      </c>
      <c r="I273">
        <v>84.16</v>
      </c>
      <c r="J273">
        <v>8.5</v>
      </c>
      <c r="K273">
        <v>35.6402961</v>
      </c>
      <c r="L273">
        <v>-96.926200200000011</v>
      </c>
      <c r="M273" s="5">
        <f>ACOS(COS(RADIANS(90-$P$2)) *COS(RADIANS(90-Table224[[#This Row],[Latitude]])) +SIN(RADIANS(90-$P$2)) *SIN(RADIANS(90-Table224[[#This Row],[Latitude]])) *COS(RADIANS($Q$2-Table224[[#This Row],[Longitude]]))) *3958.756</f>
        <v>41.936824540572388</v>
      </c>
      <c r="N273" s="5">
        <f>Table22[[#This Row],[Permit Approval Date]]-Table22[[#This Row],[Permit Submitted Date]]</f>
        <v>3</v>
      </c>
    </row>
    <row r="274" spans="1:14">
      <c r="A274" t="str">
        <f>"Norman"</f>
        <v>Norman</v>
      </c>
      <c r="B274">
        <v>0</v>
      </c>
      <c r="D274">
        <v>1</v>
      </c>
      <c r="E274">
        <v>17</v>
      </c>
      <c r="F274" s="1">
        <v>42885</v>
      </c>
      <c r="G274" s="1">
        <v>42885</v>
      </c>
      <c r="H274">
        <v>4</v>
      </c>
      <c r="I274">
        <v>33.53</v>
      </c>
      <c r="J274">
        <v>0</v>
      </c>
      <c r="K274">
        <v>35.232937899999996</v>
      </c>
      <c r="L274">
        <v>-97.006161599999999</v>
      </c>
      <c r="M274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274" s="5">
        <f>Table22[[#This Row],[Permit Approval Date]]-Table22[[#This Row],[Permit Submitted Date]]</f>
        <v>8</v>
      </c>
    </row>
    <row r="275" spans="1:14">
      <c r="A275" t="str">
        <f>"Norman"</f>
        <v>Norman</v>
      </c>
      <c r="B275">
        <v>1</v>
      </c>
      <c r="D275">
        <v>1</v>
      </c>
      <c r="E275">
        <v>17</v>
      </c>
      <c r="F275" s="1">
        <v>42887</v>
      </c>
      <c r="G275" s="1">
        <v>42908</v>
      </c>
      <c r="H275">
        <v>7</v>
      </c>
      <c r="I275">
        <v>47.219999999999992</v>
      </c>
      <c r="J275">
        <v>0</v>
      </c>
      <c r="K275">
        <v>35.098142000000003</v>
      </c>
      <c r="L275">
        <v>-97.275610999999998</v>
      </c>
      <c r="M275" s="5">
        <f>ACOS(COS(RADIANS(90-$P$2)) *COS(RADIANS(90-Table224[[#This Row],[Latitude]])) +SIN(RADIANS(90-$P$2)) *SIN(RADIANS(90-Table224[[#This Row],[Latitude]])) *COS(RADIANS($Q$2-Table224[[#This Row],[Longitude]]))) *3958.756</f>
        <v>12.203930765052808</v>
      </c>
      <c r="N275" s="5">
        <f>Table22[[#This Row],[Permit Approval Date]]-Table22[[#This Row],[Permit Submitted Date]]</f>
        <v>14</v>
      </c>
    </row>
    <row r="276" spans="1:14">
      <c r="A276" t="str">
        <f>"Norman"</f>
        <v>Norman</v>
      </c>
      <c r="B276">
        <v>0</v>
      </c>
      <c r="D276">
        <v>1</v>
      </c>
      <c r="E276">
        <v>17</v>
      </c>
      <c r="F276" s="1">
        <v>42899</v>
      </c>
      <c r="G276" s="1">
        <v>42899</v>
      </c>
      <c r="H276">
        <v>8</v>
      </c>
      <c r="I276">
        <v>61.140000000000008</v>
      </c>
      <c r="J276">
        <v>0</v>
      </c>
      <c r="K276">
        <v>34.902937899999998</v>
      </c>
      <c r="L276">
        <v>-97.886161600000008</v>
      </c>
      <c r="M276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276" s="5">
        <f>Table22[[#This Row],[Permit Approval Date]]-Table22[[#This Row],[Permit Submitted Date]]</f>
        <v>0</v>
      </c>
    </row>
    <row r="277" spans="1:14">
      <c r="A277" t="str">
        <f>"Norman"</f>
        <v>Norman</v>
      </c>
      <c r="B277">
        <v>0</v>
      </c>
      <c r="D277">
        <v>1</v>
      </c>
      <c r="E277">
        <v>17</v>
      </c>
      <c r="F277" s="1">
        <v>42899</v>
      </c>
      <c r="G277" s="1">
        <v>42905</v>
      </c>
      <c r="H277">
        <v>3</v>
      </c>
      <c r="I277">
        <v>19.32</v>
      </c>
      <c r="J277">
        <v>0</v>
      </c>
      <c r="K277">
        <v>35.482937899999996</v>
      </c>
      <c r="L277">
        <v>-97.206161600000001</v>
      </c>
      <c r="M277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277" s="5">
        <f>Table22[[#This Row],[Permit Approval Date]]-Table22[[#This Row],[Permit Submitted Date]]</f>
        <v>0</v>
      </c>
    </row>
    <row r="278" spans="1:14">
      <c r="A278" t="str">
        <f>"Norman"</f>
        <v>Norman</v>
      </c>
      <c r="B278">
        <v>1</v>
      </c>
      <c r="D278">
        <v>1</v>
      </c>
      <c r="E278">
        <v>17</v>
      </c>
      <c r="F278" s="1">
        <v>42902</v>
      </c>
      <c r="G278" s="1">
        <v>42908</v>
      </c>
      <c r="H278">
        <v>10</v>
      </c>
      <c r="I278">
        <v>55.610000000000007</v>
      </c>
      <c r="J278">
        <v>3.75</v>
      </c>
      <c r="K278">
        <v>35.280557000000002</v>
      </c>
      <c r="L278">
        <v>-97.320181399999996</v>
      </c>
      <c r="M278" s="5">
        <f>ACOS(COS(RADIANS(90-$P$2)) *COS(RADIANS(90-Table224[[#This Row],[Latitude]])) +SIN(RADIANS(90-$P$2)) *SIN(RADIANS(90-Table224[[#This Row],[Latitude]])) *COS(RADIANS($Q$2-Table224[[#This Row],[Longitude]]))) *3958.756</f>
        <v>8.7973049412467539</v>
      </c>
      <c r="N278" s="5">
        <f>Table22[[#This Row],[Permit Approval Date]]-Table22[[#This Row],[Permit Submitted Date]]</f>
        <v>0</v>
      </c>
    </row>
    <row r="279" spans="1:14">
      <c r="A279" t="str">
        <f>"Norman"</f>
        <v>Norman</v>
      </c>
      <c r="B279">
        <v>0</v>
      </c>
      <c r="D279">
        <v>1</v>
      </c>
      <c r="E279">
        <v>17</v>
      </c>
      <c r="F279" s="1">
        <v>42905</v>
      </c>
      <c r="G279" s="1">
        <v>42905</v>
      </c>
      <c r="H279">
        <v>3</v>
      </c>
      <c r="I279">
        <v>24.330000000000002</v>
      </c>
      <c r="J279">
        <v>0</v>
      </c>
      <c r="K279">
        <v>35.082937899999997</v>
      </c>
      <c r="L279">
        <v>-97.616161599999998</v>
      </c>
      <c r="M279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279" s="5">
        <f>Table22[[#This Row],[Permit Approval Date]]-Table22[[#This Row],[Permit Submitted Date]]</f>
        <v>19</v>
      </c>
    </row>
    <row r="280" spans="1:14">
      <c r="A280" t="str">
        <f>"Norman"</f>
        <v>Norman</v>
      </c>
      <c r="B280">
        <v>0</v>
      </c>
      <c r="D280">
        <v>1</v>
      </c>
      <c r="E280">
        <v>17</v>
      </c>
      <c r="F280" s="1">
        <v>42905</v>
      </c>
      <c r="G280" s="1">
        <v>42909</v>
      </c>
      <c r="H280">
        <v>3</v>
      </c>
      <c r="I280">
        <v>21.19</v>
      </c>
      <c r="J280">
        <v>0</v>
      </c>
      <c r="K280">
        <v>35.482937899999996</v>
      </c>
      <c r="L280">
        <v>-97.206161600000001</v>
      </c>
      <c r="M280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280" s="5">
        <f>Table22[[#This Row],[Permit Approval Date]]-Table22[[#This Row],[Permit Submitted Date]]</f>
        <v>6</v>
      </c>
    </row>
    <row r="281" spans="1:14">
      <c r="A281" t="str">
        <f>"Norman"</f>
        <v>Norman</v>
      </c>
      <c r="B281">
        <v>0</v>
      </c>
      <c r="D281">
        <v>1</v>
      </c>
      <c r="E281">
        <v>17</v>
      </c>
      <c r="F281" s="1">
        <v>42906</v>
      </c>
      <c r="G281" s="1">
        <v>42919</v>
      </c>
      <c r="H281">
        <v>4</v>
      </c>
      <c r="I281">
        <v>41.44</v>
      </c>
      <c r="J281">
        <v>0</v>
      </c>
      <c r="K281">
        <v>35.332937899999997</v>
      </c>
      <c r="L281">
        <v>-97.326161600000006</v>
      </c>
      <c r="M281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281" s="5">
        <f>Table22[[#This Row],[Permit Approval Date]]-Table22[[#This Row],[Permit Submitted Date]]</f>
        <v>0</v>
      </c>
    </row>
    <row r="282" spans="1:14">
      <c r="A282" t="str">
        <f>"Norman"</f>
        <v>Norman</v>
      </c>
      <c r="B282">
        <v>0</v>
      </c>
      <c r="D282">
        <v>1</v>
      </c>
      <c r="E282">
        <v>17</v>
      </c>
      <c r="F282" s="1">
        <v>42907</v>
      </c>
      <c r="G282" s="1">
        <v>42907</v>
      </c>
      <c r="H282">
        <v>4</v>
      </c>
      <c r="I282">
        <v>26.88</v>
      </c>
      <c r="J282">
        <v>0</v>
      </c>
      <c r="K282">
        <v>35.082937899999997</v>
      </c>
      <c r="L282">
        <v>-97.616161599999998</v>
      </c>
      <c r="M282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282" s="5">
        <f>Table22[[#This Row],[Permit Approval Date]]-Table22[[#This Row],[Permit Submitted Date]]</f>
        <v>0</v>
      </c>
    </row>
    <row r="283" spans="1:14">
      <c r="A283" t="str">
        <f>"Norman"</f>
        <v>Norman</v>
      </c>
      <c r="B283">
        <v>0</v>
      </c>
      <c r="D283">
        <v>1</v>
      </c>
      <c r="E283">
        <v>17</v>
      </c>
      <c r="F283" s="1">
        <v>42908</v>
      </c>
      <c r="G283" s="1">
        <v>42912</v>
      </c>
      <c r="H283">
        <v>5</v>
      </c>
      <c r="I283">
        <v>37.659999999999997</v>
      </c>
      <c r="J283">
        <v>0</v>
      </c>
      <c r="K283">
        <v>35.092937899999995</v>
      </c>
      <c r="L283">
        <v>-97.236161600000003</v>
      </c>
      <c r="M283" s="5">
        <f>ACOS(COS(RADIANS(90-$P$2)) *COS(RADIANS(90-Table224[[#This Row],[Latitude]])) +SIN(RADIANS(90-$P$2)) *SIN(RADIANS(90-Table224[[#This Row],[Latitude]])) *COS(RADIANS($Q$2-Table224[[#This Row],[Longitude]]))) *3958.756</f>
        <v>14.228947513888629</v>
      </c>
      <c r="N283" s="5">
        <f>Table22[[#This Row],[Permit Approval Date]]-Table22[[#This Row],[Permit Submitted Date]]</f>
        <v>0</v>
      </c>
    </row>
    <row r="284" spans="1:14">
      <c r="A284" t="str">
        <f>"Norman"</f>
        <v>Norman</v>
      </c>
      <c r="B284">
        <v>0</v>
      </c>
      <c r="D284">
        <v>1</v>
      </c>
      <c r="E284">
        <v>17</v>
      </c>
      <c r="F284" s="1">
        <v>42930</v>
      </c>
      <c r="G284" s="1">
        <v>42947</v>
      </c>
      <c r="H284">
        <v>9</v>
      </c>
      <c r="I284">
        <v>63.33</v>
      </c>
      <c r="J284">
        <v>0</v>
      </c>
      <c r="K284">
        <v>35.352937899999993</v>
      </c>
      <c r="L284">
        <v>-97.196161599999996</v>
      </c>
      <c r="M284" s="5">
        <f>ACOS(COS(RADIANS(90-$P$2)) *COS(RADIANS(90-Table224[[#This Row],[Latitude]])) +SIN(RADIANS(90-$P$2)) *SIN(RADIANS(90-Table224[[#This Row],[Latitude]])) *COS(RADIANS($Q$2-Table224[[#This Row],[Longitude]]))) *3958.756</f>
        <v>17.393696381103698</v>
      </c>
      <c r="N284" s="5">
        <f>Table22[[#This Row],[Permit Approval Date]]-Table22[[#This Row],[Permit Submitted Date]]</f>
        <v>26</v>
      </c>
    </row>
    <row r="285" spans="1:14">
      <c r="A285" t="str">
        <f>"Norman"</f>
        <v>Norman</v>
      </c>
      <c r="B285">
        <v>1</v>
      </c>
      <c r="D285">
        <v>1</v>
      </c>
      <c r="E285">
        <v>17</v>
      </c>
      <c r="F285" s="1">
        <v>42936</v>
      </c>
      <c r="G285" s="1">
        <v>42951</v>
      </c>
      <c r="H285">
        <v>7</v>
      </c>
      <c r="I285">
        <v>42.9</v>
      </c>
      <c r="J285">
        <v>8.07</v>
      </c>
      <c r="K285">
        <v>35.045773100000005</v>
      </c>
      <c r="L285">
        <v>-97.464911900000004</v>
      </c>
      <c r="M285" s="5">
        <f>ACOS(COS(RADIANS(90-$P$2)) *COS(RADIANS(90-Table224[[#This Row],[Latitude]])) +SIN(RADIANS(90-$P$2)) *SIN(RADIANS(90-Table224[[#This Row],[Latitude]])) *COS(RADIANS($Q$2-Table224[[#This Row],[Longitude]]))) *3958.756</f>
        <v>11.123515676451499</v>
      </c>
      <c r="N285" s="5">
        <f>Table22[[#This Row],[Permit Approval Date]]-Table22[[#This Row],[Permit Submitted Date]]</f>
        <v>0</v>
      </c>
    </row>
    <row r="286" spans="1:14">
      <c r="A286" t="str">
        <f>"Norman"</f>
        <v>Norman</v>
      </c>
      <c r="B286">
        <v>1</v>
      </c>
      <c r="D286">
        <v>2</v>
      </c>
      <c r="E286">
        <v>17</v>
      </c>
      <c r="F286" s="1">
        <v>42937</v>
      </c>
      <c r="G286" s="1">
        <v>42937</v>
      </c>
      <c r="H286">
        <v>18</v>
      </c>
      <c r="I286">
        <v>102.41999999999999</v>
      </c>
      <c r="J286">
        <v>8.41</v>
      </c>
      <c r="K286">
        <v>35.260556999999999</v>
      </c>
      <c r="L286">
        <v>-97.540181399999994</v>
      </c>
      <c r="M286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286" s="5">
        <f>Table22[[#This Row],[Permit Approval Date]]-Table22[[#This Row],[Permit Submitted Date]]</f>
        <v>6</v>
      </c>
    </row>
    <row r="287" spans="1:14">
      <c r="A287" t="str">
        <f>"Norman"</f>
        <v>Norman</v>
      </c>
      <c r="B287">
        <v>0</v>
      </c>
      <c r="D287">
        <v>1</v>
      </c>
      <c r="E287">
        <v>17</v>
      </c>
      <c r="F287" s="1">
        <v>42950</v>
      </c>
      <c r="G287" s="1">
        <v>42958</v>
      </c>
      <c r="H287">
        <v>2</v>
      </c>
      <c r="I287">
        <v>17.5</v>
      </c>
      <c r="J287">
        <v>0</v>
      </c>
      <c r="K287">
        <v>35.232937899999996</v>
      </c>
      <c r="L287">
        <v>-97.406161600000004</v>
      </c>
      <c r="M287" s="5">
        <f>ACOS(COS(RADIANS(90-$P$2)) *COS(RADIANS(90-Table224[[#This Row],[Latitude]])) +SIN(RADIANS(90-$P$2)) *SIN(RADIANS(90-Table224[[#This Row],[Latitude]])) *COS(RADIANS($Q$2-Table224[[#This Row],[Longitude]]))) *3958.756</f>
        <v>2.9430408882432082</v>
      </c>
      <c r="N287" s="5">
        <f>Table22[[#This Row],[Permit Approval Date]]-Table22[[#This Row],[Permit Submitted Date]]</f>
        <v>4</v>
      </c>
    </row>
    <row r="288" spans="1:14">
      <c r="A288" t="str">
        <f>"Norman"</f>
        <v>Norman</v>
      </c>
      <c r="B288">
        <v>1</v>
      </c>
      <c r="D288">
        <v>1</v>
      </c>
      <c r="E288">
        <v>17</v>
      </c>
      <c r="F288" s="1">
        <v>42954</v>
      </c>
      <c r="G288" s="1">
        <v>42961</v>
      </c>
      <c r="H288">
        <v>8</v>
      </c>
      <c r="I288">
        <v>48.41</v>
      </c>
      <c r="J288">
        <v>0</v>
      </c>
      <c r="K288">
        <v>35.308142000000004</v>
      </c>
      <c r="L288">
        <v>-97.335610999999986</v>
      </c>
      <c r="M288" s="5">
        <f>ACOS(COS(RADIANS(90-$P$2)) *COS(RADIANS(90-Table224[[#This Row],[Latitude]])) +SIN(RADIANS(90-$P$2)) *SIN(RADIANS(90-Table224[[#This Row],[Latitude]])) *COS(RADIANS($Q$2-Table224[[#This Row],[Longitude]]))) *3958.756</f>
        <v>9.4320747411368799</v>
      </c>
      <c r="N288" s="5">
        <f>Table22[[#This Row],[Permit Approval Date]]-Table22[[#This Row],[Permit Submitted Date]]</f>
        <v>10</v>
      </c>
    </row>
    <row r="289" spans="1:14">
      <c r="A289" t="str">
        <f>"Norman"</f>
        <v>Norman</v>
      </c>
      <c r="B289">
        <v>0</v>
      </c>
      <c r="D289">
        <v>1</v>
      </c>
      <c r="E289">
        <v>17</v>
      </c>
      <c r="F289" s="1">
        <v>42954</v>
      </c>
      <c r="G289" s="1">
        <v>42957</v>
      </c>
      <c r="H289">
        <v>3</v>
      </c>
      <c r="I289">
        <v>24.660000000000004</v>
      </c>
      <c r="J289">
        <v>0</v>
      </c>
      <c r="K289">
        <v>34.992937899999994</v>
      </c>
      <c r="L289">
        <v>-97.256161599999999</v>
      </c>
      <c r="M289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289" s="5">
        <f>Table22[[#This Row],[Permit Approval Date]]-Table22[[#This Row],[Permit Submitted Date]]</f>
        <v>1</v>
      </c>
    </row>
    <row r="290" spans="1:14">
      <c r="A290" t="str">
        <f>"Norman"</f>
        <v>Norman</v>
      </c>
      <c r="B290">
        <v>0</v>
      </c>
      <c r="D290">
        <v>1</v>
      </c>
      <c r="E290">
        <v>17</v>
      </c>
      <c r="F290" s="1">
        <v>42955</v>
      </c>
      <c r="G290" s="1">
        <v>42957</v>
      </c>
      <c r="H290">
        <v>6</v>
      </c>
      <c r="I290">
        <v>49.83</v>
      </c>
      <c r="J290">
        <v>0</v>
      </c>
      <c r="K290">
        <v>34.922937899999994</v>
      </c>
      <c r="L290">
        <v>-97.5361616</v>
      </c>
      <c r="M290" s="5">
        <f>ACOS(COS(RADIANS(90-$P$2)) *COS(RADIANS(90-Table224[[#This Row],[Latitude]])) +SIN(RADIANS(90-$P$2)) *SIN(RADIANS(90-Table224[[#This Row],[Latitude]])) *COS(RADIANS($Q$2-Table224[[#This Row],[Longitude]]))) *3958.756</f>
        <v>20.207262418647197</v>
      </c>
      <c r="N290" s="5">
        <f>Table22[[#This Row],[Permit Approval Date]]-Table22[[#This Row],[Permit Submitted Date]]</f>
        <v>5</v>
      </c>
    </row>
    <row r="291" spans="1:14">
      <c r="A291" t="str">
        <f>"Norman"</f>
        <v>Norman</v>
      </c>
      <c r="B291">
        <v>1</v>
      </c>
      <c r="D291">
        <v>1</v>
      </c>
      <c r="E291">
        <v>17</v>
      </c>
      <c r="F291" s="1">
        <v>42970</v>
      </c>
      <c r="G291" s="1">
        <v>42977</v>
      </c>
      <c r="H291">
        <v>6</v>
      </c>
      <c r="I291">
        <v>59.98</v>
      </c>
      <c r="J291">
        <v>0</v>
      </c>
      <c r="K291">
        <v>35.028142000000003</v>
      </c>
      <c r="L291">
        <v>-97.31561099999999</v>
      </c>
      <c r="M291" s="5">
        <f>ACOS(COS(RADIANS(90-$P$2)) *COS(RADIANS(90-Table224[[#This Row],[Latitude]])) +SIN(RADIANS(90-$P$2)) *SIN(RADIANS(90-Table224[[#This Row],[Latitude]])) *COS(RADIANS($Q$2-Table224[[#This Row],[Longitude]]))) *3958.756</f>
        <v>14.351070610021909</v>
      </c>
      <c r="N291" s="5">
        <f>Table22[[#This Row],[Permit Approval Date]]-Table22[[#This Row],[Permit Submitted Date]]</f>
        <v>0</v>
      </c>
    </row>
    <row r="292" spans="1:14">
      <c r="A292" t="str">
        <f>"Norman"</f>
        <v>Norman</v>
      </c>
      <c r="B292">
        <v>1</v>
      </c>
      <c r="C292">
        <v>1</v>
      </c>
      <c r="D292">
        <v>1</v>
      </c>
      <c r="E292">
        <v>17</v>
      </c>
      <c r="F292" s="1">
        <v>42970</v>
      </c>
      <c r="G292" s="1">
        <v>42985</v>
      </c>
      <c r="H292">
        <v>11</v>
      </c>
      <c r="I292">
        <v>62.6</v>
      </c>
      <c r="J292">
        <v>8</v>
      </c>
      <c r="K292">
        <v>34.9048345</v>
      </c>
      <c r="L292">
        <v>-97.400178399999987</v>
      </c>
      <c r="M292" s="5">
        <f>ACOS(COS(RADIANS(90-$P$2)) *COS(RADIANS(90-Table224[[#This Row],[Latitude]])) +SIN(RADIANS(90-$P$2)) *SIN(RADIANS(90-Table224[[#This Row],[Latitude]])) *COS(RADIANS($Q$2-Table224[[#This Row],[Longitude]]))) *3958.756</f>
        <v>20.978381614674579</v>
      </c>
      <c r="N292" s="5">
        <f>Table22[[#This Row],[Permit Approval Date]]-Table22[[#This Row],[Permit Submitted Date]]</f>
        <v>21</v>
      </c>
    </row>
    <row r="293" spans="1:14">
      <c r="A293" t="str">
        <f>"Norman"</f>
        <v>Norman</v>
      </c>
      <c r="B293">
        <v>0</v>
      </c>
      <c r="C293">
        <v>1</v>
      </c>
      <c r="D293">
        <v>1</v>
      </c>
      <c r="E293">
        <v>17</v>
      </c>
      <c r="F293" s="1">
        <v>42978</v>
      </c>
      <c r="G293" s="1">
        <v>42998</v>
      </c>
      <c r="H293">
        <v>4</v>
      </c>
      <c r="I293">
        <v>25.57</v>
      </c>
      <c r="J293">
        <v>11.08</v>
      </c>
      <c r="K293">
        <v>35.732937899999996</v>
      </c>
      <c r="L293">
        <v>-97.766161600000004</v>
      </c>
      <c r="M293" s="5">
        <f>ACOS(COS(RADIANS(90-$P$2)) *COS(RADIANS(90-Table224[[#This Row],[Latitude]])) +SIN(RADIANS(90-$P$2)) *SIN(RADIANS(90-Table224[[#This Row],[Latitude]])) *COS(RADIANS($Q$2-Table224[[#This Row],[Longitude]]))) *3958.756</f>
        <v>40.601731374678643</v>
      </c>
      <c r="N293" s="5">
        <f>Table22[[#This Row],[Permit Approval Date]]-Table22[[#This Row],[Permit Submitted Date]]</f>
        <v>0</v>
      </c>
    </row>
    <row r="294" spans="1:14">
      <c r="A294" t="str">
        <f>"Norman"</f>
        <v>Norman</v>
      </c>
      <c r="B294">
        <v>1</v>
      </c>
      <c r="C294">
        <v>1</v>
      </c>
      <c r="D294">
        <v>1</v>
      </c>
      <c r="E294">
        <v>17</v>
      </c>
      <c r="F294" s="1">
        <v>42978</v>
      </c>
      <c r="G294" s="1">
        <v>42978</v>
      </c>
      <c r="H294">
        <v>6</v>
      </c>
      <c r="I294">
        <v>38.96</v>
      </c>
      <c r="J294">
        <v>9.35</v>
      </c>
      <c r="K294">
        <v>35.320556999999994</v>
      </c>
      <c r="L294">
        <v>-97.540181399999994</v>
      </c>
      <c r="M294" s="5">
        <f>ACOS(COS(RADIANS(90-$P$2)) *COS(RADIANS(90-Table224[[#This Row],[Latitude]])) +SIN(RADIANS(90-$P$2)) *SIN(RADIANS(90-Table224[[#This Row],[Latitude]])) *COS(RADIANS($Q$2-Table224[[#This Row],[Longitude]]))) *3958.756</f>
        <v>9.5097119946493365</v>
      </c>
      <c r="N294" s="5">
        <f>Table22[[#This Row],[Permit Approval Date]]-Table22[[#This Row],[Permit Submitted Date]]</f>
        <v>0</v>
      </c>
    </row>
    <row r="295" spans="1:14">
      <c r="A295" t="str">
        <f>"Norman"</f>
        <v>Norman</v>
      </c>
      <c r="B295">
        <v>1</v>
      </c>
      <c r="D295">
        <v>1</v>
      </c>
      <c r="E295">
        <v>17</v>
      </c>
      <c r="F295" s="1">
        <v>42984</v>
      </c>
      <c r="G295" s="1">
        <v>42989</v>
      </c>
      <c r="H295">
        <v>8</v>
      </c>
      <c r="I295">
        <v>60.829999999999991</v>
      </c>
      <c r="J295">
        <v>0</v>
      </c>
      <c r="K295">
        <v>34.742937899999994</v>
      </c>
      <c r="L295">
        <v>-97.206161600000001</v>
      </c>
      <c r="M295" s="5">
        <f>ACOS(COS(RADIANS(90-$P$2)) *COS(RADIANS(90-Table224[[#This Row],[Latitude]])) +SIN(RADIANS(90-$P$2)) *SIN(RADIANS(90-Table224[[#This Row],[Latitude]])) *COS(RADIANS($Q$2-Table224[[#This Row],[Longitude]]))) *3958.756</f>
        <v>34.774726240413905</v>
      </c>
      <c r="N295" s="5">
        <f>Table22[[#This Row],[Permit Approval Date]]-Table22[[#This Row],[Permit Submitted Date]]</f>
        <v>0</v>
      </c>
    </row>
    <row r="296" spans="1:14">
      <c r="A296" t="str">
        <f>"Norman"</f>
        <v>Norman</v>
      </c>
      <c r="B296">
        <v>1</v>
      </c>
      <c r="D296">
        <v>1</v>
      </c>
      <c r="E296">
        <v>17</v>
      </c>
      <c r="F296" s="1">
        <v>42985</v>
      </c>
      <c r="G296" s="1">
        <v>42997</v>
      </c>
      <c r="H296">
        <v>4</v>
      </c>
      <c r="I296">
        <v>38.65</v>
      </c>
      <c r="J296">
        <v>0</v>
      </c>
      <c r="K296">
        <v>35.128142000000004</v>
      </c>
      <c r="L296">
        <v>-97.295610999999994</v>
      </c>
      <c r="M296" s="5">
        <f>ACOS(COS(RADIANS(90-$P$2)) *COS(RADIANS(90-Table224[[#This Row],[Latitude]])) +SIN(RADIANS(90-$P$2)) *SIN(RADIANS(90-Table224[[#This Row],[Latitude]])) *COS(RADIANS($Q$2-Table224[[#This Row],[Longitude]]))) *3958.756</f>
        <v>10.086529621740086</v>
      </c>
      <c r="N296" s="5">
        <f>Table22[[#This Row],[Permit Approval Date]]-Table22[[#This Row],[Permit Submitted Date]]</f>
        <v>0</v>
      </c>
    </row>
    <row r="297" spans="1:14">
      <c r="A297" t="str">
        <f>"Norman"</f>
        <v>Norman</v>
      </c>
      <c r="B297">
        <v>0</v>
      </c>
      <c r="D297">
        <v>1</v>
      </c>
      <c r="E297">
        <v>17</v>
      </c>
      <c r="F297" s="1">
        <v>42986</v>
      </c>
      <c r="G297" s="1">
        <v>42996</v>
      </c>
      <c r="H297">
        <v>3</v>
      </c>
      <c r="I297">
        <v>23.6</v>
      </c>
      <c r="J297">
        <v>0</v>
      </c>
      <c r="K297">
        <v>35.482937899999996</v>
      </c>
      <c r="L297">
        <v>-97.206161600000001</v>
      </c>
      <c r="M297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297" s="5">
        <f>Table22[[#This Row],[Permit Approval Date]]-Table22[[#This Row],[Permit Submitted Date]]</f>
        <v>0</v>
      </c>
    </row>
    <row r="298" spans="1:14">
      <c r="A298" t="str">
        <f>"Norman"</f>
        <v>Norman</v>
      </c>
      <c r="B298">
        <v>1</v>
      </c>
      <c r="D298">
        <v>2</v>
      </c>
      <c r="E298">
        <v>17</v>
      </c>
      <c r="F298" s="1">
        <v>42990</v>
      </c>
      <c r="G298" s="1">
        <v>42990</v>
      </c>
      <c r="H298">
        <v>6</v>
      </c>
      <c r="I298">
        <v>41.58</v>
      </c>
      <c r="J298">
        <v>5</v>
      </c>
      <c r="K298">
        <v>35.250557000000001</v>
      </c>
      <c r="L298">
        <v>-97.450181399999991</v>
      </c>
      <c r="M298" s="5">
        <f>ACOS(COS(RADIANS(90-$P$2)) *COS(RADIANS(90-Table224[[#This Row],[Latitude]])) +SIN(RADIANS(90-$P$2)) *SIN(RADIANS(90-Table224[[#This Row],[Latitude]])) *COS(RADIANS($Q$2-Table224[[#This Row],[Longitude]]))) *3958.756</f>
        <v>3.0803926161501103</v>
      </c>
      <c r="N298" s="5">
        <f>Table22[[#This Row],[Permit Approval Date]]-Table22[[#This Row],[Permit Submitted Date]]</f>
        <v>5</v>
      </c>
    </row>
    <row r="299" spans="1:14">
      <c r="A299" t="str">
        <f>"Norman"</f>
        <v>Norman</v>
      </c>
      <c r="B299">
        <v>0</v>
      </c>
      <c r="D299">
        <v>1</v>
      </c>
      <c r="E299">
        <v>17</v>
      </c>
      <c r="F299" s="1">
        <v>42991</v>
      </c>
      <c r="G299" s="1">
        <v>42991</v>
      </c>
      <c r="H299">
        <v>3</v>
      </c>
      <c r="I299">
        <v>28.269999999999996</v>
      </c>
      <c r="J299">
        <v>0</v>
      </c>
      <c r="K299">
        <v>34.902937899999998</v>
      </c>
      <c r="L299">
        <v>-97.886161600000008</v>
      </c>
      <c r="M299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299" s="5">
        <f>Table22[[#This Row],[Permit Approval Date]]-Table22[[#This Row],[Permit Submitted Date]]</f>
        <v>0</v>
      </c>
    </row>
    <row r="300" spans="1:14">
      <c r="A300" t="str">
        <f>"Norman"</f>
        <v>Norman</v>
      </c>
      <c r="B300">
        <v>1</v>
      </c>
      <c r="D300">
        <v>2</v>
      </c>
      <c r="E300">
        <v>17</v>
      </c>
      <c r="F300" s="1">
        <v>42992</v>
      </c>
      <c r="G300" s="1">
        <v>42992</v>
      </c>
      <c r="H300">
        <v>8</v>
      </c>
      <c r="I300">
        <v>53.68</v>
      </c>
      <c r="J300">
        <v>2.84</v>
      </c>
      <c r="K300">
        <v>35.310557000000003</v>
      </c>
      <c r="L300">
        <v>-97.71018140000001</v>
      </c>
      <c r="M300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300" s="5">
        <f>Table22[[#This Row],[Permit Approval Date]]-Table22[[#This Row],[Permit Submitted Date]]</f>
        <v>7</v>
      </c>
    </row>
    <row r="301" spans="1:14">
      <c r="A301" t="str">
        <f>"Norman"</f>
        <v>Norman</v>
      </c>
      <c r="B301">
        <v>1</v>
      </c>
      <c r="D301">
        <v>1</v>
      </c>
      <c r="E301">
        <v>17</v>
      </c>
      <c r="F301" s="1">
        <v>42995</v>
      </c>
      <c r="G301" s="1">
        <v>42999</v>
      </c>
      <c r="H301">
        <v>6</v>
      </c>
      <c r="I301">
        <v>57.980000000000004</v>
      </c>
      <c r="J301">
        <v>0</v>
      </c>
      <c r="K301">
        <v>35.108142000000001</v>
      </c>
      <c r="L301">
        <v>-97.225610999999986</v>
      </c>
      <c r="M301" s="5">
        <f>ACOS(COS(RADIANS(90-$P$2)) *COS(RADIANS(90-Table224[[#This Row],[Latitude]])) +SIN(RADIANS(90-$P$2)) *SIN(RADIANS(90-Table224[[#This Row],[Latitude]])) *COS(RADIANS($Q$2-Table224[[#This Row],[Longitude]]))) *3958.756</f>
        <v>14.200125910696551</v>
      </c>
      <c r="N301" s="5">
        <f>Table22[[#This Row],[Permit Approval Date]]-Table22[[#This Row],[Permit Submitted Date]]</f>
        <v>0</v>
      </c>
    </row>
    <row r="302" spans="1:14">
      <c r="A302" t="str">
        <f>"Norman"</f>
        <v>Norman</v>
      </c>
      <c r="B302">
        <v>1</v>
      </c>
      <c r="D302">
        <v>1</v>
      </c>
      <c r="E302">
        <v>17</v>
      </c>
      <c r="F302" s="1">
        <v>43004</v>
      </c>
      <c r="G302" s="1">
        <v>43024</v>
      </c>
      <c r="H302">
        <v>6</v>
      </c>
      <c r="I302">
        <v>46.28</v>
      </c>
      <c r="J302">
        <v>0</v>
      </c>
      <c r="K302">
        <v>35.340955000000001</v>
      </c>
      <c r="L302">
        <v>-97.571640000000002</v>
      </c>
      <c r="M302" s="5">
        <f>ACOS(COS(RADIANS(90-$P$2)) *COS(RADIANS(90-Table224[[#This Row],[Latitude]])) +SIN(RADIANS(90-$P$2)) *SIN(RADIANS(90-Table224[[#This Row],[Latitude]])) *COS(RADIANS($Q$2-Table224[[#This Row],[Longitude]]))) *3958.756</f>
        <v>11.687201055025309</v>
      </c>
      <c r="N302" s="5">
        <f>Table22[[#This Row],[Permit Approval Date]]-Table22[[#This Row],[Permit Submitted Date]]</f>
        <v>0</v>
      </c>
    </row>
    <row r="303" spans="1:14">
      <c r="A303" t="str">
        <f>"Norman"</f>
        <v>Norman</v>
      </c>
      <c r="B303">
        <v>1</v>
      </c>
      <c r="D303">
        <v>1</v>
      </c>
      <c r="E303">
        <v>17</v>
      </c>
      <c r="F303" s="1">
        <v>43014</v>
      </c>
      <c r="G303" s="1">
        <v>43026</v>
      </c>
      <c r="H303">
        <v>7</v>
      </c>
      <c r="I303">
        <v>51.67</v>
      </c>
      <c r="J303">
        <v>0</v>
      </c>
      <c r="K303">
        <v>35.138142000000002</v>
      </c>
      <c r="L303">
        <v>-97.345610999999991</v>
      </c>
      <c r="M303" s="5">
        <f>ACOS(COS(RADIANS(90-$P$2)) *COS(RADIANS(90-Table224[[#This Row],[Latitude]])) +SIN(RADIANS(90-$P$2)) *SIN(RADIANS(90-Table224[[#This Row],[Latitude]])) *COS(RADIANS($Q$2-Table224[[#This Row],[Longitude]]))) *3958.756</f>
        <v>7.3872699983068753</v>
      </c>
      <c r="N303" s="5">
        <f>Table22[[#This Row],[Permit Approval Date]]-Table22[[#This Row],[Permit Submitted Date]]</f>
        <v>0</v>
      </c>
    </row>
    <row r="304" spans="1:14">
      <c r="A304" t="str">
        <f>"Norman"</f>
        <v>Norman</v>
      </c>
      <c r="B304">
        <v>1</v>
      </c>
      <c r="D304">
        <v>1</v>
      </c>
      <c r="E304">
        <v>17</v>
      </c>
      <c r="F304" s="1">
        <v>43018</v>
      </c>
      <c r="G304" s="1">
        <v>43025</v>
      </c>
      <c r="H304">
        <v>4</v>
      </c>
      <c r="I304">
        <v>33.019999999999996</v>
      </c>
      <c r="J304">
        <v>0</v>
      </c>
      <c r="K304">
        <v>35.443925</v>
      </c>
      <c r="L304">
        <v>-97.619213999999999</v>
      </c>
      <c r="M304" s="5">
        <f>ACOS(COS(RADIANS(90-$P$2)) *COS(RADIANS(90-Table224[[#This Row],[Latitude]])) +SIN(RADIANS(90-$P$2)) *SIN(RADIANS(90-Table224[[#This Row],[Latitude]])) *COS(RADIANS($Q$2-Table224[[#This Row],[Longitude]]))) *3958.756</f>
        <v>19.098404895161835</v>
      </c>
      <c r="N304" s="5">
        <f>Table22[[#This Row],[Permit Approval Date]]-Table22[[#This Row],[Permit Submitted Date]]</f>
        <v>0</v>
      </c>
    </row>
    <row r="305" spans="1:14">
      <c r="A305" t="str">
        <f>"Norman"</f>
        <v>Norman</v>
      </c>
      <c r="B305">
        <v>0</v>
      </c>
      <c r="D305">
        <v>1</v>
      </c>
      <c r="E305">
        <v>17</v>
      </c>
      <c r="F305" s="1">
        <v>43021</v>
      </c>
      <c r="G305" s="1">
        <v>43021</v>
      </c>
      <c r="H305">
        <v>4</v>
      </c>
      <c r="I305">
        <v>34.44</v>
      </c>
      <c r="J305">
        <v>0</v>
      </c>
      <c r="K305">
        <v>34.962937899999993</v>
      </c>
      <c r="L305">
        <v>-97.966161600000007</v>
      </c>
      <c r="M305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305" s="5">
        <f>Table22[[#This Row],[Permit Approval Date]]-Table22[[#This Row],[Permit Submitted Date]]</f>
        <v>9</v>
      </c>
    </row>
    <row r="306" spans="1:14">
      <c r="A306" t="str">
        <f>"Norman"</f>
        <v>Norman</v>
      </c>
      <c r="B306">
        <v>1</v>
      </c>
      <c r="D306">
        <v>1</v>
      </c>
      <c r="E306">
        <v>17</v>
      </c>
      <c r="F306" s="1">
        <v>43022</v>
      </c>
      <c r="G306" s="1">
        <v>43024</v>
      </c>
      <c r="H306">
        <v>5</v>
      </c>
      <c r="I306">
        <v>49.779999999999994</v>
      </c>
      <c r="J306">
        <v>0</v>
      </c>
      <c r="K306">
        <v>35.028142000000003</v>
      </c>
      <c r="L306">
        <v>-97.255610999999988</v>
      </c>
      <c r="M306" s="5">
        <f>ACOS(COS(RADIANS(90-$P$2)) *COS(RADIANS(90-Table224[[#This Row],[Latitude]])) +SIN(RADIANS(90-$P$2)) *SIN(RADIANS(90-Table224[[#This Row],[Latitude]])) *COS(RADIANS($Q$2-Table224[[#This Row],[Longitude]]))) *3958.756</f>
        <v>16.360536167469984</v>
      </c>
      <c r="N306" s="5">
        <f>Table22[[#This Row],[Permit Approval Date]]-Table22[[#This Row],[Permit Submitted Date]]</f>
        <v>8</v>
      </c>
    </row>
    <row r="307" spans="1:14">
      <c r="A307" t="str">
        <f>"Norman"</f>
        <v>Norman</v>
      </c>
      <c r="B307">
        <v>1</v>
      </c>
      <c r="D307">
        <v>1</v>
      </c>
      <c r="E307">
        <v>17</v>
      </c>
      <c r="F307" s="1">
        <v>43024</v>
      </c>
      <c r="G307" s="1">
        <v>43038</v>
      </c>
      <c r="H307">
        <v>6</v>
      </c>
      <c r="I307">
        <v>43.85</v>
      </c>
      <c r="J307">
        <v>0</v>
      </c>
      <c r="K307">
        <v>35.278142000000003</v>
      </c>
      <c r="L307">
        <v>-97.385610999999997</v>
      </c>
      <c r="M307" s="5">
        <f>ACOS(COS(RADIANS(90-$P$2)) *COS(RADIANS(90-Table224[[#This Row],[Latitude]])) +SIN(RADIANS(90-$P$2)) *SIN(RADIANS(90-Table224[[#This Row],[Latitude]])) *COS(RADIANS($Q$2-Table224[[#This Row],[Longitude]]))) *3958.756</f>
        <v>6.0539312557402871</v>
      </c>
      <c r="N307" s="5">
        <f>Table22[[#This Row],[Permit Approval Date]]-Table22[[#This Row],[Permit Submitted Date]]</f>
        <v>7</v>
      </c>
    </row>
    <row r="308" spans="1:14">
      <c r="A308" t="str">
        <f>"Norman"</f>
        <v>Norman</v>
      </c>
      <c r="B308">
        <v>1</v>
      </c>
      <c r="D308">
        <v>1</v>
      </c>
      <c r="E308">
        <v>17</v>
      </c>
      <c r="F308" s="1">
        <v>43025</v>
      </c>
      <c r="G308" s="1">
        <v>43040</v>
      </c>
      <c r="H308">
        <v>4</v>
      </c>
      <c r="I308">
        <v>29.980000000000004</v>
      </c>
      <c r="J308">
        <v>0</v>
      </c>
      <c r="K308">
        <v>35.168142000000003</v>
      </c>
      <c r="L308">
        <v>-97.255610999999988</v>
      </c>
      <c r="M308" s="5">
        <f>ACOS(COS(RADIANS(90-$P$2)) *COS(RADIANS(90-Table224[[#This Row],[Latitude]])) +SIN(RADIANS(90-$P$2)) *SIN(RADIANS(90-Table224[[#This Row],[Latitude]])) *COS(RADIANS($Q$2-Table224[[#This Row],[Longitude]]))) *3958.756</f>
        <v>11.099650327938939</v>
      </c>
      <c r="N308" s="5">
        <f>Table22[[#This Row],[Permit Approval Date]]-Table22[[#This Row],[Permit Submitted Date]]</f>
        <v>10</v>
      </c>
    </row>
    <row r="309" spans="1:14">
      <c r="A309" t="str">
        <f>"Norman"</f>
        <v>Norman</v>
      </c>
      <c r="B309">
        <v>0</v>
      </c>
      <c r="D309">
        <v>1</v>
      </c>
      <c r="E309">
        <v>17</v>
      </c>
      <c r="F309" s="1">
        <v>43027</v>
      </c>
      <c r="G309" s="1">
        <v>43038</v>
      </c>
      <c r="H309">
        <v>5</v>
      </c>
      <c r="I309">
        <v>48.040000000000006</v>
      </c>
      <c r="J309">
        <v>0</v>
      </c>
      <c r="K309">
        <v>34.902937899999998</v>
      </c>
      <c r="L309">
        <v>-97.376161600000003</v>
      </c>
      <c r="M309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309" s="5">
        <f>Table22[[#This Row],[Permit Approval Date]]-Table22[[#This Row],[Permit Submitted Date]]</f>
        <v>6</v>
      </c>
    </row>
    <row r="310" spans="1:14">
      <c r="A310" t="str">
        <f>"Norman"</f>
        <v>Norman</v>
      </c>
      <c r="B310">
        <v>1</v>
      </c>
      <c r="D310">
        <v>1</v>
      </c>
      <c r="E310">
        <v>17</v>
      </c>
      <c r="F310" s="1">
        <v>43033</v>
      </c>
      <c r="G310" s="1">
        <v>43035</v>
      </c>
      <c r="H310">
        <v>5</v>
      </c>
      <c r="I310">
        <v>48.11</v>
      </c>
      <c r="J310">
        <v>0</v>
      </c>
      <c r="K310">
        <v>35.719803999999996</v>
      </c>
      <c r="L310">
        <v>-97.510030999999998</v>
      </c>
      <c r="M310" s="5">
        <f>ACOS(COS(RADIANS(90-$P$2)) *COS(RADIANS(90-Table224[[#This Row],[Latitude]])) +SIN(RADIANS(90-$P$2)) *SIN(RADIANS(90-Table224[[#This Row],[Latitude]])) *COS(RADIANS($Q$2-Table224[[#This Row],[Longitude]]))) *3958.756</f>
        <v>35.674589534473796</v>
      </c>
      <c r="N310" s="5">
        <f>Table22[[#This Row],[Permit Approval Date]]-Table22[[#This Row],[Permit Submitted Date]]</f>
        <v>0</v>
      </c>
    </row>
    <row r="311" spans="1:14">
      <c r="A311" t="str">
        <f>"Norman"</f>
        <v>Norman</v>
      </c>
      <c r="B311">
        <v>0</v>
      </c>
      <c r="D311">
        <v>1</v>
      </c>
      <c r="E311">
        <v>17</v>
      </c>
      <c r="F311" s="1">
        <v>43045</v>
      </c>
      <c r="G311" s="1">
        <v>43059</v>
      </c>
      <c r="H311">
        <v>5</v>
      </c>
      <c r="I311">
        <v>25.48</v>
      </c>
      <c r="J311">
        <v>0</v>
      </c>
      <c r="K311">
        <v>35.032937899999993</v>
      </c>
      <c r="L311">
        <v>-97.356161600000007</v>
      </c>
      <c r="M311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311" s="5">
        <f>Table22[[#This Row],[Permit Approval Date]]-Table22[[#This Row],[Permit Submitted Date]]</f>
        <v>6</v>
      </c>
    </row>
    <row r="312" spans="1:14">
      <c r="A312" t="str">
        <f>"Norman"</f>
        <v>Norman</v>
      </c>
      <c r="B312">
        <v>1</v>
      </c>
      <c r="D312">
        <v>1</v>
      </c>
      <c r="E312">
        <v>17</v>
      </c>
      <c r="F312" s="1">
        <v>43048</v>
      </c>
      <c r="G312" s="1">
        <v>43056</v>
      </c>
      <c r="H312">
        <v>5</v>
      </c>
      <c r="I312">
        <v>42.58</v>
      </c>
      <c r="J312">
        <v>0</v>
      </c>
      <c r="K312">
        <v>35.443925</v>
      </c>
      <c r="L312">
        <v>-97.619213999999999</v>
      </c>
      <c r="M312" s="5">
        <f>ACOS(COS(RADIANS(90-$P$2)) *COS(RADIANS(90-Table224[[#This Row],[Latitude]])) +SIN(RADIANS(90-$P$2)) *SIN(RADIANS(90-Table224[[#This Row],[Latitude]])) *COS(RADIANS($Q$2-Table224[[#This Row],[Longitude]]))) *3958.756</f>
        <v>19.098404895161835</v>
      </c>
      <c r="N312" s="5">
        <f>Table22[[#This Row],[Permit Approval Date]]-Table22[[#This Row],[Permit Submitted Date]]</f>
        <v>0</v>
      </c>
    </row>
    <row r="313" spans="1:14">
      <c r="A313" t="str">
        <f>"Norman"</f>
        <v>Norman</v>
      </c>
      <c r="B313">
        <v>1</v>
      </c>
      <c r="D313">
        <v>1</v>
      </c>
      <c r="E313">
        <v>17</v>
      </c>
      <c r="F313" s="1">
        <v>43048</v>
      </c>
      <c r="G313" s="1">
        <v>43060</v>
      </c>
      <c r="H313">
        <v>4</v>
      </c>
      <c r="I313">
        <v>37.54</v>
      </c>
      <c r="J313">
        <v>0</v>
      </c>
      <c r="K313">
        <v>35.338142000000005</v>
      </c>
      <c r="L313">
        <v>-97.385610999999997</v>
      </c>
      <c r="M313" s="5">
        <f>ACOS(COS(RADIANS(90-$P$2)) *COS(RADIANS(90-Table224[[#This Row],[Latitude]])) +SIN(RADIANS(90-$P$2)) *SIN(RADIANS(90-Table224[[#This Row],[Latitude]])) *COS(RADIANS($Q$2-Table224[[#This Row],[Longitude]]))) *3958.756</f>
        <v>9.7527180483824942</v>
      </c>
      <c r="N313" s="5">
        <f>Table22[[#This Row],[Permit Approval Date]]-Table22[[#This Row],[Permit Submitted Date]]</f>
        <v>6</v>
      </c>
    </row>
    <row r="314" spans="1:14">
      <c r="A314" t="str">
        <f>"Norman"</f>
        <v>Norman</v>
      </c>
      <c r="B314">
        <v>1</v>
      </c>
      <c r="D314">
        <v>1</v>
      </c>
      <c r="E314">
        <v>17</v>
      </c>
      <c r="F314" s="1">
        <v>43069</v>
      </c>
      <c r="G314" s="1">
        <v>43069</v>
      </c>
      <c r="H314">
        <v>7</v>
      </c>
      <c r="I314">
        <v>59</v>
      </c>
      <c r="J314">
        <v>0</v>
      </c>
      <c r="K314">
        <v>35.073205600000001</v>
      </c>
      <c r="L314">
        <v>-97.448782399999999</v>
      </c>
      <c r="M314" s="5">
        <f>ACOS(COS(RADIANS(90-$P$2)) *COS(RADIANS(90-Table224[[#This Row],[Latitude]])) +SIN(RADIANS(90-$P$2)) *SIN(RADIANS(90-Table224[[#This Row],[Latitude]])) *COS(RADIANS($Q$2-Table224[[#This Row],[Longitude]]))) *3958.756</f>
        <v>9.1807880361241043</v>
      </c>
      <c r="N314" s="5">
        <f>Table22[[#This Row],[Permit Approval Date]]-Table22[[#This Row],[Permit Submitted Date]]</f>
        <v>0</v>
      </c>
    </row>
    <row r="315" spans="1:14">
      <c r="A315" t="str">
        <f>"Norman"</f>
        <v>Norman</v>
      </c>
      <c r="B315">
        <v>0</v>
      </c>
      <c r="D315">
        <v>1</v>
      </c>
      <c r="E315">
        <v>17</v>
      </c>
      <c r="F315" s="1">
        <v>43080</v>
      </c>
      <c r="G315" s="1">
        <v>43081</v>
      </c>
      <c r="H315">
        <v>3</v>
      </c>
      <c r="I315">
        <v>27.83</v>
      </c>
      <c r="J315">
        <v>0</v>
      </c>
      <c r="K315">
        <v>35.222937899999998</v>
      </c>
      <c r="L315">
        <v>-97.486161600000003</v>
      </c>
      <c r="M315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315" s="5">
        <f>Table22[[#This Row],[Permit Approval Date]]-Table22[[#This Row],[Permit Submitted Date]]</f>
        <v>4</v>
      </c>
    </row>
    <row r="316" spans="1:14">
      <c r="A316" t="str">
        <f>"Norman"</f>
        <v>Norman</v>
      </c>
      <c r="B316">
        <v>0</v>
      </c>
      <c r="D316">
        <v>1</v>
      </c>
      <c r="E316">
        <v>17</v>
      </c>
      <c r="F316" s="1">
        <v>43084</v>
      </c>
      <c r="G316" s="1">
        <v>43095</v>
      </c>
      <c r="H316">
        <v>7</v>
      </c>
      <c r="I316">
        <v>48.39</v>
      </c>
      <c r="J316">
        <v>0</v>
      </c>
      <c r="K316">
        <v>35.222937899999998</v>
      </c>
      <c r="L316">
        <v>-97.486161600000003</v>
      </c>
      <c r="M316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316" s="5">
        <f>Table22[[#This Row],[Permit Approval Date]]-Table22[[#This Row],[Permit Submitted Date]]</f>
        <v>0</v>
      </c>
    </row>
    <row r="317" spans="1:14">
      <c r="A317" t="str">
        <f>"Norman"</f>
        <v>Norman</v>
      </c>
      <c r="B317">
        <v>1</v>
      </c>
      <c r="D317">
        <v>1</v>
      </c>
      <c r="E317">
        <v>17</v>
      </c>
      <c r="F317" s="1">
        <v>43087</v>
      </c>
      <c r="G317" s="1">
        <v>43087</v>
      </c>
      <c r="H317">
        <v>4</v>
      </c>
      <c r="I317">
        <v>33.67</v>
      </c>
      <c r="J317">
        <v>3</v>
      </c>
      <c r="K317">
        <v>35.180556999999993</v>
      </c>
      <c r="L317">
        <v>-97.540181399999994</v>
      </c>
      <c r="M317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317" s="5">
        <f>Table22[[#This Row],[Permit Approval Date]]-Table22[[#This Row],[Permit Submitted Date]]</f>
        <v>0</v>
      </c>
    </row>
    <row r="318" spans="1:14">
      <c r="A318" t="str">
        <f>"Norman"</f>
        <v>Norman</v>
      </c>
      <c r="B318">
        <v>0</v>
      </c>
      <c r="D318">
        <v>1</v>
      </c>
      <c r="E318">
        <v>18</v>
      </c>
      <c r="F318" s="1">
        <v>42373</v>
      </c>
      <c r="G318" s="1">
        <v>42373</v>
      </c>
      <c r="H318">
        <v>5</v>
      </c>
      <c r="I318">
        <v>46.5</v>
      </c>
      <c r="J318">
        <v>0</v>
      </c>
      <c r="K318">
        <v>36.452937899999995</v>
      </c>
      <c r="L318">
        <v>-97.7861616</v>
      </c>
      <c r="M318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318" s="5">
        <f>Table22[[#This Row],[Permit Approval Date]]-Table22[[#This Row],[Permit Submitted Date]]</f>
        <v>0</v>
      </c>
    </row>
    <row r="319" spans="1:14">
      <c r="A319" t="str">
        <f>"Norman"</f>
        <v>Norman</v>
      </c>
      <c r="B319">
        <v>0</v>
      </c>
      <c r="D319">
        <v>1</v>
      </c>
      <c r="E319">
        <v>18</v>
      </c>
      <c r="F319" s="1">
        <v>42384</v>
      </c>
      <c r="G319" s="1">
        <v>42384</v>
      </c>
      <c r="H319">
        <v>12</v>
      </c>
      <c r="I319">
        <v>95.5</v>
      </c>
      <c r="J319">
        <v>0</v>
      </c>
      <c r="K319">
        <v>35.232937899999996</v>
      </c>
      <c r="L319">
        <v>-97.006161599999999</v>
      </c>
      <c r="M319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319" s="5">
        <f>Table22[[#This Row],[Permit Approval Date]]-Table22[[#This Row],[Permit Submitted Date]]</f>
        <v>0</v>
      </c>
    </row>
    <row r="320" spans="1:14">
      <c r="A320" t="str">
        <f>"Norman"</f>
        <v>Norman</v>
      </c>
      <c r="B320">
        <v>0</v>
      </c>
      <c r="D320">
        <v>1</v>
      </c>
      <c r="E320">
        <v>18</v>
      </c>
      <c r="F320" s="1">
        <v>42388</v>
      </c>
      <c r="G320" s="1">
        <v>42394</v>
      </c>
      <c r="H320">
        <v>5</v>
      </c>
      <c r="I320">
        <v>40</v>
      </c>
      <c r="J320">
        <v>0</v>
      </c>
      <c r="K320">
        <v>35.162937899999996</v>
      </c>
      <c r="L320">
        <v>-97.446161599999996</v>
      </c>
      <c r="M320" s="5">
        <f>ACOS(COS(RADIANS(90-$P$2)) *COS(RADIANS(90-Table224[[#This Row],[Latitude]])) +SIN(RADIANS(90-$P$2)) *SIN(RADIANS(90-Table224[[#This Row],[Latitude]])) *COS(RADIANS($Q$2-Table224[[#This Row],[Longitude]]))) *3958.756</f>
        <v>2.980183107586265</v>
      </c>
      <c r="N320" s="5">
        <f>Table22[[#This Row],[Permit Approval Date]]-Table22[[#This Row],[Permit Submitted Date]]</f>
        <v>4</v>
      </c>
    </row>
    <row r="321" spans="1:14">
      <c r="A321" t="str">
        <f>"Norman"</f>
        <v>Norman</v>
      </c>
      <c r="B321">
        <v>0</v>
      </c>
      <c r="D321">
        <v>1</v>
      </c>
      <c r="E321">
        <v>18</v>
      </c>
      <c r="F321" s="1">
        <v>42394</v>
      </c>
      <c r="G321" s="1">
        <v>42408</v>
      </c>
      <c r="H321">
        <v>8</v>
      </c>
      <c r="I321">
        <v>70.5</v>
      </c>
      <c r="J321">
        <v>0</v>
      </c>
      <c r="K321">
        <v>34.902937899999998</v>
      </c>
      <c r="L321">
        <v>-96.726161599999998</v>
      </c>
      <c r="M321" s="5">
        <f>ACOS(COS(RADIANS(90-$P$2)) *COS(RADIANS(90-Table224[[#This Row],[Latitude]])) +SIN(RADIANS(90-$P$2)) *SIN(RADIANS(90-Table224[[#This Row],[Latitude]])) *COS(RADIANS($Q$2-Table224[[#This Row],[Longitude]]))) *3958.756</f>
        <v>45.816457561541249</v>
      </c>
      <c r="N321" s="5">
        <f>Table22[[#This Row],[Permit Approval Date]]-Table22[[#This Row],[Permit Submitted Date]]</f>
        <v>0</v>
      </c>
    </row>
    <row r="322" spans="1:14">
      <c r="A322" t="str">
        <f>"Norman"</f>
        <v>Norman</v>
      </c>
      <c r="B322">
        <v>0</v>
      </c>
      <c r="D322">
        <v>1</v>
      </c>
      <c r="E322">
        <v>18</v>
      </c>
      <c r="F322" s="1">
        <v>42405</v>
      </c>
      <c r="G322" s="1">
        <v>42405</v>
      </c>
      <c r="H322">
        <v>6</v>
      </c>
      <c r="I322">
        <v>57</v>
      </c>
      <c r="J322">
        <v>0</v>
      </c>
      <c r="K322">
        <v>36.452937899999995</v>
      </c>
      <c r="L322">
        <v>-97.7861616</v>
      </c>
      <c r="M322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322" s="5">
        <f>Table22[[#This Row],[Permit Approval Date]]-Table22[[#This Row],[Permit Submitted Date]]</f>
        <v>8</v>
      </c>
    </row>
    <row r="323" spans="1:14">
      <c r="A323" t="str">
        <f>"Norman"</f>
        <v>Norman</v>
      </c>
      <c r="B323">
        <v>0</v>
      </c>
      <c r="D323">
        <v>1</v>
      </c>
      <c r="E323">
        <v>18</v>
      </c>
      <c r="F323" s="1">
        <v>42411</v>
      </c>
      <c r="G323" s="1">
        <v>42411</v>
      </c>
      <c r="H323">
        <v>5</v>
      </c>
      <c r="I323">
        <v>35</v>
      </c>
      <c r="J323">
        <v>0</v>
      </c>
      <c r="K323">
        <v>35.312937899999994</v>
      </c>
      <c r="L323">
        <v>-97.116161599999998</v>
      </c>
      <c r="M323" s="5">
        <f>ACOS(COS(RADIANS(90-$P$2)) *COS(RADIANS(90-Table224[[#This Row],[Latitude]])) +SIN(RADIANS(90-$P$2)) *SIN(RADIANS(90-Table224[[#This Row],[Latitude]])) *COS(RADIANS($Q$2-Table224[[#This Row],[Longitude]]))) *3958.756</f>
        <v>20.0526662182363</v>
      </c>
      <c r="N323" s="5">
        <f>Table22[[#This Row],[Permit Approval Date]]-Table22[[#This Row],[Permit Submitted Date]]</f>
        <v>0</v>
      </c>
    </row>
    <row r="324" spans="1:14">
      <c r="A324" t="str">
        <f>"Norman"</f>
        <v>Norman</v>
      </c>
      <c r="B324">
        <v>0</v>
      </c>
      <c r="D324">
        <v>1</v>
      </c>
      <c r="E324">
        <v>18</v>
      </c>
      <c r="F324" s="1">
        <v>42417</v>
      </c>
      <c r="G324" s="1">
        <v>42443</v>
      </c>
      <c r="H324">
        <v>5</v>
      </c>
      <c r="I324">
        <v>50</v>
      </c>
      <c r="J324">
        <v>0</v>
      </c>
      <c r="K324">
        <v>36.282937899999993</v>
      </c>
      <c r="L324">
        <v>-98.2861616</v>
      </c>
      <c r="M324" s="5">
        <f>ACOS(COS(RADIANS(90-$P$2)) *COS(RADIANS(90-Table224[[#This Row],[Latitude]])) +SIN(RADIANS(90-$P$2)) *SIN(RADIANS(90-Table224[[#This Row],[Latitude]])) *COS(RADIANS($Q$2-Table224[[#This Row],[Longitude]]))) *3958.756</f>
        <v>88.047567121306258</v>
      </c>
      <c r="N324" s="5">
        <f>Table22[[#This Row],[Permit Approval Date]]-Table22[[#This Row],[Permit Submitted Date]]</f>
        <v>2</v>
      </c>
    </row>
    <row r="325" spans="1:14">
      <c r="A325" t="str">
        <f>"Norman"</f>
        <v>Norman</v>
      </c>
      <c r="B325">
        <v>0</v>
      </c>
      <c r="D325">
        <v>1</v>
      </c>
      <c r="E325">
        <v>18</v>
      </c>
      <c r="F325" s="1">
        <v>42422</v>
      </c>
      <c r="G325" s="1">
        <v>42425</v>
      </c>
      <c r="H325">
        <v>4</v>
      </c>
      <c r="I325">
        <v>32</v>
      </c>
      <c r="J325">
        <v>0</v>
      </c>
      <c r="K325">
        <v>35.222937899999998</v>
      </c>
      <c r="L325">
        <v>-97.486161600000003</v>
      </c>
      <c r="M325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325" s="5">
        <f>Table22[[#This Row],[Permit Approval Date]]-Table22[[#This Row],[Permit Submitted Date]]</f>
        <v>7</v>
      </c>
    </row>
    <row r="326" spans="1:14">
      <c r="A326" t="str">
        <f>"Norman"</f>
        <v>Norman</v>
      </c>
      <c r="B326">
        <v>0</v>
      </c>
      <c r="D326">
        <v>1</v>
      </c>
      <c r="E326">
        <v>18</v>
      </c>
      <c r="F326" s="1">
        <v>42423</v>
      </c>
      <c r="G326" s="1">
        <v>42426</v>
      </c>
      <c r="H326">
        <v>4</v>
      </c>
      <c r="I326">
        <v>42</v>
      </c>
      <c r="J326">
        <v>0</v>
      </c>
      <c r="K326">
        <v>35.112937899999999</v>
      </c>
      <c r="L326">
        <v>-97.946161599999996</v>
      </c>
      <c r="M326" s="5">
        <f>ACOS(COS(RADIANS(90-$P$2)) *COS(RADIANS(90-Table224[[#This Row],[Latitude]])) +SIN(RADIANS(90-$P$2)) *SIN(RADIANS(90-Table224[[#This Row],[Latitude]])) *COS(RADIANS($Q$2-Table224[[#This Row],[Longitude]]))) *3958.756</f>
        <v>28.942207529288897</v>
      </c>
      <c r="N326" s="5">
        <f>Table22[[#This Row],[Permit Approval Date]]-Table22[[#This Row],[Permit Submitted Date]]</f>
        <v>0</v>
      </c>
    </row>
    <row r="327" spans="1:14">
      <c r="A327" t="str">
        <f>"Norman"</f>
        <v>Norman</v>
      </c>
      <c r="B327">
        <v>0</v>
      </c>
      <c r="D327">
        <v>1</v>
      </c>
      <c r="E327">
        <v>18</v>
      </c>
      <c r="F327" s="1">
        <v>42426</v>
      </c>
      <c r="G327" s="1">
        <v>42426</v>
      </c>
      <c r="H327">
        <v>5</v>
      </c>
      <c r="I327">
        <v>40</v>
      </c>
      <c r="J327">
        <v>0</v>
      </c>
      <c r="K327">
        <v>35.232937899999996</v>
      </c>
      <c r="L327">
        <v>-97.1761616</v>
      </c>
      <c r="M327" s="5">
        <f>ACOS(COS(RADIANS(90-$P$2)) *COS(RADIANS(90-Table224[[#This Row],[Latitude]])) +SIN(RADIANS(90-$P$2)) *SIN(RADIANS(90-Table224[[#This Row],[Latitude]])) *COS(RADIANS($Q$2-Table224[[#This Row],[Longitude]]))) *3958.756</f>
        <v>15.378616388051286</v>
      </c>
      <c r="N327" s="5">
        <f>Table22[[#This Row],[Permit Approval Date]]-Table22[[#This Row],[Permit Submitted Date]]</f>
        <v>0</v>
      </c>
    </row>
    <row r="328" spans="1:14">
      <c r="A328" t="str">
        <f>"Norman"</f>
        <v>Norman</v>
      </c>
      <c r="B328">
        <v>0</v>
      </c>
      <c r="D328">
        <v>1</v>
      </c>
      <c r="E328">
        <v>18</v>
      </c>
      <c r="F328" s="1">
        <v>42430</v>
      </c>
      <c r="G328" s="1">
        <v>42437</v>
      </c>
      <c r="H328">
        <v>3</v>
      </c>
      <c r="I328">
        <v>27</v>
      </c>
      <c r="J328">
        <v>0</v>
      </c>
      <c r="K328">
        <v>35.472937899999998</v>
      </c>
      <c r="L328">
        <v>-97.026161599999995</v>
      </c>
      <c r="M328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328" s="5">
        <f>Table22[[#This Row],[Permit Approval Date]]-Table22[[#This Row],[Permit Submitted Date]]</f>
        <v>6</v>
      </c>
    </row>
    <row r="329" spans="1:14">
      <c r="A329" t="str">
        <f>"Norman"</f>
        <v>Norman</v>
      </c>
      <c r="B329">
        <v>0</v>
      </c>
      <c r="D329">
        <v>1</v>
      </c>
      <c r="E329">
        <v>18</v>
      </c>
      <c r="F329" s="1">
        <v>42433</v>
      </c>
      <c r="G329" s="1">
        <v>42437</v>
      </c>
      <c r="H329">
        <v>11</v>
      </c>
      <c r="I329">
        <v>97.5</v>
      </c>
      <c r="J329">
        <v>0</v>
      </c>
      <c r="K329">
        <v>35.362937899999999</v>
      </c>
      <c r="L329">
        <v>-97.236161600000003</v>
      </c>
      <c r="M329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329" s="5">
        <f>Table22[[#This Row],[Permit Approval Date]]-Table22[[#This Row],[Permit Submitted Date]]</f>
        <v>17</v>
      </c>
    </row>
    <row r="330" spans="1:14">
      <c r="A330" t="str">
        <f>"Norman"</f>
        <v>Norman</v>
      </c>
      <c r="B330">
        <v>0</v>
      </c>
      <c r="D330">
        <v>1</v>
      </c>
      <c r="E330">
        <v>18</v>
      </c>
      <c r="F330" s="1">
        <v>42443</v>
      </c>
      <c r="G330" s="1">
        <v>42444</v>
      </c>
      <c r="H330">
        <v>12</v>
      </c>
      <c r="I330">
        <v>88</v>
      </c>
      <c r="J330">
        <v>0</v>
      </c>
      <c r="K330">
        <v>35.242937899999994</v>
      </c>
      <c r="L330">
        <v>-97.636161600000008</v>
      </c>
      <c r="M330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330" s="5">
        <f>Table22[[#This Row],[Permit Approval Date]]-Table22[[#This Row],[Permit Submitted Date]]</f>
        <v>0</v>
      </c>
    </row>
    <row r="331" spans="1:14">
      <c r="A331" t="str">
        <f>"Norman"</f>
        <v>Norman</v>
      </c>
      <c r="B331">
        <v>0</v>
      </c>
      <c r="D331">
        <v>1</v>
      </c>
      <c r="E331">
        <v>18</v>
      </c>
      <c r="F331" s="1">
        <v>42446</v>
      </c>
      <c r="G331" s="1">
        <v>42446</v>
      </c>
      <c r="H331">
        <v>9</v>
      </c>
      <c r="I331">
        <v>72</v>
      </c>
      <c r="J331">
        <v>0</v>
      </c>
      <c r="K331">
        <v>34.942937899999997</v>
      </c>
      <c r="L331">
        <v>-97.766161600000004</v>
      </c>
      <c r="M331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331" s="5">
        <f>Table22[[#This Row],[Permit Approval Date]]-Table22[[#This Row],[Permit Submitted Date]]</f>
        <v>0</v>
      </c>
    </row>
    <row r="332" spans="1:14">
      <c r="A332" t="str">
        <f>"Norman"</f>
        <v>Norman</v>
      </c>
      <c r="B332">
        <v>0</v>
      </c>
      <c r="D332">
        <v>1</v>
      </c>
      <c r="E332">
        <v>18</v>
      </c>
      <c r="F332" s="1">
        <v>42447</v>
      </c>
      <c r="G332" s="1">
        <v>42453</v>
      </c>
      <c r="H332">
        <v>8</v>
      </c>
      <c r="I332">
        <v>63</v>
      </c>
      <c r="J332">
        <v>0</v>
      </c>
      <c r="K332">
        <v>35.242937899999994</v>
      </c>
      <c r="L332">
        <v>-97.636161600000008</v>
      </c>
      <c r="M332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332" s="5">
        <f>Table22[[#This Row],[Permit Approval Date]]-Table22[[#This Row],[Permit Submitted Date]]</f>
        <v>2</v>
      </c>
    </row>
    <row r="333" spans="1:14">
      <c r="A333" t="str">
        <f>"Norman"</f>
        <v>Norman</v>
      </c>
      <c r="B333">
        <v>0</v>
      </c>
      <c r="D333">
        <v>1</v>
      </c>
      <c r="E333">
        <v>18</v>
      </c>
      <c r="F333" s="1">
        <v>42452</v>
      </c>
      <c r="G333" s="1">
        <v>42454</v>
      </c>
      <c r="H333">
        <v>4</v>
      </c>
      <c r="I333">
        <v>30</v>
      </c>
      <c r="J333">
        <v>0</v>
      </c>
      <c r="K333">
        <v>35.482937899999996</v>
      </c>
      <c r="L333">
        <v>-97.206161600000001</v>
      </c>
      <c r="M333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333" s="5">
        <f>Table22[[#This Row],[Permit Approval Date]]-Table22[[#This Row],[Permit Submitted Date]]</f>
        <v>0</v>
      </c>
    </row>
    <row r="334" spans="1:14">
      <c r="A334" t="str">
        <f>"Norman"</f>
        <v>Norman</v>
      </c>
      <c r="B334">
        <v>0</v>
      </c>
      <c r="D334">
        <v>1</v>
      </c>
      <c r="E334">
        <v>18</v>
      </c>
      <c r="F334" s="1">
        <v>42453</v>
      </c>
      <c r="G334" s="1">
        <v>42454</v>
      </c>
      <c r="H334">
        <v>4</v>
      </c>
      <c r="I334">
        <v>36.5</v>
      </c>
      <c r="J334">
        <v>0</v>
      </c>
      <c r="K334">
        <v>35.162937899999996</v>
      </c>
      <c r="L334">
        <v>-96.9261616</v>
      </c>
      <c r="M334" s="5">
        <f>ACOS(COS(RADIANS(90-$P$2)) *COS(RADIANS(90-Table224[[#This Row],[Latitude]])) +SIN(RADIANS(90-$P$2)) *SIN(RADIANS(90-Table224[[#This Row],[Latitude]])) *COS(RADIANS($Q$2-Table224[[#This Row],[Longitude]]))) *3958.756</f>
        <v>29.540907678509793</v>
      </c>
      <c r="N334" s="5">
        <f>Table22[[#This Row],[Permit Approval Date]]-Table22[[#This Row],[Permit Submitted Date]]</f>
        <v>0</v>
      </c>
    </row>
    <row r="335" spans="1:14">
      <c r="A335" t="str">
        <f>"Norman"</f>
        <v>Norman</v>
      </c>
      <c r="B335">
        <v>0</v>
      </c>
      <c r="D335">
        <v>1</v>
      </c>
      <c r="E335">
        <v>18</v>
      </c>
      <c r="F335" s="1">
        <v>42485</v>
      </c>
      <c r="G335" s="1">
        <v>42496</v>
      </c>
      <c r="H335">
        <v>1</v>
      </c>
      <c r="I335">
        <v>8</v>
      </c>
      <c r="J335">
        <v>0</v>
      </c>
      <c r="K335">
        <v>35.352937899999993</v>
      </c>
      <c r="L335">
        <v>-97.196161599999996</v>
      </c>
      <c r="M335" s="5">
        <f>ACOS(COS(RADIANS(90-$P$2)) *COS(RADIANS(90-Table224[[#This Row],[Latitude]])) +SIN(RADIANS(90-$P$2)) *SIN(RADIANS(90-Table224[[#This Row],[Latitude]])) *COS(RADIANS($Q$2-Table224[[#This Row],[Longitude]]))) *3958.756</f>
        <v>17.393696381103698</v>
      </c>
      <c r="N335" s="5">
        <f>Table22[[#This Row],[Permit Approval Date]]-Table22[[#This Row],[Permit Submitted Date]]</f>
        <v>1</v>
      </c>
    </row>
    <row r="336" spans="1:14">
      <c r="A336" t="str">
        <f>"Norman"</f>
        <v>Norman</v>
      </c>
      <c r="B336">
        <v>0</v>
      </c>
      <c r="D336">
        <v>1</v>
      </c>
      <c r="E336">
        <v>18</v>
      </c>
      <c r="F336" s="1">
        <v>42488</v>
      </c>
      <c r="G336" s="1">
        <v>42488</v>
      </c>
      <c r="H336">
        <v>4</v>
      </c>
      <c r="I336">
        <v>44</v>
      </c>
      <c r="J336">
        <v>0</v>
      </c>
      <c r="K336">
        <v>35.472937899999998</v>
      </c>
      <c r="L336">
        <v>-97.026161599999995</v>
      </c>
      <c r="M336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336" s="5">
        <f>Table22[[#This Row],[Permit Approval Date]]-Table22[[#This Row],[Permit Submitted Date]]</f>
        <v>8</v>
      </c>
    </row>
    <row r="337" spans="1:14">
      <c r="A337" t="str">
        <f>"Norman"</f>
        <v>Norman</v>
      </c>
      <c r="B337">
        <v>0</v>
      </c>
      <c r="D337">
        <v>1</v>
      </c>
      <c r="E337">
        <v>18</v>
      </c>
      <c r="F337" s="1">
        <v>42499</v>
      </c>
      <c r="G337" s="1">
        <v>42508</v>
      </c>
      <c r="H337">
        <v>7</v>
      </c>
      <c r="I337">
        <v>37</v>
      </c>
      <c r="J337">
        <v>2</v>
      </c>
      <c r="K337">
        <v>35.162937899999996</v>
      </c>
      <c r="L337">
        <v>-97.446161599999996</v>
      </c>
      <c r="M337" s="5">
        <f>ACOS(COS(RADIANS(90-$P$2)) *COS(RADIANS(90-Table224[[#This Row],[Latitude]])) +SIN(RADIANS(90-$P$2)) *SIN(RADIANS(90-Table224[[#This Row],[Latitude]])) *COS(RADIANS($Q$2-Table224[[#This Row],[Longitude]]))) *3958.756</f>
        <v>2.980183107586265</v>
      </c>
      <c r="N337" s="5">
        <f>Table22[[#This Row],[Permit Approval Date]]-Table22[[#This Row],[Permit Submitted Date]]</f>
        <v>1</v>
      </c>
    </row>
    <row r="338" spans="1:14">
      <c r="A338" t="str">
        <f>"Norman"</f>
        <v>Norman</v>
      </c>
      <c r="B338">
        <v>0</v>
      </c>
      <c r="D338">
        <v>1</v>
      </c>
      <c r="E338">
        <v>18</v>
      </c>
      <c r="F338" s="1">
        <v>42501</v>
      </c>
      <c r="G338" s="1">
        <v>42507</v>
      </c>
      <c r="H338">
        <v>7</v>
      </c>
      <c r="I338">
        <v>53</v>
      </c>
      <c r="J338">
        <v>0</v>
      </c>
      <c r="K338">
        <v>35.122937899999997</v>
      </c>
      <c r="L338">
        <v>-97.126161600000003</v>
      </c>
      <c r="M338" s="5">
        <f>ACOS(COS(RADIANS(90-$P$2)) *COS(RADIANS(90-Table224[[#This Row],[Latitude]])) +SIN(RADIANS(90-$P$2)) *SIN(RADIANS(90-Table224[[#This Row],[Latitude]])) *COS(RADIANS($Q$2-Table224[[#This Row],[Longitude]]))) *3958.756</f>
        <v>18.990152129534994</v>
      </c>
      <c r="N338" s="5">
        <f>Table22[[#This Row],[Permit Approval Date]]-Table22[[#This Row],[Permit Submitted Date]]</f>
        <v>0</v>
      </c>
    </row>
    <row r="339" spans="1:14">
      <c r="A339" t="str">
        <f>"Norman"</f>
        <v>Norman</v>
      </c>
      <c r="B339">
        <v>0</v>
      </c>
      <c r="D339">
        <v>1</v>
      </c>
      <c r="E339">
        <v>18</v>
      </c>
      <c r="F339" s="1">
        <v>42527</v>
      </c>
      <c r="G339" s="1">
        <v>42535</v>
      </c>
      <c r="H339">
        <v>9</v>
      </c>
      <c r="I339">
        <v>55.5</v>
      </c>
      <c r="J339">
        <v>2</v>
      </c>
      <c r="K339">
        <v>35.212937899999993</v>
      </c>
      <c r="L339">
        <v>-97.576161600000006</v>
      </c>
      <c r="M339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339" s="5">
        <f>Table22[[#This Row],[Permit Approval Date]]-Table22[[#This Row],[Permit Submitted Date]]</f>
        <v>6</v>
      </c>
    </row>
    <row r="340" spans="1:14">
      <c r="A340" t="str">
        <f>"Norman"</f>
        <v>Norman</v>
      </c>
      <c r="B340">
        <v>0</v>
      </c>
      <c r="D340">
        <v>1</v>
      </c>
      <c r="E340">
        <v>18</v>
      </c>
      <c r="F340" s="1">
        <v>42538</v>
      </c>
      <c r="G340" s="1">
        <v>42544</v>
      </c>
      <c r="H340">
        <v>8</v>
      </c>
      <c r="I340">
        <v>71</v>
      </c>
      <c r="J340">
        <v>0</v>
      </c>
      <c r="K340">
        <v>36.002937899999999</v>
      </c>
      <c r="L340">
        <v>-97.266161600000004</v>
      </c>
      <c r="M340" s="5">
        <f>ACOS(COS(RADIANS(90-$P$2)) *COS(RADIANS(90-Table224[[#This Row],[Latitude]])) +SIN(RADIANS(90-$P$2)) *SIN(RADIANS(90-Table224[[#This Row],[Latitude]])) *COS(RADIANS($Q$2-Table224[[#This Row],[Longitude]]))) *3958.756</f>
        <v>55.983779301566031</v>
      </c>
      <c r="N340" s="5">
        <f>Table22[[#This Row],[Permit Approval Date]]-Table22[[#This Row],[Permit Submitted Date]]</f>
        <v>6</v>
      </c>
    </row>
    <row r="341" spans="1:14">
      <c r="A341" t="str">
        <f>"Norman"</f>
        <v>Norman</v>
      </c>
      <c r="B341">
        <v>0</v>
      </c>
      <c r="D341">
        <v>1</v>
      </c>
      <c r="E341">
        <v>18</v>
      </c>
      <c r="F341" s="1">
        <v>42544</v>
      </c>
      <c r="G341" s="1">
        <v>42544</v>
      </c>
      <c r="H341">
        <v>6</v>
      </c>
      <c r="I341">
        <v>43.5</v>
      </c>
      <c r="J341">
        <v>0</v>
      </c>
      <c r="K341">
        <v>35.312937899999994</v>
      </c>
      <c r="L341">
        <v>-97.116161599999998</v>
      </c>
      <c r="M341" s="5">
        <f>ACOS(COS(RADIANS(90-$P$2)) *COS(RADIANS(90-Table224[[#This Row],[Latitude]])) +SIN(RADIANS(90-$P$2)) *SIN(RADIANS(90-Table224[[#This Row],[Latitude]])) *COS(RADIANS($Q$2-Table224[[#This Row],[Longitude]]))) *3958.756</f>
        <v>20.0526662182363</v>
      </c>
      <c r="N341" s="5">
        <f>Table22[[#This Row],[Permit Approval Date]]-Table22[[#This Row],[Permit Submitted Date]]</f>
        <v>0</v>
      </c>
    </row>
    <row r="342" spans="1:14">
      <c r="A342" t="str">
        <f>"Norman"</f>
        <v>Norman</v>
      </c>
      <c r="B342">
        <v>0</v>
      </c>
      <c r="D342">
        <v>1</v>
      </c>
      <c r="E342">
        <v>18</v>
      </c>
      <c r="F342" s="1">
        <v>42565</v>
      </c>
      <c r="G342" s="1">
        <v>42572</v>
      </c>
      <c r="H342">
        <v>4</v>
      </c>
      <c r="I342">
        <v>34.11</v>
      </c>
      <c r="J342">
        <v>0</v>
      </c>
      <c r="K342">
        <v>35.292937899999998</v>
      </c>
      <c r="L342">
        <v>-97.206161600000001</v>
      </c>
      <c r="M342" s="5">
        <f>ACOS(COS(RADIANS(90-$P$2)) *COS(RADIANS(90-Table224[[#This Row],[Latitude]])) +SIN(RADIANS(90-$P$2)) *SIN(RADIANS(90-Table224[[#This Row],[Latitude]])) *COS(RADIANS($Q$2-Table224[[#This Row],[Longitude]]))) *3958.756</f>
        <v>14.836066501105948</v>
      </c>
      <c r="N342" s="5">
        <f>Table22[[#This Row],[Permit Approval Date]]-Table22[[#This Row],[Permit Submitted Date]]</f>
        <v>0</v>
      </c>
    </row>
    <row r="343" spans="1:14">
      <c r="A343" t="str">
        <f>"Norman"</f>
        <v>Norman</v>
      </c>
      <c r="B343">
        <v>0</v>
      </c>
      <c r="D343">
        <v>1</v>
      </c>
      <c r="E343">
        <v>18</v>
      </c>
      <c r="F343" s="1">
        <v>42572</v>
      </c>
      <c r="G343" s="1">
        <v>42572</v>
      </c>
      <c r="H343">
        <v>9</v>
      </c>
      <c r="I343">
        <v>66</v>
      </c>
      <c r="J343">
        <v>0</v>
      </c>
      <c r="K343">
        <v>34.982937899999996</v>
      </c>
      <c r="L343">
        <v>-97.396161599999999</v>
      </c>
      <c r="M343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343" s="5">
        <f>Table22[[#This Row],[Permit Approval Date]]-Table22[[#This Row],[Permit Submitted Date]]</f>
        <v>0</v>
      </c>
    </row>
    <row r="344" spans="1:14">
      <c r="A344" t="str">
        <f>"Norman"</f>
        <v>Norman</v>
      </c>
      <c r="B344">
        <v>0</v>
      </c>
      <c r="D344">
        <v>1</v>
      </c>
      <c r="E344">
        <v>18</v>
      </c>
      <c r="F344" s="1">
        <v>42584</v>
      </c>
      <c r="G344" s="1">
        <v>42585</v>
      </c>
      <c r="H344">
        <v>4</v>
      </c>
      <c r="I344">
        <v>22</v>
      </c>
      <c r="J344">
        <v>0</v>
      </c>
      <c r="K344">
        <v>35.212937899999993</v>
      </c>
      <c r="L344">
        <v>-97.326161600000006</v>
      </c>
      <c r="M344" s="5">
        <f>ACOS(COS(RADIANS(90-$P$2)) *COS(RADIANS(90-Table224[[#This Row],[Latitude]])) +SIN(RADIANS(90-$P$2)) *SIN(RADIANS(90-Table224[[#This Row],[Latitude]])) *COS(RADIANS($Q$2-Table224[[#This Row],[Longitude]]))) *3958.756</f>
        <v>6.8166806528037238</v>
      </c>
      <c r="N344" s="5">
        <f>Table22[[#This Row],[Permit Approval Date]]-Table22[[#This Row],[Permit Submitted Date]]</f>
        <v>20</v>
      </c>
    </row>
    <row r="345" spans="1:14">
      <c r="A345" t="str">
        <f>"Norman"</f>
        <v>Norman</v>
      </c>
      <c r="B345">
        <v>0</v>
      </c>
      <c r="D345">
        <v>1</v>
      </c>
      <c r="E345">
        <v>18</v>
      </c>
      <c r="F345" s="1">
        <v>42590</v>
      </c>
      <c r="G345" s="1">
        <v>42597</v>
      </c>
      <c r="H345">
        <v>5</v>
      </c>
      <c r="I345">
        <v>32.5</v>
      </c>
      <c r="J345">
        <v>3.66</v>
      </c>
      <c r="K345">
        <v>35.202937899999995</v>
      </c>
      <c r="L345">
        <v>-97.206161600000001</v>
      </c>
      <c r="M345" s="5">
        <f>ACOS(COS(RADIANS(90-$P$2)) *COS(RADIANS(90-Table224[[#This Row],[Latitude]])) +SIN(RADIANS(90-$P$2)) *SIN(RADIANS(90-Table224[[#This Row],[Latitude]])) *COS(RADIANS($Q$2-Table224[[#This Row],[Longitude]]))) *3958.756</f>
        <v>13.577014277156541</v>
      </c>
      <c r="N345" s="5">
        <f>Table22[[#This Row],[Permit Approval Date]]-Table22[[#This Row],[Permit Submitted Date]]</f>
        <v>10</v>
      </c>
    </row>
    <row r="346" spans="1:14">
      <c r="A346" t="str">
        <f>"Norman"</f>
        <v>Norman</v>
      </c>
      <c r="B346">
        <v>0</v>
      </c>
      <c r="D346">
        <v>1</v>
      </c>
      <c r="E346">
        <v>18</v>
      </c>
      <c r="F346" s="1">
        <v>42600</v>
      </c>
      <c r="G346" s="1">
        <v>42600</v>
      </c>
      <c r="H346">
        <v>7</v>
      </c>
      <c r="I346">
        <v>42.5</v>
      </c>
      <c r="J346">
        <v>0</v>
      </c>
      <c r="K346">
        <v>34.902937899999998</v>
      </c>
      <c r="L346">
        <v>-97.886161600000008</v>
      </c>
      <c r="M346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346" s="5">
        <f>Table22[[#This Row],[Permit Approval Date]]-Table22[[#This Row],[Permit Submitted Date]]</f>
        <v>0</v>
      </c>
    </row>
    <row r="347" spans="1:14">
      <c r="A347" t="str">
        <f>"Norman"</f>
        <v>Norman</v>
      </c>
      <c r="B347">
        <v>0</v>
      </c>
      <c r="D347">
        <v>1</v>
      </c>
      <c r="E347">
        <v>18</v>
      </c>
      <c r="F347" s="1">
        <v>42608</v>
      </c>
      <c r="G347" s="1">
        <v>42608</v>
      </c>
      <c r="H347">
        <v>6</v>
      </c>
      <c r="I347">
        <v>36.5</v>
      </c>
      <c r="J347">
        <v>3</v>
      </c>
      <c r="K347">
        <v>34.902937899999998</v>
      </c>
      <c r="L347">
        <v>-97.376161600000003</v>
      </c>
      <c r="M347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347" s="5">
        <f>Table22[[#This Row],[Permit Approval Date]]-Table22[[#This Row],[Permit Submitted Date]]</f>
        <v>5</v>
      </c>
    </row>
    <row r="348" spans="1:14">
      <c r="A348" t="str">
        <f>"Norman"</f>
        <v>Norman</v>
      </c>
      <c r="B348">
        <v>0</v>
      </c>
      <c r="D348">
        <v>1</v>
      </c>
      <c r="E348">
        <v>18</v>
      </c>
      <c r="F348" s="1">
        <v>42613</v>
      </c>
      <c r="G348" s="1">
        <v>42613</v>
      </c>
      <c r="H348">
        <v>4</v>
      </c>
      <c r="I348">
        <v>43.83</v>
      </c>
      <c r="J348">
        <v>0</v>
      </c>
      <c r="K348">
        <v>34.902937899999998</v>
      </c>
      <c r="L348">
        <v>-97.886161600000008</v>
      </c>
      <c r="M348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348" s="5">
        <f>Table22[[#This Row],[Permit Approval Date]]-Table22[[#This Row],[Permit Submitted Date]]</f>
        <v>0</v>
      </c>
    </row>
    <row r="349" spans="1:14">
      <c r="A349" t="str">
        <f>"Norman"</f>
        <v>Norman</v>
      </c>
      <c r="B349">
        <v>0</v>
      </c>
      <c r="D349">
        <v>1</v>
      </c>
      <c r="E349">
        <v>18</v>
      </c>
      <c r="F349" s="1">
        <v>42615</v>
      </c>
      <c r="G349" s="1">
        <v>42615</v>
      </c>
      <c r="H349">
        <v>5</v>
      </c>
      <c r="I349">
        <v>46.5</v>
      </c>
      <c r="J349">
        <v>0</v>
      </c>
      <c r="K349">
        <v>35.122937899999997</v>
      </c>
      <c r="L349">
        <v>-97.126161600000003</v>
      </c>
      <c r="M349" s="5">
        <f>ACOS(COS(RADIANS(90-$P$2)) *COS(RADIANS(90-Table224[[#This Row],[Latitude]])) +SIN(RADIANS(90-$P$2)) *SIN(RADIANS(90-Table224[[#This Row],[Latitude]])) *COS(RADIANS($Q$2-Table224[[#This Row],[Longitude]]))) *3958.756</f>
        <v>18.990152129534994</v>
      </c>
      <c r="N349" s="5">
        <f>Table22[[#This Row],[Permit Approval Date]]-Table22[[#This Row],[Permit Submitted Date]]</f>
        <v>6</v>
      </c>
    </row>
    <row r="350" spans="1:14">
      <c r="A350" t="str">
        <f>"Norman"</f>
        <v>Norman</v>
      </c>
      <c r="B350">
        <v>0</v>
      </c>
      <c r="D350">
        <v>1</v>
      </c>
      <c r="E350">
        <v>18</v>
      </c>
      <c r="F350" s="1">
        <v>42615</v>
      </c>
      <c r="G350" s="1">
        <v>42628</v>
      </c>
      <c r="H350">
        <v>6</v>
      </c>
      <c r="I350">
        <v>37.57</v>
      </c>
      <c r="J350">
        <v>0</v>
      </c>
      <c r="K350">
        <v>35.222937899999998</v>
      </c>
      <c r="L350">
        <v>-97.096161600000002</v>
      </c>
      <c r="M350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350" s="5">
        <f>Table22[[#This Row],[Permit Approval Date]]-Table22[[#This Row],[Permit Submitted Date]]</f>
        <v>13</v>
      </c>
    </row>
    <row r="351" spans="1:14">
      <c r="A351" t="str">
        <f>"Norman"</f>
        <v>Norman</v>
      </c>
      <c r="B351">
        <v>0</v>
      </c>
      <c r="D351">
        <v>1</v>
      </c>
      <c r="E351">
        <v>18</v>
      </c>
      <c r="F351" s="1">
        <v>42619</v>
      </c>
      <c r="G351" s="1">
        <v>42627</v>
      </c>
      <c r="H351">
        <v>7</v>
      </c>
      <c r="I351">
        <v>59.16</v>
      </c>
      <c r="J351">
        <v>0</v>
      </c>
      <c r="K351">
        <v>36.052937899999996</v>
      </c>
      <c r="L351">
        <v>-97.626161600000003</v>
      </c>
      <c r="M351" s="5">
        <f>ACOS(COS(RADIANS(90-$P$2)) *COS(RADIANS(90-Table224[[#This Row],[Latitude]])) +SIN(RADIANS(90-$P$2)) *SIN(RADIANS(90-Table224[[#This Row],[Latitude]])) *COS(RADIANS($Q$2-Table224[[#This Row],[Longitude]]))) *3958.756</f>
        <v>59.375341336611015</v>
      </c>
      <c r="N351" s="5">
        <f>Table22[[#This Row],[Permit Approval Date]]-Table22[[#This Row],[Permit Submitted Date]]</f>
        <v>5</v>
      </c>
    </row>
    <row r="352" spans="1:14">
      <c r="A352" t="str">
        <f>"Norman"</f>
        <v>Norman</v>
      </c>
      <c r="B352">
        <v>0</v>
      </c>
      <c r="D352">
        <v>1</v>
      </c>
      <c r="E352">
        <v>18</v>
      </c>
      <c r="F352" s="1">
        <v>42635</v>
      </c>
      <c r="G352" s="1">
        <v>42635</v>
      </c>
      <c r="H352">
        <v>4</v>
      </c>
      <c r="I352">
        <v>30.410000000000004</v>
      </c>
      <c r="J352">
        <v>0</v>
      </c>
      <c r="K352">
        <v>35.422937899999994</v>
      </c>
      <c r="L352">
        <v>-97.106161600000007</v>
      </c>
      <c r="M352" s="5">
        <f>ACOS(COS(RADIANS(90-$P$2)) *COS(RADIANS(90-Table224[[#This Row],[Latitude]])) +SIN(RADIANS(90-$P$2)) *SIN(RADIANS(90-Table224[[#This Row],[Latitude]])) *COS(RADIANS($Q$2-Table224[[#This Row],[Longitude]]))) *3958.756</f>
        <v>24.350899798056059</v>
      </c>
      <c r="N352" s="5">
        <f>Table22[[#This Row],[Permit Approval Date]]-Table22[[#This Row],[Permit Submitted Date]]</f>
        <v>5</v>
      </c>
    </row>
    <row r="353" spans="1:14">
      <c r="A353" t="str">
        <f>"Norman"</f>
        <v>Norman</v>
      </c>
      <c r="B353">
        <v>0</v>
      </c>
      <c r="D353">
        <v>1</v>
      </c>
      <c r="E353">
        <v>18</v>
      </c>
      <c r="F353" s="1">
        <v>42639</v>
      </c>
      <c r="G353" s="1">
        <v>42649</v>
      </c>
      <c r="H353">
        <v>5</v>
      </c>
      <c r="I353">
        <v>57.08</v>
      </c>
      <c r="J353">
        <v>0</v>
      </c>
      <c r="K353">
        <v>35.242937899999994</v>
      </c>
      <c r="L353">
        <v>-97.636161600000008</v>
      </c>
      <c r="M353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353" s="5">
        <f>Table22[[#This Row],[Permit Approval Date]]-Table22[[#This Row],[Permit Submitted Date]]</f>
        <v>1</v>
      </c>
    </row>
    <row r="354" spans="1:14">
      <c r="A354" t="str">
        <f>"Norman"</f>
        <v>Norman</v>
      </c>
      <c r="B354">
        <v>0</v>
      </c>
      <c r="D354">
        <v>1</v>
      </c>
      <c r="E354">
        <v>18</v>
      </c>
      <c r="F354" s="1">
        <v>42641</v>
      </c>
      <c r="G354" s="1">
        <v>42656</v>
      </c>
      <c r="H354">
        <v>5</v>
      </c>
      <c r="I354">
        <v>31.849999999999998</v>
      </c>
      <c r="J354">
        <v>5.33</v>
      </c>
      <c r="K354">
        <v>35.032937899999993</v>
      </c>
      <c r="L354">
        <v>-97.356161600000007</v>
      </c>
      <c r="M354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354" s="5">
        <f>Table22[[#This Row],[Permit Approval Date]]-Table22[[#This Row],[Permit Submitted Date]]</f>
        <v>5</v>
      </c>
    </row>
    <row r="355" spans="1:14">
      <c r="A355" t="str">
        <f>"Norman"</f>
        <v>Norman</v>
      </c>
      <c r="B355">
        <v>0</v>
      </c>
      <c r="D355">
        <v>1</v>
      </c>
      <c r="E355">
        <v>18</v>
      </c>
      <c r="F355" s="1">
        <v>42653</v>
      </c>
      <c r="G355" s="1">
        <v>42663</v>
      </c>
      <c r="H355">
        <v>6</v>
      </c>
      <c r="I355">
        <v>43.15</v>
      </c>
      <c r="J355">
        <v>0</v>
      </c>
      <c r="K355">
        <v>35.192937899999997</v>
      </c>
      <c r="L355">
        <v>-97.396161599999999</v>
      </c>
      <c r="M355" s="5">
        <f>ACOS(COS(RADIANS(90-$P$2)) *COS(RADIANS(90-Table224[[#This Row],[Latitude]])) +SIN(RADIANS(90-$P$2)) *SIN(RADIANS(90-Table224[[#This Row],[Latitude]])) *COS(RADIANS($Q$2-Table224[[#This Row],[Longitude]]))) *3958.756</f>
        <v>2.9897876398657939</v>
      </c>
      <c r="N355" s="5">
        <f>Table22[[#This Row],[Permit Approval Date]]-Table22[[#This Row],[Permit Submitted Date]]</f>
        <v>0</v>
      </c>
    </row>
    <row r="356" spans="1:14">
      <c r="A356" t="str">
        <f>"Norman"</f>
        <v>Norman</v>
      </c>
      <c r="B356">
        <v>0</v>
      </c>
      <c r="D356">
        <v>1</v>
      </c>
      <c r="E356">
        <v>18</v>
      </c>
      <c r="F356" s="1">
        <v>42668</v>
      </c>
      <c r="G356" s="1">
        <v>42671</v>
      </c>
      <c r="H356">
        <v>5</v>
      </c>
      <c r="I356">
        <v>33.630000000000003</v>
      </c>
      <c r="J356">
        <v>0</v>
      </c>
      <c r="K356">
        <v>35.242937899999994</v>
      </c>
      <c r="L356">
        <v>-97.266161600000004</v>
      </c>
      <c r="M356" s="5">
        <f>ACOS(COS(RADIANS(90-$P$2)) *COS(RADIANS(90-Table224[[#This Row],[Latitude]])) +SIN(RADIANS(90-$P$2)) *SIN(RADIANS(90-Table224[[#This Row],[Latitude]])) *COS(RADIANS($Q$2-Table224[[#This Row],[Longitude]]))) *3958.756</f>
        <v>10.49913770014671</v>
      </c>
      <c r="N356" s="5">
        <f>Table22[[#This Row],[Permit Approval Date]]-Table22[[#This Row],[Permit Submitted Date]]</f>
        <v>8</v>
      </c>
    </row>
    <row r="357" spans="1:14">
      <c r="A357" t="str">
        <f>"Norman"</f>
        <v>Norman</v>
      </c>
      <c r="B357">
        <v>0</v>
      </c>
      <c r="D357">
        <v>1</v>
      </c>
      <c r="E357">
        <v>18</v>
      </c>
      <c r="F357" s="1">
        <v>42690</v>
      </c>
      <c r="G357" s="1">
        <v>42690</v>
      </c>
      <c r="H357">
        <v>3</v>
      </c>
      <c r="I357">
        <v>22.32</v>
      </c>
      <c r="J357">
        <v>0</v>
      </c>
      <c r="K357">
        <v>36.292937899999998</v>
      </c>
      <c r="L357">
        <v>-97.7861616</v>
      </c>
      <c r="M357" s="5">
        <f>ACOS(COS(RADIANS(90-$P$2)) *COS(RADIANS(90-Table224[[#This Row],[Latitude]])) +SIN(RADIANS(90-$P$2)) *SIN(RADIANS(90-Table224[[#This Row],[Latitude]])) *COS(RADIANS($Q$2-Table224[[#This Row],[Longitude]]))) *3958.756</f>
        <v>77.471292321758767</v>
      </c>
      <c r="N357" s="5">
        <f>Table22[[#This Row],[Permit Approval Date]]-Table22[[#This Row],[Permit Submitted Date]]</f>
        <v>7</v>
      </c>
    </row>
    <row r="358" spans="1:14">
      <c r="A358" t="str">
        <f>"Norman"</f>
        <v>Norman</v>
      </c>
      <c r="B358">
        <v>0</v>
      </c>
      <c r="D358">
        <v>1</v>
      </c>
      <c r="E358">
        <v>18</v>
      </c>
      <c r="F358" s="1">
        <v>42691</v>
      </c>
      <c r="G358" s="1">
        <v>42702</v>
      </c>
      <c r="H358">
        <v>5</v>
      </c>
      <c r="I358">
        <v>37.42</v>
      </c>
      <c r="J358">
        <v>0</v>
      </c>
      <c r="K358">
        <v>35.172937899999994</v>
      </c>
      <c r="L358">
        <v>-97.336161599999997</v>
      </c>
      <c r="M358" s="5">
        <f>ACOS(COS(RADIANS(90-$P$2)) *COS(RADIANS(90-Table224[[#This Row],[Latitude]])) +SIN(RADIANS(90-$P$2)) *SIN(RADIANS(90-Table224[[#This Row],[Latitude]])) *COS(RADIANS($Q$2-Table224[[#This Row],[Longitude]]))) *3958.756</f>
        <v>6.6439574838635096</v>
      </c>
      <c r="N358" s="5">
        <f>Table22[[#This Row],[Permit Approval Date]]-Table22[[#This Row],[Permit Submitted Date]]</f>
        <v>4</v>
      </c>
    </row>
    <row r="359" spans="1:14">
      <c r="A359" t="str">
        <f>"Norman"</f>
        <v>Norman</v>
      </c>
      <c r="B359">
        <v>0</v>
      </c>
      <c r="D359">
        <v>1</v>
      </c>
      <c r="E359">
        <v>18</v>
      </c>
      <c r="F359" s="1">
        <v>42765</v>
      </c>
      <c r="G359" s="1">
        <v>42772</v>
      </c>
      <c r="H359">
        <v>5</v>
      </c>
      <c r="I359">
        <v>45.06</v>
      </c>
      <c r="J359">
        <v>0</v>
      </c>
      <c r="K359">
        <v>35.082937899999997</v>
      </c>
      <c r="L359">
        <v>-97.396161599999999</v>
      </c>
      <c r="M359" s="5">
        <f>ACOS(COS(RADIANS(90-$P$2)) *COS(RADIANS(90-Table224[[#This Row],[Latitude]])) +SIN(RADIANS(90-$P$2)) *SIN(RADIANS(90-Table224[[#This Row],[Latitude]])) *COS(RADIANS($Q$2-Table224[[#This Row],[Longitude]]))) *3958.756</f>
        <v>8.9724500048267775</v>
      </c>
      <c r="N359" s="5">
        <f>Table22[[#This Row],[Permit Approval Date]]-Table22[[#This Row],[Permit Submitted Date]]</f>
        <v>3</v>
      </c>
    </row>
    <row r="360" spans="1:14">
      <c r="A360" t="str">
        <f>"Norman"</f>
        <v>Norman</v>
      </c>
      <c r="B360">
        <v>1</v>
      </c>
      <c r="D360">
        <v>1</v>
      </c>
      <c r="E360">
        <v>18</v>
      </c>
      <c r="F360" s="1">
        <v>42775</v>
      </c>
      <c r="G360" s="1">
        <v>42775</v>
      </c>
      <c r="H360">
        <v>7</v>
      </c>
      <c r="I360">
        <v>54.519999999999996</v>
      </c>
      <c r="J360">
        <v>0</v>
      </c>
      <c r="K360">
        <v>35.133205600000004</v>
      </c>
      <c r="L360">
        <v>-97.488782399999991</v>
      </c>
      <c r="M360" s="5">
        <f>ACOS(COS(RADIANS(90-$P$2)) *COS(RADIANS(90-Table224[[#This Row],[Latitude]])) +SIN(RADIANS(90-$P$2)) *SIN(RADIANS(90-Table224[[#This Row],[Latitude]])) *COS(RADIANS($Q$2-Table224[[#This Row],[Longitude]]))) *3958.756</f>
        <v>5.5692020044612507</v>
      </c>
      <c r="N360" s="5">
        <f>Table22[[#This Row],[Permit Approval Date]]-Table22[[#This Row],[Permit Submitted Date]]</f>
        <v>8</v>
      </c>
    </row>
    <row r="361" spans="1:14">
      <c r="A361" t="str">
        <f>"Norman"</f>
        <v>Norman</v>
      </c>
      <c r="B361">
        <v>1</v>
      </c>
      <c r="D361">
        <v>1</v>
      </c>
      <c r="E361">
        <v>18</v>
      </c>
      <c r="F361" s="1">
        <v>42789</v>
      </c>
      <c r="G361" s="1">
        <v>42808</v>
      </c>
      <c r="H361">
        <v>9</v>
      </c>
      <c r="I361">
        <v>63.63000000000001</v>
      </c>
      <c r="J361">
        <v>0</v>
      </c>
      <c r="K361">
        <v>35.040954999999997</v>
      </c>
      <c r="L361">
        <v>-97.311639999999997</v>
      </c>
      <c r="M361" s="5">
        <f>ACOS(COS(RADIANS(90-$P$2)) *COS(RADIANS(90-Table224[[#This Row],[Latitude]])) +SIN(RADIANS(90-$P$2)) *SIN(RADIANS(90-Table224[[#This Row],[Latitude]])) *COS(RADIANS($Q$2-Table224[[#This Row],[Longitude]]))) *3958.756</f>
        <v>13.723512092077399</v>
      </c>
      <c r="N361" s="5">
        <f>Table22[[#This Row],[Permit Approval Date]]-Table22[[#This Row],[Permit Submitted Date]]</f>
        <v>0</v>
      </c>
    </row>
    <row r="362" spans="1:14">
      <c r="A362" t="str">
        <f>"Norman"</f>
        <v>Norman</v>
      </c>
      <c r="B362">
        <v>0</v>
      </c>
      <c r="C362">
        <v>1</v>
      </c>
      <c r="D362">
        <v>1</v>
      </c>
      <c r="E362">
        <v>18</v>
      </c>
      <c r="F362" s="1">
        <v>42790</v>
      </c>
      <c r="G362" s="1">
        <v>42790</v>
      </c>
      <c r="H362">
        <v>4</v>
      </c>
      <c r="I362">
        <v>25.95</v>
      </c>
      <c r="J362">
        <v>10.84</v>
      </c>
      <c r="K362">
        <v>36.292937899999998</v>
      </c>
      <c r="L362">
        <v>-97.7861616</v>
      </c>
      <c r="M362" s="5">
        <f>ACOS(COS(RADIANS(90-$P$2)) *COS(RADIANS(90-Table224[[#This Row],[Latitude]])) +SIN(RADIANS(90-$P$2)) *SIN(RADIANS(90-Table224[[#This Row],[Latitude]])) *COS(RADIANS($Q$2-Table224[[#This Row],[Longitude]]))) *3958.756</f>
        <v>77.471292321758767</v>
      </c>
      <c r="N362" s="5">
        <f>Table22[[#This Row],[Permit Approval Date]]-Table22[[#This Row],[Permit Submitted Date]]</f>
        <v>0</v>
      </c>
    </row>
    <row r="363" spans="1:14">
      <c r="A363" t="str">
        <f>"Norman"</f>
        <v>Norman</v>
      </c>
      <c r="B363">
        <v>1</v>
      </c>
      <c r="D363">
        <v>1</v>
      </c>
      <c r="E363">
        <v>18</v>
      </c>
      <c r="F363" s="1">
        <v>42794</v>
      </c>
      <c r="G363" s="1">
        <v>42794</v>
      </c>
      <c r="H363">
        <v>5</v>
      </c>
      <c r="I363">
        <v>43.830000000000005</v>
      </c>
      <c r="J363">
        <v>0</v>
      </c>
      <c r="K363">
        <v>34.988142000000003</v>
      </c>
      <c r="L363">
        <v>-97.275610999999998</v>
      </c>
      <c r="M363" s="5">
        <f>ACOS(COS(RADIANS(90-$P$2)) *COS(RADIANS(90-Table224[[#This Row],[Latitude]])) +SIN(RADIANS(90-$P$2)) *SIN(RADIANS(90-Table224[[#This Row],[Latitude]])) *COS(RADIANS($Q$2-Table224[[#This Row],[Longitude]]))) *3958.756</f>
        <v>17.893484581304001</v>
      </c>
      <c r="N363" s="5">
        <f>Table22[[#This Row],[Permit Approval Date]]-Table22[[#This Row],[Permit Submitted Date]]</f>
        <v>12</v>
      </c>
    </row>
    <row r="364" spans="1:14">
      <c r="A364" t="str">
        <f>"Norman"</f>
        <v>Norman</v>
      </c>
      <c r="B364">
        <v>0</v>
      </c>
      <c r="D364">
        <v>1</v>
      </c>
      <c r="E364">
        <v>18</v>
      </c>
      <c r="F364" s="1">
        <v>42797</v>
      </c>
      <c r="G364" s="1">
        <v>42807</v>
      </c>
      <c r="H364">
        <v>10</v>
      </c>
      <c r="I364">
        <v>47.74</v>
      </c>
      <c r="J364">
        <v>0</v>
      </c>
      <c r="K364">
        <v>35.212937899999993</v>
      </c>
      <c r="L364">
        <v>-97.306161599999996</v>
      </c>
      <c r="M364" s="5">
        <f>ACOS(COS(RADIANS(90-$P$2)) *COS(RADIANS(90-Table224[[#This Row],[Latitude]])) +SIN(RADIANS(90-$P$2)) *SIN(RADIANS(90-Table224[[#This Row],[Latitude]])) *COS(RADIANS($Q$2-Table224[[#This Row],[Longitude]]))) *3958.756</f>
        <v>7.9433826566841148</v>
      </c>
      <c r="N364" s="5">
        <f>Table22[[#This Row],[Permit Approval Date]]-Table22[[#This Row],[Permit Submitted Date]]</f>
        <v>23</v>
      </c>
    </row>
    <row r="365" spans="1:14">
      <c r="A365" t="str">
        <f>"Norman"</f>
        <v>Norman</v>
      </c>
      <c r="B365">
        <v>1</v>
      </c>
      <c r="D365">
        <v>1</v>
      </c>
      <c r="E365">
        <v>18</v>
      </c>
      <c r="F365" s="1">
        <v>42808</v>
      </c>
      <c r="G365" s="1">
        <v>42822</v>
      </c>
      <c r="H365">
        <v>9</v>
      </c>
      <c r="I365">
        <v>66.92</v>
      </c>
      <c r="J365">
        <v>0</v>
      </c>
      <c r="K365">
        <v>35.260296100000005</v>
      </c>
      <c r="L365">
        <v>-96.546200200000015</v>
      </c>
      <c r="M365" s="5">
        <f>ACOS(COS(RADIANS(90-$P$2)) *COS(RADIANS(90-Table224[[#This Row],[Latitude]])) +SIN(RADIANS(90-$P$2)) *SIN(RADIANS(90-Table224[[#This Row],[Latitude]])) *COS(RADIANS($Q$2-Table224[[#This Row],[Longitude]]))) *3958.756</f>
        <v>50.953960558140352</v>
      </c>
      <c r="N365" s="5">
        <f>Table22[[#This Row],[Permit Approval Date]]-Table22[[#This Row],[Permit Submitted Date]]</f>
        <v>0</v>
      </c>
    </row>
    <row r="366" spans="1:14">
      <c r="A366" t="str">
        <f>"Norman"</f>
        <v>Norman</v>
      </c>
      <c r="B366">
        <v>0</v>
      </c>
      <c r="D366">
        <v>1</v>
      </c>
      <c r="E366">
        <v>18</v>
      </c>
      <c r="F366" s="1">
        <v>42811</v>
      </c>
      <c r="G366" s="1">
        <v>42814</v>
      </c>
      <c r="H366">
        <v>4</v>
      </c>
      <c r="I366">
        <v>32.200000000000003</v>
      </c>
      <c r="J366">
        <v>0</v>
      </c>
      <c r="K366">
        <v>35.092937899999995</v>
      </c>
      <c r="L366">
        <v>-97.336161599999997</v>
      </c>
      <c r="M366" s="5">
        <f>ACOS(COS(RADIANS(90-$P$2)) *COS(RADIANS(90-Table224[[#This Row],[Latitude]])) +SIN(RADIANS(90-$P$2)) *SIN(RADIANS(90-Table224[[#This Row],[Latitude]])) *COS(RADIANS($Q$2-Table224[[#This Row],[Longitude]]))) *3958.756</f>
        <v>10.001978842276545</v>
      </c>
      <c r="N366" s="5">
        <f>Table22[[#This Row],[Permit Approval Date]]-Table22[[#This Row],[Permit Submitted Date]]</f>
        <v>0</v>
      </c>
    </row>
    <row r="367" spans="1:14">
      <c r="A367" t="str">
        <f>"Norman"</f>
        <v>Norman</v>
      </c>
      <c r="B367">
        <v>0</v>
      </c>
      <c r="D367">
        <v>1</v>
      </c>
      <c r="E367">
        <v>18</v>
      </c>
      <c r="F367" s="1">
        <v>42814</v>
      </c>
      <c r="G367" s="1">
        <v>42824</v>
      </c>
      <c r="H367">
        <v>2</v>
      </c>
      <c r="I367">
        <v>12</v>
      </c>
      <c r="J367">
        <v>0</v>
      </c>
      <c r="K367">
        <v>35.212937899999993</v>
      </c>
      <c r="L367">
        <v>-97.576161600000006</v>
      </c>
      <c r="M367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367" s="5">
        <f>Table22[[#This Row],[Permit Approval Date]]-Table22[[#This Row],[Permit Submitted Date]]</f>
        <v>16</v>
      </c>
    </row>
    <row r="368" spans="1:14">
      <c r="A368" t="str">
        <f>"Norman"</f>
        <v>Norman</v>
      </c>
      <c r="B368">
        <v>1</v>
      </c>
      <c r="C368">
        <v>1</v>
      </c>
      <c r="D368">
        <v>1</v>
      </c>
      <c r="E368">
        <v>18</v>
      </c>
      <c r="F368" s="1">
        <v>42815</v>
      </c>
      <c r="G368" s="1">
        <v>42822</v>
      </c>
      <c r="H368">
        <v>16</v>
      </c>
      <c r="I368">
        <v>117.08</v>
      </c>
      <c r="J368">
        <v>10.029999999999999</v>
      </c>
      <c r="K368">
        <v>35.090296100000003</v>
      </c>
      <c r="L368">
        <v>-96.606200199999989</v>
      </c>
      <c r="M368" s="5">
        <f>ACOS(COS(RADIANS(90-$P$2)) *COS(RADIANS(90-Table224[[#This Row],[Latitude]])) +SIN(RADIANS(90-$P$2)) *SIN(RADIANS(90-Table224[[#This Row],[Latitude]])) *COS(RADIANS($Q$2-Table224[[#This Row],[Longitude]]))) *3958.756</f>
        <v>48.148628110999439</v>
      </c>
      <c r="N368" s="5">
        <f>Table22[[#This Row],[Permit Approval Date]]-Table22[[#This Row],[Permit Submitted Date]]</f>
        <v>0</v>
      </c>
    </row>
    <row r="369" spans="1:14">
      <c r="A369" t="str">
        <f>"Norman"</f>
        <v>Norman</v>
      </c>
      <c r="B369">
        <v>1</v>
      </c>
      <c r="D369">
        <v>1</v>
      </c>
      <c r="E369">
        <v>18</v>
      </c>
      <c r="F369" s="1">
        <v>42817</v>
      </c>
      <c r="G369" s="1">
        <v>42839</v>
      </c>
      <c r="H369">
        <v>11</v>
      </c>
      <c r="I369">
        <v>77.92</v>
      </c>
      <c r="J369">
        <v>0.56999999999999995</v>
      </c>
      <c r="K369">
        <v>35.180556999999993</v>
      </c>
      <c r="L369">
        <v>-97.540181399999994</v>
      </c>
      <c r="M369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369" s="5">
        <f>Table22[[#This Row],[Permit Approval Date]]-Table22[[#This Row],[Permit Submitted Date]]</f>
        <v>6</v>
      </c>
    </row>
    <row r="370" spans="1:14">
      <c r="A370" t="str">
        <f>"Norman"</f>
        <v>Norman</v>
      </c>
      <c r="B370">
        <v>1</v>
      </c>
      <c r="D370">
        <v>1</v>
      </c>
      <c r="E370">
        <v>18</v>
      </c>
      <c r="F370" s="1">
        <v>42818</v>
      </c>
      <c r="G370" s="1">
        <v>42818</v>
      </c>
      <c r="H370">
        <v>5</v>
      </c>
      <c r="I370">
        <v>37.339999999999996</v>
      </c>
      <c r="J370">
        <v>0</v>
      </c>
      <c r="K370">
        <v>34.422937899999994</v>
      </c>
      <c r="L370">
        <v>-97.636161600000008</v>
      </c>
      <c r="M370" s="5">
        <f>ACOS(COS(RADIANS(90-$P$2)) *COS(RADIANS(90-Table224[[#This Row],[Latitude]])) +SIN(RADIANS(90-$P$2)) *SIN(RADIANS(90-Table224[[#This Row],[Latitude]])) *COS(RADIANS($Q$2-Table224[[#This Row],[Longitude]]))) *3958.756</f>
        <v>55.16700963935876</v>
      </c>
      <c r="N370" s="5">
        <f>Table22[[#This Row],[Permit Approval Date]]-Table22[[#This Row],[Permit Submitted Date]]</f>
        <v>6</v>
      </c>
    </row>
    <row r="371" spans="1:14">
      <c r="A371" t="str">
        <f>"Norman"</f>
        <v>Norman</v>
      </c>
      <c r="B371">
        <v>1</v>
      </c>
      <c r="D371">
        <v>1</v>
      </c>
      <c r="E371">
        <v>18</v>
      </c>
      <c r="F371" s="1">
        <v>42823</v>
      </c>
      <c r="G371" s="1">
        <v>42846</v>
      </c>
      <c r="H371">
        <v>7</v>
      </c>
      <c r="I371">
        <v>52.27</v>
      </c>
      <c r="J371">
        <v>0</v>
      </c>
      <c r="K371">
        <v>34.958142000000002</v>
      </c>
      <c r="L371">
        <v>-97.245610999999997</v>
      </c>
      <c r="M371" s="5">
        <f>ACOS(COS(RADIANS(90-$P$2)) *COS(RADIANS(90-Table224[[#This Row],[Latitude]])) +SIN(RADIANS(90-$P$2)) *SIN(RADIANS(90-Table224[[#This Row],[Latitude]])) *COS(RADIANS($Q$2-Table224[[#This Row],[Longitude]]))) *3958.756</f>
        <v>20.557428257570493</v>
      </c>
      <c r="N371" s="5">
        <f>Table22[[#This Row],[Permit Approval Date]]-Table22[[#This Row],[Permit Submitted Date]]</f>
        <v>7</v>
      </c>
    </row>
    <row r="372" spans="1:14">
      <c r="A372" t="str">
        <f>"Norman"</f>
        <v>Norman</v>
      </c>
      <c r="B372">
        <v>0</v>
      </c>
      <c r="D372">
        <v>1</v>
      </c>
      <c r="E372">
        <v>18</v>
      </c>
      <c r="F372" s="1">
        <v>42838</v>
      </c>
      <c r="G372" s="1">
        <v>42846</v>
      </c>
      <c r="H372">
        <v>3</v>
      </c>
      <c r="I372">
        <v>28.53</v>
      </c>
      <c r="J372">
        <v>0</v>
      </c>
      <c r="K372">
        <v>35.362937899999999</v>
      </c>
      <c r="L372">
        <v>-97.236161600000003</v>
      </c>
      <c r="M372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372" s="5">
        <f>Table22[[#This Row],[Permit Approval Date]]-Table22[[#This Row],[Permit Submitted Date]]</f>
        <v>7</v>
      </c>
    </row>
    <row r="373" spans="1:14">
      <c r="A373" t="str">
        <f>"Norman"</f>
        <v>Norman</v>
      </c>
      <c r="B373">
        <v>0</v>
      </c>
      <c r="D373">
        <v>1</v>
      </c>
      <c r="E373">
        <v>18</v>
      </c>
      <c r="F373" s="1">
        <v>42845</v>
      </c>
      <c r="G373" s="1">
        <v>42850</v>
      </c>
      <c r="H373">
        <v>4</v>
      </c>
      <c r="I373">
        <v>21.810000000000002</v>
      </c>
      <c r="J373">
        <v>6.73</v>
      </c>
      <c r="K373">
        <v>35.482937899999996</v>
      </c>
      <c r="L373">
        <v>-97.206161600000001</v>
      </c>
      <c r="M373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373" s="5">
        <f>Table22[[#This Row],[Permit Approval Date]]-Table22[[#This Row],[Permit Submitted Date]]</f>
        <v>4</v>
      </c>
    </row>
    <row r="374" spans="1:14">
      <c r="A374" t="str">
        <f>"Norman"</f>
        <v>Norman</v>
      </c>
      <c r="B374">
        <v>1</v>
      </c>
      <c r="D374">
        <v>1</v>
      </c>
      <c r="E374">
        <v>18</v>
      </c>
      <c r="F374" s="1">
        <v>42856</v>
      </c>
      <c r="G374" s="1">
        <v>42878</v>
      </c>
      <c r="H374">
        <v>4</v>
      </c>
      <c r="I374">
        <v>43.46</v>
      </c>
      <c r="J374">
        <v>0</v>
      </c>
      <c r="K374">
        <v>35.128142000000004</v>
      </c>
      <c r="L374">
        <v>-97.295610999999994</v>
      </c>
      <c r="M374" s="5">
        <f>ACOS(COS(RADIANS(90-$P$2)) *COS(RADIANS(90-Table224[[#This Row],[Latitude]])) +SIN(RADIANS(90-$P$2)) *SIN(RADIANS(90-Table224[[#This Row],[Latitude]])) *COS(RADIANS($Q$2-Table224[[#This Row],[Longitude]]))) *3958.756</f>
        <v>10.086529621740086</v>
      </c>
      <c r="N374" s="5">
        <f>Table22[[#This Row],[Permit Approval Date]]-Table22[[#This Row],[Permit Submitted Date]]</f>
        <v>0</v>
      </c>
    </row>
    <row r="375" spans="1:14">
      <c r="A375" t="str">
        <f>"Norman"</f>
        <v>Norman</v>
      </c>
      <c r="B375">
        <v>0</v>
      </c>
      <c r="D375">
        <v>1</v>
      </c>
      <c r="E375">
        <v>18</v>
      </c>
      <c r="F375" s="1">
        <v>42859</v>
      </c>
      <c r="G375" s="1">
        <v>42859</v>
      </c>
      <c r="H375">
        <v>3</v>
      </c>
      <c r="I375">
        <v>24.970000000000002</v>
      </c>
      <c r="J375">
        <v>0</v>
      </c>
      <c r="K375">
        <v>35.082937899999997</v>
      </c>
      <c r="L375">
        <v>-97.616161599999998</v>
      </c>
      <c r="M375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375" s="5">
        <f>Table22[[#This Row],[Permit Approval Date]]-Table22[[#This Row],[Permit Submitted Date]]</f>
        <v>0</v>
      </c>
    </row>
    <row r="376" spans="1:14">
      <c r="A376" t="str">
        <f>"Norman"</f>
        <v>Norman</v>
      </c>
      <c r="B376">
        <v>0</v>
      </c>
      <c r="D376">
        <v>1</v>
      </c>
      <c r="E376">
        <v>18</v>
      </c>
      <c r="F376" s="1">
        <v>42866</v>
      </c>
      <c r="G376" s="1">
        <v>42866</v>
      </c>
      <c r="H376">
        <v>2</v>
      </c>
      <c r="I376">
        <v>24.95</v>
      </c>
      <c r="J376">
        <v>0</v>
      </c>
      <c r="K376">
        <v>35.232937899999996</v>
      </c>
      <c r="L376">
        <v>-97.006161599999999</v>
      </c>
      <c r="M376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376" s="5">
        <f>Table22[[#This Row],[Permit Approval Date]]-Table22[[#This Row],[Permit Submitted Date]]</f>
        <v>0</v>
      </c>
    </row>
    <row r="377" spans="1:14">
      <c r="A377" t="str">
        <f>"Norman"</f>
        <v>Norman</v>
      </c>
      <c r="B377">
        <v>0</v>
      </c>
      <c r="D377">
        <v>1</v>
      </c>
      <c r="E377">
        <v>18</v>
      </c>
      <c r="F377" s="1">
        <v>42893</v>
      </c>
      <c r="G377" s="1">
        <v>42893</v>
      </c>
      <c r="H377">
        <v>3</v>
      </c>
      <c r="I377">
        <v>9.2200000000000006</v>
      </c>
      <c r="J377">
        <v>0</v>
      </c>
      <c r="K377">
        <v>34.962937899999993</v>
      </c>
      <c r="L377">
        <v>-97.966161600000007</v>
      </c>
      <c r="M377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377" s="5">
        <f>Table22[[#This Row],[Permit Approval Date]]-Table22[[#This Row],[Permit Submitted Date]]</f>
        <v>7</v>
      </c>
    </row>
    <row r="378" spans="1:14">
      <c r="A378" t="str">
        <f>"Norman"</f>
        <v>Norman</v>
      </c>
      <c r="B378">
        <v>0</v>
      </c>
      <c r="C378">
        <v>1</v>
      </c>
      <c r="D378">
        <v>1</v>
      </c>
      <c r="E378">
        <v>18</v>
      </c>
      <c r="F378" s="1">
        <v>42895</v>
      </c>
      <c r="G378" s="1">
        <v>42895</v>
      </c>
      <c r="H378">
        <v>3</v>
      </c>
      <c r="I378">
        <v>18.05</v>
      </c>
      <c r="J378">
        <v>11.83</v>
      </c>
      <c r="K378">
        <v>35.232937899999996</v>
      </c>
      <c r="L378">
        <v>-97.006161599999999</v>
      </c>
      <c r="M378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378" s="5">
        <f>Table22[[#This Row],[Permit Approval Date]]-Table22[[#This Row],[Permit Submitted Date]]</f>
        <v>0</v>
      </c>
    </row>
    <row r="379" spans="1:14">
      <c r="A379" t="str">
        <f>"Norman"</f>
        <v>Norman</v>
      </c>
      <c r="B379">
        <v>0</v>
      </c>
      <c r="D379">
        <v>1</v>
      </c>
      <c r="E379">
        <v>18</v>
      </c>
      <c r="F379" s="1">
        <v>42901</v>
      </c>
      <c r="G379" s="1">
        <v>42901</v>
      </c>
      <c r="H379">
        <v>3</v>
      </c>
      <c r="I379">
        <v>32.020000000000003</v>
      </c>
      <c r="J379">
        <v>0</v>
      </c>
      <c r="K379">
        <v>35.232937899999996</v>
      </c>
      <c r="L379">
        <v>-97.006161599999999</v>
      </c>
      <c r="M379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379" s="5">
        <f>Table22[[#This Row],[Permit Approval Date]]-Table22[[#This Row],[Permit Submitted Date]]</f>
        <v>0</v>
      </c>
    </row>
    <row r="380" spans="1:14">
      <c r="A380" t="str">
        <f>"Norman"</f>
        <v>Norman</v>
      </c>
      <c r="B380">
        <v>1</v>
      </c>
      <c r="D380">
        <v>1</v>
      </c>
      <c r="E380">
        <v>18</v>
      </c>
      <c r="F380" s="1">
        <v>42913</v>
      </c>
      <c r="G380" s="1">
        <v>42934</v>
      </c>
      <c r="H380">
        <v>6</v>
      </c>
      <c r="I380">
        <v>58.52000000000001</v>
      </c>
      <c r="J380">
        <v>0</v>
      </c>
      <c r="K380">
        <v>35.208142000000002</v>
      </c>
      <c r="L380">
        <v>-97.335610999999986</v>
      </c>
      <c r="M380" s="5">
        <f>ACOS(COS(RADIANS(90-$P$2)) *COS(RADIANS(90-Table224[[#This Row],[Latitude]])) +SIN(RADIANS(90-$P$2)) *SIN(RADIANS(90-Table224[[#This Row],[Latitude]])) *COS(RADIANS($Q$2-Table224[[#This Row],[Longitude]]))) *3958.756</f>
        <v>6.2685173478590626</v>
      </c>
      <c r="N380" s="5">
        <f>Table22[[#This Row],[Permit Approval Date]]-Table22[[#This Row],[Permit Submitted Date]]</f>
        <v>21</v>
      </c>
    </row>
    <row r="381" spans="1:14">
      <c r="A381" t="str">
        <f>"Norman"</f>
        <v>Norman</v>
      </c>
      <c r="B381">
        <v>0</v>
      </c>
      <c r="D381">
        <v>1</v>
      </c>
      <c r="E381">
        <v>18</v>
      </c>
      <c r="F381" s="1">
        <v>42922</v>
      </c>
      <c r="G381" s="1">
        <v>42934</v>
      </c>
      <c r="H381">
        <v>3</v>
      </c>
      <c r="I381">
        <v>23.919999999999998</v>
      </c>
      <c r="J381">
        <v>0</v>
      </c>
      <c r="K381">
        <v>35.362937899999999</v>
      </c>
      <c r="L381">
        <v>-97.116161599999998</v>
      </c>
      <c r="M381" s="5">
        <f>ACOS(COS(RADIANS(90-$P$2)) *COS(RADIANS(90-Table224[[#This Row],[Latitude]])) +SIN(RADIANS(90-$P$2)) *SIN(RADIANS(90-Table224[[#This Row],[Latitude]])) *COS(RADIANS($Q$2-Table224[[#This Row],[Longitude]]))) *3958.756</f>
        <v>21.560319683425128</v>
      </c>
      <c r="N381" s="5">
        <f>Table22[[#This Row],[Permit Approval Date]]-Table22[[#This Row],[Permit Submitted Date]]</f>
        <v>6</v>
      </c>
    </row>
    <row r="382" spans="1:14">
      <c r="A382" t="str">
        <f>"Norman"</f>
        <v>Norman</v>
      </c>
      <c r="B382">
        <v>0</v>
      </c>
      <c r="D382">
        <v>1</v>
      </c>
      <c r="E382">
        <v>18</v>
      </c>
      <c r="F382" s="1">
        <v>42929</v>
      </c>
      <c r="G382" s="1">
        <v>42934</v>
      </c>
      <c r="H382">
        <v>6</v>
      </c>
      <c r="I382">
        <v>52.269999999999996</v>
      </c>
      <c r="J382">
        <v>0</v>
      </c>
      <c r="K382">
        <v>35.332937899999997</v>
      </c>
      <c r="L382">
        <v>-97.326161600000006</v>
      </c>
      <c r="M382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382" s="5">
        <f>Table22[[#This Row],[Permit Approval Date]]-Table22[[#This Row],[Permit Submitted Date]]</f>
        <v>0</v>
      </c>
    </row>
    <row r="383" spans="1:14">
      <c r="A383" t="str">
        <f>"Norman"</f>
        <v>Norman</v>
      </c>
      <c r="B383">
        <v>1</v>
      </c>
      <c r="D383">
        <v>1</v>
      </c>
      <c r="E383">
        <v>18</v>
      </c>
      <c r="F383" s="1">
        <v>42933</v>
      </c>
      <c r="G383" s="1">
        <v>42957</v>
      </c>
      <c r="H383">
        <v>8</v>
      </c>
      <c r="I383">
        <v>70.180000000000007</v>
      </c>
      <c r="J383">
        <v>0</v>
      </c>
      <c r="K383">
        <v>35.1802961</v>
      </c>
      <c r="L383">
        <v>-96.506200199999995</v>
      </c>
      <c r="M383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383" s="5">
        <f>Table22[[#This Row],[Permit Approval Date]]-Table22[[#This Row],[Permit Submitted Date]]</f>
        <v>0</v>
      </c>
    </row>
    <row r="384" spans="1:14">
      <c r="A384" t="str">
        <f>"Norman"</f>
        <v>Norman</v>
      </c>
      <c r="B384">
        <v>0</v>
      </c>
      <c r="D384">
        <v>1</v>
      </c>
      <c r="E384">
        <v>18</v>
      </c>
      <c r="F384" s="1">
        <v>42934</v>
      </c>
      <c r="G384" s="1">
        <v>42936</v>
      </c>
      <c r="H384">
        <v>4</v>
      </c>
      <c r="I384">
        <v>32.14</v>
      </c>
      <c r="J384">
        <v>0</v>
      </c>
      <c r="K384">
        <v>35.022937899999995</v>
      </c>
      <c r="L384">
        <v>-97.396161599999999</v>
      </c>
      <c r="M384" s="5">
        <f>ACOS(COS(RADIANS(90-$P$2)) *COS(RADIANS(90-Table224[[#This Row],[Latitude]])) +SIN(RADIANS(90-$P$2)) *SIN(RADIANS(90-Table224[[#This Row],[Latitude]])) *COS(RADIANS($Q$2-Table224[[#This Row],[Longitude]]))) *3958.756</f>
        <v>12.970525111871465</v>
      </c>
      <c r="N384" s="5">
        <f>Table22[[#This Row],[Permit Approval Date]]-Table22[[#This Row],[Permit Submitted Date]]</f>
        <v>3</v>
      </c>
    </row>
    <row r="385" spans="1:14">
      <c r="A385" t="str">
        <f>"Norman"</f>
        <v>Norman</v>
      </c>
      <c r="B385">
        <v>1</v>
      </c>
      <c r="C385">
        <v>1</v>
      </c>
      <c r="D385">
        <v>1</v>
      </c>
      <c r="E385">
        <v>18</v>
      </c>
      <c r="F385" s="1">
        <v>42937</v>
      </c>
      <c r="G385" s="1">
        <v>42937</v>
      </c>
      <c r="H385">
        <v>8</v>
      </c>
      <c r="I385">
        <v>60.000000000000007</v>
      </c>
      <c r="J385">
        <v>7.77</v>
      </c>
      <c r="K385">
        <v>35.260556999999999</v>
      </c>
      <c r="L385">
        <v>-97.540181399999994</v>
      </c>
      <c r="M385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385" s="5">
        <f>Table22[[#This Row],[Permit Approval Date]]-Table22[[#This Row],[Permit Submitted Date]]</f>
        <v>0</v>
      </c>
    </row>
    <row r="386" spans="1:14">
      <c r="A386" t="str">
        <f>"Norman"</f>
        <v>Norman</v>
      </c>
      <c r="B386">
        <v>0</v>
      </c>
      <c r="D386">
        <v>1</v>
      </c>
      <c r="E386">
        <v>18</v>
      </c>
      <c r="F386" s="1">
        <v>42941</v>
      </c>
      <c r="G386" s="1">
        <v>42941</v>
      </c>
      <c r="H386">
        <v>10</v>
      </c>
      <c r="I386">
        <v>88.08</v>
      </c>
      <c r="J386">
        <v>0</v>
      </c>
      <c r="K386">
        <v>35.232937899999996</v>
      </c>
      <c r="L386">
        <v>-97.006161599999999</v>
      </c>
      <c r="M386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386" s="5">
        <f>Table22[[#This Row],[Permit Approval Date]]-Table22[[#This Row],[Permit Submitted Date]]</f>
        <v>0</v>
      </c>
    </row>
    <row r="387" spans="1:14">
      <c r="A387" t="str">
        <f>"Norman"</f>
        <v>Norman</v>
      </c>
      <c r="B387">
        <v>1</v>
      </c>
      <c r="C387">
        <v>1</v>
      </c>
      <c r="D387">
        <v>1</v>
      </c>
      <c r="E387">
        <v>18</v>
      </c>
      <c r="F387" s="1">
        <v>42943</v>
      </c>
      <c r="G387" s="1">
        <v>42961</v>
      </c>
      <c r="H387">
        <v>7</v>
      </c>
      <c r="I387">
        <v>50.9</v>
      </c>
      <c r="J387">
        <v>21.99</v>
      </c>
      <c r="K387">
        <v>35.434735699999997</v>
      </c>
      <c r="L387">
        <v>-97.451802700000002</v>
      </c>
      <c r="M387" s="5">
        <f>ACOS(COS(RADIANS(90-$P$2)) *COS(RADIANS(90-Table224[[#This Row],[Latitude]])) +SIN(RADIANS(90-$P$2)) *SIN(RADIANS(90-Table224[[#This Row],[Latitude]])) *COS(RADIANS($Q$2-Table224[[#This Row],[Longitude]]))) *3958.756</f>
        <v>15.802045373626452</v>
      </c>
      <c r="N387" s="5">
        <f>Table22[[#This Row],[Permit Approval Date]]-Table22[[#This Row],[Permit Submitted Date]]</f>
        <v>0</v>
      </c>
    </row>
    <row r="388" spans="1:14">
      <c r="A388" t="str">
        <f>"Norman"</f>
        <v>Norman</v>
      </c>
      <c r="B388">
        <v>1</v>
      </c>
      <c r="D388">
        <v>1</v>
      </c>
      <c r="E388">
        <v>18</v>
      </c>
      <c r="F388" s="1">
        <v>42947</v>
      </c>
      <c r="G388" s="1">
        <v>42948</v>
      </c>
      <c r="H388">
        <v>4</v>
      </c>
      <c r="I388">
        <v>43.77</v>
      </c>
      <c r="J388">
        <v>0</v>
      </c>
      <c r="K388">
        <v>35.271928299999999</v>
      </c>
      <c r="L388">
        <v>-97.1065246</v>
      </c>
      <c r="M388" s="5">
        <f>ACOS(COS(RADIANS(90-$P$2)) *COS(RADIANS(90-Table224[[#This Row],[Latitude]])) +SIN(RADIANS(90-$P$2)) *SIN(RADIANS(90-Table224[[#This Row],[Latitude]])) *COS(RADIANS($Q$2-Table224[[#This Row],[Longitude]]))) *3958.756</f>
        <v>19.724315820274992</v>
      </c>
      <c r="N388" s="5">
        <f>Table22[[#This Row],[Permit Approval Date]]-Table22[[#This Row],[Permit Submitted Date]]</f>
        <v>3</v>
      </c>
    </row>
    <row r="389" spans="1:14">
      <c r="A389" t="str">
        <f>"Norman"</f>
        <v>Norman</v>
      </c>
      <c r="B389">
        <v>0</v>
      </c>
      <c r="D389">
        <v>1</v>
      </c>
      <c r="E389">
        <v>18</v>
      </c>
      <c r="F389" s="1">
        <v>42957</v>
      </c>
      <c r="G389" s="1">
        <v>42957</v>
      </c>
      <c r="H389">
        <v>3</v>
      </c>
      <c r="I389">
        <v>19.260000000000002</v>
      </c>
      <c r="J389">
        <v>0</v>
      </c>
      <c r="K389">
        <v>35.102937899999993</v>
      </c>
      <c r="L389">
        <v>-97.756161599999999</v>
      </c>
      <c r="M389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389" s="5">
        <f>Table22[[#This Row],[Permit Approval Date]]-Table22[[#This Row],[Permit Submitted Date]]</f>
        <v>12</v>
      </c>
    </row>
    <row r="390" spans="1:14">
      <c r="A390" t="str">
        <f>"Norman"</f>
        <v>Norman</v>
      </c>
      <c r="B390">
        <v>1</v>
      </c>
      <c r="D390">
        <v>1</v>
      </c>
      <c r="E390">
        <v>18</v>
      </c>
      <c r="F390" s="1">
        <v>42961</v>
      </c>
      <c r="G390" s="1">
        <v>42961</v>
      </c>
      <c r="H390">
        <v>5</v>
      </c>
      <c r="I390">
        <v>57.43</v>
      </c>
      <c r="J390">
        <v>0</v>
      </c>
      <c r="K390">
        <v>34.4732056</v>
      </c>
      <c r="L390">
        <v>-97.128782399999992</v>
      </c>
      <c r="M390" s="5">
        <f>ACOS(COS(RADIANS(90-$P$2)) *COS(RADIANS(90-Table224[[#This Row],[Latitude]])) +SIN(RADIANS(90-$P$2)) *SIN(RADIANS(90-Table224[[#This Row],[Latitude]])) *COS(RADIANS($Q$2-Table224[[#This Row],[Longitude]]))) *3958.756</f>
        <v>53.748095903156283</v>
      </c>
      <c r="N390" s="5">
        <f>Table22[[#This Row],[Permit Approval Date]]-Table22[[#This Row],[Permit Submitted Date]]</f>
        <v>0</v>
      </c>
    </row>
    <row r="391" spans="1:14">
      <c r="A391" t="str">
        <f>"Norman"</f>
        <v>Norman</v>
      </c>
      <c r="B391">
        <v>0</v>
      </c>
      <c r="D391">
        <v>1</v>
      </c>
      <c r="E391">
        <v>18</v>
      </c>
      <c r="F391" s="1">
        <v>42961</v>
      </c>
      <c r="G391" s="1">
        <v>42961</v>
      </c>
      <c r="H391">
        <v>3</v>
      </c>
      <c r="I391">
        <v>9.5</v>
      </c>
      <c r="J391">
        <v>5.32</v>
      </c>
      <c r="K391">
        <v>36.452937899999995</v>
      </c>
      <c r="L391">
        <v>-97.7861616</v>
      </c>
      <c r="M391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391" s="5">
        <f>Table22[[#This Row],[Permit Approval Date]]-Table22[[#This Row],[Permit Submitted Date]]</f>
        <v>0</v>
      </c>
    </row>
    <row r="392" spans="1:14">
      <c r="A392" t="str">
        <f>"Norman"</f>
        <v>Norman</v>
      </c>
      <c r="B392">
        <v>1</v>
      </c>
      <c r="D392">
        <v>1</v>
      </c>
      <c r="E392">
        <v>18</v>
      </c>
      <c r="F392" s="1">
        <v>42962</v>
      </c>
      <c r="G392" s="1">
        <v>42962</v>
      </c>
      <c r="H392">
        <v>7</v>
      </c>
      <c r="I392">
        <v>56.89</v>
      </c>
      <c r="J392">
        <v>3.5</v>
      </c>
      <c r="K392">
        <v>35.803925</v>
      </c>
      <c r="L392">
        <v>-97.199213999999998</v>
      </c>
      <c r="M392" s="5">
        <f>ACOS(COS(RADIANS(90-$P$2)) *COS(RADIANS(90-Table224[[#This Row],[Latitude]])) +SIN(RADIANS(90-$P$2)) *SIN(RADIANS(90-Table224[[#This Row],[Latitude]])) *COS(RADIANS($Q$2-Table224[[#This Row],[Longitude]]))) *3958.756</f>
        <v>43.588761577956291</v>
      </c>
      <c r="N392" s="5">
        <f>Table22[[#This Row],[Permit Approval Date]]-Table22[[#This Row],[Permit Submitted Date]]</f>
        <v>4</v>
      </c>
    </row>
    <row r="393" spans="1:14">
      <c r="A393" t="str">
        <f>"Norman"</f>
        <v>Norman</v>
      </c>
      <c r="B393">
        <v>1</v>
      </c>
      <c r="D393">
        <v>1</v>
      </c>
      <c r="E393">
        <v>18</v>
      </c>
      <c r="F393" s="1">
        <v>42968</v>
      </c>
      <c r="G393" s="1">
        <v>42970</v>
      </c>
      <c r="H393">
        <v>5</v>
      </c>
      <c r="I393">
        <v>42.010000000000005</v>
      </c>
      <c r="J393">
        <v>0</v>
      </c>
      <c r="K393">
        <v>35.252431399999999</v>
      </c>
      <c r="L393">
        <v>-97.613839600000006</v>
      </c>
      <c r="M393" s="5">
        <f>ACOS(COS(RADIANS(90-$P$2)) *COS(RADIANS(90-Table224[[#This Row],[Latitude]])) +SIN(RADIANS(90-$P$2)) *SIN(RADIANS(90-Table224[[#This Row],[Latitude]])) *COS(RADIANS($Q$2-Table224[[#This Row],[Longitude]]))) *3958.756</f>
        <v>9.9665656043395057</v>
      </c>
      <c r="N393" s="5">
        <f>Table22[[#This Row],[Permit Approval Date]]-Table22[[#This Row],[Permit Submitted Date]]</f>
        <v>0</v>
      </c>
    </row>
    <row r="394" spans="1:14">
      <c r="A394" t="str">
        <f>"Norman"</f>
        <v>Norman</v>
      </c>
      <c r="B394">
        <v>1</v>
      </c>
      <c r="D394">
        <v>1</v>
      </c>
      <c r="E394">
        <v>18</v>
      </c>
      <c r="F394" s="1">
        <v>42972</v>
      </c>
      <c r="G394" s="1">
        <v>42977</v>
      </c>
      <c r="H394">
        <v>2</v>
      </c>
      <c r="I394">
        <v>16.920000000000002</v>
      </c>
      <c r="J394">
        <v>0</v>
      </c>
      <c r="K394">
        <v>35.261928299999994</v>
      </c>
      <c r="L394">
        <v>-96.956524599999995</v>
      </c>
      <c r="M394" s="5">
        <f>ACOS(COS(RADIANS(90-$P$2)) *COS(RADIANS(90-Table224[[#This Row],[Latitude]])) +SIN(RADIANS(90-$P$2)) *SIN(RADIANS(90-Table224[[#This Row],[Latitude]])) *COS(RADIANS($Q$2-Table224[[#This Row],[Longitude]]))) *3958.756</f>
        <v>27.926728258825992</v>
      </c>
      <c r="N394" s="5">
        <f>Table22[[#This Row],[Permit Approval Date]]-Table22[[#This Row],[Permit Submitted Date]]</f>
        <v>0</v>
      </c>
    </row>
    <row r="395" spans="1:14">
      <c r="A395" t="str">
        <f>"Norman"</f>
        <v>Norman</v>
      </c>
      <c r="B395">
        <v>0</v>
      </c>
      <c r="D395">
        <v>1</v>
      </c>
      <c r="E395">
        <v>18</v>
      </c>
      <c r="F395" s="1">
        <v>42975</v>
      </c>
      <c r="G395" s="1">
        <v>42978</v>
      </c>
      <c r="H395">
        <v>4</v>
      </c>
      <c r="I395">
        <v>36.24</v>
      </c>
      <c r="J395">
        <v>0</v>
      </c>
      <c r="K395">
        <v>35.262937899999997</v>
      </c>
      <c r="L395">
        <v>-97.316161600000001</v>
      </c>
      <c r="M395" s="5">
        <f>ACOS(COS(RADIANS(90-$P$2)) *COS(RADIANS(90-Table224[[#This Row],[Latitude]])) +SIN(RADIANS(90-$P$2)) *SIN(RADIANS(90-Table224[[#This Row],[Latitude]])) *COS(RADIANS($Q$2-Table224[[#This Row],[Longitude]]))) *3958.756</f>
        <v>8.3452968784445485</v>
      </c>
      <c r="N395" s="5">
        <f>Table22[[#This Row],[Permit Approval Date]]-Table22[[#This Row],[Permit Submitted Date]]</f>
        <v>0</v>
      </c>
    </row>
    <row r="396" spans="1:14">
      <c r="A396" t="str">
        <f>"Norman"</f>
        <v>Norman</v>
      </c>
      <c r="B396">
        <v>1</v>
      </c>
      <c r="C396">
        <v>1</v>
      </c>
      <c r="D396">
        <v>1</v>
      </c>
      <c r="E396">
        <v>18</v>
      </c>
      <c r="F396" s="1">
        <v>42978</v>
      </c>
      <c r="G396" s="1">
        <v>42978</v>
      </c>
      <c r="H396">
        <v>14</v>
      </c>
      <c r="I396">
        <v>68.599999999999994</v>
      </c>
      <c r="J396">
        <v>29.5</v>
      </c>
      <c r="K396">
        <v>35.244834499999996</v>
      </c>
      <c r="L396">
        <v>-97.040178399999988</v>
      </c>
      <c r="M396" s="5">
        <f>ACOS(COS(RADIANS(90-$P$2)) *COS(RADIANS(90-Table224[[#This Row],[Latitude]])) +SIN(RADIANS(90-$P$2)) *SIN(RADIANS(90-Table224[[#This Row],[Latitude]])) *COS(RADIANS($Q$2-Table224[[#This Row],[Longitude]]))) *3958.756</f>
        <v>23.09595991138977</v>
      </c>
      <c r="N396" s="5">
        <f>Table22[[#This Row],[Permit Approval Date]]-Table22[[#This Row],[Permit Submitted Date]]</f>
        <v>0</v>
      </c>
    </row>
    <row r="397" spans="1:14">
      <c r="A397" t="str">
        <f>"Norman"</f>
        <v>Norman</v>
      </c>
      <c r="B397">
        <v>1</v>
      </c>
      <c r="C397">
        <v>1</v>
      </c>
      <c r="D397">
        <v>1</v>
      </c>
      <c r="E397">
        <v>18</v>
      </c>
      <c r="F397" s="1">
        <v>42979</v>
      </c>
      <c r="G397" s="1">
        <v>42979</v>
      </c>
      <c r="H397">
        <v>8</v>
      </c>
      <c r="I397">
        <v>48.28</v>
      </c>
      <c r="J397">
        <v>20.82</v>
      </c>
      <c r="K397">
        <v>35.2157731</v>
      </c>
      <c r="L397">
        <v>-97.454911899999999</v>
      </c>
      <c r="M397" s="5">
        <f>ACOS(COS(RADIANS(90-$P$2)) *COS(RADIANS(90-Table224[[#This Row],[Latitude]])) +SIN(RADIANS(90-$P$2)) *SIN(RADIANS(90-Table224[[#This Row],[Latitude]])) *COS(RADIANS($Q$2-Table224[[#This Row],[Longitude]]))) *3958.756</f>
        <v>0.81775147015827876</v>
      </c>
      <c r="N397" s="5">
        <f>Table22[[#This Row],[Permit Approval Date]]-Table22[[#This Row],[Permit Submitted Date]]</f>
        <v>3</v>
      </c>
    </row>
    <row r="398" spans="1:14">
      <c r="A398" t="str">
        <f>"Norman"</f>
        <v>Norman</v>
      </c>
      <c r="B398">
        <v>1</v>
      </c>
      <c r="D398">
        <v>1</v>
      </c>
      <c r="E398">
        <v>18</v>
      </c>
      <c r="F398" s="1">
        <v>42985</v>
      </c>
      <c r="G398" s="1">
        <v>43003</v>
      </c>
      <c r="H398">
        <v>6</v>
      </c>
      <c r="I398">
        <v>53.629999999999995</v>
      </c>
      <c r="J398">
        <v>0</v>
      </c>
      <c r="K398">
        <v>34.978141999999998</v>
      </c>
      <c r="L398">
        <v>-97.20561099999999</v>
      </c>
      <c r="M398" s="5">
        <f>ACOS(COS(RADIANS(90-$P$2)) *COS(RADIANS(90-Table224[[#This Row],[Latitude]])) +SIN(RADIANS(90-$P$2)) *SIN(RADIANS(90-Table224[[#This Row],[Latitude]])) *COS(RADIANS($Q$2-Table224[[#This Row],[Longitude]]))) *3958.756</f>
        <v>20.824309149582572</v>
      </c>
      <c r="N398" s="5">
        <f>Table22[[#This Row],[Permit Approval Date]]-Table22[[#This Row],[Permit Submitted Date]]</f>
        <v>6</v>
      </c>
    </row>
    <row r="399" spans="1:14">
      <c r="A399" t="str">
        <f>"Norman"</f>
        <v>Norman</v>
      </c>
      <c r="B399">
        <v>1</v>
      </c>
      <c r="C399">
        <v>1</v>
      </c>
      <c r="D399">
        <v>1</v>
      </c>
      <c r="E399">
        <v>18</v>
      </c>
      <c r="F399" s="1">
        <v>42985</v>
      </c>
      <c r="G399" s="1">
        <v>43004</v>
      </c>
      <c r="H399">
        <v>5</v>
      </c>
      <c r="I399">
        <v>26.33</v>
      </c>
      <c r="J399">
        <v>12</v>
      </c>
      <c r="K399">
        <v>35.060296100000002</v>
      </c>
      <c r="L399">
        <v>-96.696200199999993</v>
      </c>
      <c r="M399" s="5">
        <f>ACOS(COS(RADIANS(90-$P$2)) *COS(RADIANS(90-Table224[[#This Row],[Latitude]])) +SIN(RADIANS(90-$P$2)) *SIN(RADIANS(90-Table224[[#This Row],[Latitude]])) *COS(RADIANS($Q$2-Table224[[#This Row],[Longitude]]))) *3958.756</f>
        <v>43.58256694746234</v>
      </c>
      <c r="N399" s="5">
        <f>Table22[[#This Row],[Permit Approval Date]]-Table22[[#This Row],[Permit Submitted Date]]</f>
        <v>9</v>
      </c>
    </row>
    <row r="400" spans="1:14">
      <c r="A400" t="str">
        <f>"Norman"</f>
        <v>Norman</v>
      </c>
      <c r="B400">
        <v>0</v>
      </c>
      <c r="D400">
        <v>1</v>
      </c>
      <c r="E400">
        <v>18</v>
      </c>
      <c r="F400" s="1">
        <v>42992</v>
      </c>
      <c r="G400" s="1">
        <v>42992</v>
      </c>
      <c r="H400">
        <v>7</v>
      </c>
      <c r="I400">
        <v>52.550000000000004</v>
      </c>
      <c r="J400">
        <v>0</v>
      </c>
      <c r="K400">
        <v>35.232937899999996</v>
      </c>
      <c r="L400">
        <v>-97.006161599999999</v>
      </c>
      <c r="M400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400" s="5">
        <f>Table22[[#This Row],[Permit Approval Date]]-Table22[[#This Row],[Permit Submitted Date]]</f>
        <v>0</v>
      </c>
    </row>
    <row r="401" spans="1:14">
      <c r="A401" t="str">
        <f>"Norman"</f>
        <v>Norman</v>
      </c>
      <c r="B401">
        <v>1</v>
      </c>
      <c r="D401">
        <v>2</v>
      </c>
      <c r="E401">
        <v>18</v>
      </c>
      <c r="F401" s="1">
        <v>42993</v>
      </c>
      <c r="G401" s="1">
        <v>42993</v>
      </c>
      <c r="H401">
        <v>8</v>
      </c>
      <c r="I401">
        <v>61.949999999999996</v>
      </c>
      <c r="J401">
        <v>1</v>
      </c>
      <c r="K401">
        <v>35.440556999999998</v>
      </c>
      <c r="L401">
        <v>-97.650181400000008</v>
      </c>
      <c r="M401" s="5">
        <f>ACOS(COS(RADIANS(90-$P$2)) *COS(RADIANS(90-Table224[[#This Row],[Latitude]])) +SIN(RADIANS(90-$P$2)) *SIN(RADIANS(90-Table224[[#This Row],[Latitude]])) *COS(RADIANS($Q$2-Table224[[#This Row],[Longitude]]))) *3958.756</f>
        <v>19.853895442695702</v>
      </c>
      <c r="N401" s="5">
        <f>Table22[[#This Row],[Permit Approval Date]]-Table22[[#This Row],[Permit Submitted Date]]</f>
        <v>11</v>
      </c>
    </row>
    <row r="402" spans="1:14">
      <c r="A402" t="str">
        <f>"Norman"</f>
        <v>Norman</v>
      </c>
      <c r="B402">
        <v>1</v>
      </c>
      <c r="D402">
        <v>1</v>
      </c>
      <c r="E402">
        <v>18</v>
      </c>
      <c r="F402" s="1">
        <v>42997</v>
      </c>
      <c r="G402" s="1">
        <v>42997</v>
      </c>
      <c r="H402">
        <v>6</v>
      </c>
      <c r="I402">
        <v>51.95</v>
      </c>
      <c r="J402">
        <v>0</v>
      </c>
      <c r="K402">
        <v>34.845301499999998</v>
      </c>
      <c r="L402">
        <v>-97.436652800000005</v>
      </c>
      <c r="M402" s="5">
        <f>ACOS(COS(RADIANS(90-$P$2)) *COS(RADIANS(90-Table224[[#This Row],[Latitude]])) +SIN(RADIANS(90-$P$2)) *SIN(RADIANS(90-Table224[[#This Row],[Latitude]])) *COS(RADIANS($Q$2-Table224[[#This Row],[Longitude]]))) *3958.756</f>
        <v>24.933003935635984</v>
      </c>
      <c r="N402" s="5">
        <f>Table22[[#This Row],[Permit Approval Date]]-Table22[[#This Row],[Permit Submitted Date]]</f>
        <v>12</v>
      </c>
    </row>
    <row r="403" spans="1:14">
      <c r="A403" t="str">
        <f>"Norman"</f>
        <v>Norman</v>
      </c>
      <c r="B403">
        <v>1</v>
      </c>
      <c r="D403">
        <v>1</v>
      </c>
      <c r="E403">
        <v>18</v>
      </c>
      <c r="F403" s="1">
        <v>42997</v>
      </c>
      <c r="G403" s="1">
        <v>43004</v>
      </c>
      <c r="H403">
        <v>4</v>
      </c>
      <c r="I403">
        <v>42.28</v>
      </c>
      <c r="J403">
        <v>0</v>
      </c>
      <c r="K403">
        <v>35.233924999999999</v>
      </c>
      <c r="L403">
        <v>-97.269214000000005</v>
      </c>
      <c r="M403" s="5">
        <f>ACOS(COS(RADIANS(90-$P$2)) *COS(RADIANS(90-Table224[[#This Row],[Latitude]])) +SIN(RADIANS(90-$P$2)) *SIN(RADIANS(90-Table224[[#This Row],[Latitude]])) *COS(RADIANS($Q$2-Table224[[#This Row],[Longitude]]))) *3958.756</f>
        <v>10.196972675987457</v>
      </c>
      <c r="N403" s="5">
        <f>Table22[[#This Row],[Permit Approval Date]]-Table22[[#This Row],[Permit Submitted Date]]</f>
        <v>11</v>
      </c>
    </row>
    <row r="404" spans="1:14">
      <c r="A404" t="str">
        <f>"Norman"</f>
        <v>Norman</v>
      </c>
      <c r="B404">
        <v>1</v>
      </c>
      <c r="D404">
        <v>1</v>
      </c>
      <c r="E404">
        <v>18</v>
      </c>
      <c r="F404" s="1">
        <v>43000</v>
      </c>
      <c r="G404" s="1">
        <v>43003</v>
      </c>
      <c r="H404">
        <v>6</v>
      </c>
      <c r="I404">
        <v>58.289999999999992</v>
      </c>
      <c r="J404">
        <v>0</v>
      </c>
      <c r="K404">
        <v>35.158142000000005</v>
      </c>
      <c r="L404">
        <v>-97.145610999999988</v>
      </c>
      <c r="M404" s="5">
        <f>ACOS(COS(RADIANS(90-$P$2)) *COS(RADIANS(90-Table224[[#This Row],[Latitude]])) +SIN(RADIANS(90-$P$2)) *SIN(RADIANS(90-Table224[[#This Row],[Latitude]])) *COS(RADIANS($Q$2-Table224[[#This Row],[Longitude]]))) *3958.756</f>
        <v>17.317968646855981</v>
      </c>
      <c r="N404" s="5">
        <f>Table22[[#This Row],[Permit Approval Date]]-Table22[[#This Row],[Permit Submitted Date]]</f>
        <v>0</v>
      </c>
    </row>
    <row r="405" spans="1:14">
      <c r="A405" t="str">
        <f>"Norman"</f>
        <v>Norman</v>
      </c>
      <c r="B405">
        <v>1</v>
      </c>
      <c r="D405">
        <v>1</v>
      </c>
      <c r="E405">
        <v>18</v>
      </c>
      <c r="F405" s="1">
        <v>43005</v>
      </c>
      <c r="G405" s="1">
        <v>43018</v>
      </c>
      <c r="H405">
        <v>6</v>
      </c>
      <c r="I405">
        <v>48.95</v>
      </c>
      <c r="J405">
        <v>0</v>
      </c>
      <c r="K405">
        <v>35.118141999999999</v>
      </c>
      <c r="L405">
        <v>-97.395610999999988</v>
      </c>
      <c r="M405" s="5">
        <f>ACOS(COS(RADIANS(90-$P$2)) *COS(RADIANS(90-Table224[[#This Row],[Latitude]])) +SIN(RADIANS(90-$P$2)) *SIN(RADIANS(90-Table224[[#This Row],[Latitude]])) *COS(RADIANS($Q$2-Table224[[#This Row],[Longitude]]))) *3958.756</f>
        <v>6.7237700643746559</v>
      </c>
      <c r="N405" s="5">
        <f>Table22[[#This Row],[Permit Approval Date]]-Table22[[#This Row],[Permit Submitted Date]]</f>
        <v>11</v>
      </c>
    </row>
    <row r="406" spans="1:14">
      <c r="A406" t="str">
        <f>"Norman"</f>
        <v>Norman</v>
      </c>
      <c r="B406">
        <v>1</v>
      </c>
      <c r="D406">
        <v>1</v>
      </c>
      <c r="E406">
        <v>18</v>
      </c>
      <c r="F406" s="1">
        <v>43007</v>
      </c>
      <c r="G406" s="1">
        <v>43014</v>
      </c>
      <c r="H406">
        <v>4</v>
      </c>
      <c r="I406">
        <v>33.299999999999997</v>
      </c>
      <c r="J406">
        <v>0</v>
      </c>
      <c r="K406">
        <v>35.108142000000001</v>
      </c>
      <c r="L406">
        <v>-97.325610999999995</v>
      </c>
      <c r="M406" s="5">
        <f>ACOS(COS(RADIANS(90-$P$2)) *COS(RADIANS(90-Table224[[#This Row],[Latitude]])) +SIN(RADIANS(90-$P$2)) *SIN(RADIANS(90-Table224[[#This Row],[Latitude]])) *COS(RADIANS($Q$2-Table224[[#This Row],[Longitude]]))) *3958.756</f>
        <v>9.6179996795149965</v>
      </c>
      <c r="N406" s="5">
        <f>Table22[[#This Row],[Permit Approval Date]]-Table22[[#This Row],[Permit Submitted Date]]</f>
        <v>0</v>
      </c>
    </row>
    <row r="407" spans="1:14">
      <c r="A407" t="str">
        <f>"Norman"</f>
        <v>Norman</v>
      </c>
      <c r="B407">
        <v>0</v>
      </c>
      <c r="C407">
        <v>1</v>
      </c>
      <c r="D407">
        <v>1</v>
      </c>
      <c r="E407">
        <v>18</v>
      </c>
      <c r="F407" s="1">
        <v>43010</v>
      </c>
      <c r="G407" s="1">
        <v>43010</v>
      </c>
      <c r="H407">
        <v>5</v>
      </c>
      <c r="I407">
        <v>26.2</v>
      </c>
      <c r="J407">
        <v>21.7</v>
      </c>
      <c r="K407">
        <v>35.422937899999994</v>
      </c>
      <c r="L407">
        <v>-97.106161600000007</v>
      </c>
      <c r="M407" s="5">
        <f>ACOS(COS(RADIANS(90-$P$2)) *COS(RADIANS(90-Table224[[#This Row],[Latitude]])) +SIN(RADIANS(90-$P$2)) *SIN(RADIANS(90-Table224[[#This Row],[Latitude]])) *COS(RADIANS($Q$2-Table224[[#This Row],[Longitude]]))) *3958.756</f>
        <v>24.350899798056059</v>
      </c>
      <c r="N407" s="5">
        <f>Table22[[#This Row],[Permit Approval Date]]-Table22[[#This Row],[Permit Submitted Date]]</f>
        <v>0</v>
      </c>
    </row>
    <row r="408" spans="1:14">
      <c r="A408" t="str">
        <f>"Norman"</f>
        <v>Norman</v>
      </c>
      <c r="B408">
        <v>1</v>
      </c>
      <c r="C408">
        <v>1</v>
      </c>
      <c r="D408">
        <v>2</v>
      </c>
      <c r="E408">
        <v>18</v>
      </c>
      <c r="F408" s="1">
        <v>43014</v>
      </c>
      <c r="G408" s="1">
        <v>43014</v>
      </c>
      <c r="H408">
        <v>4</v>
      </c>
      <c r="I408">
        <v>15.969999999999999</v>
      </c>
      <c r="J408">
        <v>22.46</v>
      </c>
      <c r="K408">
        <v>35.180556999999993</v>
      </c>
      <c r="L408">
        <v>-97.540181399999994</v>
      </c>
      <c r="M408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408" s="5">
        <f>Table22[[#This Row],[Permit Approval Date]]-Table22[[#This Row],[Permit Submitted Date]]</f>
        <v>6</v>
      </c>
    </row>
    <row r="409" spans="1:14">
      <c r="A409" t="str">
        <f>"Norman"</f>
        <v>Norman</v>
      </c>
      <c r="B409">
        <v>0</v>
      </c>
      <c r="D409">
        <v>1</v>
      </c>
      <c r="E409">
        <v>18</v>
      </c>
      <c r="F409" s="1">
        <v>43014</v>
      </c>
      <c r="G409" s="1">
        <v>43021</v>
      </c>
      <c r="H409">
        <v>9</v>
      </c>
      <c r="I409">
        <v>83.67</v>
      </c>
      <c r="J409">
        <v>0</v>
      </c>
      <c r="K409">
        <v>35.552937899999996</v>
      </c>
      <c r="L409">
        <v>-96.986161600000003</v>
      </c>
      <c r="M409" s="5">
        <f>ACOS(COS(RADIANS(90-$P$2)) *COS(RADIANS(90-Table224[[#This Row],[Latitude]])) +SIN(RADIANS(90-$P$2)) *SIN(RADIANS(90-Table224[[#This Row],[Latitude]])) *COS(RADIANS($Q$2-Table224[[#This Row],[Longitude]]))) *3958.756</f>
        <v>35.316230846414051</v>
      </c>
      <c r="N409" s="5">
        <f>Table22[[#This Row],[Permit Approval Date]]-Table22[[#This Row],[Permit Submitted Date]]</f>
        <v>8</v>
      </c>
    </row>
    <row r="410" spans="1:14">
      <c r="A410" t="str">
        <f>"Norman"</f>
        <v>Norman</v>
      </c>
      <c r="B410">
        <v>1</v>
      </c>
      <c r="D410">
        <v>1</v>
      </c>
      <c r="E410">
        <v>18</v>
      </c>
      <c r="F410" s="1">
        <v>43019</v>
      </c>
      <c r="G410" s="1">
        <v>43035</v>
      </c>
      <c r="H410">
        <v>5</v>
      </c>
      <c r="I410">
        <v>32.67</v>
      </c>
      <c r="J410">
        <v>7.2799999999999994</v>
      </c>
      <c r="K410">
        <v>34.923925000000004</v>
      </c>
      <c r="L410">
        <v>-96.979213999999999</v>
      </c>
      <c r="M410" s="5">
        <f>ACOS(COS(RADIANS(90-$P$2)) *COS(RADIANS(90-Table224[[#This Row],[Latitude]])) +SIN(RADIANS(90-$P$2)) *SIN(RADIANS(90-Table224[[#This Row],[Latitude]])) *COS(RADIANS($Q$2-Table224[[#This Row],[Longitude]]))) *3958.756</f>
        <v>32.844056368042644</v>
      </c>
      <c r="N410" s="5">
        <f>Table22[[#This Row],[Permit Approval Date]]-Table22[[#This Row],[Permit Submitted Date]]</f>
        <v>0</v>
      </c>
    </row>
    <row r="411" spans="1:14">
      <c r="A411" t="str">
        <f>"Norman"</f>
        <v>Norman</v>
      </c>
      <c r="B411">
        <v>1</v>
      </c>
      <c r="D411">
        <v>1</v>
      </c>
      <c r="E411">
        <v>18</v>
      </c>
      <c r="F411" s="1">
        <v>43020</v>
      </c>
      <c r="G411" s="1">
        <v>43025</v>
      </c>
      <c r="H411">
        <v>7</v>
      </c>
      <c r="I411">
        <v>43.73</v>
      </c>
      <c r="J411">
        <v>0</v>
      </c>
      <c r="K411">
        <v>35.2536214</v>
      </c>
      <c r="L411">
        <v>-97.449232199999997</v>
      </c>
      <c r="M411" s="5">
        <f>ACOS(COS(RADIANS(90-$P$2)) *COS(RADIANS(90-Table224[[#This Row],[Latitude]])) +SIN(RADIANS(90-$P$2)) *SIN(RADIANS(90-Table224[[#This Row],[Latitude]])) *COS(RADIANS($Q$2-Table224[[#This Row],[Longitude]]))) *3958.756</f>
        <v>3.2888620589201505</v>
      </c>
      <c r="N411" s="5">
        <f>Table22[[#This Row],[Permit Approval Date]]-Table22[[#This Row],[Permit Submitted Date]]</f>
        <v>22</v>
      </c>
    </row>
    <row r="412" spans="1:14">
      <c r="A412" t="str">
        <f>"Norman"</f>
        <v>Norman</v>
      </c>
      <c r="B412">
        <v>1</v>
      </c>
      <c r="D412">
        <v>1</v>
      </c>
      <c r="E412">
        <v>18</v>
      </c>
      <c r="F412" s="1">
        <v>43020</v>
      </c>
      <c r="G412" s="1">
        <v>43028</v>
      </c>
      <c r="H412">
        <v>5</v>
      </c>
      <c r="I412">
        <v>38.92</v>
      </c>
      <c r="J412">
        <v>0</v>
      </c>
      <c r="K412">
        <v>35.140682599999998</v>
      </c>
      <c r="L412">
        <v>-97.382868299999998</v>
      </c>
      <c r="M412" s="5">
        <f>ACOS(COS(RADIANS(90-$P$2)) *COS(RADIANS(90-Table224[[#This Row],[Latitude]])) +SIN(RADIANS(90-$P$2)) *SIN(RADIANS(90-Table224[[#This Row],[Latitude]])) *COS(RADIANS($Q$2-Table224[[#This Row],[Longitude]]))) *3958.756</f>
        <v>5.777002977755803</v>
      </c>
      <c r="N412" s="5">
        <f>Table22[[#This Row],[Permit Approval Date]]-Table22[[#This Row],[Permit Submitted Date]]</f>
        <v>0</v>
      </c>
    </row>
    <row r="413" spans="1:14">
      <c r="A413" t="str">
        <f>"Norman"</f>
        <v>Norman</v>
      </c>
      <c r="B413">
        <v>1</v>
      </c>
      <c r="D413">
        <v>1</v>
      </c>
      <c r="E413">
        <v>18</v>
      </c>
      <c r="F413" s="1">
        <v>43020</v>
      </c>
      <c r="G413" s="1">
        <v>43021</v>
      </c>
      <c r="H413">
        <v>4</v>
      </c>
      <c r="I413">
        <v>26.740000000000002</v>
      </c>
      <c r="J413">
        <v>2.2999999999999998</v>
      </c>
      <c r="K413">
        <v>35.333925000000001</v>
      </c>
      <c r="L413">
        <v>-97.419213999999997</v>
      </c>
      <c r="M413" s="5">
        <f>ACOS(COS(RADIANS(90-$P$2)) *COS(RADIANS(90-Table224[[#This Row],[Latitude]])) +SIN(RADIANS(90-$P$2)) *SIN(RADIANS(90-Table224[[#This Row],[Latitude]])) *COS(RADIANS($Q$2-Table224[[#This Row],[Longitude]]))) *3958.756</f>
        <v>8.9682435831207172</v>
      </c>
      <c r="N413" s="5">
        <f>Table22[[#This Row],[Permit Approval Date]]-Table22[[#This Row],[Permit Submitted Date]]</f>
        <v>0</v>
      </c>
    </row>
    <row r="414" spans="1:14">
      <c r="A414" t="str">
        <f>"Norman"</f>
        <v>Norman</v>
      </c>
      <c r="B414">
        <v>1</v>
      </c>
      <c r="D414">
        <v>1</v>
      </c>
      <c r="E414">
        <v>18</v>
      </c>
      <c r="F414" s="1">
        <v>43021</v>
      </c>
      <c r="G414" s="1">
        <v>43032</v>
      </c>
      <c r="H414">
        <v>7</v>
      </c>
      <c r="I414">
        <v>70.53</v>
      </c>
      <c r="J414">
        <v>0</v>
      </c>
      <c r="K414">
        <v>34.693205599999999</v>
      </c>
      <c r="L414">
        <v>-97.158782399999993</v>
      </c>
      <c r="M414" s="5">
        <f>ACOS(COS(RADIANS(90-$P$2)) *COS(RADIANS(90-Table224[[#This Row],[Latitude]])) +SIN(RADIANS(90-$P$2)) *SIN(RADIANS(90-Table224[[#This Row],[Latitude]])) *COS(RADIANS($Q$2-Table224[[#This Row],[Longitude]]))) *3958.756</f>
        <v>39.004969524934992</v>
      </c>
      <c r="N414" s="5">
        <f>Table22[[#This Row],[Permit Approval Date]]-Table22[[#This Row],[Permit Submitted Date]]</f>
        <v>14</v>
      </c>
    </row>
    <row r="415" spans="1:14">
      <c r="A415" t="str">
        <f>"Norman"</f>
        <v>Norman</v>
      </c>
      <c r="B415">
        <v>1</v>
      </c>
      <c r="D415">
        <v>1</v>
      </c>
      <c r="E415">
        <v>18</v>
      </c>
      <c r="F415" s="1">
        <v>43025</v>
      </c>
      <c r="G415" s="1">
        <v>43046</v>
      </c>
      <c r="H415">
        <v>5</v>
      </c>
      <c r="I415">
        <v>45.33</v>
      </c>
      <c r="J415">
        <v>0</v>
      </c>
      <c r="K415">
        <v>34.928142000000001</v>
      </c>
      <c r="L415">
        <v>-97.295610999999994</v>
      </c>
      <c r="M415" s="5">
        <f>ACOS(COS(RADIANS(90-$P$2)) *COS(RADIANS(90-Table224[[#This Row],[Latitude]])) +SIN(RADIANS(90-$P$2)) *SIN(RADIANS(90-Table224[[#This Row],[Latitude]])) *COS(RADIANS($Q$2-Table224[[#This Row],[Longitude]]))) *3958.756</f>
        <v>21.016135911583238</v>
      </c>
      <c r="N415" s="5">
        <f>Table22[[#This Row],[Permit Approval Date]]-Table22[[#This Row],[Permit Submitted Date]]</f>
        <v>0</v>
      </c>
    </row>
    <row r="416" spans="1:14">
      <c r="A416" t="str">
        <f>"Norman"</f>
        <v>Norman</v>
      </c>
      <c r="B416">
        <v>0</v>
      </c>
      <c r="D416">
        <v>1</v>
      </c>
      <c r="E416">
        <v>18</v>
      </c>
      <c r="F416" s="1">
        <v>43028</v>
      </c>
      <c r="G416" s="1">
        <v>43035</v>
      </c>
      <c r="H416">
        <v>4</v>
      </c>
      <c r="I416">
        <v>28.72</v>
      </c>
      <c r="J416">
        <v>0</v>
      </c>
      <c r="K416">
        <v>35.212937899999993</v>
      </c>
      <c r="L416">
        <v>-97.576161600000006</v>
      </c>
      <c r="M416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16" s="5">
        <f>Table22[[#This Row],[Permit Approval Date]]-Table22[[#This Row],[Permit Submitted Date]]</f>
        <v>0</v>
      </c>
    </row>
    <row r="417" spans="1:14">
      <c r="A417" t="str">
        <f>"Norman"</f>
        <v>Norman</v>
      </c>
      <c r="B417">
        <v>1</v>
      </c>
      <c r="D417">
        <v>1</v>
      </c>
      <c r="E417">
        <v>18</v>
      </c>
      <c r="F417" s="1">
        <v>43033</v>
      </c>
      <c r="G417" s="1">
        <v>43034</v>
      </c>
      <c r="H417">
        <v>6</v>
      </c>
      <c r="I417">
        <v>30.25</v>
      </c>
      <c r="J417">
        <v>0</v>
      </c>
      <c r="K417">
        <v>35.203924999999998</v>
      </c>
      <c r="L417">
        <v>-97.459214000000003</v>
      </c>
      <c r="M417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417" s="5">
        <f>Table22[[#This Row],[Permit Approval Date]]-Table22[[#This Row],[Permit Submitted Date]]</f>
        <v>0</v>
      </c>
    </row>
    <row r="418" spans="1:14">
      <c r="A418" t="str">
        <f>"Norman"</f>
        <v>Norman</v>
      </c>
      <c r="B418">
        <v>1</v>
      </c>
      <c r="D418">
        <v>1</v>
      </c>
      <c r="E418">
        <v>18</v>
      </c>
      <c r="F418" s="1">
        <v>43035</v>
      </c>
      <c r="G418" s="1">
        <v>43035</v>
      </c>
      <c r="H418">
        <v>4</v>
      </c>
      <c r="I418">
        <v>31</v>
      </c>
      <c r="J418">
        <v>0</v>
      </c>
      <c r="K418">
        <v>35.180954999999997</v>
      </c>
      <c r="L418">
        <v>-97.451639999999998</v>
      </c>
      <c r="M418" s="5">
        <f>ACOS(COS(RADIANS(90-$P$2)) *COS(RADIANS(90-Table224[[#This Row],[Latitude]])) +SIN(RADIANS(90-$P$2)) *SIN(RADIANS(90-Table224[[#This Row],[Latitude]])) *COS(RADIANS($Q$2-Table224[[#This Row],[Longitude]]))) *3958.756</f>
        <v>1.7582172508966802</v>
      </c>
      <c r="N418" s="5">
        <f>Table22[[#This Row],[Permit Approval Date]]-Table22[[#This Row],[Permit Submitted Date]]</f>
        <v>7</v>
      </c>
    </row>
    <row r="419" spans="1:14">
      <c r="A419" t="str">
        <f>"Norman"</f>
        <v>Norman</v>
      </c>
      <c r="B419">
        <v>0</v>
      </c>
      <c r="D419">
        <v>1</v>
      </c>
      <c r="E419">
        <v>18</v>
      </c>
      <c r="F419" s="1">
        <v>43035</v>
      </c>
      <c r="G419" s="1">
        <v>43035</v>
      </c>
      <c r="H419">
        <v>3</v>
      </c>
      <c r="I419">
        <v>21.81</v>
      </c>
      <c r="J419">
        <v>0</v>
      </c>
      <c r="K419">
        <v>36.452937899999995</v>
      </c>
      <c r="L419">
        <v>-97.7861616</v>
      </c>
      <c r="M419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419" s="5">
        <f>Table22[[#This Row],[Permit Approval Date]]-Table22[[#This Row],[Permit Submitted Date]]</f>
        <v>4</v>
      </c>
    </row>
    <row r="420" spans="1:14">
      <c r="A420" t="str">
        <f>"Norman"</f>
        <v>Norman</v>
      </c>
      <c r="B420">
        <v>0</v>
      </c>
      <c r="D420">
        <v>1</v>
      </c>
      <c r="E420">
        <v>18</v>
      </c>
      <c r="F420" s="1">
        <v>43040</v>
      </c>
      <c r="G420" s="1">
        <v>43053</v>
      </c>
      <c r="H420">
        <v>4</v>
      </c>
      <c r="I420">
        <v>34.67</v>
      </c>
      <c r="J420">
        <v>0</v>
      </c>
      <c r="K420">
        <v>34.982937899999996</v>
      </c>
      <c r="L420">
        <v>-97.396161599999999</v>
      </c>
      <c r="M420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420" s="5">
        <f>Table22[[#This Row],[Permit Approval Date]]-Table22[[#This Row],[Permit Submitted Date]]</f>
        <v>0</v>
      </c>
    </row>
    <row r="421" spans="1:14">
      <c r="A421" t="str">
        <f>"Norman"</f>
        <v>Norman</v>
      </c>
      <c r="B421">
        <v>0</v>
      </c>
      <c r="D421">
        <v>1</v>
      </c>
      <c r="E421">
        <v>18</v>
      </c>
      <c r="F421" s="1">
        <v>43042</v>
      </c>
      <c r="G421" s="1">
        <v>43053</v>
      </c>
      <c r="H421">
        <v>3</v>
      </c>
      <c r="I421">
        <v>22.11</v>
      </c>
      <c r="J421">
        <v>0</v>
      </c>
      <c r="K421">
        <v>35.332937899999997</v>
      </c>
      <c r="L421">
        <v>-97.326161600000006</v>
      </c>
      <c r="M421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421" s="5">
        <f>Table22[[#This Row],[Permit Approval Date]]-Table22[[#This Row],[Permit Submitted Date]]</f>
        <v>0</v>
      </c>
    </row>
    <row r="422" spans="1:14">
      <c r="A422" t="str">
        <f>"Norman"</f>
        <v>Norman</v>
      </c>
      <c r="B422">
        <v>0</v>
      </c>
      <c r="D422">
        <v>1</v>
      </c>
      <c r="E422">
        <v>18</v>
      </c>
      <c r="F422" s="1">
        <v>43045</v>
      </c>
      <c r="G422" s="1">
        <v>43046</v>
      </c>
      <c r="H422">
        <v>4</v>
      </c>
      <c r="I422">
        <v>29.069999999999997</v>
      </c>
      <c r="J422">
        <v>0</v>
      </c>
      <c r="K422">
        <v>35.032937899999993</v>
      </c>
      <c r="L422">
        <v>-97.296161600000005</v>
      </c>
      <c r="M422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422" s="5">
        <f>Table22[[#This Row],[Permit Approval Date]]-Table22[[#This Row],[Permit Submitted Date]]</f>
        <v>3</v>
      </c>
    </row>
    <row r="423" spans="1:14">
      <c r="A423" t="str">
        <f>"Norman"</f>
        <v>Norman</v>
      </c>
      <c r="B423">
        <v>0</v>
      </c>
      <c r="D423">
        <v>1</v>
      </c>
      <c r="E423">
        <v>18</v>
      </c>
      <c r="F423" s="1">
        <v>43046</v>
      </c>
      <c r="G423" s="1">
        <v>43054</v>
      </c>
      <c r="H423">
        <v>4</v>
      </c>
      <c r="I423">
        <v>28.88</v>
      </c>
      <c r="J423">
        <v>0</v>
      </c>
      <c r="K423">
        <v>34.992937899999994</v>
      </c>
      <c r="L423">
        <v>-97.256161599999999</v>
      </c>
      <c r="M423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423" s="5">
        <f>Table22[[#This Row],[Permit Approval Date]]-Table22[[#This Row],[Permit Submitted Date]]</f>
        <v>3</v>
      </c>
    </row>
    <row r="424" spans="1:14">
      <c r="A424" t="str">
        <f>"Norman"</f>
        <v>Norman</v>
      </c>
      <c r="B424">
        <v>1</v>
      </c>
      <c r="C424">
        <v>1</v>
      </c>
      <c r="D424">
        <v>1</v>
      </c>
      <c r="E424">
        <v>18</v>
      </c>
      <c r="F424" s="1">
        <v>43053</v>
      </c>
      <c r="G424" s="1">
        <v>43053</v>
      </c>
      <c r="H424">
        <v>11</v>
      </c>
      <c r="I424">
        <v>51.150000000000006</v>
      </c>
      <c r="J424">
        <v>16.5</v>
      </c>
      <c r="K424">
        <v>35.270556999999997</v>
      </c>
      <c r="L424">
        <v>-97.490181400000012</v>
      </c>
      <c r="M424" s="5">
        <f>ACOS(COS(RADIANS(90-$P$2)) *COS(RADIANS(90-Table224[[#This Row],[Latitude]])) +SIN(RADIANS(90-$P$2)) *SIN(RADIANS(90-Table224[[#This Row],[Latitude]])) *COS(RADIANS($Q$2-Table224[[#This Row],[Longitude]]))) *3958.756</f>
        <v>5.0888713619078683</v>
      </c>
      <c r="N424" s="5">
        <f>Table22[[#This Row],[Permit Approval Date]]-Table22[[#This Row],[Permit Submitted Date]]</f>
        <v>0</v>
      </c>
    </row>
    <row r="425" spans="1:14">
      <c r="A425" t="str">
        <f>"Norman"</f>
        <v>Norman</v>
      </c>
      <c r="B425">
        <v>1</v>
      </c>
      <c r="D425">
        <v>1</v>
      </c>
      <c r="E425">
        <v>18</v>
      </c>
      <c r="F425" s="1">
        <v>43053</v>
      </c>
      <c r="G425" s="1">
        <v>43054</v>
      </c>
      <c r="H425">
        <v>6</v>
      </c>
      <c r="I425">
        <v>64.5</v>
      </c>
      <c r="J425">
        <v>0</v>
      </c>
      <c r="K425">
        <v>35.063205600000003</v>
      </c>
      <c r="L425">
        <v>-97.258782400000001</v>
      </c>
      <c r="M425" s="5">
        <f>ACOS(COS(RADIANS(90-$P$2)) *COS(RADIANS(90-Table224[[#This Row],[Latitude]])) +SIN(RADIANS(90-$P$2)) *SIN(RADIANS(90-Table224[[#This Row],[Latitude]])) *COS(RADIANS($Q$2-Table224[[#This Row],[Longitude]]))) *3958.756</f>
        <v>14.494276458441801</v>
      </c>
      <c r="N425" s="5">
        <f>Table22[[#This Row],[Permit Approval Date]]-Table22[[#This Row],[Permit Submitted Date]]</f>
        <v>6</v>
      </c>
    </row>
    <row r="426" spans="1:14">
      <c r="A426" t="str">
        <f>"Norman"</f>
        <v>Norman</v>
      </c>
      <c r="B426">
        <v>0</v>
      </c>
      <c r="C426">
        <v>1</v>
      </c>
      <c r="D426">
        <v>1</v>
      </c>
      <c r="E426">
        <v>18</v>
      </c>
      <c r="F426" s="1">
        <v>43054</v>
      </c>
      <c r="G426" s="1">
        <v>43054</v>
      </c>
      <c r="H426">
        <v>4</v>
      </c>
      <c r="I426">
        <v>31.4</v>
      </c>
      <c r="J426">
        <v>10.629999999999999</v>
      </c>
      <c r="K426">
        <v>34.962937899999993</v>
      </c>
      <c r="L426">
        <v>-97.966161600000007</v>
      </c>
      <c r="M426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426" s="5">
        <f>Table22[[#This Row],[Permit Approval Date]]-Table22[[#This Row],[Permit Submitted Date]]</f>
        <v>0</v>
      </c>
    </row>
    <row r="427" spans="1:14">
      <c r="A427" t="str">
        <f>"Norman"</f>
        <v>Norman</v>
      </c>
      <c r="B427">
        <v>1</v>
      </c>
      <c r="D427">
        <v>1</v>
      </c>
      <c r="E427">
        <v>18</v>
      </c>
      <c r="F427" s="1">
        <v>43056</v>
      </c>
      <c r="G427" s="1">
        <v>43067</v>
      </c>
      <c r="H427">
        <v>6</v>
      </c>
      <c r="I427">
        <v>47.05</v>
      </c>
      <c r="J427">
        <v>4.05</v>
      </c>
      <c r="K427">
        <v>35.075773099999999</v>
      </c>
      <c r="L427">
        <v>-97.4849119</v>
      </c>
      <c r="M427" s="5">
        <f>ACOS(COS(RADIANS(90-$P$2)) *COS(RADIANS(90-Table224[[#This Row],[Latitude]])) +SIN(RADIANS(90-$P$2)) *SIN(RADIANS(90-Table224[[#This Row],[Latitude]])) *COS(RADIANS($Q$2-Table224[[#This Row],[Longitude]]))) *3958.756</f>
        <v>9.2589083131575922</v>
      </c>
      <c r="N427" s="5">
        <f>Table22[[#This Row],[Permit Approval Date]]-Table22[[#This Row],[Permit Submitted Date]]</f>
        <v>4</v>
      </c>
    </row>
    <row r="428" spans="1:14">
      <c r="A428" t="str">
        <f>"Norman"</f>
        <v>Norman</v>
      </c>
      <c r="B428">
        <v>0</v>
      </c>
      <c r="D428">
        <v>1</v>
      </c>
      <c r="E428">
        <v>18</v>
      </c>
      <c r="F428" s="1">
        <v>43059</v>
      </c>
      <c r="G428" s="1">
        <v>43059</v>
      </c>
      <c r="H428">
        <v>4</v>
      </c>
      <c r="I428">
        <v>36.18</v>
      </c>
      <c r="J428">
        <v>0</v>
      </c>
      <c r="K428">
        <v>34.902937899999998</v>
      </c>
      <c r="L428">
        <v>-97.886161600000008</v>
      </c>
      <c r="M428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428" s="5">
        <f>Table22[[#This Row],[Permit Approval Date]]-Table22[[#This Row],[Permit Submitted Date]]</f>
        <v>4</v>
      </c>
    </row>
    <row r="429" spans="1:14">
      <c r="A429" t="str">
        <f>"Norman"</f>
        <v>Norman</v>
      </c>
      <c r="B429">
        <v>0</v>
      </c>
      <c r="D429">
        <v>1</v>
      </c>
      <c r="E429">
        <v>18</v>
      </c>
      <c r="F429" s="1">
        <v>43082</v>
      </c>
      <c r="G429" s="1">
        <v>43087</v>
      </c>
      <c r="H429">
        <v>6</v>
      </c>
      <c r="I429">
        <v>31.45</v>
      </c>
      <c r="J429">
        <v>0</v>
      </c>
      <c r="K429">
        <v>36.282937899999993</v>
      </c>
      <c r="L429">
        <v>-98.2861616</v>
      </c>
      <c r="M429" s="5">
        <f>ACOS(COS(RADIANS(90-$P$2)) *COS(RADIANS(90-Table224[[#This Row],[Latitude]])) +SIN(RADIANS(90-$P$2)) *SIN(RADIANS(90-Table224[[#This Row],[Latitude]])) *COS(RADIANS($Q$2-Table224[[#This Row],[Longitude]]))) *3958.756</f>
        <v>88.047567121306258</v>
      </c>
      <c r="N429" s="5">
        <f>Table22[[#This Row],[Permit Approval Date]]-Table22[[#This Row],[Permit Submitted Date]]</f>
        <v>7</v>
      </c>
    </row>
    <row r="430" spans="1:14">
      <c r="A430" t="str">
        <f>"Norman"</f>
        <v>Norman</v>
      </c>
      <c r="B430">
        <v>0</v>
      </c>
      <c r="D430">
        <v>1</v>
      </c>
      <c r="E430">
        <v>18</v>
      </c>
      <c r="F430" s="1">
        <v>43082</v>
      </c>
      <c r="G430" s="1">
        <v>43082</v>
      </c>
      <c r="H430">
        <v>3</v>
      </c>
      <c r="I430">
        <v>24.62</v>
      </c>
      <c r="J430">
        <v>0</v>
      </c>
      <c r="K430">
        <v>34.902937899999998</v>
      </c>
      <c r="L430">
        <v>-97.886161600000008</v>
      </c>
      <c r="M430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430" s="5">
        <f>Table22[[#This Row],[Permit Approval Date]]-Table22[[#This Row],[Permit Submitted Date]]</f>
        <v>11</v>
      </c>
    </row>
    <row r="431" spans="1:14">
      <c r="A431" t="str">
        <f>"Norman"</f>
        <v>Norman</v>
      </c>
      <c r="B431">
        <v>1</v>
      </c>
      <c r="D431">
        <v>1</v>
      </c>
      <c r="E431">
        <v>18</v>
      </c>
      <c r="F431" s="1">
        <v>43083</v>
      </c>
      <c r="G431" s="1">
        <v>43083</v>
      </c>
      <c r="H431">
        <v>5</v>
      </c>
      <c r="I431">
        <v>34.4</v>
      </c>
      <c r="J431">
        <v>0</v>
      </c>
      <c r="K431">
        <v>35.550556999999998</v>
      </c>
      <c r="L431">
        <v>-97.470181400000001</v>
      </c>
      <c r="M431" s="5">
        <f>ACOS(COS(RADIANS(90-$P$2)) *COS(RADIANS(90-Table224[[#This Row],[Latitude]])) +SIN(RADIANS(90-$P$2)) *SIN(RADIANS(90-Table224[[#This Row],[Latitude]])) *COS(RADIANS($Q$2-Table224[[#This Row],[Longitude]]))) *3958.756</f>
        <v>23.838805986574858</v>
      </c>
      <c r="N431" s="5">
        <f>Table22[[#This Row],[Permit Approval Date]]-Table22[[#This Row],[Permit Submitted Date]]</f>
        <v>10</v>
      </c>
    </row>
    <row r="432" spans="1:14">
      <c r="A432" t="str">
        <f>"Norman"</f>
        <v>Norman</v>
      </c>
      <c r="B432">
        <v>1</v>
      </c>
      <c r="D432">
        <v>1</v>
      </c>
      <c r="E432">
        <v>18</v>
      </c>
      <c r="F432" s="1">
        <v>43119</v>
      </c>
      <c r="G432" s="1">
        <v>43119</v>
      </c>
      <c r="H432">
        <v>6</v>
      </c>
      <c r="I432">
        <v>41</v>
      </c>
      <c r="J432">
        <v>0</v>
      </c>
      <c r="K432">
        <v>35.220954999999996</v>
      </c>
      <c r="L432">
        <v>-97.461640000000003</v>
      </c>
      <c r="M432" s="5">
        <f>ACOS(COS(RADIANS(90-$P$2)) *COS(RADIANS(90-Table224[[#This Row],[Latitude]])) +SIN(RADIANS(90-$P$2)) *SIN(RADIANS(90-Table224[[#This Row],[Latitude]])) *COS(RADIANS($Q$2-Table224[[#This Row],[Longitude]]))) *3958.756</f>
        <v>1.3329858135153894</v>
      </c>
      <c r="N432" s="5">
        <f>Table22[[#This Row],[Permit Approval Date]]-Table22[[#This Row],[Permit Submitted Date]]</f>
        <v>0</v>
      </c>
    </row>
    <row r="433" spans="1:14">
      <c r="A433" t="str">
        <f>"Norman"</f>
        <v>Norman</v>
      </c>
      <c r="B433">
        <v>0</v>
      </c>
      <c r="D433">
        <v>1</v>
      </c>
      <c r="E433">
        <v>19</v>
      </c>
      <c r="F433" s="1">
        <v>42368</v>
      </c>
      <c r="G433" s="1">
        <v>42380</v>
      </c>
      <c r="H433">
        <v>3</v>
      </c>
      <c r="I433">
        <v>25.5</v>
      </c>
      <c r="J433">
        <v>0</v>
      </c>
      <c r="K433">
        <v>35.102937899999993</v>
      </c>
      <c r="L433">
        <v>-97.276161599999995</v>
      </c>
      <c r="M433" s="5">
        <f>ACOS(COS(RADIANS(90-$P$2)) *COS(RADIANS(90-Table224[[#This Row],[Latitude]])) +SIN(RADIANS(90-$P$2)) *SIN(RADIANS(90-Table224[[#This Row],[Latitude]])) *COS(RADIANS($Q$2-Table224[[#This Row],[Longitude]]))) *3958.756</f>
        <v>11.979075684087395</v>
      </c>
      <c r="N433" s="5">
        <f>Table22[[#This Row],[Permit Approval Date]]-Table22[[#This Row],[Permit Submitted Date]]</f>
        <v>0</v>
      </c>
    </row>
    <row r="434" spans="1:14">
      <c r="A434" t="str">
        <f>"Norman"</f>
        <v>Norman</v>
      </c>
      <c r="B434">
        <v>0</v>
      </c>
      <c r="D434">
        <v>1</v>
      </c>
      <c r="E434">
        <v>19</v>
      </c>
      <c r="F434" s="1">
        <v>42376</v>
      </c>
      <c r="G434" s="1">
        <v>42376</v>
      </c>
      <c r="H434">
        <v>4</v>
      </c>
      <c r="I434">
        <v>27</v>
      </c>
      <c r="J434">
        <v>0</v>
      </c>
      <c r="K434">
        <v>35.732937899999996</v>
      </c>
      <c r="L434">
        <v>-97.156161600000004</v>
      </c>
      <c r="M434" s="5">
        <f>ACOS(COS(RADIANS(90-$P$2)) *COS(RADIANS(90-Table224[[#This Row],[Latitude]])) +SIN(RADIANS(90-$P$2)) *SIN(RADIANS(90-Table224[[#This Row],[Latitude]])) *COS(RADIANS($Q$2-Table224[[#This Row],[Longitude]]))) *3958.756</f>
        <v>39.903915270050199</v>
      </c>
      <c r="N434" s="5">
        <f>Table22[[#This Row],[Permit Approval Date]]-Table22[[#This Row],[Permit Submitted Date]]</f>
        <v>0</v>
      </c>
    </row>
    <row r="435" spans="1:14">
      <c r="A435" t="str">
        <f>"Norman"</f>
        <v>Norman</v>
      </c>
      <c r="B435">
        <v>0</v>
      </c>
      <c r="D435">
        <v>1</v>
      </c>
      <c r="E435">
        <v>19</v>
      </c>
      <c r="F435" s="1">
        <v>42380</v>
      </c>
      <c r="G435" s="1">
        <v>42383</v>
      </c>
      <c r="H435">
        <v>8</v>
      </c>
      <c r="I435">
        <v>62.5</v>
      </c>
      <c r="J435">
        <v>0</v>
      </c>
      <c r="K435">
        <v>35.262937899999997</v>
      </c>
      <c r="L435">
        <v>-97.806161599999996</v>
      </c>
      <c r="M435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435" s="5">
        <f>Table22[[#This Row],[Permit Approval Date]]-Table22[[#This Row],[Permit Submitted Date]]</f>
        <v>0</v>
      </c>
    </row>
    <row r="436" spans="1:14">
      <c r="A436" t="str">
        <f>"Norman"</f>
        <v>Norman</v>
      </c>
      <c r="B436">
        <v>0</v>
      </c>
      <c r="D436">
        <v>1</v>
      </c>
      <c r="E436">
        <v>19</v>
      </c>
      <c r="F436" s="1">
        <v>42380</v>
      </c>
      <c r="G436" s="1">
        <v>42388</v>
      </c>
      <c r="H436">
        <v>10</v>
      </c>
      <c r="I436">
        <v>60</v>
      </c>
      <c r="J436">
        <v>1</v>
      </c>
      <c r="K436">
        <v>35.332937899999997</v>
      </c>
      <c r="L436">
        <v>-97.326161600000006</v>
      </c>
      <c r="M436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436" s="5">
        <f>Table22[[#This Row],[Permit Approval Date]]-Table22[[#This Row],[Permit Submitted Date]]</f>
        <v>0</v>
      </c>
    </row>
    <row r="437" spans="1:14">
      <c r="A437" t="str">
        <f>"Norman"</f>
        <v>Norman</v>
      </c>
      <c r="B437">
        <v>0</v>
      </c>
      <c r="D437">
        <v>1</v>
      </c>
      <c r="E437">
        <v>19</v>
      </c>
      <c r="F437" s="1">
        <v>42380</v>
      </c>
      <c r="G437" s="1">
        <v>42389</v>
      </c>
      <c r="H437">
        <v>5</v>
      </c>
      <c r="I437">
        <v>47</v>
      </c>
      <c r="J437">
        <v>0</v>
      </c>
      <c r="K437">
        <v>36.472937899999998</v>
      </c>
      <c r="L437">
        <v>-98.236161600000003</v>
      </c>
      <c r="M437" s="5">
        <f>ACOS(COS(RADIANS(90-$P$2)) *COS(RADIANS(90-Table224[[#This Row],[Latitude]])) +SIN(RADIANS(90-$P$2)) *SIN(RADIANS(90-Table224[[#This Row],[Latitude]])) *COS(RADIANS($Q$2-Table224[[#This Row],[Longitude]]))) *3958.756</f>
        <v>98.068159364672084</v>
      </c>
      <c r="N437" s="5">
        <f>Table22[[#This Row],[Permit Approval Date]]-Table22[[#This Row],[Permit Submitted Date]]</f>
        <v>0</v>
      </c>
    </row>
    <row r="438" spans="1:14">
      <c r="A438" t="str">
        <f>"Norman"</f>
        <v>Norman</v>
      </c>
      <c r="B438">
        <v>0</v>
      </c>
      <c r="D438">
        <v>1</v>
      </c>
      <c r="E438">
        <v>19</v>
      </c>
      <c r="F438" s="1">
        <v>42388</v>
      </c>
      <c r="G438" s="1">
        <v>42390</v>
      </c>
      <c r="H438">
        <v>7</v>
      </c>
      <c r="I438">
        <v>54</v>
      </c>
      <c r="J438">
        <v>0</v>
      </c>
      <c r="K438">
        <v>35.282937899999993</v>
      </c>
      <c r="L438">
        <v>-97.986161600000003</v>
      </c>
      <c r="M438" s="5">
        <f>ACOS(COS(RADIANS(90-$P$2)) *COS(RADIANS(90-Table224[[#This Row],[Latitude]])) +SIN(RADIANS(90-$P$2)) *SIN(RADIANS(90-Table224[[#This Row],[Latitude]])) *COS(RADIANS($Q$2-Table224[[#This Row],[Longitude]]))) *3958.756</f>
        <v>30.905216772083463</v>
      </c>
      <c r="N438" s="5">
        <f>Table22[[#This Row],[Permit Approval Date]]-Table22[[#This Row],[Permit Submitted Date]]</f>
        <v>0</v>
      </c>
    </row>
    <row r="439" spans="1:14">
      <c r="A439" t="str">
        <f>"Norman"</f>
        <v>Norman</v>
      </c>
      <c r="B439">
        <v>0</v>
      </c>
      <c r="D439">
        <v>1</v>
      </c>
      <c r="E439">
        <v>19</v>
      </c>
      <c r="F439" s="1">
        <v>42397</v>
      </c>
      <c r="G439" s="1">
        <v>42416</v>
      </c>
      <c r="H439">
        <v>5</v>
      </c>
      <c r="I439">
        <v>31</v>
      </c>
      <c r="J439">
        <v>0</v>
      </c>
      <c r="K439">
        <v>35.222937899999998</v>
      </c>
      <c r="L439">
        <v>-97.486161600000003</v>
      </c>
      <c r="M439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439" s="5">
        <f>Table22[[#This Row],[Permit Approval Date]]-Table22[[#This Row],[Permit Submitted Date]]</f>
        <v>7</v>
      </c>
    </row>
    <row r="440" spans="1:14">
      <c r="A440" t="str">
        <f>"Norman"</f>
        <v>Norman</v>
      </c>
      <c r="B440">
        <v>0</v>
      </c>
      <c r="C440">
        <v>1</v>
      </c>
      <c r="D440">
        <v>1</v>
      </c>
      <c r="E440">
        <v>19</v>
      </c>
      <c r="F440" s="1">
        <v>42412</v>
      </c>
      <c r="G440" s="1">
        <v>42412</v>
      </c>
      <c r="H440">
        <v>7</v>
      </c>
      <c r="I440">
        <v>38.5</v>
      </c>
      <c r="J440">
        <v>11.5</v>
      </c>
      <c r="K440">
        <v>35.082937899999997</v>
      </c>
      <c r="L440">
        <v>-97.616161599999998</v>
      </c>
      <c r="M440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440" s="5">
        <f>Table22[[#This Row],[Permit Approval Date]]-Table22[[#This Row],[Permit Submitted Date]]</f>
        <v>0</v>
      </c>
    </row>
    <row r="441" spans="1:14">
      <c r="A441" t="str">
        <f>"Norman"</f>
        <v>Norman</v>
      </c>
      <c r="B441">
        <v>0</v>
      </c>
      <c r="D441">
        <v>1</v>
      </c>
      <c r="E441">
        <v>19</v>
      </c>
      <c r="F441" s="1">
        <v>42436</v>
      </c>
      <c r="G441" s="1">
        <v>42436</v>
      </c>
      <c r="H441">
        <v>6</v>
      </c>
      <c r="I441">
        <v>44.5</v>
      </c>
      <c r="J441">
        <v>0</v>
      </c>
      <c r="K441">
        <v>35.262937899999997</v>
      </c>
      <c r="L441">
        <v>-97.316161600000001</v>
      </c>
      <c r="M441" s="5">
        <f>ACOS(COS(RADIANS(90-$P$2)) *COS(RADIANS(90-Table224[[#This Row],[Latitude]])) +SIN(RADIANS(90-$P$2)) *SIN(RADIANS(90-Table224[[#This Row],[Latitude]])) *COS(RADIANS($Q$2-Table224[[#This Row],[Longitude]]))) *3958.756</f>
        <v>8.3452968784445485</v>
      </c>
      <c r="N441" s="5">
        <f>Table22[[#This Row],[Permit Approval Date]]-Table22[[#This Row],[Permit Submitted Date]]</f>
        <v>5</v>
      </c>
    </row>
    <row r="442" spans="1:14">
      <c r="A442" t="str">
        <f>"Norman"</f>
        <v>Norman</v>
      </c>
      <c r="B442">
        <v>0</v>
      </c>
      <c r="D442">
        <v>1</v>
      </c>
      <c r="E442">
        <v>19</v>
      </c>
      <c r="F442" s="1">
        <v>42464</v>
      </c>
      <c r="G442" s="1">
        <v>42472</v>
      </c>
      <c r="H442">
        <v>4</v>
      </c>
      <c r="I442">
        <v>42</v>
      </c>
      <c r="J442">
        <v>0</v>
      </c>
      <c r="K442">
        <v>35.212937899999993</v>
      </c>
      <c r="L442">
        <v>-97.576161600000006</v>
      </c>
      <c r="M442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42" s="5">
        <f>Table22[[#This Row],[Permit Approval Date]]-Table22[[#This Row],[Permit Submitted Date]]</f>
        <v>0</v>
      </c>
    </row>
    <row r="443" spans="1:14">
      <c r="A443" t="str">
        <f>"Norman"</f>
        <v>Norman</v>
      </c>
      <c r="B443">
        <v>0</v>
      </c>
      <c r="D443">
        <v>1</v>
      </c>
      <c r="E443">
        <v>19</v>
      </c>
      <c r="F443" s="1">
        <v>42480</v>
      </c>
      <c r="G443" s="1">
        <v>42486</v>
      </c>
      <c r="H443">
        <v>9</v>
      </c>
      <c r="I443">
        <v>71.5</v>
      </c>
      <c r="J443">
        <v>0</v>
      </c>
      <c r="K443">
        <v>36.052937899999996</v>
      </c>
      <c r="L443">
        <v>-97.626161600000003</v>
      </c>
      <c r="M443" s="5">
        <f>ACOS(COS(RADIANS(90-$P$2)) *COS(RADIANS(90-Table224[[#This Row],[Latitude]])) +SIN(RADIANS(90-$P$2)) *SIN(RADIANS(90-Table224[[#This Row],[Latitude]])) *COS(RADIANS($Q$2-Table224[[#This Row],[Longitude]]))) *3958.756</f>
        <v>59.375341336611015</v>
      </c>
      <c r="N443" s="5">
        <f>Table22[[#This Row],[Permit Approval Date]]-Table22[[#This Row],[Permit Submitted Date]]</f>
        <v>0</v>
      </c>
    </row>
    <row r="444" spans="1:14">
      <c r="A444" t="str">
        <f>"Norman"</f>
        <v>Norman</v>
      </c>
      <c r="B444">
        <v>0</v>
      </c>
      <c r="D444">
        <v>1</v>
      </c>
      <c r="E444">
        <v>19</v>
      </c>
      <c r="F444" s="1">
        <v>42485</v>
      </c>
      <c r="G444" s="1">
        <v>42492</v>
      </c>
      <c r="H444">
        <v>8</v>
      </c>
      <c r="I444">
        <v>67</v>
      </c>
      <c r="J444">
        <v>0</v>
      </c>
      <c r="K444">
        <v>35.242937899999994</v>
      </c>
      <c r="L444">
        <v>-97.636161600000008</v>
      </c>
      <c r="M444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444" s="5">
        <f>Table22[[#This Row],[Permit Approval Date]]-Table22[[#This Row],[Permit Submitted Date]]</f>
        <v>5</v>
      </c>
    </row>
    <row r="445" spans="1:14">
      <c r="A445" t="str">
        <f>"Norman"</f>
        <v>Norman</v>
      </c>
      <c r="B445">
        <v>0</v>
      </c>
      <c r="D445">
        <v>1</v>
      </c>
      <c r="E445">
        <v>19</v>
      </c>
      <c r="F445" s="1">
        <v>42530</v>
      </c>
      <c r="G445" s="1">
        <v>42530</v>
      </c>
      <c r="H445">
        <v>5</v>
      </c>
      <c r="I445">
        <v>38</v>
      </c>
      <c r="J445">
        <v>0</v>
      </c>
      <c r="K445">
        <v>36.052937899999996</v>
      </c>
      <c r="L445">
        <v>-97.626161600000003</v>
      </c>
      <c r="M445" s="5">
        <f>ACOS(COS(RADIANS(90-$P$2)) *COS(RADIANS(90-Table224[[#This Row],[Latitude]])) +SIN(RADIANS(90-$P$2)) *SIN(RADIANS(90-Table224[[#This Row],[Latitude]])) *COS(RADIANS($Q$2-Table224[[#This Row],[Longitude]]))) *3958.756</f>
        <v>59.375341336611015</v>
      </c>
      <c r="N445" s="5">
        <f>Table22[[#This Row],[Permit Approval Date]]-Table22[[#This Row],[Permit Submitted Date]]</f>
        <v>3</v>
      </c>
    </row>
    <row r="446" spans="1:14">
      <c r="A446" t="str">
        <f>"Norman"</f>
        <v>Norman</v>
      </c>
      <c r="B446">
        <v>0</v>
      </c>
      <c r="D446">
        <v>1</v>
      </c>
      <c r="E446">
        <v>19</v>
      </c>
      <c r="F446" s="1">
        <v>42541</v>
      </c>
      <c r="G446" s="1">
        <v>42541</v>
      </c>
      <c r="H446">
        <v>3</v>
      </c>
      <c r="I446">
        <v>25.5</v>
      </c>
      <c r="J446">
        <v>0</v>
      </c>
      <c r="K446">
        <v>35.152937899999998</v>
      </c>
      <c r="L446">
        <v>-97.236161600000003</v>
      </c>
      <c r="M446" s="5">
        <f>ACOS(COS(RADIANS(90-$P$2)) *COS(RADIANS(90-Table224[[#This Row],[Latitude]])) +SIN(RADIANS(90-$P$2)) *SIN(RADIANS(90-Table224[[#This Row],[Latitude]])) *COS(RADIANS($Q$2-Table224[[#This Row],[Longitude]]))) *3958.756</f>
        <v>12.439282911481813</v>
      </c>
      <c r="N446" s="5">
        <f>Table22[[#This Row],[Permit Approval Date]]-Table22[[#This Row],[Permit Submitted Date]]</f>
        <v>0</v>
      </c>
    </row>
    <row r="447" spans="1:14">
      <c r="A447" t="str">
        <f>"Norman"</f>
        <v>Norman</v>
      </c>
      <c r="B447">
        <v>0</v>
      </c>
      <c r="D447">
        <v>1</v>
      </c>
      <c r="E447">
        <v>19</v>
      </c>
      <c r="F447" s="1">
        <v>42550</v>
      </c>
      <c r="G447" s="1">
        <v>42550</v>
      </c>
      <c r="H447">
        <v>4</v>
      </c>
      <c r="I447">
        <v>27</v>
      </c>
      <c r="J447">
        <v>0</v>
      </c>
      <c r="K447">
        <v>35.472937899999998</v>
      </c>
      <c r="L447">
        <v>-97.026161599999995</v>
      </c>
      <c r="M447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447" s="5">
        <f>Table22[[#This Row],[Permit Approval Date]]-Table22[[#This Row],[Permit Submitted Date]]</f>
        <v>0</v>
      </c>
    </row>
    <row r="448" spans="1:14">
      <c r="A448" t="str">
        <f>"Norman"</f>
        <v>Norman</v>
      </c>
      <c r="B448">
        <v>0</v>
      </c>
      <c r="D448">
        <v>1</v>
      </c>
      <c r="E448">
        <v>19</v>
      </c>
      <c r="F448" s="1">
        <v>42585</v>
      </c>
      <c r="G448" s="1">
        <v>42606</v>
      </c>
      <c r="H448">
        <v>5</v>
      </c>
      <c r="I448">
        <v>36.5</v>
      </c>
      <c r="J448">
        <v>0</v>
      </c>
      <c r="K448">
        <v>35.212937899999993</v>
      </c>
      <c r="L448">
        <v>-97.576161600000006</v>
      </c>
      <c r="M448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48" s="5">
        <f>Table22[[#This Row],[Permit Approval Date]]-Table22[[#This Row],[Permit Submitted Date]]</f>
        <v>0</v>
      </c>
    </row>
    <row r="449" spans="1:14">
      <c r="A449" t="str">
        <f>"Norman"</f>
        <v>Norman</v>
      </c>
      <c r="B449">
        <v>0</v>
      </c>
      <c r="D449">
        <v>1</v>
      </c>
      <c r="E449">
        <v>19</v>
      </c>
      <c r="F449" s="1">
        <v>42598</v>
      </c>
      <c r="G449" s="1">
        <v>42606</v>
      </c>
      <c r="H449">
        <v>7</v>
      </c>
      <c r="I449">
        <v>38.5</v>
      </c>
      <c r="J449">
        <v>3</v>
      </c>
      <c r="K449">
        <v>35.332937899999997</v>
      </c>
      <c r="L449">
        <v>-97.326161600000006</v>
      </c>
      <c r="M449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449" s="5">
        <f>Table22[[#This Row],[Permit Approval Date]]-Table22[[#This Row],[Permit Submitted Date]]</f>
        <v>0</v>
      </c>
    </row>
    <row r="450" spans="1:14">
      <c r="A450" t="str">
        <f>"Norman"</f>
        <v>Norman</v>
      </c>
      <c r="B450">
        <v>0</v>
      </c>
      <c r="D450">
        <v>1</v>
      </c>
      <c r="E450">
        <v>19</v>
      </c>
      <c r="F450" s="1">
        <v>42620</v>
      </c>
      <c r="G450" s="1">
        <v>42620</v>
      </c>
      <c r="H450">
        <v>9</v>
      </c>
      <c r="I450">
        <v>67.550000000000011</v>
      </c>
      <c r="J450">
        <v>0</v>
      </c>
      <c r="K450">
        <v>35.572937899999999</v>
      </c>
      <c r="L450">
        <v>-97.996161600000008</v>
      </c>
      <c r="M450" s="5">
        <f>ACOS(COS(RADIANS(90-$P$2)) *COS(RADIANS(90-Table224[[#This Row],[Latitude]])) +SIN(RADIANS(90-$P$2)) *SIN(RADIANS(90-Table224[[#This Row],[Latitude]])) *COS(RADIANS($Q$2-Table224[[#This Row],[Longitude]]))) *3958.756</f>
        <v>40.00853893941273</v>
      </c>
      <c r="N450" s="5">
        <f>Table22[[#This Row],[Permit Approval Date]]-Table22[[#This Row],[Permit Submitted Date]]</f>
        <v>3</v>
      </c>
    </row>
    <row r="451" spans="1:14">
      <c r="A451" t="str">
        <f>"Norman"</f>
        <v>Norman</v>
      </c>
      <c r="B451">
        <v>0</v>
      </c>
      <c r="D451">
        <v>1</v>
      </c>
      <c r="E451">
        <v>19</v>
      </c>
      <c r="F451" s="1">
        <v>42640</v>
      </c>
      <c r="G451" s="1">
        <v>42649</v>
      </c>
      <c r="H451">
        <v>6</v>
      </c>
      <c r="I451">
        <v>34.25</v>
      </c>
      <c r="J451">
        <v>0</v>
      </c>
      <c r="K451">
        <v>35.362937899999999</v>
      </c>
      <c r="L451">
        <v>-97.236161600000003</v>
      </c>
      <c r="M451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451" s="5">
        <f>Table22[[#This Row],[Permit Approval Date]]-Table22[[#This Row],[Permit Submitted Date]]</f>
        <v>9</v>
      </c>
    </row>
    <row r="452" spans="1:14">
      <c r="A452" t="str">
        <f>"Norman"</f>
        <v>Norman</v>
      </c>
      <c r="B452">
        <v>0</v>
      </c>
      <c r="D452">
        <v>1</v>
      </c>
      <c r="E452">
        <v>19</v>
      </c>
      <c r="F452" s="1">
        <v>42643</v>
      </c>
      <c r="G452" s="1">
        <v>42668</v>
      </c>
      <c r="H452">
        <v>6</v>
      </c>
      <c r="I452">
        <v>28.9</v>
      </c>
      <c r="J452">
        <v>0</v>
      </c>
      <c r="K452">
        <v>35.222937899999998</v>
      </c>
      <c r="L452">
        <v>-97.486161600000003</v>
      </c>
      <c r="M452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452" s="5">
        <f>Table22[[#This Row],[Permit Approval Date]]-Table22[[#This Row],[Permit Submitted Date]]</f>
        <v>6</v>
      </c>
    </row>
    <row r="453" spans="1:14">
      <c r="A453" t="str">
        <f>"Norman"</f>
        <v>Norman</v>
      </c>
      <c r="B453">
        <v>1</v>
      </c>
      <c r="C453">
        <v>1</v>
      </c>
      <c r="D453">
        <v>1</v>
      </c>
      <c r="E453">
        <v>19</v>
      </c>
      <c r="F453" s="1">
        <v>42647</v>
      </c>
      <c r="G453" s="1">
        <v>42664</v>
      </c>
      <c r="H453">
        <v>10</v>
      </c>
      <c r="I453">
        <v>75.570000000000007</v>
      </c>
      <c r="J453">
        <v>14.25</v>
      </c>
      <c r="K453">
        <v>35.060296100000002</v>
      </c>
      <c r="L453">
        <v>-96.406200200000001</v>
      </c>
      <c r="M453" s="5">
        <f>ACOS(COS(RADIANS(90-$P$2)) *COS(RADIANS(90-Table224[[#This Row],[Latitude]])) +SIN(RADIANS(90-$P$2)) *SIN(RADIANS(90-Table224[[#This Row],[Latitude]])) *COS(RADIANS($Q$2-Table224[[#This Row],[Longitude]]))) *3958.756</f>
        <v>59.645787478648849</v>
      </c>
      <c r="N453" s="5">
        <f>Table22[[#This Row],[Permit Approval Date]]-Table22[[#This Row],[Permit Submitted Date]]</f>
        <v>13</v>
      </c>
    </row>
    <row r="454" spans="1:14">
      <c r="A454" t="str">
        <f>"Norman"</f>
        <v>Norman</v>
      </c>
      <c r="B454">
        <v>1</v>
      </c>
      <c r="D454">
        <v>1</v>
      </c>
      <c r="E454">
        <v>19</v>
      </c>
      <c r="F454" s="1">
        <v>42648</v>
      </c>
      <c r="G454" s="1">
        <v>42668</v>
      </c>
      <c r="H454">
        <v>9</v>
      </c>
      <c r="I454">
        <v>78.829999999999984</v>
      </c>
      <c r="J454">
        <v>0</v>
      </c>
      <c r="K454">
        <v>35.150296099999998</v>
      </c>
      <c r="L454">
        <v>-96.536200199999996</v>
      </c>
      <c r="M454" s="5">
        <f>ACOS(COS(RADIANS(90-$P$2)) *COS(RADIANS(90-Table224[[#This Row],[Latitude]])) +SIN(RADIANS(90-$P$2)) *SIN(RADIANS(90-Table224[[#This Row],[Latitude]])) *COS(RADIANS($Q$2-Table224[[#This Row],[Longitude]]))) *3958.756</f>
        <v>51.559397723690353</v>
      </c>
      <c r="N454" s="5">
        <f>Table22[[#This Row],[Permit Approval Date]]-Table22[[#This Row],[Permit Submitted Date]]</f>
        <v>21</v>
      </c>
    </row>
    <row r="455" spans="1:14">
      <c r="A455" t="str">
        <f>"Norman"</f>
        <v>Norman</v>
      </c>
      <c r="B455">
        <v>1</v>
      </c>
      <c r="C455">
        <v>1</v>
      </c>
      <c r="D455">
        <v>1</v>
      </c>
      <c r="E455">
        <v>19</v>
      </c>
      <c r="F455" s="1">
        <v>42803</v>
      </c>
      <c r="G455" s="1">
        <v>42828</v>
      </c>
      <c r="H455">
        <v>30</v>
      </c>
      <c r="I455">
        <v>151.57000000000002</v>
      </c>
      <c r="J455">
        <v>37.25</v>
      </c>
      <c r="K455">
        <v>35.260296100000005</v>
      </c>
      <c r="L455">
        <v>-96.546200200000015</v>
      </c>
      <c r="M455" s="5">
        <f>ACOS(COS(RADIANS(90-$P$2)) *COS(RADIANS(90-Table224[[#This Row],[Latitude]])) +SIN(RADIANS(90-$P$2)) *SIN(RADIANS(90-Table224[[#This Row],[Latitude]])) *COS(RADIANS($Q$2-Table224[[#This Row],[Longitude]]))) *3958.756</f>
        <v>50.953960558140352</v>
      </c>
      <c r="N455" s="5">
        <f>Table22[[#This Row],[Permit Approval Date]]-Table22[[#This Row],[Permit Submitted Date]]</f>
        <v>0</v>
      </c>
    </row>
    <row r="456" spans="1:14">
      <c r="A456" t="str">
        <f>"Norman"</f>
        <v>Norman</v>
      </c>
      <c r="B456">
        <v>1</v>
      </c>
      <c r="D456">
        <v>1</v>
      </c>
      <c r="E456">
        <v>19</v>
      </c>
      <c r="F456" s="1">
        <v>42809</v>
      </c>
      <c r="G456" s="1">
        <v>42822</v>
      </c>
      <c r="H456">
        <v>10</v>
      </c>
      <c r="I456">
        <v>77.81</v>
      </c>
      <c r="J456">
        <v>3.93</v>
      </c>
      <c r="K456">
        <v>35.200296100000003</v>
      </c>
      <c r="L456">
        <v>-97.456200200000012</v>
      </c>
      <c r="M456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456" s="5">
        <f>Table22[[#This Row],[Permit Approval Date]]-Table22[[#This Row],[Permit Submitted Date]]</f>
        <v>7</v>
      </c>
    </row>
    <row r="457" spans="1:14">
      <c r="A457" t="str">
        <f>"Norman"</f>
        <v>Norman</v>
      </c>
      <c r="B457">
        <v>1</v>
      </c>
      <c r="C457">
        <v>1</v>
      </c>
      <c r="D457">
        <v>1</v>
      </c>
      <c r="E457">
        <v>19</v>
      </c>
      <c r="F457" s="1">
        <v>42810</v>
      </c>
      <c r="G457" s="1">
        <v>42824</v>
      </c>
      <c r="H457">
        <v>9</v>
      </c>
      <c r="I457">
        <v>60.599999999999994</v>
      </c>
      <c r="J457">
        <v>10.74</v>
      </c>
      <c r="K457">
        <v>35.180556999999993</v>
      </c>
      <c r="L457">
        <v>-97.540181399999994</v>
      </c>
      <c r="M457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457" s="5">
        <f>Table22[[#This Row],[Permit Approval Date]]-Table22[[#This Row],[Permit Submitted Date]]</f>
        <v>0</v>
      </c>
    </row>
    <row r="458" spans="1:14">
      <c r="A458" t="str">
        <f>"Norman"</f>
        <v>Norman</v>
      </c>
      <c r="B458">
        <v>1</v>
      </c>
      <c r="D458">
        <v>1</v>
      </c>
      <c r="E458">
        <v>19</v>
      </c>
      <c r="F458" s="1">
        <v>42810</v>
      </c>
      <c r="G458" s="1">
        <v>42823</v>
      </c>
      <c r="H458">
        <v>6</v>
      </c>
      <c r="I458">
        <v>35.32</v>
      </c>
      <c r="J458">
        <v>5</v>
      </c>
      <c r="K458">
        <v>35.210556999999994</v>
      </c>
      <c r="L458">
        <v>-97.610181400000016</v>
      </c>
      <c r="M458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458" s="5">
        <f>Table22[[#This Row],[Permit Approval Date]]-Table22[[#This Row],[Permit Submitted Date]]</f>
        <v>12</v>
      </c>
    </row>
    <row r="459" spans="1:14">
      <c r="A459" t="str">
        <f>"Norman"</f>
        <v>Norman</v>
      </c>
      <c r="B459">
        <v>0</v>
      </c>
      <c r="D459">
        <v>1</v>
      </c>
      <c r="E459">
        <v>19</v>
      </c>
      <c r="F459" s="1">
        <v>42816</v>
      </c>
      <c r="G459" s="1">
        <v>42816</v>
      </c>
      <c r="H459">
        <v>6</v>
      </c>
      <c r="I459">
        <v>47.56</v>
      </c>
      <c r="J459">
        <v>0</v>
      </c>
      <c r="K459">
        <v>34.902937899999998</v>
      </c>
      <c r="L459">
        <v>-97.886161600000008</v>
      </c>
      <c r="M459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459" s="5">
        <f>Table22[[#This Row],[Permit Approval Date]]-Table22[[#This Row],[Permit Submitted Date]]</f>
        <v>0</v>
      </c>
    </row>
    <row r="460" spans="1:14">
      <c r="A460" t="str">
        <f>"Norman"</f>
        <v>Norman</v>
      </c>
      <c r="B460">
        <v>1</v>
      </c>
      <c r="D460">
        <v>1</v>
      </c>
      <c r="E460">
        <v>19</v>
      </c>
      <c r="F460" s="1">
        <v>42817</v>
      </c>
      <c r="G460" s="1">
        <v>42839</v>
      </c>
      <c r="H460">
        <v>7</v>
      </c>
      <c r="I460">
        <v>54.72</v>
      </c>
      <c r="J460">
        <v>5.67</v>
      </c>
      <c r="K460">
        <v>35.460556999999994</v>
      </c>
      <c r="L460">
        <v>-97.450181399999991</v>
      </c>
      <c r="M460" s="5">
        <f>ACOS(COS(RADIANS(90-$P$2)) *COS(RADIANS(90-Table224[[#This Row],[Latitude]])) +SIN(RADIANS(90-$P$2)) *SIN(RADIANS(90-Table224[[#This Row],[Latitude]])) *COS(RADIANS($Q$2-Table224[[#This Row],[Longitude]]))) *3958.756</f>
        <v>17.584568978340268</v>
      </c>
      <c r="N460" s="5">
        <f>Table22[[#This Row],[Permit Approval Date]]-Table22[[#This Row],[Permit Submitted Date]]</f>
        <v>4</v>
      </c>
    </row>
    <row r="461" spans="1:14">
      <c r="A461" t="str">
        <f>"Norman"</f>
        <v>Norman</v>
      </c>
      <c r="B461">
        <v>1</v>
      </c>
      <c r="D461">
        <v>1</v>
      </c>
      <c r="E461">
        <v>19</v>
      </c>
      <c r="F461" s="1">
        <v>42818</v>
      </c>
      <c r="G461" s="1">
        <v>42839</v>
      </c>
      <c r="H461">
        <v>15</v>
      </c>
      <c r="I461">
        <v>104.95</v>
      </c>
      <c r="J461">
        <v>4.6500000000000004</v>
      </c>
      <c r="K461">
        <v>35.210556999999994</v>
      </c>
      <c r="L461">
        <v>-97.610181400000016</v>
      </c>
      <c r="M461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461" s="5">
        <f>Table22[[#This Row],[Permit Approval Date]]-Table22[[#This Row],[Permit Submitted Date]]</f>
        <v>3</v>
      </c>
    </row>
    <row r="462" spans="1:14">
      <c r="A462" t="str">
        <f>"Norman"</f>
        <v>Norman</v>
      </c>
      <c r="B462">
        <v>1</v>
      </c>
      <c r="D462">
        <v>1</v>
      </c>
      <c r="E462">
        <v>19</v>
      </c>
      <c r="F462" s="1">
        <v>42818</v>
      </c>
      <c r="G462" s="1">
        <v>42839</v>
      </c>
      <c r="H462">
        <v>11</v>
      </c>
      <c r="I462">
        <v>85.760000000000019</v>
      </c>
      <c r="J462">
        <v>0.73</v>
      </c>
      <c r="K462">
        <v>35.180556999999993</v>
      </c>
      <c r="L462">
        <v>-97.540181399999994</v>
      </c>
      <c r="M462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462" s="5">
        <f>Table22[[#This Row],[Permit Approval Date]]-Table22[[#This Row],[Permit Submitted Date]]</f>
        <v>1</v>
      </c>
    </row>
    <row r="463" spans="1:14">
      <c r="A463" t="str">
        <f>"Norman"</f>
        <v>Norman</v>
      </c>
      <c r="B463">
        <v>0</v>
      </c>
      <c r="D463">
        <v>1</v>
      </c>
      <c r="E463">
        <v>19</v>
      </c>
      <c r="F463" s="1">
        <v>42824</v>
      </c>
      <c r="G463" s="1">
        <v>42836</v>
      </c>
      <c r="H463">
        <v>3</v>
      </c>
      <c r="I463">
        <v>20.689999999999998</v>
      </c>
      <c r="J463">
        <v>0</v>
      </c>
      <c r="K463">
        <v>35.632937899999995</v>
      </c>
      <c r="L463">
        <v>-97.506161599999999</v>
      </c>
      <c r="M463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463" s="5">
        <f>Table22[[#This Row],[Permit Approval Date]]-Table22[[#This Row],[Permit Submitted Date]]</f>
        <v>0</v>
      </c>
    </row>
    <row r="464" spans="1:14">
      <c r="A464" t="str">
        <f>"Norman"</f>
        <v>Norman</v>
      </c>
      <c r="B464">
        <v>1</v>
      </c>
      <c r="D464">
        <v>1</v>
      </c>
      <c r="E464">
        <v>19</v>
      </c>
      <c r="F464" s="1">
        <v>42830</v>
      </c>
      <c r="G464" s="1">
        <v>42831</v>
      </c>
      <c r="H464">
        <v>6</v>
      </c>
      <c r="I464">
        <v>42</v>
      </c>
      <c r="J464">
        <v>0</v>
      </c>
      <c r="K464">
        <v>34.998142000000001</v>
      </c>
      <c r="L464">
        <v>-97.305610999999999</v>
      </c>
      <c r="M464" s="5">
        <f>ACOS(COS(RADIANS(90-$P$2)) *COS(RADIANS(90-Table224[[#This Row],[Latitude]])) +SIN(RADIANS(90-$P$2)) *SIN(RADIANS(90-Table224[[#This Row],[Latitude]])) *COS(RADIANS($Q$2-Table224[[#This Row],[Longitude]]))) *3958.756</f>
        <v>16.429420502856537</v>
      </c>
      <c r="N464" s="5">
        <f>Table22[[#This Row],[Permit Approval Date]]-Table22[[#This Row],[Permit Submitted Date]]</f>
        <v>12</v>
      </c>
    </row>
    <row r="465" spans="1:14">
      <c r="A465" t="str">
        <f>"Norman"</f>
        <v>Norman</v>
      </c>
      <c r="B465">
        <v>0</v>
      </c>
      <c r="C465">
        <v>1</v>
      </c>
      <c r="D465">
        <v>1</v>
      </c>
      <c r="E465">
        <v>19</v>
      </c>
      <c r="F465" s="1">
        <v>42842</v>
      </c>
      <c r="G465" s="1">
        <v>42845</v>
      </c>
      <c r="H465">
        <v>2</v>
      </c>
      <c r="I465">
        <v>11</v>
      </c>
      <c r="J465">
        <v>11</v>
      </c>
      <c r="K465">
        <v>35.122937899999997</v>
      </c>
      <c r="L465">
        <v>-97.126161600000003</v>
      </c>
      <c r="M465" s="5">
        <f>ACOS(COS(RADIANS(90-$P$2)) *COS(RADIANS(90-Table224[[#This Row],[Latitude]])) +SIN(RADIANS(90-$P$2)) *SIN(RADIANS(90-Table224[[#This Row],[Latitude]])) *COS(RADIANS($Q$2-Table224[[#This Row],[Longitude]]))) *3958.756</f>
        <v>18.990152129534994</v>
      </c>
      <c r="N465" s="5">
        <f>Table22[[#This Row],[Permit Approval Date]]-Table22[[#This Row],[Permit Submitted Date]]</f>
        <v>20</v>
      </c>
    </row>
    <row r="466" spans="1:14">
      <c r="A466" t="str">
        <f>"Norman"</f>
        <v>Norman</v>
      </c>
      <c r="B466">
        <v>0</v>
      </c>
      <c r="D466">
        <v>1</v>
      </c>
      <c r="E466">
        <v>19</v>
      </c>
      <c r="F466" s="1">
        <v>42843</v>
      </c>
      <c r="G466" s="1">
        <v>42846</v>
      </c>
      <c r="H466">
        <v>3</v>
      </c>
      <c r="I466">
        <v>34.81</v>
      </c>
      <c r="J466">
        <v>0</v>
      </c>
      <c r="K466">
        <v>35.362937899999999</v>
      </c>
      <c r="L466">
        <v>-97.236161600000003</v>
      </c>
      <c r="M466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466" s="5">
        <f>Table22[[#This Row],[Permit Approval Date]]-Table22[[#This Row],[Permit Submitted Date]]</f>
        <v>7</v>
      </c>
    </row>
    <row r="467" spans="1:14">
      <c r="A467" t="str">
        <f>"Norman"</f>
        <v>Norman</v>
      </c>
      <c r="B467">
        <v>0</v>
      </c>
      <c r="D467">
        <v>1</v>
      </c>
      <c r="E467">
        <v>19</v>
      </c>
      <c r="F467" s="1">
        <v>42843</v>
      </c>
      <c r="G467" s="1">
        <v>42857</v>
      </c>
      <c r="H467">
        <v>5</v>
      </c>
      <c r="I467">
        <v>33.910000000000004</v>
      </c>
      <c r="J467">
        <v>0</v>
      </c>
      <c r="K467">
        <v>36.002937899999999</v>
      </c>
      <c r="L467">
        <v>-97.346161600000002</v>
      </c>
      <c r="M467" s="5">
        <f>ACOS(COS(RADIANS(90-$P$2)) *COS(RADIANS(90-Table224[[#This Row],[Latitude]])) +SIN(RADIANS(90-$P$2)) *SIN(RADIANS(90-Table224[[#This Row],[Latitude]])) *COS(RADIANS($Q$2-Table224[[#This Row],[Longitude]]))) *3958.756</f>
        <v>55.346772048503162</v>
      </c>
      <c r="N467" s="5">
        <f>Table22[[#This Row],[Permit Approval Date]]-Table22[[#This Row],[Permit Submitted Date]]</f>
        <v>21</v>
      </c>
    </row>
    <row r="468" spans="1:14">
      <c r="A468" t="str">
        <f>"Norman"</f>
        <v>Norman</v>
      </c>
      <c r="B468">
        <v>0</v>
      </c>
      <c r="D468">
        <v>1</v>
      </c>
      <c r="E468">
        <v>19</v>
      </c>
      <c r="F468" s="1">
        <v>42845</v>
      </c>
      <c r="G468" s="1">
        <v>42852</v>
      </c>
      <c r="H468">
        <v>4</v>
      </c>
      <c r="I468">
        <v>30.81</v>
      </c>
      <c r="J468">
        <v>0</v>
      </c>
      <c r="K468">
        <v>34.882937899999995</v>
      </c>
      <c r="L468">
        <v>-97.096161600000002</v>
      </c>
      <c r="M468" s="5">
        <f>ACOS(COS(RADIANS(90-$P$2)) *COS(RADIANS(90-Table224[[#This Row],[Latitude]])) +SIN(RADIANS(90-$P$2)) *SIN(RADIANS(90-Table224[[#This Row],[Latitude]])) *COS(RADIANS($Q$2-Table224[[#This Row],[Longitude]]))) *3958.756</f>
        <v>29.857362621340226</v>
      </c>
      <c r="N468" s="5">
        <f>Table22[[#This Row],[Permit Approval Date]]-Table22[[#This Row],[Permit Submitted Date]]</f>
        <v>0</v>
      </c>
    </row>
    <row r="469" spans="1:14">
      <c r="A469" t="str">
        <f>"Norman"</f>
        <v>Norman</v>
      </c>
      <c r="B469">
        <v>0</v>
      </c>
      <c r="D469">
        <v>1</v>
      </c>
      <c r="E469">
        <v>19</v>
      </c>
      <c r="F469" s="1">
        <v>42846</v>
      </c>
      <c r="G469" s="1">
        <v>42846</v>
      </c>
      <c r="H469">
        <v>6</v>
      </c>
      <c r="I469">
        <v>47.39</v>
      </c>
      <c r="J469">
        <v>0</v>
      </c>
      <c r="K469">
        <v>35.082937899999997</v>
      </c>
      <c r="L469">
        <v>-97.616161599999998</v>
      </c>
      <c r="M469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469" s="5">
        <f>Table22[[#This Row],[Permit Approval Date]]-Table22[[#This Row],[Permit Submitted Date]]</f>
        <v>14</v>
      </c>
    </row>
    <row r="470" spans="1:14">
      <c r="A470" t="str">
        <f>"Norman"</f>
        <v>Norman</v>
      </c>
      <c r="B470">
        <v>0</v>
      </c>
      <c r="D470">
        <v>1</v>
      </c>
      <c r="E470">
        <v>19</v>
      </c>
      <c r="F470" s="1">
        <v>42852</v>
      </c>
      <c r="G470" s="1">
        <v>42857</v>
      </c>
      <c r="H470">
        <v>4</v>
      </c>
      <c r="I470">
        <v>39.33</v>
      </c>
      <c r="J470">
        <v>0</v>
      </c>
      <c r="K470">
        <v>35.482937899999996</v>
      </c>
      <c r="L470">
        <v>-97.206161600000001</v>
      </c>
      <c r="M470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470" s="5">
        <f>Table22[[#This Row],[Permit Approval Date]]-Table22[[#This Row],[Permit Submitted Date]]</f>
        <v>0</v>
      </c>
    </row>
    <row r="471" spans="1:14">
      <c r="A471" t="str">
        <f>"Norman"</f>
        <v>Norman</v>
      </c>
      <c r="B471">
        <v>1</v>
      </c>
      <c r="D471">
        <v>1</v>
      </c>
      <c r="E471">
        <v>19</v>
      </c>
      <c r="F471" s="1">
        <v>42853</v>
      </c>
      <c r="G471" s="1">
        <v>42867</v>
      </c>
      <c r="H471">
        <v>9</v>
      </c>
      <c r="I471">
        <v>66.169999999999987</v>
      </c>
      <c r="J471">
        <v>4.32</v>
      </c>
      <c r="K471">
        <v>35.180556999999993</v>
      </c>
      <c r="L471">
        <v>-97.540181399999994</v>
      </c>
      <c r="M471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471" s="5">
        <f>Table22[[#This Row],[Permit Approval Date]]-Table22[[#This Row],[Permit Submitted Date]]</f>
        <v>1</v>
      </c>
    </row>
    <row r="472" spans="1:14">
      <c r="A472" t="str">
        <f>"Norman"</f>
        <v>Norman</v>
      </c>
      <c r="B472">
        <v>0</v>
      </c>
      <c r="D472">
        <v>1</v>
      </c>
      <c r="E472">
        <v>19</v>
      </c>
      <c r="F472" s="1">
        <v>42859</v>
      </c>
      <c r="G472" s="1">
        <v>42870</v>
      </c>
      <c r="H472">
        <v>5</v>
      </c>
      <c r="I472">
        <v>34.85</v>
      </c>
      <c r="J472">
        <v>0</v>
      </c>
      <c r="K472">
        <v>35.212937899999993</v>
      </c>
      <c r="L472">
        <v>-97.576161600000006</v>
      </c>
      <c r="M472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72" s="5">
        <f>Table22[[#This Row],[Permit Approval Date]]-Table22[[#This Row],[Permit Submitted Date]]</f>
        <v>7</v>
      </c>
    </row>
    <row r="473" spans="1:14">
      <c r="A473" t="str">
        <f>"Norman"</f>
        <v>Norman</v>
      </c>
      <c r="B473">
        <v>0</v>
      </c>
      <c r="D473">
        <v>1</v>
      </c>
      <c r="E473">
        <v>19</v>
      </c>
      <c r="F473" s="1">
        <v>42863</v>
      </c>
      <c r="G473" s="1">
        <v>42871</v>
      </c>
      <c r="H473">
        <v>3</v>
      </c>
      <c r="I473">
        <v>31.54</v>
      </c>
      <c r="J473">
        <v>0</v>
      </c>
      <c r="K473">
        <v>35.032937899999993</v>
      </c>
      <c r="L473">
        <v>-97.296161600000005</v>
      </c>
      <c r="M473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473" s="5">
        <f>Table22[[#This Row],[Permit Approval Date]]-Table22[[#This Row],[Permit Submitted Date]]</f>
        <v>4</v>
      </c>
    </row>
    <row r="474" spans="1:14">
      <c r="A474" t="str">
        <f>"Norman"</f>
        <v>Norman</v>
      </c>
      <c r="B474">
        <v>0</v>
      </c>
      <c r="D474">
        <v>1</v>
      </c>
      <c r="E474">
        <v>19</v>
      </c>
      <c r="F474" s="1">
        <v>42872</v>
      </c>
      <c r="G474" s="1">
        <v>42872</v>
      </c>
      <c r="H474">
        <v>4</v>
      </c>
      <c r="I474">
        <v>32.159999999999997</v>
      </c>
      <c r="J474">
        <v>0</v>
      </c>
      <c r="K474">
        <v>35.262937899999997</v>
      </c>
      <c r="L474">
        <v>-97.806161599999996</v>
      </c>
      <c r="M474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474" s="5">
        <f>Table22[[#This Row],[Permit Approval Date]]-Table22[[#This Row],[Permit Submitted Date]]</f>
        <v>5</v>
      </c>
    </row>
    <row r="475" spans="1:14">
      <c r="A475" t="str">
        <f>"Norman"</f>
        <v>Norman</v>
      </c>
      <c r="B475">
        <v>0</v>
      </c>
      <c r="D475">
        <v>1</v>
      </c>
      <c r="E475">
        <v>19</v>
      </c>
      <c r="F475" s="1">
        <v>42893</v>
      </c>
      <c r="G475" s="1">
        <v>42908</v>
      </c>
      <c r="H475">
        <v>4</v>
      </c>
      <c r="I475">
        <v>31.660000000000004</v>
      </c>
      <c r="J475">
        <v>0</v>
      </c>
      <c r="K475">
        <v>35.152937899999998</v>
      </c>
      <c r="L475">
        <v>-97.236161600000003</v>
      </c>
      <c r="M475" s="5">
        <f>ACOS(COS(RADIANS(90-$P$2)) *COS(RADIANS(90-Table224[[#This Row],[Latitude]])) +SIN(RADIANS(90-$P$2)) *SIN(RADIANS(90-Table224[[#This Row],[Latitude]])) *COS(RADIANS($Q$2-Table224[[#This Row],[Longitude]]))) *3958.756</f>
        <v>12.439282911481813</v>
      </c>
      <c r="N475" s="5">
        <f>Table22[[#This Row],[Permit Approval Date]]-Table22[[#This Row],[Permit Submitted Date]]</f>
        <v>4</v>
      </c>
    </row>
    <row r="476" spans="1:14">
      <c r="A476" t="str">
        <f>"Norman"</f>
        <v>Norman</v>
      </c>
      <c r="B476">
        <v>0</v>
      </c>
      <c r="D476">
        <v>1</v>
      </c>
      <c r="E476">
        <v>19</v>
      </c>
      <c r="F476" s="1">
        <v>42908</v>
      </c>
      <c r="G476" s="1">
        <v>42916</v>
      </c>
      <c r="H476">
        <v>4</v>
      </c>
      <c r="I476">
        <v>27.11</v>
      </c>
      <c r="J476">
        <v>0</v>
      </c>
      <c r="K476">
        <v>35.092937899999995</v>
      </c>
      <c r="L476">
        <v>-97.336161599999997</v>
      </c>
      <c r="M476" s="5">
        <f>ACOS(COS(RADIANS(90-$P$2)) *COS(RADIANS(90-Table224[[#This Row],[Latitude]])) +SIN(RADIANS(90-$P$2)) *SIN(RADIANS(90-Table224[[#This Row],[Latitude]])) *COS(RADIANS($Q$2-Table224[[#This Row],[Longitude]]))) *3958.756</f>
        <v>10.001978842276545</v>
      </c>
      <c r="N476" s="5">
        <f>Table22[[#This Row],[Permit Approval Date]]-Table22[[#This Row],[Permit Submitted Date]]</f>
        <v>0</v>
      </c>
    </row>
    <row r="477" spans="1:14">
      <c r="A477" t="str">
        <f>"Norman"</f>
        <v>Norman</v>
      </c>
      <c r="B477">
        <v>0</v>
      </c>
      <c r="D477">
        <v>1</v>
      </c>
      <c r="E477">
        <v>19</v>
      </c>
      <c r="F477" s="1">
        <v>42914</v>
      </c>
      <c r="G477" s="1">
        <v>42914</v>
      </c>
      <c r="H477">
        <v>3</v>
      </c>
      <c r="I477">
        <v>27.019999999999996</v>
      </c>
      <c r="J477">
        <v>0</v>
      </c>
      <c r="K477">
        <v>36.452937899999995</v>
      </c>
      <c r="L477">
        <v>-97.7861616</v>
      </c>
      <c r="M477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477" s="5">
        <f>Table22[[#This Row],[Permit Approval Date]]-Table22[[#This Row],[Permit Submitted Date]]</f>
        <v>7</v>
      </c>
    </row>
    <row r="478" spans="1:14">
      <c r="A478" t="str">
        <f>"Norman"</f>
        <v>Norman</v>
      </c>
      <c r="B478">
        <v>1</v>
      </c>
      <c r="D478">
        <v>1</v>
      </c>
      <c r="E478">
        <v>19</v>
      </c>
      <c r="F478" s="1">
        <v>42927</v>
      </c>
      <c r="G478" s="1">
        <v>42937</v>
      </c>
      <c r="H478">
        <v>14</v>
      </c>
      <c r="I478">
        <v>146.40000000000003</v>
      </c>
      <c r="J478">
        <v>0</v>
      </c>
      <c r="K478">
        <v>34.945301499999999</v>
      </c>
      <c r="L478">
        <v>-96.516652800000003</v>
      </c>
      <c r="M478" s="5">
        <f>ACOS(COS(RADIANS(90-$P$2)) *COS(RADIANS(90-Table224[[#This Row],[Latitude]])) +SIN(RADIANS(90-$P$2)) *SIN(RADIANS(90-Table224[[#This Row],[Latitude]])) *COS(RADIANS($Q$2-Table224[[#This Row],[Longitude]]))) *3958.756</f>
        <v>55.586146094484121</v>
      </c>
      <c r="N478" s="5">
        <f>Table22[[#This Row],[Permit Approval Date]]-Table22[[#This Row],[Permit Submitted Date]]</f>
        <v>2</v>
      </c>
    </row>
    <row r="479" spans="1:14">
      <c r="A479" t="str">
        <f>"Norman"</f>
        <v>Norman</v>
      </c>
      <c r="B479">
        <v>1</v>
      </c>
      <c r="D479">
        <v>1</v>
      </c>
      <c r="E479">
        <v>19</v>
      </c>
      <c r="F479" s="1">
        <v>42929</v>
      </c>
      <c r="G479" s="1">
        <v>42934</v>
      </c>
      <c r="H479">
        <v>5</v>
      </c>
      <c r="I479">
        <v>52.620000000000005</v>
      </c>
      <c r="J479">
        <v>0</v>
      </c>
      <c r="K479">
        <v>35.118141999999999</v>
      </c>
      <c r="L479">
        <v>-97.425610999999989</v>
      </c>
      <c r="M479" s="5">
        <f>ACOS(COS(RADIANS(90-$P$2)) *COS(RADIANS(90-Table224[[#This Row],[Latitude]])) +SIN(RADIANS(90-$P$2)) *SIN(RADIANS(90-Table224[[#This Row],[Latitude]])) *COS(RADIANS($Q$2-Table224[[#This Row],[Longitude]]))) *3958.756</f>
        <v>6.189976825355739</v>
      </c>
      <c r="N479" s="5">
        <f>Table22[[#This Row],[Permit Approval Date]]-Table22[[#This Row],[Permit Submitted Date]]</f>
        <v>2</v>
      </c>
    </row>
    <row r="480" spans="1:14">
      <c r="A480" t="str">
        <f>"Norman"</f>
        <v>Norman</v>
      </c>
      <c r="B480">
        <v>1</v>
      </c>
      <c r="C480">
        <v>1</v>
      </c>
      <c r="D480">
        <v>1</v>
      </c>
      <c r="E480">
        <v>19</v>
      </c>
      <c r="F480" s="1">
        <v>42935</v>
      </c>
      <c r="G480" s="1">
        <v>42941</v>
      </c>
      <c r="H480">
        <v>5</v>
      </c>
      <c r="I480">
        <v>28.37</v>
      </c>
      <c r="J480">
        <v>19.3</v>
      </c>
      <c r="K480">
        <v>35.213925000000003</v>
      </c>
      <c r="L480">
        <v>-97.339213999999998</v>
      </c>
      <c r="M480" s="5">
        <f>ACOS(COS(RADIANS(90-$P$2)) *COS(RADIANS(90-Table224[[#This Row],[Latitude]])) +SIN(RADIANS(90-$P$2)) *SIN(RADIANS(90-Table224[[#This Row],[Latitude]])) *COS(RADIANS($Q$2-Table224[[#This Row],[Longitude]]))) *3958.756</f>
        <v>6.0875077162164093</v>
      </c>
      <c r="N480" s="5">
        <f>Table22[[#This Row],[Permit Approval Date]]-Table22[[#This Row],[Permit Submitted Date]]</f>
        <v>0</v>
      </c>
    </row>
    <row r="481" spans="1:14">
      <c r="A481" t="str">
        <f>"Norman"</f>
        <v>Norman</v>
      </c>
      <c r="B481">
        <v>0</v>
      </c>
      <c r="D481">
        <v>1</v>
      </c>
      <c r="E481">
        <v>19</v>
      </c>
      <c r="F481" s="1">
        <v>42936</v>
      </c>
      <c r="G481" s="1">
        <v>42942</v>
      </c>
      <c r="H481">
        <v>3</v>
      </c>
      <c r="I481">
        <v>29.55</v>
      </c>
      <c r="J481">
        <v>0</v>
      </c>
      <c r="K481">
        <v>35.212937899999993</v>
      </c>
      <c r="L481">
        <v>-97.576161600000006</v>
      </c>
      <c r="M481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81" s="5">
        <f>Table22[[#This Row],[Permit Approval Date]]-Table22[[#This Row],[Permit Submitted Date]]</f>
        <v>20</v>
      </c>
    </row>
    <row r="482" spans="1:14">
      <c r="A482" t="str">
        <f>"Norman"</f>
        <v>Norman</v>
      </c>
      <c r="B482">
        <v>0</v>
      </c>
      <c r="D482">
        <v>1</v>
      </c>
      <c r="E482">
        <v>19</v>
      </c>
      <c r="F482" s="1">
        <v>42936</v>
      </c>
      <c r="G482" s="1">
        <v>42942</v>
      </c>
      <c r="H482">
        <v>3</v>
      </c>
      <c r="I482">
        <v>26.66</v>
      </c>
      <c r="J482">
        <v>0</v>
      </c>
      <c r="K482">
        <v>35.212937899999993</v>
      </c>
      <c r="L482">
        <v>-97.576161600000006</v>
      </c>
      <c r="M482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82" s="5">
        <f>Table22[[#This Row],[Permit Approval Date]]-Table22[[#This Row],[Permit Submitted Date]]</f>
        <v>0</v>
      </c>
    </row>
    <row r="483" spans="1:14">
      <c r="A483" t="str">
        <f>"Norman"</f>
        <v>Norman</v>
      </c>
      <c r="B483">
        <v>1</v>
      </c>
      <c r="D483">
        <v>1</v>
      </c>
      <c r="E483">
        <v>19</v>
      </c>
      <c r="F483" s="1">
        <v>42937</v>
      </c>
      <c r="G483" s="1">
        <v>42940</v>
      </c>
      <c r="H483">
        <v>6</v>
      </c>
      <c r="I483">
        <v>48.25</v>
      </c>
      <c r="J483">
        <v>0</v>
      </c>
      <c r="K483">
        <v>35.140954999999998</v>
      </c>
      <c r="L483">
        <v>-97.121639999999999</v>
      </c>
      <c r="M483" s="5">
        <f>ACOS(COS(RADIANS(90-$P$2)) *COS(RADIANS(90-Table224[[#This Row],[Latitude]])) +SIN(RADIANS(90-$P$2)) *SIN(RADIANS(90-Table224[[#This Row],[Latitude]])) *COS(RADIANS($Q$2-Table224[[#This Row],[Longitude]]))) *3958.756</f>
        <v>18.897392488293068</v>
      </c>
      <c r="N483" s="5">
        <f>Table22[[#This Row],[Permit Approval Date]]-Table22[[#This Row],[Permit Submitted Date]]</f>
        <v>0</v>
      </c>
    </row>
    <row r="484" spans="1:14">
      <c r="A484" t="str">
        <f>"Norman"</f>
        <v>Norman</v>
      </c>
      <c r="B484">
        <v>0</v>
      </c>
      <c r="D484">
        <v>1</v>
      </c>
      <c r="E484">
        <v>19</v>
      </c>
      <c r="F484" s="1">
        <v>42941</v>
      </c>
      <c r="G484" s="1">
        <v>42954</v>
      </c>
      <c r="H484">
        <v>4</v>
      </c>
      <c r="I484">
        <v>30.060000000000002</v>
      </c>
      <c r="J484">
        <v>0</v>
      </c>
      <c r="K484">
        <v>35.362937899999999</v>
      </c>
      <c r="L484">
        <v>-97.236161600000003</v>
      </c>
      <c r="M484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484" s="5">
        <f>Table22[[#This Row],[Permit Approval Date]]-Table22[[#This Row],[Permit Submitted Date]]</f>
        <v>6</v>
      </c>
    </row>
    <row r="485" spans="1:14">
      <c r="A485" t="str">
        <f>"Norman"</f>
        <v>Norman</v>
      </c>
      <c r="B485">
        <v>1</v>
      </c>
      <c r="D485">
        <v>1</v>
      </c>
      <c r="E485">
        <v>19</v>
      </c>
      <c r="F485" s="1">
        <v>42955</v>
      </c>
      <c r="G485" s="1">
        <v>42963</v>
      </c>
      <c r="H485">
        <v>10</v>
      </c>
      <c r="I485">
        <v>74.570000000000007</v>
      </c>
      <c r="J485">
        <v>0</v>
      </c>
      <c r="K485">
        <v>35.268142000000005</v>
      </c>
      <c r="L485">
        <v>-97.45561099999999</v>
      </c>
      <c r="M485" s="5">
        <f>ACOS(COS(RADIANS(90-$P$2)) *COS(RADIANS(90-Table224[[#This Row],[Latitude]])) +SIN(RADIANS(90-$P$2)) *SIN(RADIANS(90-Table224[[#This Row],[Latitude]])) *COS(RADIANS($Q$2-Table224[[#This Row],[Longitude]]))) *3958.756</f>
        <v>4.3187461484637382</v>
      </c>
      <c r="N485" s="5">
        <f>Table22[[#This Row],[Permit Approval Date]]-Table22[[#This Row],[Permit Submitted Date]]</f>
        <v>7</v>
      </c>
    </row>
    <row r="486" spans="1:14">
      <c r="A486" t="str">
        <f>"Norman"</f>
        <v>Norman</v>
      </c>
      <c r="B486">
        <v>0</v>
      </c>
      <c r="D486">
        <v>1</v>
      </c>
      <c r="E486">
        <v>19</v>
      </c>
      <c r="F486" s="1">
        <v>42961</v>
      </c>
      <c r="G486" s="1">
        <v>42961</v>
      </c>
      <c r="H486">
        <v>2</v>
      </c>
      <c r="I486">
        <v>22.66</v>
      </c>
      <c r="J486">
        <v>0</v>
      </c>
      <c r="K486">
        <v>34.902937899999998</v>
      </c>
      <c r="L486">
        <v>-97.376161600000003</v>
      </c>
      <c r="M486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486" s="5">
        <f>Table22[[#This Row],[Permit Approval Date]]-Table22[[#This Row],[Permit Submitted Date]]</f>
        <v>0</v>
      </c>
    </row>
    <row r="487" spans="1:14">
      <c r="A487" t="str">
        <f>"Norman"</f>
        <v>Norman</v>
      </c>
      <c r="B487">
        <v>1</v>
      </c>
      <c r="D487">
        <v>1</v>
      </c>
      <c r="E487">
        <v>19</v>
      </c>
      <c r="F487" s="1">
        <v>42970</v>
      </c>
      <c r="G487" s="1">
        <v>42977</v>
      </c>
      <c r="H487">
        <v>7</v>
      </c>
      <c r="I487">
        <v>43.57</v>
      </c>
      <c r="J487">
        <v>0</v>
      </c>
      <c r="K487">
        <v>35.203924999999998</v>
      </c>
      <c r="L487">
        <v>-97.459214000000003</v>
      </c>
      <c r="M487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487" s="5">
        <f>Table22[[#This Row],[Permit Approval Date]]-Table22[[#This Row],[Permit Submitted Date]]</f>
        <v>8</v>
      </c>
    </row>
    <row r="488" spans="1:14">
      <c r="A488" t="str">
        <f>"Norman"</f>
        <v>Norman</v>
      </c>
      <c r="B488">
        <v>1</v>
      </c>
      <c r="D488">
        <v>1</v>
      </c>
      <c r="E488">
        <v>19</v>
      </c>
      <c r="F488" s="1">
        <v>42985</v>
      </c>
      <c r="G488" s="1">
        <v>43003</v>
      </c>
      <c r="H488">
        <v>5</v>
      </c>
      <c r="I488">
        <v>43.29</v>
      </c>
      <c r="J488">
        <v>0</v>
      </c>
      <c r="K488">
        <v>34.938141999999999</v>
      </c>
      <c r="L488">
        <v>-97.215610999999996</v>
      </c>
      <c r="M488" s="5">
        <f>ACOS(COS(RADIANS(90-$P$2)) *COS(RADIANS(90-Table224[[#This Row],[Latitude]])) +SIN(RADIANS(90-$P$2)) *SIN(RADIANS(90-Table224[[#This Row],[Latitude]])) *COS(RADIANS($Q$2-Table224[[#This Row],[Longitude]]))) *3958.756</f>
        <v>22.656902942758002</v>
      </c>
      <c r="N488" s="5">
        <f>Table22[[#This Row],[Permit Approval Date]]-Table22[[#This Row],[Permit Submitted Date]]</f>
        <v>8</v>
      </c>
    </row>
    <row r="489" spans="1:14">
      <c r="A489" t="str">
        <f>"Norman"</f>
        <v>Norman</v>
      </c>
      <c r="B489">
        <v>0</v>
      </c>
      <c r="D489">
        <v>1</v>
      </c>
      <c r="E489">
        <v>19</v>
      </c>
      <c r="F489" s="1">
        <v>42996</v>
      </c>
      <c r="G489" s="1">
        <v>42997</v>
      </c>
      <c r="H489">
        <v>4</v>
      </c>
      <c r="I489">
        <v>32.870000000000005</v>
      </c>
      <c r="J489">
        <v>0</v>
      </c>
      <c r="K489">
        <v>35.212937899999993</v>
      </c>
      <c r="L489">
        <v>-97.576161600000006</v>
      </c>
      <c r="M489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489" s="5">
        <f>Table22[[#This Row],[Permit Approval Date]]-Table22[[#This Row],[Permit Submitted Date]]</f>
        <v>8</v>
      </c>
    </row>
    <row r="490" spans="1:14">
      <c r="A490" t="str">
        <f>"Norman"</f>
        <v>Norman</v>
      </c>
      <c r="B490">
        <v>1</v>
      </c>
      <c r="D490">
        <v>1</v>
      </c>
      <c r="E490">
        <v>19</v>
      </c>
      <c r="F490" s="1">
        <v>42997</v>
      </c>
      <c r="G490" s="1">
        <v>43004</v>
      </c>
      <c r="H490">
        <v>4</v>
      </c>
      <c r="I490">
        <v>36.67</v>
      </c>
      <c r="J490">
        <v>0</v>
      </c>
      <c r="K490">
        <v>35.313924999999998</v>
      </c>
      <c r="L490">
        <v>-97.169213999999997</v>
      </c>
      <c r="M490" s="5">
        <f>ACOS(COS(RADIANS(90-$P$2)) *COS(RADIANS(90-Table224[[#This Row],[Latitude]])) +SIN(RADIANS(90-$P$2)) *SIN(RADIANS(90-Table224[[#This Row],[Latitude]])) *COS(RADIANS($Q$2-Table224[[#This Row],[Longitude]]))) *3958.756</f>
        <v>17.334132273994324</v>
      </c>
      <c r="N490" s="5">
        <f>Table22[[#This Row],[Permit Approval Date]]-Table22[[#This Row],[Permit Submitted Date]]</f>
        <v>3</v>
      </c>
    </row>
    <row r="491" spans="1:14">
      <c r="A491" t="str">
        <f>"Norman"</f>
        <v>Norman</v>
      </c>
      <c r="B491">
        <v>1</v>
      </c>
      <c r="D491">
        <v>1</v>
      </c>
      <c r="E491">
        <v>19</v>
      </c>
      <c r="F491" s="1">
        <v>43003</v>
      </c>
      <c r="G491" s="1">
        <v>43020</v>
      </c>
      <c r="H491">
        <v>6</v>
      </c>
      <c r="I491">
        <v>44.61</v>
      </c>
      <c r="J491">
        <v>0</v>
      </c>
      <c r="K491">
        <v>35.333621399999998</v>
      </c>
      <c r="L491">
        <v>-97.489232199999989</v>
      </c>
      <c r="M491" s="5">
        <f>ACOS(COS(RADIANS(90-$P$2)) *COS(RADIANS(90-Table224[[#This Row],[Latitude]])) +SIN(RADIANS(90-$P$2)) *SIN(RADIANS(90-Table224[[#This Row],[Latitude]])) *COS(RADIANS($Q$2-Table224[[#This Row],[Longitude]]))) *3958.756</f>
        <v>9.1349740379712667</v>
      </c>
      <c r="N491" s="5">
        <f>Table22[[#This Row],[Permit Approval Date]]-Table22[[#This Row],[Permit Submitted Date]]</f>
        <v>12</v>
      </c>
    </row>
    <row r="492" spans="1:14">
      <c r="A492" t="str">
        <f>"Norman"</f>
        <v>Norman</v>
      </c>
      <c r="B492">
        <v>1</v>
      </c>
      <c r="D492">
        <v>2</v>
      </c>
      <c r="E492">
        <v>19</v>
      </c>
      <c r="F492" s="1">
        <v>43004</v>
      </c>
      <c r="G492" s="1">
        <v>43004</v>
      </c>
      <c r="H492">
        <v>8</v>
      </c>
      <c r="I492">
        <v>46.480000000000004</v>
      </c>
      <c r="J492">
        <v>7.4499999999999993</v>
      </c>
      <c r="K492">
        <v>35.260556999999999</v>
      </c>
      <c r="L492">
        <v>-97.540181399999994</v>
      </c>
      <c r="M492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492" s="5">
        <f>Table22[[#This Row],[Permit Approval Date]]-Table22[[#This Row],[Permit Submitted Date]]</f>
        <v>0</v>
      </c>
    </row>
    <row r="493" spans="1:14">
      <c r="A493" t="str">
        <f>"Norman"</f>
        <v>Norman</v>
      </c>
      <c r="B493">
        <v>1</v>
      </c>
      <c r="D493">
        <v>1</v>
      </c>
      <c r="E493">
        <v>19</v>
      </c>
      <c r="F493" s="1">
        <v>43005</v>
      </c>
      <c r="G493" s="1">
        <v>43018</v>
      </c>
      <c r="H493">
        <v>5</v>
      </c>
      <c r="I493">
        <v>35.11</v>
      </c>
      <c r="J493">
        <v>0</v>
      </c>
      <c r="K493">
        <v>34.998142000000001</v>
      </c>
      <c r="L493">
        <v>-97.305610999999999</v>
      </c>
      <c r="M493" s="5">
        <f>ACOS(COS(RADIANS(90-$P$2)) *COS(RADIANS(90-Table224[[#This Row],[Latitude]])) +SIN(RADIANS(90-$P$2)) *SIN(RADIANS(90-Table224[[#This Row],[Latitude]])) *COS(RADIANS($Q$2-Table224[[#This Row],[Longitude]]))) *3958.756</f>
        <v>16.429420502856537</v>
      </c>
      <c r="N493" s="5">
        <f>Table22[[#This Row],[Permit Approval Date]]-Table22[[#This Row],[Permit Submitted Date]]</f>
        <v>6</v>
      </c>
    </row>
    <row r="494" spans="1:14">
      <c r="A494" t="str">
        <f>"Norman"</f>
        <v>Norman</v>
      </c>
      <c r="B494">
        <v>0</v>
      </c>
      <c r="D494">
        <v>1</v>
      </c>
      <c r="E494">
        <v>19</v>
      </c>
      <c r="F494" s="1">
        <v>43013</v>
      </c>
      <c r="G494" s="1">
        <v>43013</v>
      </c>
      <c r="H494">
        <v>7</v>
      </c>
      <c r="I494">
        <v>46.98</v>
      </c>
      <c r="J494">
        <v>0</v>
      </c>
      <c r="K494">
        <v>34.962937899999993</v>
      </c>
      <c r="L494">
        <v>-97.966161600000007</v>
      </c>
      <c r="M494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494" s="5">
        <f>Table22[[#This Row],[Permit Approval Date]]-Table22[[#This Row],[Permit Submitted Date]]</f>
        <v>11</v>
      </c>
    </row>
    <row r="495" spans="1:14">
      <c r="A495" t="str">
        <f>"Norman"</f>
        <v>Norman</v>
      </c>
      <c r="B495">
        <v>1</v>
      </c>
      <c r="C495">
        <v>1</v>
      </c>
      <c r="D495">
        <v>1</v>
      </c>
      <c r="E495">
        <v>19</v>
      </c>
      <c r="F495" s="1">
        <v>43017</v>
      </c>
      <c r="G495" s="1">
        <v>43017</v>
      </c>
      <c r="H495">
        <v>8</v>
      </c>
      <c r="I495">
        <v>42.57</v>
      </c>
      <c r="J495">
        <v>12.95</v>
      </c>
      <c r="K495">
        <v>35.210556999999994</v>
      </c>
      <c r="L495">
        <v>-97.470181400000001</v>
      </c>
      <c r="M495" s="5">
        <f>ACOS(COS(RADIANS(90-$P$2)) *COS(RADIANS(90-Table224[[#This Row],[Latitude]])) +SIN(RADIANS(90-$P$2)) *SIN(RADIANS(90-Table224[[#This Row],[Latitude]])) *COS(RADIANS($Q$2-Table224[[#This Row],[Longitude]]))) *3958.756</f>
        <v>1.3658454400042561</v>
      </c>
      <c r="N495" s="5">
        <f>Table22[[#This Row],[Permit Approval Date]]-Table22[[#This Row],[Permit Submitted Date]]</f>
        <v>0</v>
      </c>
    </row>
    <row r="496" spans="1:14">
      <c r="A496" t="str">
        <f>"Norman"</f>
        <v>Norman</v>
      </c>
      <c r="B496">
        <v>1</v>
      </c>
      <c r="D496">
        <v>1</v>
      </c>
      <c r="E496">
        <v>19</v>
      </c>
      <c r="F496" s="1">
        <v>43017</v>
      </c>
      <c r="G496" s="1">
        <v>43033</v>
      </c>
      <c r="H496">
        <v>5</v>
      </c>
      <c r="I496">
        <v>52.349999999999994</v>
      </c>
      <c r="J496">
        <v>0</v>
      </c>
      <c r="K496">
        <v>34.998142000000001</v>
      </c>
      <c r="L496">
        <v>-97.305610999999999</v>
      </c>
      <c r="M496" s="5">
        <f>ACOS(COS(RADIANS(90-$P$2)) *COS(RADIANS(90-Table224[[#This Row],[Latitude]])) +SIN(RADIANS(90-$P$2)) *SIN(RADIANS(90-Table224[[#This Row],[Latitude]])) *COS(RADIANS($Q$2-Table224[[#This Row],[Longitude]]))) *3958.756</f>
        <v>16.429420502856537</v>
      </c>
      <c r="N496" s="5">
        <f>Table22[[#This Row],[Permit Approval Date]]-Table22[[#This Row],[Permit Submitted Date]]</f>
        <v>0</v>
      </c>
    </row>
    <row r="497" spans="1:14">
      <c r="A497" t="str">
        <f>"Norman"</f>
        <v>Norman</v>
      </c>
      <c r="B497">
        <v>1</v>
      </c>
      <c r="C497">
        <v>1</v>
      </c>
      <c r="D497">
        <v>1</v>
      </c>
      <c r="E497">
        <v>19</v>
      </c>
      <c r="F497" s="1">
        <v>43025</v>
      </c>
      <c r="G497" s="1">
        <v>43026</v>
      </c>
      <c r="H497">
        <v>8</v>
      </c>
      <c r="I497">
        <v>47.82</v>
      </c>
      <c r="J497">
        <v>12.370000000000001</v>
      </c>
      <c r="K497">
        <v>35.264834499999999</v>
      </c>
      <c r="L497">
        <v>-97.160178399999992</v>
      </c>
      <c r="M497" s="5">
        <f>ACOS(COS(RADIANS(90-$P$2)) *COS(RADIANS(90-Table224[[#This Row],[Latitude]])) +SIN(RADIANS(90-$P$2)) *SIN(RADIANS(90-Table224[[#This Row],[Latitude]])) *COS(RADIANS($Q$2-Table224[[#This Row],[Longitude]]))) *3958.756</f>
        <v>16.667282215523439</v>
      </c>
      <c r="N497" s="5">
        <f>Table22[[#This Row],[Permit Approval Date]]-Table22[[#This Row],[Permit Submitted Date]]</f>
        <v>0</v>
      </c>
    </row>
    <row r="498" spans="1:14">
      <c r="A498" t="str">
        <f>"Norman"</f>
        <v>Norman</v>
      </c>
      <c r="B498">
        <v>1</v>
      </c>
      <c r="D498">
        <v>1</v>
      </c>
      <c r="E498">
        <v>19</v>
      </c>
      <c r="F498" s="1">
        <v>43025</v>
      </c>
      <c r="G498" s="1">
        <v>43025</v>
      </c>
      <c r="H498">
        <v>4</v>
      </c>
      <c r="I498">
        <v>36.769999999999996</v>
      </c>
      <c r="J498">
        <v>0</v>
      </c>
      <c r="K498">
        <v>35.443925</v>
      </c>
      <c r="L498">
        <v>-97.619213999999999</v>
      </c>
      <c r="M498" s="5">
        <f>ACOS(COS(RADIANS(90-$P$2)) *COS(RADIANS(90-Table224[[#This Row],[Latitude]])) +SIN(RADIANS(90-$P$2)) *SIN(RADIANS(90-Table224[[#This Row],[Latitude]])) *COS(RADIANS($Q$2-Table224[[#This Row],[Longitude]]))) *3958.756</f>
        <v>19.098404895161835</v>
      </c>
      <c r="N498" s="5">
        <f>Table22[[#This Row],[Permit Approval Date]]-Table22[[#This Row],[Permit Submitted Date]]</f>
        <v>13</v>
      </c>
    </row>
    <row r="499" spans="1:14">
      <c r="A499" t="str">
        <f>"Norman"</f>
        <v>Norman</v>
      </c>
      <c r="B499">
        <v>0</v>
      </c>
      <c r="D499">
        <v>1</v>
      </c>
      <c r="E499">
        <v>19</v>
      </c>
      <c r="F499" s="1">
        <v>43032</v>
      </c>
      <c r="G499" s="1">
        <v>43034</v>
      </c>
      <c r="H499">
        <v>8</v>
      </c>
      <c r="I499">
        <v>54.039999999999992</v>
      </c>
      <c r="J499">
        <v>0</v>
      </c>
      <c r="K499">
        <v>35.362937899999999</v>
      </c>
      <c r="L499">
        <v>-97.236161600000003</v>
      </c>
      <c r="M499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499" s="5">
        <f>Table22[[#This Row],[Permit Approval Date]]-Table22[[#This Row],[Permit Submitted Date]]</f>
        <v>0</v>
      </c>
    </row>
    <row r="500" spans="1:14">
      <c r="A500" t="str">
        <f>"Norman"</f>
        <v>Norman</v>
      </c>
      <c r="B500">
        <v>1</v>
      </c>
      <c r="D500">
        <v>1</v>
      </c>
      <c r="E500">
        <v>19</v>
      </c>
      <c r="F500" s="1">
        <v>43038</v>
      </c>
      <c r="G500" s="1">
        <v>43040</v>
      </c>
      <c r="H500">
        <v>10</v>
      </c>
      <c r="I500">
        <v>76.100000000000009</v>
      </c>
      <c r="J500">
        <v>3</v>
      </c>
      <c r="K500">
        <v>35.584834499999999</v>
      </c>
      <c r="L500">
        <v>-97.500178399999996</v>
      </c>
      <c r="M500" s="5">
        <f>ACOS(COS(RADIANS(90-$P$2)) *COS(RADIANS(90-Table224[[#This Row],[Latitude]])) +SIN(RADIANS(90-$P$2)) *SIN(RADIANS(90-Table224[[#This Row],[Latitude]])) *COS(RADIANS($Q$2-Table224[[#This Row],[Longitude]]))) *3958.756</f>
        <v>26.34345616884676</v>
      </c>
      <c r="N500" s="5">
        <f>Table22[[#This Row],[Permit Approval Date]]-Table22[[#This Row],[Permit Submitted Date]]</f>
        <v>0</v>
      </c>
    </row>
    <row r="501" spans="1:14">
      <c r="A501" t="str">
        <f>"Norman"</f>
        <v>Norman</v>
      </c>
      <c r="B501">
        <v>1</v>
      </c>
      <c r="D501">
        <v>1</v>
      </c>
      <c r="E501">
        <v>19</v>
      </c>
      <c r="F501" s="1">
        <v>43056</v>
      </c>
      <c r="G501" s="1">
        <v>43056</v>
      </c>
      <c r="H501">
        <v>6</v>
      </c>
      <c r="I501">
        <v>50.43</v>
      </c>
      <c r="J501">
        <v>0</v>
      </c>
      <c r="K501">
        <v>35.310557000000003</v>
      </c>
      <c r="L501">
        <v>-97.71018140000001</v>
      </c>
      <c r="M501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501" s="5">
        <f>Table22[[#This Row],[Permit Approval Date]]-Table22[[#This Row],[Permit Submitted Date]]</f>
        <v>0</v>
      </c>
    </row>
    <row r="502" spans="1:14">
      <c r="A502" t="str">
        <f>"Norman"</f>
        <v>Norman</v>
      </c>
      <c r="B502">
        <v>1</v>
      </c>
      <c r="D502">
        <v>1</v>
      </c>
      <c r="E502">
        <v>19</v>
      </c>
      <c r="F502" s="1">
        <v>43057</v>
      </c>
      <c r="G502" s="1">
        <v>43070</v>
      </c>
      <c r="H502">
        <v>5</v>
      </c>
      <c r="I502">
        <v>48.86</v>
      </c>
      <c r="J502">
        <v>0</v>
      </c>
      <c r="K502">
        <v>35.308142000000004</v>
      </c>
      <c r="L502">
        <v>-97.335610999999986</v>
      </c>
      <c r="M502" s="5">
        <f>ACOS(COS(RADIANS(90-$P$2)) *COS(RADIANS(90-Table224[[#This Row],[Latitude]])) +SIN(RADIANS(90-$P$2)) *SIN(RADIANS(90-Table224[[#This Row],[Latitude]])) *COS(RADIANS($Q$2-Table224[[#This Row],[Longitude]]))) *3958.756</f>
        <v>9.4320747411368799</v>
      </c>
      <c r="N502" s="5">
        <f>Table22[[#This Row],[Permit Approval Date]]-Table22[[#This Row],[Permit Submitted Date]]</f>
        <v>12</v>
      </c>
    </row>
    <row r="503" spans="1:14">
      <c r="A503" t="str">
        <f>"Norman"</f>
        <v>Norman</v>
      </c>
      <c r="B503">
        <v>0</v>
      </c>
      <c r="D503">
        <v>1</v>
      </c>
      <c r="E503">
        <v>19</v>
      </c>
      <c r="F503" s="1">
        <v>43074</v>
      </c>
      <c r="G503" s="1">
        <v>43074</v>
      </c>
      <c r="H503">
        <v>7</v>
      </c>
      <c r="I503">
        <v>46.46</v>
      </c>
      <c r="J503">
        <v>0</v>
      </c>
      <c r="K503">
        <v>35.632937899999995</v>
      </c>
      <c r="L503">
        <v>-97.506161599999999</v>
      </c>
      <c r="M503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503" s="5">
        <f>Table22[[#This Row],[Permit Approval Date]]-Table22[[#This Row],[Permit Submitted Date]]</f>
        <v>0</v>
      </c>
    </row>
    <row r="504" spans="1:14">
      <c r="A504" t="str">
        <f>"Norman"</f>
        <v>Norman</v>
      </c>
      <c r="B504">
        <v>1</v>
      </c>
      <c r="D504">
        <v>1</v>
      </c>
      <c r="E504">
        <v>19</v>
      </c>
      <c r="F504" s="1">
        <v>43087</v>
      </c>
      <c r="G504" s="1">
        <v>43087</v>
      </c>
      <c r="H504">
        <v>10</v>
      </c>
      <c r="I504">
        <v>45.66</v>
      </c>
      <c r="J504">
        <v>8.3000000000000007</v>
      </c>
      <c r="K504">
        <v>35.180556999999993</v>
      </c>
      <c r="L504">
        <v>-97.540181399999994</v>
      </c>
      <c r="M504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504" s="5">
        <f>Table22[[#This Row],[Permit Approval Date]]-Table22[[#This Row],[Permit Submitted Date]]</f>
        <v>0</v>
      </c>
    </row>
    <row r="505" spans="1:14">
      <c r="A505" t="str">
        <f>"Norman"</f>
        <v>Norman</v>
      </c>
      <c r="B505">
        <v>1</v>
      </c>
      <c r="D505">
        <v>1</v>
      </c>
      <c r="E505">
        <v>19</v>
      </c>
      <c r="F505" s="1">
        <v>43088</v>
      </c>
      <c r="G505" s="1">
        <v>43090</v>
      </c>
      <c r="H505">
        <v>5</v>
      </c>
      <c r="I505">
        <v>37.450000000000003</v>
      </c>
      <c r="J505">
        <v>7.35</v>
      </c>
      <c r="K505">
        <v>35.180556999999993</v>
      </c>
      <c r="L505">
        <v>-97.540181399999994</v>
      </c>
      <c r="M505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505" s="5">
        <f>Table22[[#This Row],[Permit Approval Date]]-Table22[[#This Row],[Permit Submitted Date]]</f>
        <v>0</v>
      </c>
    </row>
    <row r="506" spans="1:14">
      <c r="A506" t="str">
        <f>"Norman"</f>
        <v>Norman</v>
      </c>
      <c r="B506">
        <v>1</v>
      </c>
      <c r="D506">
        <v>1</v>
      </c>
      <c r="E506">
        <v>19</v>
      </c>
      <c r="F506" s="1">
        <v>43089</v>
      </c>
      <c r="G506" s="1">
        <v>43089</v>
      </c>
      <c r="H506">
        <v>6</v>
      </c>
      <c r="I506">
        <v>48.88</v>
      </c>
      <c r="J506">
        <v>0</v>
      </c>
      <c r="K506">
        <v>35.190556999999998</v>
      </c>
      <c r="L506">
        <v>-97.340181400000006</v>
      </c>
      <c r="M506" s="5">
        <f>ACOS(COS(RADIANS(90-$P$2)) *COS(RADIANS(90-Table224[[#This Row],[Latitude]])) +SIN(RADIANS(90-$P$2)) *SIN(RADIANS(90-Table224[[#This Row],[Latitude]])) *COS(RADIANS($Q$2-Table224[[#This Row],[Longitude]]))) *3958.756</f>
        <v>6.1043381291149874</v>
      </c>
      <c r="N506" s="5">
        <f>Table22[[#This Row],[Permit Approval Date]]-Table22[[#This Row],[Permit Submitted Date]]</f>
        <v>4</v>
      </c>
    </row>
    <row r="507" spans="1:14">
      <c r="A507" t="str">
        <f>"Norman"</f>
        <v>Norman</v>
      </c>
      <c r="B507">
        <v>1</v>
      </c>
      <c r="D507">
        <v>1</v>
      </c>
      <c r="E507">
        <v>19</v>
      </c>
      <c r="F507" s="1">
        <v>43104</v>
      </c>
      <c r="G507" s="1">
        <v>43105</v>
      </c>
      <c r="H507">
        <v>4</v>
      </c>
      <c r="I507">
        <v>30.77</v>
      </c>
      <c r="J507">
        <v>0</v>
      </c>
      <c r="K507">
        <v>35.155773100000005</v>
      </c>
      <c r="L507">
        <v>-97.454911899999999</v>
      </c>
      <c r="M507" s="5">
        <f>ACOS(COS(RADIANS(90-$P$2)) *COS(RADIANS(90-Table224[[#This Row],[Latitude]])) +SIN(RADIANS(90-$P$2)) *SIN(RADIANS(90-Table224[[#This Row],[Latitude]])) *COS(RADIANS($Q$2-Table224[[#This Row],[Longitude]]))) *3958.756</f>
        <v>3.5065255186950295</v>
      </c>
      <c r="N507" s="5">
        <f>Table22[[#This Row],[Permit Approval Date]]-Table22[[#This Row],[Permit Submitted Date]]</f>
        <v>0</v>
      </c>
    </row>
    <row r="508" spans="1:14">
      <c r="A508" t="str">
        <f>"Norman"</f>
        <v>Norman</v>
      </c>
      <c r="B508">
        <v>0</v>
      </c>
      <c r="D508">
        <v>1</v>
      </c>
      <c r="E508">
        <v>20</v>
      </c>
      <c r="F508" s="1">
        <v>42373</v>
      </c>
      <c r="G508" s="1">
        <v>42382</v>
      </c>
      <c r="H508">
        <v>10</v>
      </c>
      <c r="I508">
        <v>110</v>
      </c>
      <c r="J508">
        <v>0</v>
      </c>
      <c r="K508">
        <v>35.212937899999993</v>
      </c>
      <c r="L508">
        <v>-97.576161600000006</v>
      </c>
      <c r="M508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508" s="5">
        <f>Table22[[#This Row],[Permit Approval Date]]-Table22[[#This Row],[Permit Submitted Date]]</f>
        <v>0</v>
      </c>
    </row>
    <row r="509" spans="1:14">
      <c r="A509" t="str">
        <f>"Norman"</f>
        <v>Norman</v>
      </c>
      <c r="B509">
        <v>0</v>
      </c>
      <c r="D509">
        <v>1</v>
      </c>
      <c r="E509">
        <v>20</v>
      </c>
      <c r="F509" s="1">
        <v>42373</v>
      </c>
      <c r="G509" s="1">
        <v>42382</v>
      </c>
      <c r="H509">
        <v>9</v>
      </c>
      <c r="I509">
        <v>65</v>
      </c>
      <c r="J509">
        <v>0</v>
      </c>
      <c r="K509">
        <v>34.742937899999994</v>
      </c>
      <c r="L509">
        <v>-97.886161600000008</v>
      </c>
      <c r="M509" s="5">
        <f>ACOS(COS(RADIANS(90-$P$2)) *COS(RADIANS(90-Table224[[#This Row],[Latitude]])) +SIN(RADIANS(90-$P$2)) *SIN(RADIANS(90-Table224[[#This Row],[Latitude]])) *COS(RADIANS($Q$2-Table224[[#This Row],[Longitude]]))) *3958.756</f>
        <v>40.536462813968647</v>
      </c>
      <c r="N509" s="5">
        <f>Table22[[#This Row],[Permit Approval Date]]-Table22[[#This Row],[Permit Submitted Date]]</f>
        <v>3</v>
      </c>
    </row>
    <row r="510" spans="1:14">
      <c r="A510" t="str">
        <f>"Norman"</f>
        <v>Norman</v>
      </c>
      <c r="B510">
        <v>0</v>
      </c>
      <c r="D510">
        <v>1</v>
      </c>
      <c r="E510">
        <v>20</v>
      </c>
      <c r="F510" s="1">
        <v>42433</v>
      </c>
      <c r="G510" s="1">
        <v>42433</v>
      </c>
      <c r="H510">
        <v>18</v>
      </c>
      <c r="I510">
        <v>150</v>
      </c>
      <c r="J510">
        <v>0</v>
      </c>
      <c r="K510">
        <v>36.032937899999993</v>
      </c>
      <c r="L510">
        <v>-97.796161600000005</v>
      </c>
      <c r="M510" s="5">
        <f>ACOS(COS(RADIANS(90-$P$2)) *COS(RADIANS(90-Table224[[#This Row],[Latitude]])) +SIN(RADIANS(90-$P$2)) *SIN(RADIANS(90-Table224[[#This Row],[Latitude]])) *COS(RADIANS($Q$2-Table224[[#This Row],[Longitude]]))) *3958.756</f>
        <v>60.410108934048893</v>
      </c>
      <c r="N510" s="5">
        <f>Table22[[#This Row],[Permit Approval Date]]-Table22[[#This Row],[Permit Submitted Date]]</f>
        <v>0</v>
      </c>
    </row>
    <row r="511" spans="1:14">
      <c r="A511" t="str">
        <f>"Norman"</f>
        <v>Norman</v>
      </c>
      <c r="B511">
        <v>0</v>
      </c>
      <c r="D511">
        <v>1</v>
      </c>
      <c r="E511">
        <v>20</v>
      </c>
      <c r="F511" s="1">
        <v>42444</v>
      </c>
      <c r="G511" s="1">
        <v>42444</v>
      </c>
      <c r="H511">
        <v>9</v>
      </c>
      <c r="I511">
        <v>68</v>
      </c>
      <c r="J511">
        <v>0</v>
      </c>
      <c r="K511">
        <v>34.902937899999998</v>
      </c>
      <c r="L511">
        <v>-97.376161600000003</v>
      </c>
      <c r="M511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511" s="5">
        <f>Table22[[#This Row],[Permit Approval Date]]-Table22[[#This Row],[Permit Submitted Date]]</f>
        <v>0</v>
      </c>
    </row>
    <row r="512" spans="1:14">
      <c r="A512" t="str">
        <f>"Norman"</f>
        <v>Norman</v>
      </c>
      <c r="B512">
        <v>0</v>
      </c>
      <c r="D512">
        <v>1</v>
      </c>
      <c r="E512">
        <v>20</v>
      </c>
      <c r="F512" s="1">
        <v>42451</v>
      </c>
      <c r="G512" s="1">
        <v>42453</v>
      </c>
      <c r="H512">
        <v>8</v>
      </c>
      <c r="I512">
        <v>73.5</v>
      </c>
      <c r="J512">
        <v>0</v>
      </c>
      <c r="K512">
        <v>35.262937899999997</v>
      </c>
      <c r="L512">
        <v>-97.806161599999996</v>
      </c>
      <c r="M512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512" s="5">
        <f>Table22[[#This Row],[Permit Approval Date]]-Table22[[#This Row],[Permit Submitted Date]]</f>
        <v>0</v>
      </c>
    </row>
    <row r="513" spans="1:14">
      <c r="A513" t="str">
        <f>"Norman"</f>
        <v>Norman</v>
      </c>
      <c r="B513">
        <v>0</v>
      </c>
      <c r="C513">
        <v>1</v>
      </c>
      <c r="D513">
        <v>1</v>
      </c>
      <c r="E513">
        <v>20</v>
      </c>
      <c r="F513" s="1">
        <v>42478</v>
      </c>
      <c r="G513" s="1">
        <v>42480</v>
      </c>
      <c r="H513">
        <v>12</v>
      </c>
      <c r="I513">
        <v>69</v>
      </c>
      <c r="J513">
        <v>10.5</v>
      </c>
      <c r="K513">
        <v>35.152937899999998</v>
      </c>
      <c r="L513">
        <v>-97.236161600000003</v>
      </c>
      <c r="M513" s="5">
        <f>ACOS(COS(RADIANS(90-$P$2)) *COS(RADIANS(90-Table224[[#This Row],[Latitude]])) +SIN(RADIANS(90-$P$2)) *SIN(RADIANS(90-Table224[[#This Row],[Latitude]])) *COS(RADIANS($Q$2-Table224[[#This Row],[Longitude]]))) *3958.756</f>
        <v>12.439282911481813</v>
      </c>
      <c r="N513" s="5">
        <f>Table22[[#This Row],[Permit Approval Date]]-Table22[[#This Row],[Permit Submitted Date]]</f>
        <v>0</v>
      </c>
    </row>
    <row r="514" spans="1:14">
      <c r="A514" t="str">
        <f>"Norman"</f>
        <v>Norman</v>
      </c>
      <c r="B514">
        <v>0</v>
      </c>
      <c r="D514">
        <v>1</v>
      </c>
      <c r="E514">
        <v>20</v>
      </c>
      <c r="F514" s="1">
        <v>42503</v>
      </c>
      <c r="G514" s="1">
        <v>42503</v>
      </c>
      <c r="H514">
        <v>3</v>
      </c>
      <c r="I514">
        <v>21</v>
      </c>
      <c r="J514">
        <v>0</v>
      </c>
      <c r="K514">
        <v>35.232937899999996</v>
      </c>
      <c r="L514">
        <v>-97.006161599999999</v>
      </c>
      <c r="M514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514" s="5">
        <f>Table22[[#This Row],[Permit Approval Date]]-Table22[[#This Row],[Permit Submitted Date]]</f>
        <v>15</v>
      </c>
    </row>
    <row r="515" spans="1:14">
      <c r="A515" t="str">
        <f>"Norman"</f>
        <v>Norman</v>
      </c>
      <c r="B515">
        <v>0</v>
      </c>
      <c r="D515">
        <v>1</v>
      </c>
      <c r="E515">
        <v>20</v>
      </c>
      <c r="F515" s="1">
        <v>42529</v>
      </c>
      <c r="G515" s="1">
        <v>42545</v>
      </c>
      <c r="H515">
        <v>5</v>
      </c>
      <c r="I515">
        <v>31.5</v>
      </c>
      <c r="J515">
        <v>0</v>
      </c>
      <c r="K515">
        <v>35.482937899999996</v>
      </c>
      <c r="L515">
        <v>-97.206161600000001</v>
      </c>
      <c r="M515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515" s="5">
        <f>Table22[[#This Row],[Permit Approval Date]]-Table22[[#This Row],[Permit Submitted Date]]</f>
        <v>14</v>
      </c>
    </row>
    <row r="516" spans="1:14">
      <c r="A516" t="str">
        <f>"Norman"</f>
        <v>Norman</v>
      </c>
      <c r="B516">
        <v>0</v>
      </c>
      <c r="C516">
        <v>1</v>
      </c>
      <c r="D516">
        <v>1</v>
      </c>
      <c r="E516">
        <v>20</v>
      </c>
      <c r="F516" s="1">
        <v>42534</v>
      </c>
      <c r="G516" s="1">
        <v>42541</v>
      </c>
      <c r="H516">
        <v>7</v>
      </c>
      <c r="I516">
        <v>46</v>
      </c>
      <c r="J516">
        <v>17</v>
      </c>
      <c r="K516">
        <v>36.052937899999996</v>
      </c>
      <c r="L516">
        <v>-97.626161600000003</v>
      </c>
      <c r="M516" s="5">
        <f>ACOS(COS(RADIANS(90-$P$2)) *COS(RADIANS(90-Table224[[#This Row],[Latitude]])) +SIN(RADIANS(90-$P$2)) *SIN(RADIANS(90-Table224[[#This Row],[Latitude]])) *COS(RADIANS($Q$2-Table224[[#This Row],[Longitude]]))) *3958.756</f>
        <v>59.375341336611015</v>
      </c>
      <c r="N516" s="5">
        <f>Table22[[#This Row],[Permit Approval Date]]-Table22[[#This Row],[Permit Submitted Date]]</f>
        <v>0</v>
      </c>
    </row>
    <row r="517" spans="1:14">
      <c r="A517" t="str">
        <f>"Norman"</f>
        <v>Norman</v>
      </c>
      <c r="B517">
        <v>0</v>
      </c>
      <c r="D517">
        <v>1</v>
      </c>
      <c r="E517">
        <v>20</v>
      </c>
      <c r="F517" s="1">
        <v>42534</v>
      </c>
      <c r="G517" s="1">
        <v>42534</v>
      </c>
      <c r="H517">
        <v>7</v>
      </c>
      <c r="I517">
        <v>55</v>
      </c>
      <c r="J517">
        <v>0</v>
      </c>
      <c r="K517">
        <v>36.052937899999996</v>
      </c>
      <c r="L517">
        <v>-97.626161600000003</v>
      </c>
      <c r="M517" s="5">
        <f>ACOS(COS(RADIANS(90-$P$2)) *COS(RADIANS(90-Table224[[#This Row],[Latitude]])) +SIN(RADIANS(90-$P$2)) *SIN(RADIANS(90-Table224[[#This Row],[Latitude]])) *COS(RADIANS($Q$2-Table224[[#This Row],[Longitude]]))) *3958.756</f>
        <v>59.375341336611015</v>
      </c>
      <c r="N517" s="5">
        <f>Table22[[#This Row],[Permit Approval Date]]-Table22[[#This Row],[Permit Submitted Date]]</f>
        <v>0</v>
      </c>
    </row>
    <row r="518" spans="1:14">
      <c r="A518" t="str">
        <f>"Norman"</f>
        <v>Norman</v>
      </c>
      <c r="B518">
        <v>0</v>
      </c>
      <c r="C518">
        <v>1</v>
      </c>
      <c r="D518">
        <v>1</v>
      </c>
      <c r="E518">
        <v>20</v>
      </c>
      <c r="F518" s="1">
        <v>42559</v>
      </c>
      <c r="G518" s="1">
        <v>42559</v>
      </c>
      <c r="H518">
        <v>8</v>
      </c>
      <c r="I518">
        <v>50</v>
      </c>
      <c r="J518">
        <v>16.5</v>
      </c>
      <c r="K518">
        <v>35.312937899999994</v>
      </c>
      <c r="L518">
        <v>-97.116161599999998</v>
      </c>
      <c r="M518" s="5">
        <f>ACOS(COS(RADIANS(90-$P$2)) *COS(RADIANS(90-Table224[[#This Row],[Latitude]])) +SIN(RADIANS(90-$P$2)) *SIN(RADIANS(90-Table224[[#This Row],[Latitude]])) *COS(RADIANS($Q$2-Table224[[#This Row],[Longitude]]))) *3958.756</f>
        <v>20.0526662182363</v>
      </c>
      <c r="N518" s="5">
        <f>Table22[[#This Row],[Permit Approval Date]]-Table22[[#This Row],[Permit Submitted Date]]</f>
        <v>0</v>
      </c>
    </row>
    <row r="519" spans="1:14">
      <c r="A519" t="str">
        <f>"Norman"</f>
        <v>Norman</v>
      </c>
      <c r="B519">
        <v>0</v>
      </c>
      <c r="D519">
        <v>1</v>
      </c>
      <c r="E519">
        <v>20</v>
      </c>
      <c r="F519" s="1">
        <v>42585</v>
      </c>
      <c r="G519" s="1">
        <v>42585</v>
      </c>
      <c r="H519">
        <v>8</v>
      </c>
      <c r="I519">
        <v>63</v>
      </c>
      <c r="J519">
        <v>0</v>
      </c>
      <c r="K519">
        <v>34.902937899999998</v>
      </c>
      <c r="L519">
        <v>-97.886161600000008</v>
      </c>
      <c r="M519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519" s="5">
        <f>Table22[[#This Row],[Permit Approval Date]]-Table22[[#This Row],[Permit Submitted Date]]</f>
        <v>0</v>
      </c>
    </row>
    <row r="520" spans="1:14">
      <c r="A520" t="str">
        <f>"Norman"</f>
        <v>Norman</v>
      </c>
      <c r="B520">
        <v>0</v>
      </c>
      <c r="D520">
        <v>1</v>
      </c>
      <c r="E520">
        <v>20</v>
      </c>
      <c r="F520" s="1">
        <v>42611</v>
      </c>
      <c r="G520" s="1">
        <v>42613</v>
      </c>
      <c r="H520">
        <v>8</v>
      </c>
      <c r="I520">
        <v>60.5</v>
      </c>
      <c r="J520">
        <v>0</v>
      </c>
      <c r="K520">
        <v>35.292937899999998</v>
      </c>
      <c r="L520">
        <v>-97.206161600000001</v>
      </c>
      <c r="M520" s="5">
        <f>ACOS(COS(RADIANS(90-$P$2)) *COS(RADIANS(90-Table224[[#This Row],[Latitude]])) +SIN(RADIANS(90-$P$2)) *SIN(RADIANS(90-Table224[[#This Row],[Latitude]])) *COS(RADIANS($Q$2-Table224[[#This Row],[Longitude]]))) *3958.756</f>
        <v>14.836066501105948</v>
      </c>
      <c r="N520" s="5">
        <f>Table22[[#This Row],[Permit Approval Date]]-Table22[[#This Row],[Permit Submitted Date]]</f>
        <v>7</v>
      </c>
    </row>
    <row r="521" spans="1:14">
      <c r="A521" t="str">
        <f>"Norman"</f>
        <v>Norman</v>
      </c>
      <c r="B521">
        <v>0</v>
      </c>
      <c r="D521">
        <v>1</v>
      </c>
      <c r="E521">
        <v>20</v>
      </c>
      <c r="F521" s="1">
        <v>42614</v>
      </c>
      <c r="G521" s="1">
        <v>42614</v>
      </c>
      <c r="H521">
        <v>5</v>
      </c>
      <c r="I521">
        <v>40.56</v>
      </c>
      <c r="J521">
        <v>0</v>
      </c>
      <c r="K521">
        <v>36.282937899999993</v>
      </c>
      <c r="L521">
        <v>-98.2861616</v>
      </c>
      <c r="M521" s="5">
        <f>ACOS(COS(RADIANS(90-$P$2)) *COS(RADIANS(90-Table224[[#This Row],[Latitude]])) +SIN(RADIANS(90-$P$2)) *SIN(RADIANS(90-Table224[[#This Row],[Latitude]])) *COS(RADIANS($Q$2-Table224[[#This Row],[Longitude]]))) *3958.756</f>
        <v>88.047567121306258</v>
      </c>
      <c r="N521" s="5">
        <f>Table22[[#This Row],[Permit Approval Date]]-Table22[[#This Row],[Permit Submitted Date]]</f>
        <v>6</v>
      </c>
    </row>
    <row r="522" spans="1:14">
      <c r="A522" t="str">
        <f>"Norman"</f>
        <v>Norman</v>
      </c>
      <c r="B522">
        <v>0</v>
      </c>
      <c r="D522">
        <v>1</v>
      </c>
      <c r="E522">
        <v>20</v>
      </c>
      <c r="F522" s="1">
        <v>42625</v>
      </c>
      <c r="G522" s="1">
        <v>42635</v>
      </c>
      <c r="H522">
        <v>9</v>
      </c>
      <c r="I522">
        <v>52.399999999999984</v>
      </c>
      <c r="J522">
        <v>0</v>
      </c>
      <c r="K522">
        <v>35.362937899999999</v>
      </c>
      <c r="L522">
        <v>-97.236161600000003</v>
      </c>
      <c r="M522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522" s="5">
        <f>Table22[[#This Row],[Permit Approval Date]]-Table22[[#This Row],[Permit Submitted Date]]</f>
        <v>0</v>
      </c>
    </row>
    <row r="523" spans="1:14">
      <c r="A523" t="str">
        <f>"Norman"</f>
        <v>Norman</v>
      </c>
      <c r="B523">
        <v>0</v>
      </c>
      <c r="D523">
        <v>1</v>
      </c>
      <c r="E523">
        <v>20</v>
      </c>
      <c r="F523" s="1">
        <v>42643</v>
      </c>
      <c r="G523" s="1">
        <v>42655</v>
      </c>
      <c r="H523">
        <v>3</v>
      </c>
      <c r="I523">
        <v>27.549999999999997</v>
      </c>
      <c r="J523">
        <v>0</v>
      </c>
      <c r="K523">
        <v>35.232937899999996</v>
      </c>
      <c r="L523">
        <v>-97.006161599999999</v>
      </c>
      <c r="M523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523" s="5">
        <f>Table22[[#This Row],[Permit Approval Date]]-Table22[[#This Row],[Permit Submitted Date]]</f>
        <v>21</v>
      </c>
    </row>
    <row r="524" spans="1:14">
      <c r="A524" t="str">
        <f>"Norman"</f>
        <v>Norman</v>
      </c>
      <c r="B524">
        <v>0</v>
      </c>
      <c r="D524">
        <v>1</v>
      </c>
      <c r="E524">
        <v>20</v>
      </c>
      <c r="F524" s="1">
        <v>42649</v>
      </c>
      <c r="G524" s="1">
        <v>42661</v>
      </c>
      <c r="H524">
        <v>4</v>
      </c>
      <c r="I524">
        <v>26.9</v>
      </c>
      <c r="J524">
        <v>0</v>
      </c>
      <c r="K524">
        <v>35.242937899999994</v>
      </c>
      <c r="L524">
        <v>-97.636161600000008</v>
      </c>
      <c r="M524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524" s="5">
        <f>Table22[[#This Row],[Permit Approval Date]]-Table22[[#This Row],[Permit Submitted Date]]</f>
        <v>2</v>
      </c>
    </row>
    <row r="525" spans="1:14">
      <c r="A525" t="str">
        <f>"Norman"</f>
        <v>Norman</v>
      </c>
      <c r="B525">
        <v>1</v>
      </c>
      <c r="D525">
        <v>1</v>
      </c>
      <c r="E525">
        <v>20</v>
      </c>
      <c r="F525" s="1">
        <v>42657</v>
      </c>
      <c r="G525" s="1">
        <v>42669</v>
      </c>
      <c r="H525">
        <v>10</v>
      </c>
      <c r="I525">
        <v>69.599999999999994</v>
      </c>
      <c r="J525">
        <v>8.5299999999999994</v>
      </c>
      <c r="K525">
        <v>35.200296100000003</v>
      </c>
      <c r="L525">
        <v>-97.456200200000012</v>
      </c>
      <c r="M525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525" s="5">
        <f>Table22[[#This Row],[Permit Approval Date]]-Table22[[#This Row],[Permit Submitted Date]]</f>
        <v>0</v>
      </c>
    </row>
    <row r="526" spans="1:14">
      <c r="A526" t="str">
        <f>"Norman"</f>
        <v>Norman</v>
      </c>
      <c r="B526">
        <v>0</v>
      </c>
      <c r="D526">
        <v>1</v>
      </c>
      <c r="E526">
        <v>20</v>
      </c>
      <c r="F526" s="1">
        <v>42657</v>
      </c>
      <c r="G526" s="1">
        <v>42657</v>
      </c>
      <c r="H526">
        <v>4</v>
      </c>
      <c r="I526">
        <v>28.07</v>
      </c>
      <c r="J526">
        <v>0</v>
      </c>
      <c r="K526">
        <v>35.472937899999998</v>
      </c>
      <c r="L526">
        <v>-97.026161599999995</v>
      </c>
      <c r="M526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526" s="5">
        <f>Table22[[#This Row],[Permit Approval Date]]-Table22[[#This Row],[Permit Submitted Date]]</f>
        <v>0</v>
      </c>
    </row>
    <row r="527" spans="1:14">
      <c r="A527" t="str">
        <f>"Norman"</f>
        <v>Norman</v>
      </c>
      <c r="B527">
        <v>1</v>
      </c>
      <c r="D527">
        <v>1</v>
      </c>
      <c r="E527">
        <v>20</v>
      </c>
      <c r="F527" s="1">
        <v>42660</v>
      </c>
      <c r="G527" s="1">
        <v>42674</v>
      </c>
      <c r="H527">
        <v>8</v>
      </c>
      <c r="I527">
        <v>69.11</v>
      </c>
      <c r="J527">
        <v>0</v>
      </c>
      <c r="K527">
        <v>35.0702961</v>
      </c>
      <c r="L527">
        <v>-97.366200200000009</v>
      </c>
      <c r="M527" s="5">
        <f>ACOS(COS(RADIANS(90-$P$2)) *COS(RADIANS(90-Table224[[#This Row],[Latitude]])) +SIN(RADIANS(90-$P$2)) *SIN(RADIANS(90-Table224[[#This Row],[Latitude]])) *COS(RADIANS($Q$2-Table224[[#This Row],[Longitude]]))) *3958.756</f>
        <v>10.423513430686294</v>
      </c>
      <c r="N527" s="5">
        <f>Table22[[#This Row],[Permit Approval Date]]-Table22[[#This Row],[Permit Submitted Date]]</f>
        <v>2</v>
      </c>
    </row>
    <row r="528" spans="1:14">
      <c r="A528" t="str">
        <f>"Norman"</f>
        <v>Norman</v>
      </c>
      <c r="B528">
        <v>0</v>
      </c>
      <c r="D528">
        <v>1</v>
      </c>
      <c r="E528">
        <v>20</v>
      </c>
      <c r="F528" s="1">
        <v>42660</v>
      </c>
      <c r="G528" s="1">
        <v>42664</v>
      </c>
      <c r="H528">
        <v>7</v>
      </c>
      <c r="I528">
        <v>43.260000000000005</v>
      </c>
      <c r="J528">
        <v>3.13</v>
      </c>
      <c r="K528">
        <v>35.032937899999993</v>
      </c>
      <c r="L528">
        <v>-97.356161600000007</v>
      </c>
      <c r="M528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528" s="5">
        <f>Table22[[#This Row],[Permit Approval Date]]-Table22[[#This Row],[Permit Submitted Date]]</f>
        <v>0</v>
      </c>
    </row>
    <row r="529" spans="1:14">
      <c r="A529" t="str">
        <f>"Norman"</f>
        <v>Norman</v>
      </c>
      <c r="B529">
        <v>0</v>
      </c>
      <c r="D529">
        <v>1</v>
      </c>
      <c r="E529">
        <v>20</v>
      </c>
      <c r="F529" s="1">
        <v>42664</v>
      </c>
      <c r="G529" s="1">
        <v>42675</v>
      </c>
      <c r="H529">
        <v>5</v>
      </c>
      <c r="I529">
        <v>45.760000000000005</v>
      </c>
      <c r="J529">
        <v>0</v>
      </c>
      <c r="K529">
        <v>35.222937899999998</v>
      </c>
      <c r="L529">
        <v>-97.096161600000002</v>
      </c>
      <c r="M529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529" s="5">
        <f>Table22[[#This Row],[Permit Approval Date]]-Table22[[#This Row],[Permit Submitted Date]]</f>
        <v>2</v>
      </c>
    </row>
    <row r="530" spans="1:14">
      <c r="A530" t="str">
        <f>"Norman"</f>
        <v>Norman</v>
      </c>
      <c r="B530">
        <v>0</v>
      </c>
      <c r="D530">
        <v>1</v>
      </c>
      <c r="E530">
        <v>20</v>
      </c>
      <c r="F530" s="1">
        <v>42683</v>
      </c>
      <c r="G530" s="1">
        <v>42690</v>
      </c>
      <c r="H530">
        <v>7</v>
      </c>
      <c r="I530">
        <v>72.16</v>
      </c>
      <c r="J530">
        <v>0</v>
      </c>
      <c r="K530">
        <v>35.702937899999995</v>
      </c>
      <c r="L530">
        <v>-97.4261616</v>
      </c>
      <c r="M530" s="5">
        <f>ACOS(COS(RADIANS(90-$P$2)) *COS(RADIANS(90-Table224[[#This Row],[Latitude]])) +SIN(RADIANS(90-$P$2)) *SIN(RADIANS(90-Table224[[#This Row],[Latitude]])) *COS(RADIANS($Q$2-Table224[[#This Row],[Longitude]]))) *3958.756</f>
        <v>34.349627017789345</v>
      </c>
      <c r="N530" s="5">
        <f>Table22[[#This Row],[Permit Approval Date]]-Table22[[#This Row],[Permit Submitted Date]]</f>
        <v>2</v>
      </c>
    </row>
    <row r="531" spans="1:14">
      <c r="A531" t="str">
        <f>"Norman"</f>
        <v>Norman</v>
      </c>
      <c r="B531">
        <v>0</v>
      </c>
      <c r="D531">
        <v>1</v>
      </c>
      <c r="E531">
        <v>20</v>
      </c>
      <c r="F531" s="1">
        <v>42688</v>
      </c>
      <c r="G531" s="1">
        <v>42690</v>
      </c>
      <c r="H531">
        <v>5</v>
      </c>
      <c r="I531">
        <v>27.75</v>
      </c>
      <c r="J531">
        <v>1.9900000000000002</v>
      </c>
      <c r="K531">
        <v>35.702937899999995</v>
      </c>
      <c r="L531">
        <v>-97.4261616</v>
      </c>
      <c r="M531" s="5">
        <f>ACOS(COS(RADIANS(90-$P$2)) *COS(RADIANS(90-Table224[[#This Row],[Latitude]])) +SIN(RADIANS(90-$P$2)) *SIN(RADIANS(90-Table224[[#This Row],[Latitude]])) *COS(RADIANS($Q$2-Table224[[#This Row],[Longitude]]))) *3958.756</f>
        <v>34.349627017789345</v>
      </c>
      <c r="N531" s="5">
        <f>Table22[[#This Row],[Permit Approval Date]]-Table22[[#This Row],[Permit Submitted Date]]</f>
        <v>16</v>
      </c>
    </row>
    <row r="532" spans="1:14">
      <c r="A532" t="str">
        <f>"Norman"</f>
        <v>Norman</v>
      </c>
      <c r="B532">
        <v>0</v>
      </c>
      <c r="D532">
        <v>1</v>
      </c>
      <c r="E532">
        <v>20</v>
      </c>
      <c r="F532" s="1">
        <v>42739</v>
      </c>
      <c r="G532" s="1">
        <v>42744</v>
      </c>
      <c r="H532">
        <v>6</v>
      </c>
      <c r="I532">
        <v>45.63</v>
      </c>
      <c r="J532">
        <v>0</v>
      </c>
      <c r="K532">
        <v>35.352937899999993</v>
      </c>
      <c r="L532">
        <v>-97.196161599999996</v>
      </c>
      <c r="M532" s="5">
        <f>ACOS(COS(RADIANS(90-$P$2)) *COS(RADIANS(90-Table224[[#This Row],[Latitude]])) +SIN(RADIANS(90-$P$2)) *SIN(RADIANS(90-Table224[[#This Row],[Latitude]])) *COS(RADIANS($Q$2-Table224[[#This Row],[Longitude]]))) *3958.756</f>
        <v>17.393696381103698</v>
      </c>
      <c r="N532" s="5">
        <f>Table22[[#This Row],[Permit Approval Date]]-Table22[[#This Row],[Permit Submitted Date]]</f>
        <v>2</v>
      </c>
    </row>
    <row r="533" spans="1:14">
      <c r="A533" t="str">
        <f>"Norman"</f>
        <v>Norman</v>
      </c>
      <c r="B533">
        <v>0</v>
      </c>
      <c r="D533">
        <v>1</v>
      </c>
      <c r="E533">
        <v>20</v>
      </c>
      <c r="F533" s="1">
        <v>42765</v>
      </c>
      <c r="G533" s="1">
        <v>42765</v>
      </c>
      <c r="H533">
        <v>3</v>
      </c>
      <c r="I533">
        <v>25.03</v>
      </c>
      <c r="J533">
        <v>0</v>
      </c>
      <c r="K533">
        <v>35.122937899999997</v>
      </c>
      <c r="L533">
        <v>-97.126161600000003</v>
      </c>
      <c r="M533" s="5">
        <f>ACOS(COS(RADIANS(90-$P$2)) *COS(RADIANS(90-Table224[[#This Row],[Latitude]])) +SIN(RADIANS(90-$P$2)) *SIN(RADIANS(90-Table224[[#This Row],[Latitude]])) *COS(RADIANS($Q$2-Table224[[#This Row],[Longitude]]))) *3958.756</f>
        <v>18.990152129534994</v>
      </c>
      <c r="N533" s="5">
        <f>Table22[[#This Row],[Permit Approval Date]]-Table22[[#This Row],[Permit Submitted Date]]</f>
        <v>0</v>
      </c>
    </row>
    <row r="534" spans="1:14">
      <c r="A534" t="str">
        <f>"Norman"</f>
        <v>Norman</v>
      </c>
      <c r="B534">
        <v>0</v>
      </c>
      <c r="D534">
        <v>1</v>
      </c>
      <c r="E534">
        <v>20</v>
      </c>
      <c r="F534" s="1">
        <v>42783</v>
      </c>
      <c r="G534" s="1">
        <v>42796</v>
      </c>
      <c r="H534">
        <v>4</v>
      </c>
      <c r="I534">
        <v>31.12</v>
      </c>
      <c r="J534">
        <v>0</v>
      </c>
      <c r="K534">
        <v>36.262937899999997</v>
      </c>
      <c r="L534">
        <v>-97.766161600000004</v>
      </c>
      <c r="M534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534" s="5">
        <f>Table22[[#This Row],[Permit Approval Date]]-Table22[[#This Row],[Permit Submitted Date]]</f>
        <v>9</v>
      </c>
    </row>
    <row r="535" spans="1:14">
      <c r="A535" t="str">
        <f>"Norman"</f>
        <v>Norman</v>
      </c>
      <c r="B535">
        <v>0</v>
      </c>
      <c r="D535">
        <v>1</v>
      </c>
      <c r="E535">
        <v>20</v>
      </c>
      <c r="F535" s="1">
        <v>42789</v>
      </c>
      <c r="G535" s="1">
        <v>42789</v>
      </c>
      <c r="H535">
        <v>2</v>
      </c>
      <c r="I535">
        <v>21.91</v>
      </c>
      <c r="J535">
        <v>0</v>
      </c>
      <c r="K535">
        <v>36.292937899999998</v>
      </c>
      <c r="L535">
        <v>-97.7861616</v>
      </c>
      <c r="M535" s="5">
        <f>ACOS(COS(RADIANS(90-$P$2)) *COS(RADIANS(90-Table224[[#This Row],[Latitude]])) +SIN(RADIANS(90-$P$2)) *SIN(RADIANS(90-Table224[[#This Row],[Latitude]])) *COS(RADIANS($Q$2-Table224[[#This Row],[Longitude]]))) *3958.756</f>
        <v>77.471292321758767</v>
      </c>
      <c r="N535" s="5">
        <f>Table22[[#This Row],[Permit Approval Date]]-Table22[[#This Row],[Permit Submitted Date]]</f>
        <v>0</v>
      </c>
    </row>
    <row r="536" spans="1:14">
      <c r="A536" t="str">
        <f>"Norman"</f>
        <v>Norman</v>
      </c>
      <c r="B536">
        <v>1</v>
      </c>
      <c r="D536">
        <v>1</v>
      </c>
      <c r="E536">
        <v>20</v>
      </c>
      <c r="F536" s="1">
        <v>42810</v>
      </c>
      <c r="G536" s="1">
        <v>42823</v>
      </c>
      <c r="H536">
        <v>10</v>
      </c>
      <c r="I536">
        <v>68.86</v>
      </c>
      <c r="J536">
        <v>3.3</v>
      </c>
      <c r="K536">
        <v>35.810296100000002</v>
      </c>
      <c r="L536">
        <v>-97.296200200000015</v>
      </c>
      <c r="M536" s="5">
        <f>ACOS(COS(RADIANS(90-$P$2)) *COS(RADIANS(90-Table224[[#This Row],[Latitude]])) +SIN(RADIANS(90-$P$2)) *SIN(RADIANS(90-Table224[[#This Row],[Latitude]])) *COS(RADIANS($Q$2-Table224[[#This Row],[Longitude]]))) *3958.756</f>
        <v>42.596638678814791</v>
      </c>
      <c r="N536" s="5">
        <f>Table22[[#This Row],[Permit Approval Date]]-Table22[[#This Row],[Permit Submitted Date]]</f>
        <v>0</v>
      </c>
    </row>
    <row r="537" spans="1:14">
      <c r="A537" t="str">
        <f>"Norman"</f>
        <v>Norman</v>
      </c>
      <c r="B537">
        <v>1</v>
      </c>
      <c r="D537">
        <v>1</v>
      </c>
      <c r="E537">
        <v>20</v>
      </c>
      <c r="F537" s="1">
        <v>42810</v>
      </c>
      <c r="G537" s="1">
        <v>42823</v>
      </c>
      <c r="H537">
        <v>8</v>
      </c>
      <c r="I537">
        <v>66.61</v>
      </c>
      <c r="J537">
        <v>3.02</v>
      </c>
      <c r="K537">
        <v>35.180556999999993</v>
      </c>
      <c r="L537">
        <v>-97.540181399999994</v>
      </c>
      <c r="M537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537" s="5">
        <f>Table22[[#This Row],[Permit Approval Date]]-Table22[[#This Row],[Permit Submitted Date]]</f>
        <v>5</v>
      </c>
    </row>
    <row r="538" spans="1:14">
      <c r="A538" t="str">
        <f>"Norman"</f>
        <v>Norman</v>
      </c>
      <c r="B538">
        <v>1</v>
      </c>
      <c r="D538">
        <v>1</v>
      </c>
      <c r="E538">
        <v>20</v>
      </c>
      <c r="F538" s="1">
        <v>42810</v>
      </c>
      <c r="G538" s="1">
        <v>42823</v>
      </c>
      <c r="H538">
        <v>6</v>
      </c>
      <c r="I538">
        <v>36.65</v>
      </c>
      <c r="J538">
        <v>7.35</v>
      </c>
      <c r="K538">
        <v>35.230556999999997</v>
      </c>
      <c r="L538">
        <v>-97.350181399999997</v>
      </c>
      <c r="M538" s="5">
        <f>ACOS(COS(RADIANS(90-$P$2)) *COS(RADIANS(90-Table224[[#This Row],[Latitude]])) +SIN(RADIANS(90-$P$2)) *SIN(RADIANS(90-Table224[[#This Row],[Latitude]])) *COS(RADIANS($Q$2-Table224[[#This Row],[Longitude]]))) *3958.756</f>
        <v>5.7004512102232185</v>
      </c>
      <c r="N538" s="5">
        <f>Table22[[#This Row],[Permit Approval Date]]-Table22[[#This Row],[Permit Submitted Date]]</f>
        <v>0</v>
      </c>
    </row>
    <row r="539" spans="1:14">
      <c r="A539" t="str">
        <f>"Norman"</f>
        <v>Norman</v>
      </c>
      <c r="B539">
        <v>1</v>
      </c>
      <c r="D539">
        <v>1</v>
      </c>
      <c r="E539">
        <v>20</v>
      </c>
      <c r="F539" s="1">
        <v>42818</v>
      </c>
      <c r="G539" s="1">
        <v>42839</v>
      </c>
      <c r="H539">
        <v>11</v>
      </c>
      <c r="I539">
        <v>82.600000000000009</v>
      </c>
      <c r="J539">
        <v>3.43</v>
      </c>
      <c r="K539">
        <v>35.210556999999994</v>
      </c>
      <c r="L539">
        <v>-97.610181400000016</v>
      </c>
      <c r="M539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539" s="5">
        <f>Table22[[#This Row],[Permit Approval Date]]-Table22[[#This Row],[Permit Submitted Date]]</f>
        <v>13</v>
      </c>
    </row>
    <row r="540" spans="1:14">
      <c r="A540" t="str">
        <f>"Norman"</f>
        <v>Norman</v>
      </c>
      <c r="B540">
        <v>0</v>
      </c>
      <c r="D540">
        <v>1</v>
      </c>
      <c r="E540">
        <v>20</v>
      </c>
      <c r="F540" s="1">
        <v>42818</v>
      </c>
      <c r="G540" s="1">
        <v>42818</v>
      </c>
      <c r="H540">
        <v>5</v>
      </c>
      <c r="I540">
        <v>48.65</v>
      </c>
      <c r="J540">
        <v>0</v>
      </c>
      <c r="K540">
        <v>36.452937899999995</v>
      </c>
      <c r="L540">
        <v>-97.7861616</v>
      </c>
      <c r="M540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540" s="5">
        <f>Table22[[#This Row],[Permit Approval Date]]-Table22[[#This Row],[Permit Submitted Date]]</f>
        <v>0</v>
      </c>
    </row>
    <row r="541" spans="1:14">
      <c r="A541" t="str">
        <f>"Norman"</f>
        <v>Norman</v>
      </c>
      <c r="B541">
        <v>1</v>
      </c>
      <c r="D541">
        <v>1</v>
      </c>
      <c r="E541">
        <v>20</v>
      </c>
      <c r="F541" s="1">
        <v>42823</v>
      </c>
      <c r="G541" s="1">
        <v>42843</v>
      </c>
      <c r="H541">
        <v>10</v>
      </c>
      <c r="I541">
        <v>62.959999999999994</v>
      </c>
      <c r="J541">
        <v>0</v>
      </c>
      <c r="K541">
        <v>35.610296099999999</v>
      </c>
      <c r="L541">
        <v>-97.166200199999992</v>
      </c>
      <c r="M541" s="5">
        <f>ACOS(COS(RADIANS(90-$P$2)) *COS(RADIANS(90-Table224[[#This Row],[Latitude]])) +SIN(RADIANS(90-$P$2)) *SIN(RADIANS(90-Table224[[#This Row],[Latitude]])) *COS(RADIANS($Q$2-Table224[[#This Row],[Longitude]]))) *3958.756</f>
        <v>32.084598912451831</v>
      </c>
      <c r="N541" s="5">
        <f>Table22[[#This Row],[Permit Approval Date]]-Table22[[#This Row],[Permit Submitted Date]]</f>
        <v>8</v>
      </c>
    </row>
    <row r="542" spans="1:14">
      <c r="A542" t="str">
        <f>"Norman"</f>
        <v>Norman</v>
      </c>
      <c r="B542">
        <v>0</v>
      </c>
      <c r="D542">
        <v>1</v>
      </c>
      <c r="E542">
        <v>20</v>
      </c>
      <c r="F542" s="1">
        <v>42829</v>
      </c>
      <c r="G542" s="1">
        <v>42829</v>
      </c>
      <c r="H542">
        <v>5</v>
      </c>
      <c r="I542">
        <v>34.200000000000003</v>
      </c>
      <c r="J542">
        <v>4.88</v>
      </c>
      <c r="K542">
        <v>35.102937899999993</v>
      </c>
      <c r="L542">
        <v>-97.756161599999999</v>
      </c>
      <c r="M542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542" s="5">
        <f>Table22[[#This Row],[Permit Approval Date]]-Table22[[#This Row],[Permit Submitted Date]]</f>
        <v>8</v>
      </c>
    </row>
    <row r="543" spans="1:14">
      <c r="A543" t="str">
        <f>"Norman"</f>
        <v>Norman</v>
      </c>
      <c r="B543">
        <v>0</v>
      </c>
      <c r="D543">
        <v>1</v>
      </c>
      <c r="E543">
        <v>20</v>
      </c>
      <c r="F543" s="1">
        <v>42842</v>
      </c>
      <c r="G543" s="1">
        <v>42845</v>
      </c>
      <c r="H543">
        <v>2</v>
      </c>
      <c r="I543">
        <v>16.34</v>
      </c>
      <c r="J543">
        <v>0</v>
      </c>
      <c r="K543">
        <v>35.232937899999996</v>
      </c>
      <c r="L543">
        <v>-97.1761616</v>
      </c>
      <c r="M543" s="5">
        <f>ACOS(COS(RADIANS(90-$P$2)) *COS(RADIANS(90-Table224[[#This Row],[Latitude]])) +SIN(RADIANS(90-$P$2)) *SIN(RADIANS(90-Table224[[#This Row],[Latitude]])) *COS(RADIANS($Q$2-Table224[[#This Row],[Longitude]]))) *3958.756</f>
        <v>15.378616388051286</v>
      </c>
      <c r="N543" s="5">
        <f>Table22[[#This Row],[Permit Approval Date]]-Table22[[#This Row],[Permit Submitted Date]]</f>
        <v>0</v>
      </c>
    </row>
    <row r="544" spans="1:14">
      <c r="A544" t="str">
        <f>"Norman"</f>
        <v>Norman</v>
      </c>
      <c r="B544">
        <v>0</v>
      </c>
      <c r="D544">
        <v>1</v>
      </c>
      <c r="E544">
        <v>20</v>
      </c>
      <c r="F544" s="1">
        <v>42844</v>
      </c>
      <c r="G544" s="1">
        <v>42844</v>
      </c>
      <c r="H544">
        <v>3</v>
      </c>
      <c r="I544">
        <v>21.66</v>
      </c>
      <c r="J544">
        <v>0</v>
      </c>
      <c r="K544">
        <v>35.312937899999994</v>
      </c>
      <c r="L544">
        <v>-97.116161599999998</v>
      </c>
      <c r="M544" s="5">
        <f>ACOS(COS(RADIANS(90-$P$2)) *COS(RADIANS(90-Table224[[#This Row],[Latitude]])) +SIN(RADIANS(90-$P$2)) *SIN(RADIANS(90-Table224[[#This Row],[Latitude]])) *COS(RADIANS($Q$2-Table224[[#This Row],[Longitude]]))) *3958.756</f>
        <v>20.0526662182363</v>
      </c>
      <c r="N544" s="5">
        <f>Table22[[#This Row],[Permit Approval Date]]-Table22[[#This Row],[Permit Submitted Date]]</f>
        <v>0</v>
      </c>
    </row>
    <row r="545" spans="1:14">
      <c r="A545" t="str">
        <f>"Norman"</f>
        <v>Norman</v>
      </c>
      <c r="B545">
        <v>1</v>
      </c>
      <c r="D545">
        <v>1</v>
      </c>
      <c r="E545">
        <v>20</v>
      </c>
      <c r="F545" s="1">
        <v>42852</v>
      </c>
      <c r="G545" s="1">
        <v>42871</v>
      </c>
      <c r="H545">
        <v>8</v>
      </c>
      <c r="I545">
        <v>63.460000000000008</v>
      </c>
      <c r="J545">
        <v>0</v>
      </c>
      <c r="K545">
        <v>35.112431399999998</v>
      </c>
      <c r="L545">
        <v>-97.4638396</v>
      </c>
      <c r="M545" s="5">
        <f>ACOS(COS(RADIANS(90-$P$2)) *COS(RADIANS(90-Table224[[#This Row],[Latitude]])) +SIN(RADIANS(90-$P$2)) *SIN(RADIANS(90-Table224[[#This Row],[Latitude]])) *COS(RADIANS($Q$2-Table224[[#This Row],[Longitude]]))) *3958.756</f>
        <v>6.5424529293899996</v>
      </c>
      <c r="N545" s="5">
        <f>Table22[[#This Row],[Permit Approval Date]]-Table22[[#This Row],[Permit Submitted Date]]</f>
        <v>19</v>
      </c>
    </row>
    <row r="546" spans="1:14">
      <c r="A546" t="str">
        <f>"Norman"</f>
        <v>Norman</v>
      </c>
      <c r="B546">
        <v>0</v>
      </c>
      <c r="D546">
        <v>1</v>
      </c>
      <c r="E546">
        <v>20</v>
      </c>
      <c r="F546" s="1">
        <v>42858</v>
      </c>
      <c r="G546" s="1">
        <v>42867</v>
      </c>
      <c r="H546">
        <v>5</v>
      </c>
      <c r="I546">
        <v>40</v>
      </c>
      <c r="J546">
        <v>0</v>
      </c>
      <c r="K546">
        <v>35.362937899999999</v>
      </c>
      <c r="L546">
        <v>-97.236161600000003</v>
      </c>
      <c r="M546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546" s="5">
        <f>Table22[[#This Row],[Permit Approval Date]]-Table22[[#This Row],[Permit Submitted Date]]</f>
        <v>9</v>
      </c>
    </row>
    <row r="547" spans="1:14">
      <c r="A547" t="str">
        <f>"Norman"</f>
        <v>Norman</v>
      </c>
      <c r="B547">
        <v>0</v>
      </c>
      <c r="D547">
        <v>1</v>
      </c>
      <c r="E547">
        <v>20</v>
      </c>
      <c r="F547" s="1">
        <v>42863</v>
      </c>
      <c r="G547" s="1">
        <v>42871</v>
      </c>
      <c r="H547">
        <v>4</v>
      </c>
      <c r="I547">
        <v>40.909999999999997</v>
      </c>
      <c r="J547">
        <v>0</v>
      </c>
      <c r="K547">
        <v>35.032937899999993</v>
      </c>
      <c r="L547">
        <v>-97.296161600000005</v>
      </c>
      <c r="M547" s="5">
        <f>ACOS(COS(RADIANS(90-$P$2)) *COS(RADIANS(90-Table224[[#This Row],[Latitude]])) +SIN(RADIANS(90-$P$2)) *SIN(RADIANS(90-Table224[[#This Row],[Latitude]])) *COS(RADIANS($Q$2-Table224[[#This Row],[Longitude]]))) *3958.756</f>
        <v>14.676419165841784</v>
      </c>
      <c r="N547" s="5">
        <f>Table22[[#This Row],[Permit Approval Date]]-Table22[[#This Row],[Permit Submitted Date]]</f>
        <v>0</v>
      </c>
    </row>
    <row r="548" spans="1:14">
      <c r="A548" t="str">
        <f>"Norman"</f>
        <v>Norman</v>
      </c>
      <c r="B548">
        <v>0</v>
      </c>
      <c r="D548">
        <v>1</v>
      </c>
      <c r="E548">
        <v>20</v>
      </c>
      <c r="F548" s="1">
        <v>42863</v>
      </c>
      <c r="G548" s="1">
        <v>42867</v>
      </c>
      <c r="H548">
        <v>4</v>
      </c>
      <c r="I548">
        <v>34.28</v>
      </c>
      <c r="J548">
        <v>0</v>
      </c>
      <c r="K548">
        <v>35.072937899999999</v>
      </c>
      <c r="L548">
        <v>-97.396161599999999</v>
      </c>
      <c r="M548" s="5">
        <f>ACOS(COS(RADIANS(90-$P$2)) *COS(RADIANS(90-Table224[[#This Row],[Latitude]])) +SIN(RADIANS(90-$P$2)) *SIN(RADIANS(90-Table224[[#This Row],[Latitude]])) *COS(RADIANS($Q$2-Table224[[#This Row],[Longitude]]))) *3958.756</f>
        <v>9.6301363463523302</v>
      </c>
      <c r="N548" s="5">
        <f>Table22[[#This Row],[Permit Approval Date]]-Table22[[#This Row],[Permit Submitted Date]]</f>
        <v>0</v>
      </c>
    </row>
    <row r="549" spans="1:14">
      <c r="A549" t="str">
        <f>"Norman"</f>
        <v>Norman</v>
      </c>
      <c r="B549">
        <v>1</v>
      </c>
      <c r="D549">
        <v>1</v>
      </c>
      <c r="E549">
        <v>20</v>
      </c>
      <c r="F549" s="1">
        <v>42865</v>
      </c>
      <c r="G549" s="1">
        <v>42879</v>
      </c>
      <c r="H549">
        <v>7</v>
      </c>
      <c r="I549">
        <v>33.130000000000003</v>
      </c>
      <c r="J549">
        <v>9.89</v>
      </c>
      <c r="K549">
        <v>35.2157731</v>
      </c>
      <c r="L549">
        <v>-97.274911900000006</v>
      </c>
      <c r="M549" s="5">
        <f>ACOS(COS(RADIANS(90-$P$2)) *COS(RADIANS(90-Table224[[#This Row],[Latitude]])) +SIN(RADIANS(90-$P$2)) *SIN(RADIANS(90-Table224[[#This Row],[Latitude]])) *COS(RADIANS($Q$2-Table224[[#This Row],[Longitude]]))) *3958.756</f>
        <v>9.7163123865781156</v>
      </c>
      <c r="N549" s="5">
        <f>Table22[[#This Row],[Permit Approval Date]]-Table22[[#This Row],[Permit Submitted Date]]</f>
        <v>6</v>
      </c>
    </row>
    <row r="550" spans="1:14">
      <c r="A550" t="str">
        <f>"Norman"</f>
        <v>Norman</v>
      </c>
      <c r="B550">
        <v>0</v>
      </c>
      <c r="D550">
        <v>1</v>
      </c>
      <c r="E550">
        <v>20</v>
      </c>
      <c r="F550" s="1">
        <v>42866</v>
      </c>
      <c r="G550" s="1">
        <v>42866</v>
      </c>
      <c r="H550">
        <v>5</v>
      </c>
      <c r="I550">
        <v>29.68</v>
      </c>
      <c r="J550">
        <v>0</v>
      </c>
      <c r="K550">
        <v>34.902937899999998</v>
      </c>
      <c r="L550">
        <v>-97.886161600000008</v>
      </c>
      <c r="M550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550" s="5">
        <f>Table22[[#This Row],[Permit Approval Date]]-Table22[[#This Row],[Permit Submitted Date]]</f>
        <v>21</v>
      </c>
    </row>
    <row r="551" spans="1:14">
      <c r="A551" t="str">
        <f>"Norman"</f>
        <v>Norman</v>
      </c>
      <c r="B551">
        <v>0</v>
      </c>
      <c r="D551">
        <v>1</v>
      </c>
      <c r="E551">
        <v>20</v>
      </c>
      <c r="F551" s="1">
        <v>42871</v>
      </c>
      <c r="G551" s="1">
        <v>42877</v>
      </c>
      <c r="H551">
        <v>3</v>
      </c>
      <c r="I551">
        <v>28.42</v>
      </c>
      <c r="J551">
        <v>0</v>
      </c>
      <c r="K551">
        <v>35.222937899999998</v>
      </c>
      <c r="L551">
        <v>-97.096161600000002</v>
      </c>
      <c r="M551" s="5">
        <f>ACOS(COS(RADIANS(90-$P$2)) *COS(RADIANS(90-Table224[[#This Row],[Latitude]])) +SIN(RADIANS(90-$P$2)) *SIN(RADIANS(90-Table224[[#This Row],[Latitude]])) *COS(RADIANS($Q$2-Table224[[#This Row],[Longitude]]))) *3958.756</f>
        <v>19.81732509012247</v>
      </c>
      <c r="N551" s="5">
        <f>Table22[[#This Row],[Permit Approval Date]]-Table22[[#This Row],[Permit Submitted Date]]</f>
        <v>0</v>
      </c>
    </row>
    <row r="552" spans="1:14">
      <c r="A552" t="str">
        <f>"Norman"</f>
        <v>Norman</v>
      </c>
      <c r="B552">
        <v>1</v>
      </c>
      <c r="D552">
        <v>1</v>
      </c>
      <c r="E552">
        <v>20</v>
      </c>
      <c r="F552" s="1">
        <v>42873</v>
      </c>
      <c r="G552" s="1">
        <v>42873</v>
      </c>
      <c r="H552">
        <v>11</v>
      </c>
      <c r="I552">
        <v>88.499999999999986</v>
      </c>
      <c r="J552">
        <v>0</v>
      </c>
      <c r="K552">
        <v>35.235301499999998</v>
      </c>
      <c r="L552">
        <v>-97.406652800000003</v>
      </c>
      <c r="M552" s="5">
        <f>ACOS(COS(RADIANS(90-$P$2)) *COS(RADIANS(90-Table224[[#This Row],[Latitude]])) +SIN(RADIANS(90-$P$2)) *SIN(RADIANS(90-Table224[[#This Row],[Latitude]])) *COS(RADIANS($Q$2-Table224[[#This Row],[Longitude]]))) *3958.756</f>
        <v>3.0279531723255011</v>
      </c>
      <c r="N552" s="5">
        <f>Table22[[#This Row],[Permit Approval Date]]-Table22[[#This Row],[Permit Submitted Date]]</f>
        <v>19</v>
      </c>
    </row>
    <row r="553" spans="1:14">
      <c r="A553" t="str">
        <f>"Norman"</f>
        <v>Norman</v>
      </c>
      <c r="B553">
        <v>1</v>
      </c>
      <c r="D553">
        <v>2</v>
      </c>
      <c r="E553">
        <v>20</v>
      </c>
      <c r="F553" s="1">
        <v>42887</v>
      </c>
      <c r="G553" s="1">
        <v>42906</v>
      </c>
      <c r="H553">
        <v>8</v>
      </c>
      <c r="I553">
        <v>68.84</v>
      </c>
      <c r="J553">
        <v>0</v>
      </c>
      <c r="K553">
        <v>35.200296100000003</v>
      </c>
      <c r="L553">
        <v>-97.456200200000012</v>
      </c>
      <c r="M553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553" s="5">
        <f>Table22[[#This Row],[Permit Approval Date]]-Table22[[#This Row],[Permit Submitted Date]]</f>
        <v>0</v>
      </c>
    </row>
    <row r="554" spans="1:14">
      <c r="A554" t="str">
        <f>"Norman"</f>
        <v>Norman</v>
      </c>
      <c r="B554">
        <v>0</v>
      </c>
      <c r="D554">
        <v>1</v>
      </c>
      <c r="E554">
        <v>20</v>
      </c>
      <c r="F554" s="1">
        <v>42894</v>
      </c>
      <c r="G554" s="1">
        <v>42894</v>
      </c>
      <c r="H554">
        <v>8</v>
      </c>
      <c r="I554">
        <v>49.18</v>
      </c>
      <c r="J554">
        <v>0</v>
      </c>
      <c r="K554">
        <v>35.552937899999996</v>
      </c>
      <c r="L554">
        <v>-97.046161600000005</v>
      </c>
      <c r="M554" s="5">
        <f>ACOS(COS(RADIANS(90-$P$2)) *COS(RADIANS(90-Table224[[#This Row],[Latitude]])) +SIN(RADIANS(90-$P$2)) *SIN(RADIANS(90-Table224[[#This Row],[Latitude]])) *COS(RADIANS($Q$2-Table224[[#This Row],[Longitude]]))) *3958.756</f>
        <v>32.913658964668713</v>
      </c>
      <c r="N554" s="5">
        <f>Table22[[#This Row],[Permit Approval Date]]-Table22[[#This Row],[Permit Submitted Date]]</f>
        <v>0</v>
      </c>
    </row>
    <row r="555" spans="1:14">
      <c r="A555" t="str">
        <f>"Norman"</f>
        <v>Norman</v>
      </c>
      <c r="B555">
        <v>1</v>
      </c>
      <c r="C555">
        <v>1</v>
      </c>
      <c r="D555">
        <v>1</v>
      </c>
      <c r="E555">
        <v>20</v>
      </c>
      <c r="F555" s="1">
        <v>42898</v>
      </c>
      <c r="G555" s="1">
        <v>42905</v>
      </c>
      <c r="H555">
        <v>9</v>
      </c>
      <c r="I555">
        <v>74.760000000000005</v>
      </c>
      <c r="J555">
        <v>28.5</v>
      </c>
      <c r="K555">
        <v>34.764735700000003</v>
      </c>
      <c r="L555">
        <v>-96.681802700000006</v>
      </c>
      <c r="M555" s="5">
        <f>ACOS(COS(RADIANS(90-$P$2)) *COS(RADIANS(90-Table224[[#This Row],[Latitude]])) +SIN(RADIANS(90-$P$2)) *SIN(RADIANS(90-Table224[[#This Row],[Latitude]])) *COS(RADIANS($Q$2-Table224[[#This Row],[Longitude]]))) *3958.756</f>
        <v>52.955051861160086</v>
      </c>
      <c r="N555" s="5">
        <f>Table22[[#This Row],[Permit Approval Date]]-Table22[[#This Row],[Permit Submitted Date]]</f>
        <v>18</v>
      </c>
    </row>
    <row r="556" spans="1:14">
      <c r="A556" t="str">
        <f>"Norman"</f>
        <v>Norman</v>
      </c>
      <c r="B556">
        <v>0</v>
      </c>
      <c r="D556">
        <v>1</v>
      </c>
      <c r="E556">
        <v>20</v>
      </c>
      <c r="F556" s="1">
        <v>42922</v>
      </c>
      <c r="G556" s="1">
        <v>42922</v>
      </c>
      <c r="H556">
        <v>4</v>
      </c>
      <c r="I556">
        <v>45.43</v>
      </c>
      <c r="J556">
        <v>0</v>
      </c>
      <c r="K556">
        <v>35.232937899999996</v>
      </c>
      <c r="L556">
        <v>-97.006161599999999</v>
      </c>
      <c r="M556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556" s="5">
        <f>Table22[[#This Row],[Permit Approval Date]]-Table22[[#This Row],[Permit Submitted Date]]</f>
        <v>10</v>
      </c>
    </row>
    <row r="557" spans="1:14">
      <c r="A557" t="str">
        <f>"Norman"</f>
        <v>Norman</v>
      </c>
      <c r="B557">
        <v>1</v>
      </c>
      <c r="D557">
        <v>1</v>
      </c>
      <c r="E557">
        <v>20</v>
      </c>
      <c r="F557" s="1">
        <v>42923</v>
      </c>
      <c r="G557" s="1">
        <v>42923</v>
      </c>
      <c r="H557">
        <v>4</v>
      </c>
      <c r="I557">
        <v>38.5</v>
      </c>
      <c r="J557">
        <v>0</v>
      </c>
      <c r="K557">
        <v>35.133205600000004</v>
      </c>
      <c r="L557">
        <v>-97.488782399999991</v>
      </c>
      <c r="M557" s="5">
        <f>ACOS(COS(RADIANS(90-$P$2)) *COS(RADIANS(90-Table224[[#This Row],[Latitude]])) +SIN(RADIANS(90-$P$2)) *SIN(RADIANS(90-Table224[[#This Row],[Latitude]])) *COS(RADIANS($Q$2-Table224[[#This Row],[Longitude]]))) *3958.756</f>
        <v>5.5692020044612507</v>
      </c>
      <c r="N557" s="5">
        <f>Table22[[#This Row],[Permit Approval Date]]-Table22[[#This Row],[Permit Submitted Date]]</f>
        <v>0</v>
      </c>
    </row>
    <row r="558" spans="1:14">
      <c r="A558" t="str">
        <f>"Norman"</f>
        <v>Norman</v>
      </c>
      <c r="B558">
        <v>1</v>
      </c>
      <c r="D558">
        <v>1</v>
      </c>
      <c r="E558">
        <v>20</v>
      </c>
      <c r="F558" s="1">
        <v>42929</v>
      </c>
      <c r="G558" s="1">
        <v>42936</v>
      </c>
      <c r="H558">
        <v>5</v>
      </c>
      <c r="I558">
        <v>53.75</v>
      </c>
      <c r="J558">
        <v>0</v>
      </c>
      <c r="K558">
        <v>35.008141999999999</v>
      </c>
      <c r="L558">
        <v>-97.375610999999992</v>
      </c>
      <c r="M558" s="5">
        <f>ACOS(COS(RADIANS(90-$P$2)) *COS(RADIANS(90-Table224[[#This Row],[Latitude]])) +SIN(RADIANS(90-$P$2)) *SIN(RADIANS(90-Table224[[#This Row],[Latitude]])) *COS(RADIANS($Q$2-Table224[[#This Row],[Longitude]]))) *3958.756</f>
        <v>14.252255103051054</v>
      </c>
      <c r="N558" s="5">
        <f>Table22[[#This Row],[Permit Approval Date]]-Table22[[#This Row],[Permit Submitted Date]]</f>
        <v>0</v>
      </c>
    </row>
    <row r="559" spans="1:14">
      <c r="A559" t="str">
        <f>"Norman"</f>
        <v>Norman</v>
      </c>
      <c r="B559">
        <v>1</v>
      </c>
      <c r="D559">
        <v>1</v>
      </c>
      <c r="E559">
        <v>20</v>
      </c>
      <c r="F559" s="1">
        <v>42948</v>
      </c>
      <c r="G559" s="1">
        <v>42954</v>
      </c>
      <c r="H559">
        <v>4</v>
      </c>
      <c r="I559">
        <v>24.37</v>
      </c>
      <c r="J559">
        <v>0</v>
      </c>
      <c r="K559">
        <v>35.1553015</v>
      </c>
      <c r="L559">
        <v>-97.126652800000002</v>
      </c>
      <c r="M559" s="5">
        <f>ACOS(COS(RADIANS(90-$P$2)) *COS(RADIANS(90-Table224[[#This Row],[Latitude]])) +SIN(RADIANS(90-$P$2)) *SIN(RADIANS(90-Table224[[#This Row],[Latitude]])) *COS(RADIANS($Q$2-Table224[[#This Row],[Longitude]]))) *3958.756</f>
        <v>18.406655982790181</v>
      </c>
      <c r="N559" s="5">
        <f>Table22[[#This Row],[Permit Approval Date]]-Table22[[#This Row],[Permit Submitted Date]]</f>
        <v>21</v>
      </c>
    </row>
    <row r="560" spans="1:14">
      <c r="A560" t="str">
        <f>"Norman"</f>
        <v>Norman</v>
      </c>
      <c r="B560">
        <v>0</v>
      </c>
      <c r="D560">
        <v>1</v>
      </c>
      <c r="E560">
        <v>20</v>
      </c>
      <c r="F560" s="1">
        <v>42951</v>
      </c>
      <c r="G560" s="1">
        <v>42958</v>
      </c>
      <c r="H560">
        <v>3</v>
      </c>
      <c r="I560">
        <v>33.15</v>
      </c>
      <c r="J560">
        <v>0</v>
      </c>
      <c r="K560">
        <v>35.362937899999999</v>
      </c>
      <c r="L560">
        <v>-97.236161600000003</v>
      </c>
      <c r="M560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560" s="5">
        <f>Table22[[#This Row],[Permit Approval Date]]-Table22[[#This Row],[Permit Submitted Date]]</f>
        <v>0</v>
      </c>
    </row>
    <row r="561" spans="1:14">
      <c r="A561" t="str">
        <f>"Norman"</f>
        <v>Norman</v>
      </c>
      <c r="B561">
        <v>1</v>
      </c>
      <c r="D561">
        <v>1</v>
      </c>
      <c r="E561">
        <v>20</v>
      </c>
      <c r="F561" s="1">
        <v>42957</v>
      </c>
      <c r="G561" s="1">
        <v>42965</v>
      </c>
      <c r="H561">
        <v>6</v>
      </c>
      <c r="I561">
        <v>54.3</v>
      </c>
      <c r="J561">
        <v>0</v>
      </c>
      <c r="K561">
        <v>35.138142000000002</v>
      </c>
      <c r="L561">
        <v>-97.465610999999996</v>
      </c>
      <c r="M561" s="5">
        <f>ACOS(COS(RADIANS(90-$P$2)) *COS(RADIANS(90-Table224[[#This Row],[Latitude]])) +SIN(RADIANS(90-$P$2)) *SIN(RADIANS(90-Table224[[#This Row],[Latitude]])) *COS(RADIANS($Q$2-Table224[[#This Row],[Longitude]]))) *3958.756</f>
        <v>4.8143170488676619</v>
      </c>
      <c r="N561" s="5">
        <f>Table22[[#This Row],[Permit Approval Date]]-Table22[[#This Row],[Permit Submitted Date]]</f>
        <v>0</v>
      </c>
    </row>
    <row r="562" spans="1:14">
      <c r="A562" t="str">
        <f>"Norman"</f>
        <v>Norman</v>
      </c>
      <c r="B562">
        <v>0</v>
      </c>
      <c r="D562">
        <v>1</v>
      </c>
      <c r="E562">
        <v>20</v>
      </c>
      <c r="F562" s="1">
        <v>42963</v>
      </c>
      <c r="G562" s="1">
        <v>42969</v>
      </c>
      <c r="H562">
        <v>11</v>
      </c>
      <c r="I562">
        <v>56.769999999999996</v>
      </c>
      <c r="J562">
        <v>7.01</v>
      </c>
      <c r="K562">
        <v>35.222937899999998</v>
      </c>
      <c r="L562">
        <v>-97.486161600000003</v>
      </c>
      <c r="M562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562" s="5">
        <f>Table22[[#This Row],[Permit Approval Date]]-Table22[[#This Row],[Permit Submitted Date]]</f>
        <v>0</v>
      </c>
    </row>
    <row r="563" spans="1:14">
      <c r="A563" t="str">
        <f>"Norman"</f>
        <v>Norman</v>
      </c>
      <c r="B563">
        <v>1</v>
      </c>
      <c r="D563">
        <v>1</v>
      </c>
      <c r="E563">
        <v>20</v>
      </c>
      <c r="F563" s="1">
        <v>42972</v>
      </c>
      <c r="G563" s="1">
        <v>42976</v>
      </c>
      <c r="H563">
        <v>3</v>
      </c>
      <c r="I563">
        <v>32.019999999999996</v>
      </c>
      <c r="J563">
        <v>0</v>
      </c>
      <c r="K563">
        <v>35.313924999999998</v>
      </c>
      <c r="L563">
        <v>-97.169213999999997</v>
      </c>
      <c r="M563" s="5">
        <f>ACOS(COS(RADIANS(90-$P$2)) *COS(RADIANS(90-Table224[[#This Row],[Latitude]])) +SIN(RADIANS(90-$P$2)) *SIN(RADIANS(90-Table224[[#This Row],[Latitude]])) *COS(RADIANS($Q$2-Table224[[#This Row],[Longitude]]))) *3958.756</f>
        <v>17.334132273994324</v>
      </c>
      <c r="N563" s="5">
        <f>Table22[[#This Row],[Permit Approval Date]]-Table22[[#This Row],[Permit Submitted Date]]</f>
        <v>14</v>
      </c>
    </row>
    <row r="564" spans="1:14">
      <c r="A564" t="str">
        <f>"Norman"</f>
        <v>Norman</v>
      </c>
      <c r="B564">
        <v>1</v>
      </c>
      <c r="D564">
        <v>1</v>
      </c>
      <c r="E564">
        <v>20</v>
      </c>
      <c r="F564" s="1">
        <v>42975</v>
      </c>
      <c r="G564" s="1">
        <v>42976</v>
      </c>
      <c r="H564">
        <v>5</v>
      </c>
      <c r="I564">
        <v>41.800000000000004</v>
      </c>
      <c r="J564">
        <v>0</v>
      </c>
      <c r="K564">
        <v>35.028142000000003</v>
      </c>
      <c r="L564">
        <v>-97.255610999999988</v>
      </c>
      <c r="M564" s="5">
        <f>ACOS(COS(RADIANS(90-$P$2)) *COS(RADIANS(90-Table224[[#This Row],[Latitude]])) +SIN(RADIANS(90-$P$2)) *SIN(RADIANS(90-Table224[[#This Row],[Latitude]])) *COS(RADIANS($Q$2-Table224[[#This Row],[Longitude]]))) *3958.756</f>
        <v>16.360536167469984</v>
      </c>
      <c r="N564" s="5">
        <f>Table22[[#This Row],[Permit Approval Date]]-Table22[[#This Row],[Permit Submitted Date]]</f>
        <v>0</v>
      </c>
    </row>
    <row r="565" spans="1:14">
      <c r="A565" t="str">
        <f>"Norman"</f>
        <v>Norman</v>
      </c>
      <c r="B565">
        <v>0</v>
      </c>
      <c r="C565">
        <v>1</v>
      </c>
      <c r="D565">
        <v>1</v>
      </c>
      <c r="E565">
        <v>20</v>
      </c>
      <c r="F565" s="1">
        <v>42979</v>
      </c>
      <c r="G565" s="1">
        <v>42989</v>
      </c>
      <c r="H565">
        <v>8</v>
      </c>
      <c r="I565">
        <v>28</v>
      </c>
      <c r="J565">
        <v>17.579999999999998</v>
      </c>
      <c r="K565">
        <v>35.032937899999993</v>
      </c>
      <c r="L565">
        <v>-97.356161600000007</v>
      </c>
      <c r="M565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565" s="5">
        <f>Table22[[#This Row],[Permit Approval Date]]-Table22[[#This Row],[Permit Submitted Date]]</f>
        <v>13</v>
      </c>
    </row>
    <row r="566" spans="1:14">
      <c r="A566" t="str">
        <f>"Norman"</f>
        <v>Norman</v>
      </c>
      <c r="B566">
        <v>1</v>
      </c>
      <c r="D566">
        <v>1</v>
      </c>
      <c r="E566">
        <v>20</v>
      </c>
      <c r="F566" s="1">
        <v>42989</v>
      </c>
      <c r="G566" s="1">
        <v>43005</v>
      </c>
      <c r="H566">
        <v>5</v>
      </c>
      <c r="I566">
        <v>42.69</v>
      </c>
      <c r="J566">
        <v>0</v>
      </c>
      <c r="K566">
        <v>34.948142000000004</v>
      </c>
      <c r="L566">
        <v>-97.31561099999999</v>
      </c>
      <c r="M566" s="5">
        <f>ACOS(COS(RADIANS(90-$P$2)) *COS(RADIANS(90-Table224[[#This Row],[Latitude]])) +SIN(RADIANS(90-$P$2)) *SIN(RADIANS(90-Table224[[#This Row],[Latitude]])) *COS(RADIANS($Q$2-Table224[[#This Row],[Longitude]]))) *3958.756</f>
        <v>19.299336027352371</v>
      </c>
      <c r="N566" s="5">
        <f>Table22[[#This Row],[Permit Approval Date]]-Table22[[#This Row],[Permit Submitted Date]]</f>
        <v>0</v>
      </c>
    </row>
    <row r="567" spans="1:14">
      <c r="A567" t="str">
        <f>"Norman"</f>
        <v>Norman</v>
      </c>
      <c r="B567">
        <v>1</v>
      </c>
      <c r="D567">
        <v>1</v>
      </c>
      <c r="E567">
        <v>20</v>
      </c>
      <c r="F567" s="1">
        <v>42991</v>
      </c>
      <c r="G567" s="1">
        <v>42999</v>
      </c>
      <c r="H567">
        <v>4</v>
      </c>
      <c r="I567">
        <v>28.96</v>
      </c>
      <c r="J567">
        <v>0</v>
      </c>
      <c r="K567">
        <v>35.270955000000001</v>
      </c>
      <c r="L567">
        <v>-97.581640000000007</v>
      </c>
      <c r="M567" s="5">
        <f>ACOS(COS(RADIANS(90-$P$2)) *COS(RADIANS(90-Table224[[#This Row],[Latitude]])) +SIN(RADIANS(90-$P$2)) *SIN(RADIANS(90-Table224[[#This Row],[Latitude]])) *COS(RADIANS($Q$2-Table224[[#This Row],[Longitude]]))) *3958.756</f>
        <v>8.8406335268599641</v>
      </c>
      <c r="N567" s="5">
        <f>Table22[[#This Row],[Permit Approval Date]]-Table22[[#This Row],[Permit Submitted Date]]</f>
        <v>12</v>
      </c>
    </row>
    <row r="568" spans="1:14">
      <c r="A568" t="str">
        <f>"Norman"</f>
        <v>Norman</v>
      </c>
      <c r="B568">
        <v>1</v>
      </c>
      <c r="D568">
        <v>2</v>
      </c>
      <c r="E568">
        <v>20</v>
      </c>
      <c r="F568" s="1">
        <v>42992</v>
      </c>
      <c r="G568" s="1">
        <v>42992</v>
      </c>
      <c r="H568">
        <v>8</v>
      </c>
      <c r="I568">
        <v>46.64</v>
      </c>
      <c r="J568">
        <v>1.75</v>
      </c>
      <c r="K568">
        <v>35.220556999999999</v>
      </c>
      <c r="L568">
        <v>-97.410181399999999</v>
      </c>
      <c r="M568" s="5">
        <f>ACOS(COS(RADIANS(90-$P$2)) *COS(RADIANS(90-Table224[[#This Row],[Latitude]])) +SIN(RADIANS(90-$P$2)) *SIN(RADIANS(90-Table224[[#This Row],[Latitude]])) *COS(RADIANS($Q$2-Table224[[#This Row],[Longitude]]))) *3958.756</f>
        <v>2.2875527722815843</v>
      </c>
      <c r="N568" s="5">
        <f>Table22[[#This Row],[Permit Approval Date]]-Table22[[#This Row],[Permit Submitted Date]]</f>
        <v>13</v>
      </c>
    </row>
    <row r="569" spans="1:14">
      <c r="A569" t="str">
        <f>"Norman"</f>
        <v>Norman</v>
      </c>
      <c r="B569">
        <v>1</v>
      </c>
      <c r="D569">
        <v>1</v>
      </c>
      <c r="E569">
        <v>20</v>
      </c>
      <c r="F569" s="1">
        <v>42998</v>
      </c>
      <c r="G569" s="1">
        <v>43007</v>
      </c>
      <c r="H569">
        <v>8</v>
      </c>
      <c r="I569">
        <v>51.88</v>
      </c>
      <c r="J569">
        <v>1.1499999999999999</v>
      </c>
      <c r="K569">
        <v>35.203924999999998</v>
      </c>
      <c r="L569">
        <v>-97.459214000000003</v>
      </c>
      <c r="M569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569" s="5">
        <f>Table22[[#This Row],[Permit Approval Date]]-Table22[[#This Row],[Permit Submitted Date]]</f>
        <v>12</v>
      </c>
    </row>
    <row r="570" spans="1:14">
      <c r="A570" t="str">
        <f>"Norman"</f>
        <v>Norman</v>
      </c>
      <c r="B570">
        <v>1</v>
      </c>
      <c r="D570">
        <v>1</v>
      </c>
      <c r="E570">
        <v>20</v>
      </c>
      <c r="F570" s="1">
        <v>42998</v>
      </c>
      <c r="G570" s="1">
        <v>43014</v>
      </c>
      <c r="H570">
        <v>4</v>
      </c>
      <c r="I570">
        <v>41.83</v>
      </c>
      <c r="J570">
        <v>0</v>
      </c>
      <c r="K570">
        <v>34.948142000000004</v>
      </c>
      <c r="L570">
        <v>-97.31561099999999</v>
      </c>
      <c r="M570" s="5">
        <f>ACOS(COS(RADIANS(90-$P$2)) *COS(RADIANS(90-Table224[[#This Row],[Latitude]])) +SIN(RADIANS(90-$P$2)) *SIN(RADIANS(90-Table224[[#This Row],[Latitude]])) *COS(RADIANS($Q$2-Table224[[#This Row],[Longitude]]))) *3958.756</f>
        <v>19.299336027352371</v>
      </c>
      <c r="N570" s="5">
        <f>Table22[[#This Row],[Permit Approval Date]]-Table22[[#This Row],[Permit Submitted Date]]</f>
        <v>0</v>
      </c>
    </row>
    <row r="571" spans="1:14">
      <c r="A571" t="str">
        <f>"Norman"</f>
        <v>Norman</v>
      </c>
      <c r="B571">
        <v>1</v>
      </c>
      <c r="D571">
        <v>1</v>
      </c>
      <c r="E571">
        <v>20</v>
      </c>
      <c r="F571" s="1">
        <v>43000</v>
      </c>
      <c r="G571" s="1">
        <v>43003</v>
      </c>
      <c r="H571">
        <v>6</v>
      </c>
      <c r="I571">
        <v>54.67</v>
      </c>
      <c r="J571">
        <v>0</v>
      </c>
      <c r="K571">
        <v>35.140954999999998</v>
      </c>
      <c r="L571">
        <v>-97.121639999999999</v>
      </c>
      <c r="M571" s="5">
        <f>ACOS(COS(RADIANS(90-$P$2)) *COS(RADIANS(90-Table224[[#This Row],[Latitude]])) +SIN(RADIANS(90-$P$2)) *SIN(RADIANS(90-Table224[[#This Row],[Latitude]])) *COS(RADIANS($Q$2-Table224[[#This Row],[Longitude]]))) *3958.756</f>
        <v>18.897392488293068</v>
      </c>
      <c r="N571" s="5">
        <f>Table22[[#This Row],[Permit Approval Date]]-Table22[[#This Row],[Permit Submitted Date]]</f>
        <v>3</v>
      </c>
    </row>
    <row r="572" spans="1:14">
      <c r="A572" t="str">
        <f>"Norman"</f>
        <v>Norman</v>
      </c>
      <c r="B572">
        <v>0</v>
      </c>
      <c r="D572">
        <v>1</v>
      </c>
      <c r="E572">
        <v>20</v>
      </c>
      <c r="F572" s="1">
        <v>43006</v>
      </c>
      <c r="G572" s="1">
        <v>43006</v>
      </c>
      <c r="H572">
        <v>6</v>
      </c>
      <c r="I572">
        <v>50.49</v>
      </c>
      <c r="J572">
        <v>0</v>
      </c>
      <c r="K572">
        <v>34.962937899999993</v>
      </c>
      <c r="L572">
        <v>-97.966161600000007</v>
      </c>
      <c r="M572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572" s="5">
        <f>Table22[[#This Row],[Permit Approval Date]]-Table22[[#This Row],[Permit Submitted Date]]</f>
        <v>15</v>
      </c>
    </row>
    <row r="573" spans="1:14">
      <c r="A573" t="str">
        <f>"Norman"</f>
        <v>Norman</v>
      </c>
      <c r="B573">
        <v>1</v>
      </c>
      <c r="D573">
        <v>2</v>
      </c>
      <c r="E573">
        <v>20</v>
      </c>
      <c r="F573" s="1">
        <v>43014</v>
      </c>
      <c r="G573" s="1">
        <v>43014</v>
      </c>
      <c r="H573">
        <v>6</v>
      </c>
      <c r="I573">
        <v>57.910000000000004</v>
      </c>
      <c r="J573">
        <v>0</v>
      </c>
      <c r="K573">
        <v>35.210556999999994</v>
      </c>
      <c r="L573">
        <v>-97.610181400000016</v>
      </c>
      <c r="M573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573" s="5">
        <f>Table22[[#This Row],[Permit Approval Date]]-Table22[[#This Row],[Permit Submitted Date]]</f>
        <v>24</v>
      </c>
    </row>
    <row r="574" spans="1:14">
      <c r="A574" t="str">
        <f>"Norman"</f>
        <v>Norman</v>
      </c>
      <c r="B574">
        <v>1</v>
      </c>
      <c r="D574">
        <v>1</v>
      </c>
      <c r="E574">
        <v>20</v>
      </c>
      <c r="F574" s="1">
        <v>43017</v>
      </c>
      <c r="G574" s="1">
        <v>43024</v>
      </c>
      <c r="H574">
        <v>6</v>
      </c>
      <c r="I574">
        <v>49.17</v>
      </c>
      <c r="J574">
        <v>0</v>
      </c>
      <c r="K574">
        <v>35.203924999999998</v>
      </c>
      <c r="L574">
        <v>-97.459214000000003</v>
      </c>
      <c r="M574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574" s="5">
        <f>Table22[[#This Row],[Permit Approval Date]]-Table22[[#This Row],[Permit Submitted Date]]</f>
        <v>8</v>
      </c>
    </row>
    <row r="575" spans="1:14">
      <c r="A575" t="str">
        <f>"Norman"</f>
        <v>Norman</v>
      </c>
      <c r="B575">
        <v>1</v>
      </c>
      <c r="D575">
        <v>1</v>
      </c>
      <c r="E575">
        <v>20</v>
      </c>
      <c r="F575" s="1">
        <v>43024</v>
      </c>
      <c r="G575" s="1">
        <v>43034</v>
      </c>
      <c r="H575">
        <v>4</v>
      </c>
      <c r="I575">
        <v>32.519999999999996</v>
      </c>
      <c r="J575">
        <v>0</v>
      </c>
      <c r="K575">
        <v>35.313924999999998</v>
      </c>
      <c r="L575">
        <v>-97.779213999999996</v>
      </c>
      <c r="M575" s="5">
        <f>ACOS(COS(RADIANS(90-$P$2)) *COS(RADIANS(90-Table224[[#This Row],[Latitude]])) +SIN(RADIANS(90-$P$2)) *SIN(RADIANS(90-Table224[[#This Row],[Latitude]])) *COS(RADIANS($Q$2-Table224[[#This Row],[Longitude]]))) *3958.756</f>
        <v>20.189807526514745</v>
      </c>
      <c r="N575" s="5">
        <f>Table22[[#This Row],[Permit Approval Date]]-Table22[[#This Row],[Permit Submitted Date]]</f>
        <v>8</v>
      </c>
    </row>
    <row r="576" spans="1:14">
      <c r="A576" t="str">
        <f>"Norman"</f>
        <v>Norman</v>
      </c>
      <c r="B576">
        <v>1</v>
      </c>
      <c r="C576">
        <v>1</v>
      </c>
      <c r="D576">
        <v>1</v>
      </c>
      <c r="E576">
        <v>20</v>
      </c>
      <c r="F576" s="1">
        <v>43025</v>
      </c>
      <c r="G576" s="1">
        <v>43025</v>
      </c>
      <c r="H576">
        <v>8</v>
      </c>
      <c r="I576">
        <v>44.95</v>
      </c>
      <c r="J576">
        <v>14</v>
      </c>
      <c r="K576">
        <v>35.803925</v>
      </c>
      <c r="L576">
        <v>-97.199213999999998</v>
      </c>
      <c r="M576" s="5">
        <f>ACOS(COS(RADIANS(90-$P$2)) *COS(RADIANS(90-Table224[[#This Row],[Latitude]])) +SIN(RADIANS(90-$P$2)) *SIN(RADIANS(90-Table224[[#This Row],[Latitude]])) *COS(RADIANS($Q$2-Table224[[#This Row],[Longitude]]))) *3958.756</f>
        <v>43.588761577956291</v>
      </c>
      <c r="N576" s="5">
        <f>Table22[[#This Row],[Permit Approval Date]]-Table22[[#This Row],[Permit Submitted Date]]</f>
        <v>0</v>
      </c>
    </row>
    <row r="577" spans="1:14">
      <c r="A577" t="str">
        <f>"Norman"</f>
        <v>Norman</v>
      </c>
      <c r="B577">
        <v>1</v>
      </c>
      <c r="C577">
        <v>1</v>
      </c>
      <c r="D577">
        <v>1</v>
      </c>
      <c r="E577">
        <v>20</v>
      </c>
      <c r="F577" s="1">
        <v>43026</v>
      </c>
      <c r="G577" s="1">
        <v>43031</v>
      </c>
      <c r="H577">
        <v>9</v>
      </c>
      <c r="I577">
        <v>61.72</v>
      </c>
      <c r="J577">
        <v>24.87</v>
      </c>
      <c r="K577">
        <v>35.233205599999998</v>
      </c>
      <c r="L577">
        <v>-97.578782399999994</v>
      </c>
      <c r="M577" s="5">
        <f>ACOS(COS(RADIANS(90-$P$2)) *COS(RADIANS(90-Table224[[#This Row],[Latitude]])) +SIN(RADIANS(90-$P$2)) *SIN(RADIANS(90-Table224[[#This Row],[Latitude]])) *COS(RADIANS($Q$2-Table224[[#This Row],[Longitude]]))) *3958.756</f>
        <v>7.6920543646469195</v>
      </c>
      <c r="N577" s="5">
        <f>Table22[[#This Row],[Permit Approval Date]]-Table22[[#This Row],[Permit Submitted Date]]</f>
        <v>7</v>
      </c>
    </row>
    <row r="578" spans="1:14">
      <c r="A578" t="str">
        <f>"Norman"</f>
        <v>Norman</v>
      </c>
      <c r="B578">
        <v>0</v>
      </c>
      <c r="D578">
        <v>1</v>
      </c>
      <c r="E578">
        <v>20</v>
      </c>
      <c r="F578" s="1">
        <v>43026</v>
      </c>
      <c r="G578" s="1">
        <v>43026</v>
      </c>
      <c r="H578">
        <v>6</v>
      </c>
      <c r="I578">
        <v>48.510000000000005</v>
      </c>
      <c r="J578">
        <v>0</v>
      </c>
      <c r="K578">
        <v>34.962937899999993</v>
      </c>
      <c r="L578">
        <v>-97.966161600000007</v>
      </c>
      <c r="M578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578" s="5">
        <f>Table22[[#This Row],[Permit Approval Date]]-Table22[[#This Row],[Permit Submitted Date]]</f>
        <v>20</v>
      </c>
    </row>
    <row r="579" spans="1:14">
      <c r="A579" t="str">
        <f>"Norman"</f>
        <v>Norman</v>
      </c>
      <c r="B579">
        <v>1</v>
      </c>
      <c r="D579">
        <v>1</v>
      </c>
      <c r="E579">
        <v>20</v>
      </c>
      <c r="F579" s="1">
        <v>43028</v>
      </c>
      <c r="G579" s="1">
        <v>43032</v>
      </c>
      <c r="H579">
        <v>7</v>
      </c>
      <c r="I579">
        <v>72.13</v>
      </c>
      <c r="J579">
        <v>0</v>
      </c>
      <c r="K579">
        <v>35.218142</v>
      </c>
      <c r="L579">
        <v>-97.155610999999993</v>
      </c>
      <c r="M579" s="5">
        <f>ACOS(COS(RADIANS(90-$P$2)) *COS(RADIANS(90-Table224[[#This Row],[Latitude]])) +SIN(RADIANS(90-$P$2)) *SIN(RADIANS(90-Table224[[#This Row],[Latitude]])) *COS(RADIANS($Q$2-Table224[[#This Row],[Longitude]]))) *3958.756</f>
        <v>16.448805996412069</v>
      </c>
      <c r="N579" s="5">
        <f>Table22[[#This Row],[Permit Approval Date]]-Table22[[#This Row],[Permit Submitted Date]]</f>
        <v>0</v>
      </c>
    </row>
    <row r="580" spans="1:14">
      <c r="A580" t="str">
        <f>"Norman"</f>
        <v>Norman</v>
      </c>
      <c r="B580">
        <v>1</v>
      </c>
      <c r="D580">
        <v>1</v>
      </c>
      <c r="E580">
        <v>20</v>
      </c>
      <c r="F580" s="1">
        <v>43031</v>
      </c>
      <c r="G580" s="1">
        <v>43038</v>
      </c>
      <c r="H580">
        <v>4</v>
      </c>
      <c r="I580">
        <v>46.53</v>
      </c>
      <c r="J580">
        <v>0</v>
      </c>
      <c r="K580">
        <v>35.128142000000004</v>
      </c>
      <c r="L580">
        <v>-97.295610999999994</v>
      </c>
      <c r="M580" s="5">
        <f>ACOS(COS(RADIANS(90-$P$2)) *COS(RADIANS(90-Table224[[#This Row],[Latitude]])) +SIN(RADIANS(90-$P$2)) *SIN(RADIANS(90-Table224[[#This Row],[Latitude]])) *COS(RADIANS($Q$2-Table224[[#This Row],[Longitude]]))) *3958.756</f>
        <v>10.086529621740086</v>
      </c>
      <c r="N580" s="5">
        <f>Table22[[#This Row],[Permit Approval Date]]-Table22[[#This Row],[Permit Submitted Date]]</f>
        <v>0</v>
      </c>
    </row>
    <row r="581" spans="1:14">
      <c r="A581" t="str">
        <f>"Norman"</f>
        <v>Norman</v>
      </c>
      <c r="B581">
        <v>0</v>
      </c>
      <c r="D581">
        <v>1</v>
      </c>
      <c r="E581">
        <v>20</v>
      </c>
      <c r="F581" s="1">
        <v>43034</v>
      </c>
      <c r="G581" s="1">
        <v>43034</v>
      </c>
      <c r="H581">
        <v>3</v>
      </c>
      <c r="I581">
        <v>29.92</v>
      </c>
      <c r="J581">
        <v>0</v>
      </c>
      <c r="K581">
        <v>35.902937899999998</v>
      </c>
      <c r="L581">
        <v>-97.716161600000007</v>
      </c>
      <c r="M581" s="5">
        <f>ACOS(COS(RADIANS(90-$P$2)) *COS(RADIANS(90-Table224[[#This Row],[Latitude]])) +SIN(RADIANS(90-$P$2)) *SIN(RADIANS(90-Table224[[#This Row],[Latitude]])) *COS(RADIANS($Q$2-Table224[[#This Row],[Longitude]]))) *3958.756</f>
        <v>50.476576746280514</v>
      </c>
      <c r="N581" s="5">
        <f>Table22[[#This Row],[Permit Approval Date]]-Table22[[#This Row],[Permit Submitted Date]]</f>
        <v>11</v>
      </c>
    </row>
    <row r="582" spans="1:14">
      <c r="A582" t="str">
        <f>"Norman"</f>
        <v>Norman</v>
      </c>
      <c r="B582">
        <v>0</v>
      </c>
      <c r="D582">
        <v>1</v>
      </c>
      <c r="E582">
        <v>20</v>
      </c>
      <c r="F582" s="1">
        <v>43042</v>
      </c>
      <c r="G582" s="1">
        <v>43047</v>
      </c>
      <c r="H582">
        <v>6</v>
      </c>
      <c r="I582">
        <v>41.32</v>
      </c>
      <c r="J582">
        <v>0</v>
      </c>
      <c r="K582">
        <v>35.022937899999995</v>
      </c>
      <c r="L582">
        <v>-97.396161599999999</v>
      </c>
      <c r="M582" s="5">
        <f>ACOS(COS(RADIANS(90-$P$2)) *COS(RADIANS(90-Table224[[#This Row],[Latitude]])) +SIN(RADIANS(90-$P$2)) *SIN(RADIANS(90-Table224[[#This Row],[Latitude]])) *COS(RADIANS($Q$2-Table224[[#This Row],[Longitude]]))) *3958.756</f>
        <v>12.970525111871465</v>
      </c>
      <c r="N582" s="5">
        <f>Table22[[#This Row],[Permit Approval Date]]-Table22[[#This Row],[Permit Submitted Date]]</f>
        <v>10</v>
      </c>
    </row>
    <row r="583" spans="1:14">
      <c r="A583" t="str">
        <f>"Norman"</f>
        <v>Norman</v>
      </c>
      <c r="B583">
        <v>1</v>
      </c>
      <c r="D583">
        <v>1</v>
      </c>
      <c r="E583">
        <v>20</v>
      </c>
      <c r="F583" s="1">
        <v>43042</v>
      </c>
      <c r="G583" s="1">
        <v>43046</v>
      </c>
      <c r="H583">
        <v>4</v>
      </c>
      <c r="I583">
        <v>31.65</v>
      </c>
      <c r="J583">
        <v>5.95</v>
      </c>
      <c r="K583">
        <v>35.233924999999999</v>
      </c>
      <c r="L583">
        <v>-97.269214000000005</v>
      </c>
      <c r="M583" s="5">
        <f>ACOS(COS(RADIANS(90-$P$2)) *COS(RADIANS(90-Table224[[#This Row],[Latitude]])) +SIN(RADIANS(90-$P$2)) *SIN(RADIANS(90-Table224[[#This Row],[Latitude]])) *COS(RADIANS($Q$2-Table224[[#This Row],[Longitude]]))) *3958.756</f>
        <v>10.196972675987457</v>
      </c>
      <c r="N583" s="5">
        <f>Table22[[#This Row],[Permit Approval Date]]-Table22[[#This Row],[Permit Submitted Date]]</f>
        <v>8</v>
      </c>
    </row>
    <row r="584" spans="1:14">
      <c r="A584" t="str">
        <f>"Norman"</f>
        <v>Norman</v>
      </c>
      <c r="B584">
        <v>0</v>
      </c>
      <c r="D584">
        <v>1</v>
      </c>
      <c r="E584">
        <v>20</v>
      </c>
      <c r="F584" s="1">
        <v>43045</v>
      </c>
      <c r="G584" s="1">
        <v>43047</v>
      </c>
      <c r="H584">
        <v>6</v>
      </c>
      <c r="I584">
        <v>40.31</v>
      </c>
      <c r="J584">
        <v>0</v>
      </c>
      <c r="K584">
        <v>35.032937899999993</v>
      </c>
      <c r="L584">
        <v>-97.356161600000007</v>
      </c>
      <c r="M584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584" s="5">
        <f>Table22[[#This Row],[Permit Approval Date]]-Table22[[#This Row],[Permit Submitted Date]]</f>
        <v>10</v>
      </c>
    </row>
    <row r="585" spans="1:14">
      <c r="A585" t="str">
        <f>"Norman"</f>
        <v>Norman</v>
      </c>
      <c r="B585">
        <v>1</v>
      </c>
      <c r="D585">
        <v>1</v>
      </c>
      <c r="E585">
        <v>20</v>
      </c>
      <c r="F585" s="1">
        <v>43060</v>
      </c>
      <c r="G585" s="1">
        <v>43060</v>
      </c>
      <c r="H585">
        <v>5</v>
      </c>
      <c r="I585">
        <v>39.820000000000007</v>
      </c>
      <c r="J585">
        <v>0</v>
      </c>
      <c r="K585">
        <v>35.232937899999996</v>
      </c>
      <c r="L585">
        <v>-97.006161599999999</v>
      </c>
      <c r="M585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585" s="5">
        <f>Table22[[#This Row],[Permit Approval Date]]-Table22[[#This Row],[Permit Submitted Date]]</f>
        <v>9</v>
      </c>
    </row>
    <row r="586" spans="1:14">
      <c r="A586" t="str">
        <f>"Norman"</f>
        <v>Norman</v>
      </c>
      <c r="B586">
        <v>1</v>
      </c>
      <c r="D586">
        <v>1</v>
      </c>
      <c r="E586">
        <v>20</v>
      </c>
      <c r="F586" s="1">
        <v>43060</v>
      </c>
      <c r="G586" s="1">
        <v>43060</v>
      </c>
      <c r="H586">
        <v>5</v>
      </c>
      <c r="I586">
        <v>39.82</v>
      </c>
      <c r="J586">
        <v>0</v>
      </c>
      <c r="K586">
        <v>35.232937899999996</v>
      </c>
      <c r="L586">
        <v>-97.006161599999999</v>
      </c>
      <c r="M586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586" s="5">
        <f>Table22[[#This Row],[Permit Approval Date]]-Table22[[#This Row],[Permit Submitted Date]]</f>
        <v>2</v>
      </c>
    </row>
    <row r="587" spans="1:14">
      <c r="A587" t="str">
        <f>"Norman"</f>
        <v>Norman</v>
      </c>
      <c r="B587">
        <v>1</v>
      </c>
      <c r="D587">
        <v>1</v>
      </c>
      <c r="E587">
        <v>20</v>
      </c>
      <c r="F587" s="1">
        <v>43060</v>
      </c>
      <c r="G587" s="1">
        <v>43083</v>
      </c>
      <c r="H587">
        <v>5</v>
      </c>
      <c r="I587">
        <v>33.729999999999997</v>
      </c>
      <c r="J587">
        <v>0</v>
      </c>
      <c r="K587">
        <v>35.168142000000003</v>
      </c>
      <c r="L587">
        <v>-97.255610999999988</v>
      </c>
      <c r="M587" s="5">
        <f>ACOS(COS(RADIANS(90-$P$2)) *COS(RADIANS(90-Table224[[#This Row],[Latitude]])) +SIN(RADIANS(90-$P$2)) *SIN(RADIANS(90-Table224[[#This Row],[Latitude]])) *COS(RADIANS($Q$2-Table224[[#This Row],[Longitude]]))) *3958.756</f>
        <v>11.099650327938939</v>
      </c>
      <c r="N587" s="5">
        <f>Table22[[#This Row],[Permit Approval Date]]-Table22[[#This Row],[Permit Submitted Date]]</f>
        <v>15</v>
      </c>
    </row>
    <row r="588" spans="1:14">
      <c r="A588" t="str">
        <f>"Norman"</f>
        <v>Norman</v>
      </c>
      <c r="B588">
        <v>1</v>
      </c>
      <c r="D588">
        <v>1</v>
      </c>
      <c r="E588">
        <v>20</v>
      </c>
      <c r="F588" s="1">
        <v>43060</v>
      </c>
      <c r="G588" s="1">
        <v>43060</v>
      </c>
      <c r="H588">
        <v>3</v>
      </c>
      <c r="I588">
        <v>31</v>
      </c>
      <c r="J588">
        <v>0</v>
      </c>
      <c r="K588">
        <v>34.930682599999997</v>
      </c>
      <c r="L588">
        <v>-96.872868300000007</v>
      </c>
      <c r="M588" s="5">
        <f>ACOS(COS(RADIANS(90-$P$2)) *COS(RADIANS(90-Table224[[#This Row],[Latitude]])) +SIN(RADIANS(90-$P$2)) *SIN(RADIANS(90-Table224[[#This Row],[Latitude]])) *COS(RADIANS($Q$2-Table224[[#This Row],[Longitude]]))) *3958.756</f>
        <v>37.613457999492091</v>
      </c>
      <c r="N588" s="5">
        <f>Table22[[#This Row],[Permit Approval Date]]-Table22[[#This Row],[Permit Submitted Date]]</f>
        <v>14</v>
      </c>
    </row>
    <row r="589" spans="1:14">
      <c r="A589" t="str">
        <f>"Norman"</f>
        <v>Norman</v>
      </c>
      <c r="B589">
        <v>1</v>
      </c>
      <c r="D589">
        <v>1</v>
      </c>
      <c r="E589">
        <v>20</v>
      </c>
      <c r="F589" s="1">
        <v>43066</v>
      </c>
      <c r="G589" s="1">
        <v>43076</v>
      </c>
      <c r="H589">
        <v>5</v>
      </c>
      <c r="I589">
        <v>47.93</v>
      </c>
      <c r="J589">
        <v>0</v>
      </c>
      <c r="K589">
        <v>35.208142000000002</v>
      </c>
      <c r="L589">
        <v>-97.335610999999986</v>
      </c>
      <c r="M589" s="5">
        <f>ACOS(COS(RADIANS(90-$P$2)) *COS(RADIANS(90-Table224[[#This Row],[Latitude]])) +SIN(RADIANS(90-$P$2)) *SIN(RADIANS(90-Table224[[#This Row],[Latitude]])) *COS(RADIANS($Q$2-Table224[[#This Row],[Longitude]]))) *3958.756</f>
        <v>6.2685173478590626</v>
      </c>
      <c r="N589" s="5">
        <f>Table22[[#This Row],[Permit Approval Date]]-Table22[[#This Row],[Permit Submitted Date]]</f>
        <v>0</v>
      </c>
    </row>
    <row r="590" spans="1:14">
      <c r="A590" t="str">
        <f>"Norman"</f>
        <v>Norman</v>
      </c>
      <c r="B590">
        <v>1</v>
      </c>
      <c r="D590">
        <v>1</v>
      </c>
      <c r="E590">
        <v>20</v>
      </c>
      <c r="F590" s="1">
        <v>43067</v>
      </c>
      <c r="G590" s="1">
        <v>43069</v>
      </c>
      <c r="H590">
        <v>6</v>
      </c>
      <c r="I590">
        <v>60.64</v>
      </c>
      <c r="J590">
        <v>0</v>
      </c>
      <c r="K590">
        <v>35.310557000000003</v>
      </c>
      <c r="L590">
        <v>-97.71018140000001</v>
      </c>
      <c r="M590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590" s="5">
        <f>Table22[[#This Row],[Permit Approval Date]]-Table22[[#This Row],[Permit Submitted Date]]</f>
        <v>12</v>
      </c>
    </row>
    <row r="591" spans="1:14">
      <c r="A591" t="str">
        <f>"Norman"</f>
        <v>Norman</v>
      </c>
      <c r="B591">
        <v>0</v>
      </c>
      <c r="D591">
        <v>1</v>
      </c>
      <c r="E591">
        <v>20</v>
      </c>
      <c r="F591" s="1">
        <v>43070</v>
      </c>
      <c r="G591" s="1">
        <v>43074</v>
      </c>
      <c r="H591">
        <v>4</v>
      </c>
      <c r="I591">
        <v>35.9</v>
      </c>
      <c r="J591">
        <v>0</v>
      </c>
      <c r="K591">
        <v>35.192937899999997</v>
      </c>
      <c r="L591">
        <v>-97.396161599999999</v>
      </c>
      <c r="M591" s="5">
        <f>ACOS(COS(RADIANS(90-$P$2)) *COS(RADIANS(90-Table224[[#This Row],[Latitude]])) +SIN(RADIANS(90-$P$2)) *SIN(RADIANS(90-Table224[[#This Row],[Latitude]])) *COS(RADIANS($Q$2-Table224[[#This Row],[Longitude]]))) *3958.756</f>
        <v>2.9897876398657939</v>
      </c>
      <c r="N591" s="5">
        <f>Table22[[#This Row],[Permit Approval Date]]-Table22[[#This Row],[Permit Submitted Date]]</f>
        <v>25</v>
      </c>
    </row>
    <row r="592" spans="1:14">
      <c r="A592" t="str">
        <f>"Norman"</f>
        <v>Norman</v>
      </c>
      <c r="B592">
        <v>1</v>
      </c>
      <c r="D592">
        <v>1</v>
      </c>
      <c r="E592">
        <v>20</v>
      </c>
      <c r="F592" s="1">
        <v>43087</v>
      </c>
      <c r="G592" s="1">
        <v>43090</v>
      </c>
      <c r="H592">
        <v>8</v>
      </c>
      <c r="I592">
        <v>71.000000000000014</v>
      </c>
      <c r="J592">
        <v>0</v>
      </c>
      <c r="K592">
        <v>35.338142000000005</v>
      </c>
      <c r="L592">
        <v>-97.385610999999997</v>
      </c>
      <c r="M592" s="5">
        <f>ACOS(COS(RADIANS(90-$P$2)) *COS(RADIANS(90-Table224[[#This Row],[Latitude]])) +SIN(RADIANS(90-$P$2)) *SIN(RADIANS(90-Table224[[#This Row],[Latitude]])) *COS(RADIANS($Q$2-Table224[[#This Row],[Longitude]]))) *3958.756</f>
        <v>9.7527180483824942</v>
      </c>
      <c r="N592" s="5">
        <f>Table22[[#This Row],[Permit Approval Date]]-Table22[[#This Row],[Permit Submitted Date]]</f>
        <v>25</v>
      </c>
    </row>
    <row r="593" spans="1:14">
      <c r="A593" t="str">
        <f>"Norman"</f>
        <v>Norman</v>
      </c>
      <c r="B593">
        <v>1</v>
      </c>
      <c r="D593">
        <v>1</v>
      </c>
      <c r="E593">
        <v>20</v>
      </c>
      <c r="F593" s="1">
        <v>43104</v>
      </c>
      <c r="G593" s="1">
        <v>43111</v>
      </c>
      <c r="H593">
        <v>9</v>
      </c>
      <c r="I593">
        <v>72.66</v>
      </c>
      <c r="J593">
        <v>0</v>
      </c>
      <c r="K593">
        <v>35.245345200000003</v>
      </c>
      <c r="L593">
        <v>-97.414357899999999</v>
      </c>
      <c r="M593" s="5">
        <f>ACOS(COS(RADIANS(90-$P$2)) *COS(RADIANS(90-Table224[[#This Row],[Latitude]])) +SIN(RADIANS(90-$P$2)) *SIN(RADIANS(90-Table224[[#This Row],[Latitude]])) *COS(RADIANS($Q$2-Table224[[#This Row],[Longitude]]))) *3958.756</f>
        <v>3.2680007818485133</v>
      </c>
      <c r="N593" s="5">
        <f>Table22[[#This Row],[Permit Approval Date]]-Table22[[#This Row],[Permit Submitted Date]]</f>
        <v>12</v>
      </c>
    </row>
    <row r="594" spans="1:14">
      <c r="A594" t="str">
        <f>"Norman"</f>
        <v>Norman</v>
      </c>
      <c r="B594">
        <v>0</v>
      </c>
      <c r="D594">
        <v>1</v>
      </c>
      <c r="E594">
        <v>21</v>
      </c>
      <c r="F594" s="1">
        <v>42373</v>
      </c>
      <c r="G594" s="1">
        <v>42373</v>
      </c>
      <c r="H594">
        <v>4</v>
      </c>
      <c r="I594">
        <v>40.5</v>
      </c>
      <c r="J594">
        <v>0</v>
      </c>
      <c r="K594">
        <v>34.782937899999993</v>
      </c>
      <c r="L594">
        <v>-98.076161600000006</v>
      </c>
      <c r="M594" s="5">
        <f>ACOS(COS(RADIANS(90-$P$2)) *COS(RADIANS(90-Table224[[#This Row],[Latitude]])) +SIN(RADIANS(90-$P$2)) *SIN(RADIANS(90-Table224[[#This Row],[Latitude]])) *COS(RADIANS($Q$2-Table224[[#This Row],[Longitude]]))) *3958.756</f>
        <v>46.091469153605814</v>
      </c>
      <c r="N594" s="5">
        <f>Table22[[#This Row],[Permit Approval Date]]-Table22[[#This Row],[Permit Submitted Date]]</f>
        <v>0</v>
      </c>
    </row>
    <row r="595" spans="1:14">
      <c r="A595" t="str">
        <f>"Norman"</f>
        <v>Norman</v>
      </c>
      <c r="B595">
        <v>0</v>
      </c>
      <c r="D595">
        <v>1</v>
      </c>
      <c r="E595">
        <v>21</v>
      </c>
      <c r="F595" s="1">
        <v>42380</v>
      </c>
      <c r="G595" s="1">
        <v>42381</v>
      </c>
      <c r="H595">
        <v>11</v>
      </c>
      <c r="I595">
        <v>83.5</v>
      </c>
      <c r="J595">
        <v>0</v>
      </c>
      <c r="K595">
        <v>36.292937899999998</v>
      </c>
      <c r="L595">
        <v>-97.7861616</v>
      </c>
      <c r="M595" s="5">
        <f>ACOS(COS(RADIANS(90-$P$2)) *COS(RADIANS(90-Table224[[#This Row],[Latitude]])) +SIN(RADIANS(90-$P$2)) *SIN(RADIANS(90-Table224[[#This Row],[Latitude]])) *COS(RADIANS($Q$2-Table224[[#This Row],[Longitude]]))) *3958.756</f>
        <v>77.471292321758767</v>
      </c>
      <c r="N595" s="5">
        <f>Table22[[#This Row],[Permit Approval Date]]-Table22[[#This Row],[Permit Submitted Date]]</f>
        <v>11</v>
      </c>
    </row>
    <row r="596" spans="1:14">
      <c r="A596" t="str">
        <f>"Norman"</f>
        <v>Norman</v>
      </c>
      <c r="B596">
        <v>0</v>
      </c>
      <c r="D596">
        <v>1</v>
      </c>
      <c r="E596">
        <v>21</v>
      </c>
      <c r="F596" s="1">
        <v>42419</v>
      </c>
      <c r="G596" s="1">
        <v>42419</v>
      </c>
      <c r="H596">
        <v>12</v>
      </c>
      <c r="I596">
        <v>112.5</v>
      </c>
      <c r="J596">
        <v>0</v>
      </c>
      <c r="K596">
        <v>35.152937899999998</v>
      </c>
      <c r="L596">
        <v>-97.236161600000003</v>
      </c>
      <c r="M596" s="5">
        <f>ACOS(COS(RADIANS(90-$P$2)) *COS(RADIANS(90-Table224[[#This Row],[Latitude]])) +SIN(RADIANS(90-$P$2)) *SIN(RADIANS(90-Table224[[#This Row],[Latitude]])) *COS(RADIANS($Q$2-Table224[[#This Row],[Longitude]]))) *3958.756</f>
        <v>12.439282911481813</v>
      </c>
      <c r="N596" s="5">
        <f>Table22[[#This Row],[Permit Approval Date]]-Table22[[#This Row],[Permit Submitted Date]]</f>
        <v>0</v>
      </c>
    </row>
    <row r="597" spans="1:14">
      <c r="A597" t="str">
        <f>"Norman"</f>
        <v>Norman</v>
      </c>
      <c r="B597">
        <v>0</v>
      </c>
      <c r="D597">
        <v>1</v>
      </c>
      <c r="E597">
        <v>21</v>
      </c>
      <c r="F597" s="1">
        <v>42438</v>
      </c>
      <c r="G597" s="1">
        <v>42438</v>
      </c>
      <c r="H597">
        <v>5</v>
      </c>
      <c r="I597">
        <v>48.5</v>
      </c>
      <c r="J597">
        <v>0</v>
      </c>
      <c r="K597">
        <v>36.292937899999998</v>
      </c>
      <c r="L597">
        <v>-97.7861616</v>
      </c>
      <c r="M597" s="5">
        <f>ACOS(COS(RADIANS(90-$P$2)) *COS(RADIANS(90-Table224[[#This Row],[Latitude]])) +SIN(RADIANS(90-$P$2)) *SIN(RADIANS(90-Table224[[#This Row],[Latitude]])) *COS(RADIANS($Q$2-Table224[[#This Row],[Longitude]]))) *3958.756</f>
        <v>77.471292321758767</v>
      </c>
      <c r="N597" s="5">
        <f>Table22[[#This Row],[Permit Approval Date]]-Table22[[#This Row],[Permit Submitted Date]]</f>
        <v>0</v>
      </c>
    </row>
    <row r="598" spans="1:14">
      <c r="A598" t="str">
        <f>"Norman"</f>
        <v>Norman</v>
      </c>
      <c r="B598">
        <v>0</v>
      </c>
      <c r="D598">
        <v>1</v>
      </c>
      <c r="E598">
        <v>21</v>
      </c>
      <c r="F598" s="1">
        <v>42453</v>
      </c>
      <c r="G598" s="1">
        <v>42453</v>
      </c>
      <c r="H598">
        <v>8</v>
      </c>
      <c r="I598">
        <v>61</v>
      </c>
      <c r="J598">
        <v>0</v>
      </c>
      <c r="K598">
        <v>34.992937899999994</v>
      </c>
      <c r="L598">
        <v>-97.256161599999999</v>
      </c>
      <c r="M598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598" s="5">
        <f>Table22[[#This Row],[Permit Approval Date]]-Table22[[#This Row],[Permit Submitted Date]]</f>
        <v>0</v>
      </c>
    </row>
    <row r="599" spans="1:14">
      <c r="A599" t="str">
        <f>"Norman"</f>
        <v>Norman</v>
      </c>
      <c r="B599">
        <v>0</v>
      </c>
      <c r="D599">
        <v>1</v>
      </c>
      <c r="E599">
        <v>21</v>
      </c>
      <c r="F599" s="1">
        <v>42460</v>
      </c>
      <c r="G599" s="1">
        <v>42467</v>
      </c>
      <c r="H599">
        <v>4</v>
      </c>
      <c r="I599">
        <v>34</v>
      </c>
      <c r="J599">
        <v>0</v>
      </c>
      <c r="K599">
        <v>35.482937899999996</v>
      </c>
      <c r="L599">
        <v>-97.206161600000001</v>
      </c>
      <c r="M599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599" s="5">
        <f>Table22[[#This Row],[Permit Approval Date]]-Table22[[#This Row],[Permit Submitted Date]]</f>
        <v>10</v>
      </c>
    </row>
    <row r="600" spans="1:14">
      <c r="A600" t="str">
        <f>"Norman"</f>
        <v>Norman</v>
      </c>
      <c r="B600">
        <v>0</v>
      </c>
      <c r="D600">
        <v>1</v>
      </c>
      <c r="E600">
        <v>21</v>
      </c>
      <c r="F600" s="1">
        <v>42478</v>
      </c>
      <c r="G600" s="1">
        <v>42493</v>
      </c>
      <c r="H600">
        <v>4</v>
      </c>
      <c r="I600">
        <v>32</v>
      </c>
      <c r="J600">
        <v>0</v>
      </c>
      <c r="K600">
        <v>36.292937899999998</v>
      </c>
      <c r="L600">
        <v>-97.566161600000001</v>
      </c>
      <c r="M600" s="5">
        <f>ACOS(COS(RADIANS(90-$P$2)) *COS(RADIANS(90-Table224[[#This Row],[Latitude]])) +SIN(RADIANS(90-$P$2)) *SIN(RADIANS(90-Table224[[#This Row],[Latitude]])) *COS(RADIANS($Q$2-Table224[[#This Row],[Longitude]]))) *3958.756</f>
        <v>75.393953636815993</v>
      </c>
      <c r="N600" s="5">
        <f>Table22[[#This Row],[Permit Approval Date]]-Table22[[#This Row],[Permit Submitted Date]]</f>
        <v>0</v>
      </c>
    </row>
    <row r="601" spans="1:14">
      <c r="A601" t="str">
        <f>"Norman"</f>
        <v>Norman</v>
      </c>
      <c r="B601">
        <v>0</v>
      </c>
      <c r="D601">
        <v>1</v>
      </c>
      <c r="E601">
        <v>21</v>
      </c>
      <c r="F601" s="1">
        <v>42488</v>
      </c>
      <c r="G601" s="1">
        <v>42488</v>
      </c>
      <c r="H601">
        <v>13</v>
      </c>
      <c r="I601">
        <v>96.5</v>
      </c>
      <c r="J601">
        <v>0</v>
      </c>
      <c r="K601">
        <v>34.962937899999993</v>
      </c>
      <c r="L601">
        <v>-97.966161600000007</v>
      </c>
      <c r="M601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601" s="5">
        <f>Table22[[#This Row],[Permit Approval Date]]-Table22[[#This Row],[Permit Submitted Date]]</f>
        <v>17</v>
      </c>
    </row>
    <row r="602" spans="1:14">
      <c r="A602" t="str">
        <f>"Norman"</f>
        <v>Norman</v>
      </c>
      <c r="B602">
        <v>0</v>
      </c>
      <c r="C602">
        <v>1</v>
      </c>
      <c r="D602">
        <v>1</v>
      </c>
      <c r="E602">
        <v>21</v>
      </c>
      <c r="F602" s="1">
        <v>42522</v>
      </c>
      <c r="G602" s="1">
        <v>42522</v>
      </c>
      <c r="H602">
        <v>4</v>
      </c>
      <c r="I602">
        <v>18.5</v>
      </c>
      <c r="J602">
        <v>18</v>
      </c>
      <c r="K602">
        <v>36.052937899999996</v>
      </c>
      <c r="L602">
        <v>-97.626161600000003</v>
      </c>
      <c r="M602" s="5">
        <f>ACOS(COS(RADIANS(90-$P$2)) *COS(RADIANS(90-Table224[[#This Row],[Latitude]])) +SIN(RADIANS(90-$P$2)) *SIN(RADIANS(90-Table224[[#This Row],[Latitude]])) *COS(RADIANS($Q$2-Table224[[#This Row],[Longitude]]))) *3958.756</f>
        <v>59.375341336611015</v>
      </c>
      <c r="N602" s="5">
        <f>Table22[[#This Row],[Permit Approval Date]]-Table22[[#This Row],[Permit Submitted Date]]</f>
        <v>0</v>
      </c>
    </row>
    <row r="603" spans="1:14">
      <c r="A603" t="str">
        <f>"Norman"</f>
        <v>Norman</v>
      </c>
      <c r="B603">
        <v>0</v>
      </c>
      <c r="D603">
        <v>1</v>
      </c>
      <c r="E603">
        <v>21</v>
      </c>
      <c r="F603" s="1">
        <v>42522</v>
      </c>
      <c r="G603" s="1">
        <v>42535</v>
      </c>
      <c r="H603">
        <v>6</v>
      </c>
      <c r="I603">
        <v>51</v>
      </c>
      <c r="J603">
        <v>0</v>
      </c>
      <c r="K603">
        <v>35.262937899999997</v>
      </c>
      <c r="L603">
        <v>-97.806161599999996</v>
      </c>
      <c r="M603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603" s="5">
        <f>Table22[[#This Row],[Permit Approval Date]]-Table22[[#This Row],[Permit Submitted Date]]</f>
        <v>20</v>
      </c>
    </row>
    <row r="604" spans="1:14">
      <c r="A604" t="str">
        <f>"Norman"</f>
        <v>Norman</v>
      </c>
      <c r="B604">
        <v>0</v>
      </c>
      <c r="D604">
        <v>1</v>
      </c>
      <c r="E604">
        <v>21</v>
      </c>
      <c r="F604" s="1">
        <v>42527</v>
      </c>
      <c r="G604" s="1">
        <v>42531</v>
      </c>
      <c r="H604">
        <v>5</v>
      </c>
      <c r="I604">
        <v>45</v>
      </c>
      <c r="J604">
        <v>0</v>
      </c>
      <c r="K604">
        <v>36.002937899999999</v>
      </c>
      <c r="L604">
        <v>-97.346161600000002</v>
      </c>
      <c r="M604" s="5">
        <f>ACOS(COS(RADIANS(90-$P$2)) *COS(RADIANS(90-Table224[[#This Row],[Latitude]])) +SIN(RADIANS(90-$P$2)) *SIN(RADIANS(90-Table224[[#This Row],[Latitude]])) *COS(RADIANS($Q$2-Table224[[#This Row],[Longitude]]))) *3958.756</f>
        <v>55.346772048503162</v>
      </c>
      <c r="N604" s="5">
        <f>Table22[[#This Row],[Permit Approval Date]]-Table22[[#This Row],[Permit Submitted Date]]</f>
        <v>7</v>
      </c>
    </row>
    <row r="605" spans="1:14">
      <c r="A605" t="str">
        <f>"Norman"</f>
        <v>Norman</v>
      </c>
      <c r="B605">
        <v>0</v>
      </c>
      <c r="D605">
        <v>1</v>
      </c>
      <c r="E605">
        <v>21</v>
      </c>
      <c r="F605" s="1">
        <v>42528</v>
      </c>
      <c r="G605" s="1">
        <v>42536</v>
      </c>
      <c r="H605">
        <v>9</v>
      </c>
      <c r="I605">
        <v>66</v>
      </c>
      <c r="J605">
        <v>0</v>
      </c>
      <c r="K605">
        <v>35.242937899999994</v>
      </c>
      <c r="L605">
        <v>-97.266161600000004</v>
      </c>
      <c r="M605" s="5">
        <f>ACOS(COS(RADIANS(90-$P$2)) *COS(RADIANS(90-Table224[[#This Row],[Latitude]])) +SIN(RADIANS(90-$P$2)) *SIN(RADIANS(90-Table224[[#This Row],[Latitude]])) *COS(RADIANS($Q$2-Table224[[#This Row],[Longitude]]))) *3958.756</f>
        <v>10.49913770014671</v>
      </c>
      <c r="N605" s="5">
        <f>Table22[[#This Row],[Permit Approval Date]]-Table22[[#This Row],[Permit Submitted Date]]</f>
        <v>0</v>
      </c>
    </row>
    <row r="606" spans="1:14">
      <c r="A606" t="str">
        <f>"Norman"</f>
        <v>Norman</v>
      </c>
      <c r="B606">
        <v>0</v>
      </c>
      <c r="D606">
        <v>1</v>
      </c>
      <c r="E606">
        <v>21</v>
      </c>
      <c r="F606" s="1">
        <v>42544</v>
      </c>
      <c r="G606" s="1">
        <v>42556</v>
      </c>
      <c r="H606">
        <v>11</v>
      </c>
      <c r="I606">
        <v>86</v>
      </c>
      <c r="J606">
        <v>4</v>
      </c>
      <c r="K606">
        <v>34.942937899999997</v>
      </c>
      <c r="L606">
        <v>-97.766161600000004</v>
      </c>
      <c r="M606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606" s="5">
        <f>Table22[[#This Row],[Permit Approval Date]]-Table22[[#This Row],[Permit Submitted Date]]</f>
        <v>0</v>
      </c>
    </row>
    <row r="607" spans="1:14">
      <c r="A607" t="str">
        <f>"Norman"</f>
        <v>Norman</v>
      </c>
      <c r="B607">
        <v>0</v>
      </c>
      <c r="D607">
        <v>1</v>
      </c>
      <c r="E607">
        <v>21</v>
      </c>
      <c r="F607" s="1">
        <v>42551</v>
      </c>
      <c r="G607" s="1">
        <v>42562</v>
      </c>
      <c r="H607">
        <v>4</v>
      </c>
      <c r="I607">
        <v>34</v>
      </c>
      <c r="J607">
        <v>0</v>
      </c>
      <c r="K607">
        <v>35.202937899999995</v>
      </c>
      <c r="L607">
        <v>-97.206161600000001</v>
      </c>
      <c r="M607" s="5">
        <f>ACOS(COS(RADIANS(90-$P$2)) *COS(RADIANS(90-Table224[[#This Row],[Latitude]])) +SIN(RADIANS(90-$P$2)) *SIN(RADIANS(90-Table224[[#This Row],[Latitude]])) *COS(RADIANS($Q$2-Table224[[#This Row],[Longitude]]))) *3958.756</f>
        <v>13.577014277156541</v>
      </c>
      <c r="N607" s="5">
        <f>Table22[[#This Row],[Permit Approval Date]]-Table22[[#This Row],[Permit Submitted Date]]</f>
        <v>20</v>
      </c>
    </row>
    <row r="608" spans="1:14">
      <c r="A608" t="str">
        <f>"Norman"</f>
        <v>Norman</v>
      </c>
      <c r="B608">
        <v>0</v>
      </c>
      <c r="D608">
        <v>1</v>
      </c>
      <c r="E608">
        <v>21</v>
      </c>
      <c r="F608" s="1">
        <v>42565</v>
      </c>
      <c r="G608" s="1">
        <v>42569</v>
      </c>
      <c r="H608">
        <v>8</v>
      </c>
      <c r="I608">
        <v>66</v>
      </c>
      <c r="J608">
        <v>0</v>
      </c>
      <c r="K608">
        <v>35.232937899999996</v>
      </c>
      <c r="L608">
        <v>-97.1761616</v>
      </c>
      <c r="M608" s="5">
        <f>ACOS(COS(RADIANS(90-$P$2)) *COS(RADIANS(90-Table224[[#This Row],[Latitude]])) +SIN(RADIANS(90-$P$2)) *SIN(RADIANS(90-Table224[[#This Row],[Latitude]])) *COS(RADIANS($Q$2-Table224[[#This Row],[Longitude]]))) *3958.756</f>
        <v>15.378616388051286</v>
      </c>
      <c r="N608" s="5">
        <f>Table22[[#This Row],[Permit Approval Date]]-Table22[[#This Row],[Permit Submitted Date]]</f>
        <v>7</v>
      </c>
    </row>
    <row r="609" spans="1:14">
      <c r="A609" t="str">
        <f>"Norman"</f>
        <v>Norman</v>
      </c>
      <c r="B609">
        <v>0</v>
      </c>
      <c r="D609">
        <v>1</v>
      </c>
      <c r="E609">
        <v>21</v>
      </c>
      <c r="F609" s="1">
        <v>42586</v>
      </c>
      <c r="G609" s="1">
        <v>42600</v>
      </c>
      <c r="H609">
        <v>10</v>
      </c>
      <c r="I609">
        <v>79</v>
      </c>
      <c r="J609">
        <v>0</v>
      </c>
      <c r="K609">
        <v>35.012937899999997</v>
      </c>
      <c r="L609">
        <v>-96.836161599999997</v>
      </c>
      <c r="M609" s="5">
        <f>ACOS(COS(RADIANS(90-$P$2)) *COS(RADIANS(90-Table224[[#This Row],[Latitude]])) +SIN(RADIANS(90-$P$2)) *SIN(RADIANS(90-Table224[[#This Row],[Latitude]])) *COS(RADIANS($Q$2-Table224[[#This Row],[Longitude]]))) *3958.756</f>
        <v>36.99468278300084</v>
      </c>
      <c r="N609" s="5">
        <f>Table22[[#This Row],[Permit Approval Date]]-Table22[[#This Row],[Permit Submitted Date]]</f>
        <v>12</v>
      </c>
    </row>
    <row r="610" spans="1:14">
      <c r="A610" t="str">
        <f>"Norman"</f>
        <v>Norman</v>
      </c>
      <c r="B610">
        <v>0</v>
      </c>
      <c r="D610">
        <v>1</v>
      </c>
      <c r="E610">
        <v>21</v>
      </c>
      <c r="F610" s="1">
        <v>42592</v>
      </c>
      <c r="G610" s="1">
        <v>42592</v>
      </c>
      <c r="H610">
        <v>4</v>
      </c>
      <c r="I610">
        <v>34.5</v>
      </c>
      <c r="J610">
        <v>0</v>
      </c>
      <c r="K610">
        <v>34.992937899999994</v>
      </c>
      <c r="L610">
        <v>-97.256161599999999</v>
      </c>
      <c r="M610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610" s="5">
        <f>Table22[[#This Row],[Permit Approval Date]]-Table22[[#This Row],[Permit Submitted Date]]</f>
        <v>0</v>
      </c>
    </row>
    <row r="611" spans="1:14">
      <c r="A611" t="str">
        <f>"Norman"</f>
        <v>Norman</v>
      </c>
      <c r="B611">
        <v>0</v>
      </c>
      <c r="D611">
        <v>1</v>
      </c>
      <c r="E611">
        <v>21</v>
      </c>
      <c r="F611" s="1">
        <v>42599</v>
      </c>
      <c r="G611" s="1">
        <v>42599</v>
      </c>
      <c r="H611">
        <v>4</v>
      </c>
      <c r="I611">
        <v>39.5</v>
      </c>
      <c r="J611">
        <v>0</v>
      </c>
      <c r="K611">
        <v>36.262937899999997</v>
      </c>
      <c r="L611">
        <v>-97.766161600000004</v>
      </c>
      <c r="M611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611" s="5">
        <f>Table22[[#This Row],[Permit Approval Date]]-Table22[[#This Row],[Permit Submitted Date]]</f>
        <v>22</v>
      </c>
    </row>
    <row r="612" spans="1:14">
      <c r="A612" t="str">
        <f>"Norman"</f>
        <v>Norman</v>
      </c>
      <c r="B612">
        <v>0</v>
      </c>
      <c r="D612">
        <v>1</v>
      </c>
      <c r="E612">
        <v>21</v>
      </c>
      <c r="F612" s="1">
        <v>42608</v>
      </c>
      <c r="G612" s="1">
        <v>42614</v>
      </c>
      <c r="H612">
        <v>7</v>
      </c>
      <c r="I612">
        <v>50.809999999999995</v>
      </c>
      <c r="J612">
        <v>0</v>
      </c>
      <c r="K612">
        <v>35.042937899999998</v>
      </c>
      <c r="L612">
        <v>-97.486161600000003</v>
      </c>
      <c r="M612" s="5">
        <f>ACOS(COS(RADIANS(90-$P$2)) *COS(RADIANS(90-Table224[[#This Row],[Latitude]])) +SIN(RADIANS(90-$P$2)) *SIN(RADIANS(90-Table224[[#This Row],[Latitude]])) *COS(RADIANS($Q$2-Table224[[#This Row],[Longitude]]))) *3958.756</f>
        <v>11.490650529451814</v>
      </c>
      <c r="N612" s="5">
        <f>Table22[[#This Row],[Permit Approval Date]]-Table22[[#This Row],[Permit Submitted Date]]</f>
        <v>0</v>
      </c>
    </row>
    <row r="613" spans="1:14">
      <c r="A613" t="str">
        <f>"Norman"</f>
        <v>Norman</v>
      </c>
      <c r="B613">
        <v>0</v>
      </c>
      <c r="D613">
        <v>1</v>
      </c>
      <c r="E613">
        <v>21</v>
      </c>
      <c r="F613" s="1">
        <v>42615</v>
      </c>
      <c r="G613" s="1">
        <v>42615</v>
      </c>
      <c r="H613">
        <v>4</v>
      </c>
      <c r="I613">
        <v>29.56</v>
      </c>
      <c r="J613">
        <v>0</v>
      </c>
      <c r="K613">
        <v>35.232937899999996</v>
      </c>
      <c r="L613">
        <v>-96.766161600000004</v>
      </c>
      <c r="M613" s="5">
        <f>ACOS(COS(RADIANS(90-$P$2)) *COS(RADIANS(90-Table224[[#This Row],[Latitude]])) +SIN(RADIANS(90-$P$2)) *SIN(RADIANS(90-Table224[[#This Row],[Latitude]])) *COS(RADIANS($Q$2-Table224[[#This Row],[Longitude]]))) *3958.756</f>
        <v>38.45365658253624</v>
      </c>
      <c r="N613" s="5">
        <f>Table22[[#This Row],[Permit Approval Date]]-Table22[[#This Row],[Permit Submitted Date]]</f>
        <v>0</v>
      </c>
    </row>
    <row r="614" spans="1:14">
      <c r="A614" t="str">
        <f>"Norman"</f>
        <v>Norman</v>
      </c>
      <c r="B614">
        <v>0</v>
      </c>
      <c r="D614">
        <v>1</v>
      </c>
      <c r="E614">
        <v>21</v>
      </c>
      <c r="F614" s="1">
        <v>42628</v>
      </c>
      <c r="G614" s="1">
        <v>42628</v>
      </c>
      <c r="H614">
        <v>8</v>
      </c>
      <c r="I614">
        <v>66.36</v>
      </c>
      <c r="J614">
        <v>0</v>
      </c>
      <c r="K614">
        <v>34.902937899999998</v>
      </c>
      <c r="L614">
        <v>-97.886161600000008</v>
      </c>
      <c r="M614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14" s="5">
        <f>Table22[[#This Row],[Permit Approval Date]]-Table22[[#This Row],[Permit Submitted Date]]</f>
        <v>7</v>
      </c>
    </row>
    <row r="615" spans="1:14">
      <c r="A615" t="str">
        <f>"Norman"</f>
        <v>Norman</v>
      </c>
      <c r="B615">
        <v>0</v>
      </c>
      <c r="D615">
        <v>1</v>
      </c>
      <c r="E615">
        <v>21</v>
      </c>
      <c r="F615" s="1">
        <v>42634</v>
      </c>
      <c r="G615" s="1">
        <v>42641</v>
      </c>
      <c r="H615">
        <v>10</v>
      </c>
      <c r="I615">
        <v>68.84</v>
      </c>
      <c r="J615">
        <v>0</v>
      </c>
      <c r="K615">
        <v>35.362937899999999</v>
      </c>
      <c r="L615">
        <v>-97.236161600000003</v>
      </c>
      <c r="M615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615" s="5">
        <f>Table22[[#This Row],[Permit Approval Date]]-Table22[[#This Row],[Permit Submitted Date]]</f>
        <v>0</v>
      </c>
    </row>
    <row r="616" spans="1:14">
      <c r="A616" t="str">
        <f>"Norman"</f>
        <v>Norman</v>
      </c>
      <c r="B616">
        <v>0</v>
      </c>
      <c r="D616">
        <v>1</v>
      </c>
      <c r="E616">
        <v>21</v>
      </c>
      <c r="F616" s="1">
        <v>42649</v>
      </c>
      <c r="G616" s="1">
        <v>42649</v>
      </c>
      <c r="H616">
        <v>9</v>
      </c>
      <c r="I616">
        <v>74.239999999999995</v>
      </c>
      <c r="J616">
        <v>0</v>
      </c>
      <c r="K616">
        <v>35.102937899999993</v>
      </c>
      <c r="L616">
        <v>-97.756161599999999</v>
      </c>
      <c r="M616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616" s="5">
        <f>Table22[[#This Row],[Permit Approval Date]]-Table22[[#This Row],[Permit Submitted Date]]</f>
        <v>12</v>
      </c>
    </row>
    <row r="617" spans="1:14">
      <c r="A617" t="str">
        <f>"Norman"</f>
        <v>Norman</v>
      </c>
      <c r="B617">
        <v>0</v>
      </c>
      <c r="D617">
        <v>1</v>
      </c>
      <c r="E617">
        <v>21</v>
      </c>
      <c r="F617" s="1">
        <v>42650</v>
      </c>
      <c r="G617" s="1">
        <v>42650</v>
      </c>
      <c r="H617">
        <v>5</v>
      </c>
      <c r="I617">
        <v>49.56</v>
      </c>
      <c r="J617">
        <v>0</v>
      </c>
      <c r="K617">
        <v>35.232937899999996</v>
      </c>
      <c r="L617">
        <v>-97.006161599999999</v>
      </c>
      <c r="M617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17" s="5">
        <f>Table22[[#This Row],[Permit Approval Date]]-Table22[[#This Row],[Permit Submitted Date]]</f>
        <v>0</v>
      </c>
    </row>
    <row r="618" spans="1:14">
      <c r="A618" t="str">
        <f>"Norman"</f>
        <v>Norman</v>
      </c>
      <c r="B618">
        <v>0</v>
      </c>
      <c r="D618">
        <v>1</v>
      </c>
      <c r="E618">
        <v>21</v>
      </c>
      <c r="F618" s="1">
        <v>42654</v>
      </c>
      <c r="G618" s="1">
        <v>42654</v>
      </c>
      <c r="H618">
        <v>3</v>
      </c>
      <c r="I618">
        <v>25.32</v>
      </c>
      <c r="J618">
        <v>7.48</v>
      </c>
      <c r="K618">
        <v>34.962937899999993</v>
      </c>
      <c r="L618">
        <v>-97.966161600000007</v>
      </c>
      <c r="M618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618" s="5">
        <f>Table22[[#This Row],[Permit Approval Date]]-Table22[[#This Row],[Permit Submitted Date]]</f>
        <v>5</v>
      </c>
    </row>
    <row r="619" spans="1:14">
      <c r="A619" t="str">
        <f>"Norman"</f>
        <v>Norman</v>
      </c>
      <c r="B619">
        <v>0</v>
      </c>
      <c r="D619">
        <v>1</v>
      </c>
      <c r="E619">
        <v>21</v>
      </c>
      <c r="F619" s="1">
        <v>42671</v>
      </c>
      <c r="G619" s="1">
        <v>42676</v>
      </c>
      <c r="H619">
        <v>6</v>
      </c>
      <c r="I619">
        <v>33.08</v>
      </c>
      <c r="J619">
        <v>0</v>
      </c>
      <c r="K619">
        <v>35.282937899999993</v>
      </c>
      <c r="L619">
        <v>-96.756161599999999</v>
      </c>
      <c r="M619" s="5">
        <f>ACOS(COS(RADIANS(90-$P$2)) *COS(RADIANS(90-Table224[[#This Row],[Latitude]])) +SIN(RADIANS(90-$P$2)) *SIN(RADIANS(90-Table224[[#This Row],[Latitude]])) *COS(RADIANS($Q$2-Table224[[#This Row],[Longitude]]))) *3958.756</f>
        <v>39.321591610794655</v>
      </c>
      <c r="N619" s="5">
        <f>Table22[[#This Row],[Permit Approval Date]]-Table22[[#This Row],[Permit Submitted Date]]</f>
        <v>0</v>
      </c>
    </row>
    <row r="620" spans="1:14">
      <c r="A620" t="str">
        <f>"Norman"</f>
        <v>Norman</v>
      </c>
      <c r="B620">
        <v>0</v>
      </c>
      <c r="D620">
        <v>1</v>
      </c>
      <c r="E620">
        <v>21</v>
      </c>
      <c r="F620" s="1">
        <v>42671</v>
      </c>
      <c r="G620" s="1">
        <v>42671</v>
      </c>
      <c r="H620">
        <v>4</v>
      </c>
      <c r="I620">
        <v>30.689999999999998</v>
      </c>
      <c r="J620">
        <v>0</v>
      </c>
      <c r="K620">
        <v>34.902937899999998</v>
      </c>
      <c r="L620">
        <v>-97.886161600000008</v>
      </c>
      <c r="M620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20" s="5">
        <f>Table22[[#This Row],[Permit Approval Date]]-Table22[[#This Row],[Permit Submitted Date]]</f>
        <v>0</v>
      </c>
    </row>
    <row r="621" spans="1:14">
      <c r="A621" t="str">
        <f>"Norman"</f>
        <v>Norman</v>
      </c>
      <c r="B621">
        <v>0</v>
      </c>
      <c r="D621">
        <v>1</v>
      </c>
      <c r="E621">
        <v>21</v>
      </c>
      <c r="F621" s="1">
        <v>42671</v>
      </c>
      <c r="G621" s="1">
        <v>42683</v>
      </c>
      <c r="H621">
        <v>3</v>
      </c>
      <c r="I621">
        <v>26.8</v>
      </c>
      <c r="J621">
        <v>0</v>
      </c>
      <c r="K621">
        <v>35.172937899999994</v>
      </c>
      <c r="L621">
        <v>-97.336161599999997</v>
      </c>
      <c r="M621" s="5">
        <f>ACOS(COS(RADIANS(90-$P$2)) *COS(RADIANS(90-Table224[[#This Row],[Latitude]])) +SIN(RADIANS(90-$P$2)) *SIN(RADIANS(90-Table224[[#This Row],[Latitude]])) *COS(RADIANS($Q$2-Table224[[#This Row],[Longitude]]))) *3958.756</f>
        <v>6.6439574838635096</v>
      </c>
      <c r="N621" s="5">
        <f>Table22[[#This Row],[Permit Approval Date]]-Table22[[#This Row],[Permit Submitted Date]]</f>
        <v>0</v>
      </c>
    </row>
    <row r="622" spans="1:14">
      <c r="A622" t="str">
        <f>"Norman"</f>
        <v>Norman</v>
      </c>
      <c r="B622">
        <v>0</v>
      </c>
      <c r="D622">
        <v>1</v>
      </c>
      <c r="E622">
        <v>21</v>
      </c>
      <c r="F622" s="1">
        <v>42675</v>
      </c>
      <c r="G622" s="1">
        <v>42675</v>
      </c>
      <c r="H622">
        <v>3</v>
      </c>
      <c r="I622">
        <v>24.85</v>
      </c>
      <c r="J622">
        <v>0</v>
      </c>
      <c r="K622">
        <v>34.902937899999998</v>
      </c>
      <c r="L622">
        <v>-97.886161600000008</v>
      </c>
      <c r="M622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22" s="5">
        <f>Table22[[#This Row],[Permit Approval Date]]-Table22[[#This Row],[Permit Submitted Date]]</f>
        <v>0</v>
      </c>
    </row>
    <row r="623" spans="1:14">
      <c r="A623" t="str">
        <f>"Norman"</f>
        <v>Norman</v>
      </c>
      <c r="B623">
        <v>0</v>
      </c>
      <c r="D623">
        <v>1</v>
      </c>
      <c r="E623">
        <v>21</v>
      </c>
      <c r="F623" s="1">
        <v>42676</v>
      </c>
      <c r="G623" s="1">
        <v>42682</v>
      </c>
      <c r="H623">
        <v>4</v>
      </c>
      <c r="I623">
        <v>32.299999999999997</v>
      </c>
      <c r="J623">
        <v>0</v>
      </c>
      <c r="K623">
        <v>35.482937899999996</v>
      </c>
      <c r="L623">
        <v>-97.206161600000001</v>
      </c>
      <c r="M623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623" s="5">
        <f>Table22[[#This Row],[Permit Approval Date]]-Table22[[#This Row],[Permit Submitted Date]]</f>
        <v>0</v>
      </c>
    </row>
    <row r="624" spans="1:14">
      <c r="A624" t="str">
        <f>"Norman"</f>
        <v>Norman</v>
      </c>
      <c r="B624">
        <v>0</v>
      </c>
      <c r="D624">
        <v>1</v>
      </c>
      <c r="E624">
        <v>21</v>
      </c>
      <c r="F624" s="1">
        <v>42688</v>
      </c>
      <c r="G624" s="1">
        <v>42695</v>
      </c>
      <c r="H624">
        <v>6</v>
      </c>
      <c r="I624">
        <v>55.070000000000007</v>
      </c>
      <c r="J624">
        <v>0</v>
      </c>
      <c r="K624">
        <v>36.292937899999998</v>
      </c>
      <c r="L624">
        <v>-97.566161600000001</v>
      </c>
      <c r="M624" s="5">
        <f>ACOS(COS(RADIANS(90-$P$2)) *COS(RADIANS(90-Table224[[#This Row],[Latitude]])) +SIN(RADIANS(90-$P$2)) *SIN(RADIANS(90-Table224[[#This Row],[Latitude]])) *COS(RADIANS($Q$2-Table224[[#This Row],[Longitude]]))) *3958.756</f>
        <v>75.393953636815993</v>
      </c>
      <c r="N624" s="5">
        <f>Table22[[#This Row],[Permit Approval Date]]-Table22[[#This Row],[Permit Submitted Date]]</f>
        <v>2</v>
      </c>
    </row>
    <row r="625" spans="1:14">
      <c r="A625" t="str">
        <f>"Norman"</f>
        <v>Norman</v>
      </c>
      <c r="B625">
        <v>0</v>
      </c>
      <c r="D625">
        <v>1</v>
      </c>
      <c r="E625">
        <v>21</v>
      </c>
      <c r="F625" s="1">
        <v>42697</v>
      </c>
      <c r="G625" s="1">
        <v>42706</v>
      </c>
      <c r="H625">
        <v>4</v>
      </c>
      <c r="I625">
        <v>23.78</v>
      </c>
      <c r="J625">
        <v>0</v>
      </c>
      <c r="K625">
        <v>35.242937899999994</v>
      </c>
      <c r="L625">
        <v>-97.636161600000008</v>
      </c>
      <c r="M625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625" s="5">
        <f>Table22[[#This Row],[Permit Approval Date]]-Table22[[#This Row],[Permit Submitted Date]]</f>
        <v>0</v>
      </c>
    </row>
    <row r="626" spans="1:14">
      <c r="A626" t="str">
        <f>"Norman"</f>
        <v>Norman</v>
      </c>
      <c r="B626">
        <v>0</v>
      </c>
      <c r="D626">
        <v>1</v>
      </c>
      <c r="E626">
        <v>21</v>
      </c>
      <c r="F626" s="1">
        <v>42702</v>
      </c>
      <c r="G626" s="1">
        <v>42709</v>
      </c>
      <c r="H626">
        <v>6</v>
      </c>
      <c r="I626">
        <v>36.76</v>
      </c>
      <c r="J626">
        <v>0</v>
      </c>
      <c r="K626">
        <v>34.942937899999997</v>
      </c>
      <c r="L626">
        <v>-97.766161600000004</v>
      </c>
      <c r="M626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626" s="5">
        <f>Table22[[#This Row],[Permit Approval Date]]-Table22[[#This Row],[Permit Submitted Date]]</f>
        <v>14</v>
      </c>
    </row>
    <row r="627" spans="1:14">
      <c r="A627" t="str">
        <f>"Norman"</f>
        <v>Norman</v>
      </c>
      <c r="B627">
        <v>0</v>
      </c>
      <c r="D627">
        <v>1</v>
      </c>
      <c r="E627">
        <v>21</v>
      </c>
      <c r="F627" s="1">
        <v>42723</v>
      </c>
      <c r="G627" s="1">
        <v>42723</v>
      </c>
      <c r="H627">
        <v>2</v>
      </c>
      <c r="I627">
        <v>22.03</v>
      </c>
      <c r="J627">
        <v>0</v>
      </c>
      <c r="K627">
        <v>35.472937899999998</v>
      </c>
      <c r="L627">
        <v>-97.026161599999995</v>
      </c>
      <c r="M627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627" s="5">
        <f>Table22[[#This Row],[Permit Approval Date]]-Table22[[#This Row],[Permit Submitted Date]]</f>
        <v>15</v>
      </c>
    </row>
    <row r="628" spans="1:14">
      <c r="A628" t="str">
        <f>"Norman"</f>
        <v>Norman</v>
      </c>
      <c r="B628">
        <v>0</v>
      </c>
      <c r="D628">
        <v>1</v>
      </c>
      <c r="E628">
        <v>21</v>
      </c>
      <c r="F628" s="1">
        <v>42725</v>
      </c>
      <c r="G628" s="1">
        <v>42739</v>
      </c>
      <c r="H628">
        <v>6</v>
      </c>
      <c r="I628">
        <v>37.65</v>
      </c>
      <c r="J628">
        <v>6.07</v>
      </c>
      <c r="K628">
        <v>34.982937899999996</v>
      </c>
      <c r="L628">
        <v>-97.466161600000007</v>
      </c>
      <c r="M628" s="5">
        <f>ACOS(COS(RADIANS(90-$P$2)) *COS(RADIANS(90-Table224[[#This Row],[Latitude]])) +SIN(RADIANS(90-$P$2)) *SIN(RADIANS(90-Table224[[#This Row],[Latitude]])) *COS(RADIANS($Q$2-Table224[[#This Row],[Longitude]]))) *3958.756</f>
        <v>15.45640450533976</v>
      </c>
      <c r="N628" s="5">
        <f>Table22[[#This Row],[Permit Approval Date]]-Table22[[#This Row],[Permit Submitted Date]]</f>
        <v>10</v>
      </c>
    </row>
    <row r="629" spans="1:14">
      <c r="A629" t="str">
        <f>"Norman"</f>
        <v>Norman</v>
      </c>
      <c r="B629">
        <v>0</v>
      </c>
      <c r="D629">
        <v>1</v>
      </c>
      <c r="E629">
        <v>21</v>
      </c>
      <c r="F629" s="1">
        <v>42738</v>
      </c>
      <c r="G629" s="1">
        <v>42738</v>
      </c>
      <c r="H629">
        <v>11</v>
      </c>
      <c r="I629">
        <v>87.13000000000001</v>
      </c>
      <c r="J629">
        <v>0</v>
      </c>
      <c r="K629">
        <v>35.282937899999993</v>
      </c>
      <c r="L629">
        <v>-96.756161599999999</v>
      </c>
      <c r="M629" s="5">
        <f>ACOS(COS(RADIANS(90-$P$2)) *COS(RADIANS(90-Table224[[#This Row],[Latitude]])) +SIN(RADIANS(90-$P$2)) *SIN(RADIANS(90-Table224[[#This Row],[Latitude]])) *COS(RADIANS($Q$2-Table224[[#This Row],[Longitude]]))) *3958.756</f>
        <v>39.321591610794655</v>
      </c>
      <c r="N629" s="5">
        <f>Table22[[#This Row],[Permit Approval Date]]-Table22[[#This Row],[Permit Submitted Date]]</f>
        <v>0</v>
      </c>
    </row>
    <row r="630" spans="1:14">
      <c r="A630" t="str">
        <f>"Norman"</f>
        <v>Norman</v>
      </c>
      <c r="B630">
        <v>1</v>
      </c>
      <c r="D630">
        <v>1</v>
      </c>
      <c r="E630">
        <v>21</v>
      </c>
      <c r="F630" s="1">
        <v>42758</v>
      </c>
      <c r="G630" s="1">
        <v>42765</v>
      </c>
      <c r="H630">
        <v>9</v>
      </c>
      <c r="I630">
        <v>62.93</v>
      </c>
      <c r="J630">
        <v>0</v>
      </c>
      <c r="K630">
        <v>35.273205600000004</v>
      </c>
      <c r="L630">
        <v>-97.698782399999999</v>
      </c>
      <c r="M630" s="5">
        <f>ACOS(COS(RADIANS(90-$P$2)) *COS(RADIANS(90-Table224[[#This Row],[Latitude]])) +SIN(RADIANS(90-$P$2)) *SIN(RADIANS(90-Table224[[#This Row],[Latitude]])) *COS(RADIANS($Q$2-Table224[[#This Row],[Longitude]]))) *3958.756</f>
        <v>14.966977076035699</v>
      </c>
      <c r="N630" s="5">
        <f>Table22[[#This Row],[Permit Approval Date]]-Table22[[#This Row],[Permit Submitted Date]]</f>
        <v>2</v>
      </c>
    </row>
    <row r="631" spans="1:14">
      <c r="A631" t="str">
        <f>"Norman"</f>
        <v>Norman</v>
      </c>
      <c r="B631">
        <v>0</v>
      </c>
      <c r="D631">
        <v>1</v>
      </c>
      <c r="E631">
        <v>21</v>
      </c>
      <c r="F631" s="1">
        <v>42759</v>
      </c>
      <c r="G631" s="1">
        <v>42775</v>
      </c>
      <c r="H631">
        <v>8</v>
      </c>
      <c r="I631">
        <v>57.89</v>
      </c>
      <c r="J631">
        <v>2.4300000000000002</v>
      </c>
      <c r="K631">
        <v>35.132937899999995</v>
      </c>
      <c r="L631">
        <v>-97.326161600000006</v>
      </c>
      <c r="M631" s="5">
        <f>ACOS(COS(RADIANS(90-$P$2)) *COS(RADIANS(90-Table224[[#This Row],[Latitude]])) +SIN(RADIANS(90-$P$2)) *SIN(RADIANS(90-Table224[[#This Row],[Latitude]])) *COS(RADIANS($Q$2-Table224[[#This Row],[Longitude]]))) *3958.756</f>
        <v>8.4746053013923888</v>
      </c>
      <c r="N631" s="5">
        <f>Table22[[#This Row],[Permit Approval Date]]-Table22[[#This Row],[Permit Submitted Date]]</f>
        <v>9</v>
      </c>
    </row>
    <row r="632" spans="1:14">
      <c r="A632" t="str">
        <f>"Norman"</f>
        <v>Norman</v>
      </c>
      <c r="B632">
        <v>0</v>
      </c>
      <c r="D632">
        <v>1</v>
      </c>
      <c r="E632">
        <v>21</v>
      </c>
      <c r="F632" s="1">
        <v>42760</v>
      </c>
      <c r="G632" s="1">
        <v>42760</v>
      </c>
      <c r="H632">
        <v>4</v>
      </c>
      <c r="I632">
        <v>38.11</v>
      </c>
      <c r="J632">
        <v>0</v>
      </c>
      <c r="K632">
        <v>35.232937899999996</v>
      </c>
      <c r="L632">
        <v>-97.006161599999999</v>
      </c>
      <c r="M632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32" s="5">
        <f>Table22[[#This Row],[Permit Approval Date]]-Table22[[#This Row],[Permit Submitted Date]]</f>
        <v>0</v>
      </c>
    </row>
    <row r="633" spans="1:14">
      <c r="A633" t="str">
        <f>"Norman"</f>
        <v>Norman</v>
      </c>
      <c r="B633">
        <v>0</v>
      </c>
      <c r="D633">
        <v>1</v>
      </c>
      <c r="E633">
        <v>21</v>
      </c>
      <c r="F633" s="1">
        <v>42789</v>
      </c>
      <c r="G633" s="1">
        <v>42810</v>
      </c>
      <c r="H633">
        <v>4</v>
      </c>
      <c r="I633">
        <v>35.83</v>
      </c>
      <c r="J633">
        <v>0</v>
      </c>
      <c r="K633">
        <v>35.602937899999993</v>
      </c>
      <c r="L633">
        <v>-97.566161600000001</v>
      </c>
      <c r="M633" s="5">
        <f>ACOS(COS(RADIANS(90-$P$2)) *COS(RADIANS(90-Table224[[#This Row],[Latitude]])) +SIN(RADIANS(90-$P$2)) *SIN(RADIANS(90-Table224[[#This Row],[Latitude]])) *COS(RADIANS($Q$2-Table224[[#This Row],[Longitude]]))) *3958.756</f>
        <v>28.23532465775164</v>
      </c>
      <c r="N633" s="5">
        <f>Table22[[#This Row],[Permit Approval Date]]-Table22[[#This Row],[Permit Submitted Date]]</f>
        <v>12</v>
      </c>
    </row>
    <row r="634" spans="1:14">
      <c r="A634" t="str">
        <f>"Norman"</f>
        <v>Norman</v>
      </c>
      <c r="B634">
        <v>1</v>
      </c>
      <c r="C634">
        <v>1</v>
      </c>
      <c r="D634">
        <v>1</v>
      </c>
      <c r="E634">
        <v>21</v>
      </c>
      <c r="F634" s="1">
        <v>42808</v>
      </c>
      <c r="G634" s="1">
        <v>42816</v>
      </c>
      <c r="H634">
        <v>7</v>
      </c>
      <c r="I634">
        <v>45.8</v>
      </c>
      <c r="J634">
        <v>8</v>
      </c>
      <c r="K634">
        <v>35.203205600000004</v>
      </c>
      <c r="L634">
        <v>-97.608782399999996</v>
      </c>
      <c r="M634" s="5">
        <f>ACOS(COS(RADIANS(90-$P$2)) *COS(RADIANS(90-Table224[[#This Row],[Latitude]])) +SIN(RADIANS(90-$P$2)) *SIN(RADIANS(90-Table224[[#This Row],[Latitude]])) *COS(RADIANS($Q$2-Table224[[#This Row],[Longitude]]))) *3958.756</f>
        <v>9.1572390922930982</v>
      </c>
      <c r="N634" s="5">
        <f>Table22[[#This Row],[Permit Approval Date]]-Table22[[#This Row],[Permit Submitted Date]]</f>
        <v>0</v>
      </c>
    </row>
    <row r="635" spans="1:14">
      <c r="A635" t="str">
        <f>"Norman"</f>
        <v>Norman</v>
      </c>
      <c r="B635">
        <v>1</v>
      </c>
      <c r="C635">
        <v>1</v>
      </c>
      <c r="D635">
        <v>1</v>
      </c>
      <c r="E635">
        <v>21</v>
      </c>
      <c r="F635" s="1">
        <v>42810</v>
      </c>
      <c r="G635" s="1">
        <v>42823</v>
      </c>
      <c r="H635">
        <v>21</v>
      </c>
      <c r="I635">
        <v>115.92000000000002</v>
      </c>
      <c r="J635">
        <v>19.68</v>
      </c>
      <c r="K635">
        <v>35.460556999999994</v>
      </c>
      <c r="L635">
        <v>-97.450181399999991</v>
      </c>
      <c r="M635" s="5">
        <f>ACOS(COS(RADIANS(90-$P$2)) *COS(RADIANS(90-Table224[[#This Row],[Latitude]])) +SIN(RADIANS(90-$P$2)) *SIN(RADIANS(90-Table224[[#This Row],[Latitude]])) *COS(RADIANS($Q$2-Table224[[#This Row],[Longitude]]))) *3958.756</f>
        <v>17.584568978340268</v>
      </c>
      <c r="N635" s="5">
        <f>Table22[[#This Row],[Permit Approval Date]]-Table22[[#This Row],[Permit Submitted Date]]</f>
        <v>12</v>
      </c>
    </row>
    <row r="636" spans="1:14">
      <c r="A636" t="str">
        <f>"Norman"</f>
        <v>Norman</v>
      </c>
      <c r="B636">
        <v>0</v>
      </c>
      <c r="D636">
        <v>1</v>
      </c>
      <c r="E636">
        <v>21</v>
      </c>
      <c r="F636" s="1">
        <v>42814</v>
      </c>
      <c r="G636" s="1">
        <v>42814</v>
      </c>
      <c r="H636">
        <v>6</v>
      </c>
      <c r="I636">
        <v>39.049999999999997</v>
      </c>
      <c r="J636">
        <v>0</v>
      </c>
      <c r="K636">
        <v>35.602937899999993</v>
      </c>
      <c r="L636">
        <v>-97.566161600000001</v>
      </c>
      <c r="M636" s="5">
        <f>ACOS(COS(RADIANS(90-$P$2)) *COS(RADIANS(90-Table224[[#This Row],[Latitude]])) +SIN(RADIANS(90-$P$2)) *SIN(RADIANS(90-Table224[[#This Row],[Latitude]])) *COS(RADIANS($Q$2-Table224[[#This Row],[Longitude]]))) *3958.756</f>
        <v>28.23532465775164</v>
      </c>
      <c r="N636" s="5">
        <f>Table22[[#This Row],[Permit Approval Date]]-Table22[[#This Row],[Permit Submitted Date]]</f>
        <v>0</v>
      </c>
    </row>
    <row r="637" spans="1:14">
      <c r="A637" t="str">
        <f>"Norman"</f>
        <v>Norman</v>
      </c>
      <c r="B637">
        <v>1</v>
      </c>
      <c r="D637">
        <v>1</v>
      </c>
      <c r="E637">
        <v>21</v>
      </c>
      <c r="F637" s="1">
        <v>42816</v>
      </c>
      <c r="G637" s="1">
        <v>42838</v>
      </c>
      <c r="H637">
        <v>5</v>
      </c>
      <c r="I637">
        <v>45.980000000000004</v>
      </c>
      <c r="J637">
        <v>0</v>
      </c>
      <c r="K637">
        <v>35.6402961</v>
      </c>
      <c r="L637">
        <v>-96.926200200000011</v>
      </c>
      <c r="M637" s="5">
        <f>ACOS(COS(RADIANS(90-$P$2)) *COS(RADIANS(90-Table224[[#This Row],[Latitude]])) +SIN(RADIANS(90-$P$2)) *SIN(RADIANS(90-Table224[[#This Row],[Latitude]])) *COS(RADIANS($Q$2-Table224[[#This Row],[Longitude]]))) *3958.756</f>
        <v>41.936824540572388</v>
      </c>
      <c r="N637" s="5">
        <f>Table22[[#This Row],[Permit Approval Date]]-Table22[[#This Row],[Permit Submitted Date]]</f>
        <v>0</v>
      </c>
    </row>
    <row r="638" spans="1:14">
      <c r="A638" t="str">
        <f>"Norman"</f>
        <v>Norman</v>
      </c>
      <c r="B638">
        <v>1</v>
      </c>
      <c r="C638">
        <v>1</v>
      </c>
      <c r="D638">
        <v>1</v>
      </c>
      <c r="E638">
        <v>21</v>
      </c>
      <c r="F638" s="1">
        <v>42816</v>
      </c>
      <c r="G638" s="1">
        <v>42837</v>
      </c>
      <c r="H638">
        <v>24</v>
      </c>
      <c r="I638">
        <v>174.58999999999997</v>
      </c>
      <c r="J638">
        <v>10.029999999999999</v>
      </c>
      <c r="K638">
        <v>35.1802961</v>
      </c>
      <c r="L638">
        <v>-96.506200199999995</v>
      </c>
      <c r="M638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638" s="5">
        <f>Table22[[#This Row],[Permit Approval Date]]-Table22[[#This Row],[Permit Submitted Date]]</f>
        <v>0</v>
      </c>
    </row>
    <row r="639" spans="1:14">
      <c r="A639" t="str">
        <f>"Norman"</f>
        <v>Norman</v>
      </c>
      <c r="B639">
        <v>0</v>
      </c>
      <c r="C639">
        <v>1</v>
      </c>
      <c r="D639">
        <v>1</v>
      </c>
      <c r="E639">
        <v>21</v>
      </c>
      <c r="F639" s="1">
        <v>42838</v>
      </c>
      <c r="G639" s="1">
        <v>42838</v>
      </c>
      <c r="H639">
        <v>7</v>
      </c>
      <c r="I639">
        <v>43.730000000000004</v>
      </c>
      <c r="J639">
        <v>22.75</v>
      </c>
      <c r="K639">
        <v>34.902937899999998</v>
      </c>
      <c r="L639">
        <v>-97.886161600000008</v>
      </c>
      <c r="M639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39" s="5">
        <f>Table22[[#This Row],[Permit Approval Date]]-Table22[[#This Row],[Permit Submitted Date]]</f>
        <v>17</v>
      </c>
    </row>
    <row r="640" spans="1:14">
      <c r="A640" t="str">
        <f>"Norman"</f>
        <v>Norman</v>
      </c>
      <c r="B640">
        <v>0</v>
      </c>
      <c r="D640">
        <v>1</v>
      </c>
      <c r="E640">
        <v>21</v>
      </c>
      <c r="F640" s="1">
        <v>42838</v>
      </c>
      <c r="G640" s="1">
        <v>42838</v>
      </c>
      <c r="H640">
        <v>3</v>
      </c>
      <c r="I640">
        <v>24</v>
      </c>
      <c r="J640">
        <v>0</v>
      </c>
      <c r="K640">
        <v>34.902937899999998</v>
      </c>
      <c r="L640">
        <v>-97.886161600000008</v>
      </c>
      <c r="M640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40" s="5">
        <f>Table22[[#This Row],[Permit Approval Date]]-Table22[[#This Row],[Permit Submitted Date]]</f>
        <v>7</v>
      </c>
    </row>
    <row r="641" spans="1:14">
      <c r="A641" t="str">
        <f>"Norman"</f>
        <v>Norman</v>
      </c>
      <c r="B641">
        <v>0</v>
      </c>
      <c r="D641">
        <v>1</v>
      </c>
      <c r="E641">
        <v>21</v>
      </c>
      <c r="F641" s="1">
        <v>42844</v>
      </c>
      <c r="G641" s="1">
        <v>42846</v>
      </c>
      <c r="H641">
        <v>3</v>
      </c>
      <c r="I641">
        <v>25.17</v>
      </c>
      <c r="J641">
        <v>0</v>
      </c>
      <c r="K641">
        <v>35.362937899999999</v>
      </c>
      <c r="L641">
        <v>-97.236161600000003</v>
      </c>
      <c r="M641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641" s="5">
        <f>Table22[[#This Row],[Permit Approval Date]]-Table22[[#This Row],[Permit Submitted Date]]</f>
        <v>14</v>
      </c>
    </row>
    <row r="642" spans="1:14">
      <c r="A642" t="str">
        <f>"Norman"</f>
        <v>Norman</v>
      </c>
      <c r="B642">
        <v>0</v>
      </c>
      <c r="D642">
        <v>1</v>
      </c>
      <c r="E642">
        <v>21</v>
      </c>
      <c r="F642" s="1">
        <v>42858</v>
      </c>
      <c r="G642" s="1">
        <v>42858</v>
      </c>
      <c r="H642">
        <v>3</v>
      </c>
      <c r="I642">
        <v>27.17</v>
      </c>
      <c r="J642">
        <v>0</v>
      </c>
      <c r="K642">
        <v>35.232937899999996</v>
      </c>
      <c r="L642">
        <v>-97.006161599999999</v>
      </c>
      <c r="M642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42" s="5">
        <f>Table22[[#This Row],[Permit Approval Date]]-Table22[[#This Row],[Permit Submitted Date]]</f>
        <v>0</v>
      </c>
    </row>
    <row r="643" spans="1:14">
      <c r="A643" t="str">
        <f>"Norman"</f>
        <v>Norman</v>
      </c>
      <c r="B643">
        <v>0</v>
      </c>
      <c r="D643">
        <v>1</v>
      </c>
      <c r="E643">
        <v>21</v>
      </c>
      <c r="F643" s="1">
        <v>42865</v>
      </c>
      <c r="G643" s="1">
        <v>42865</v>
      </c>
      <c r="H643">
        <v>4</v>
      </c>
      <c r="I643">
        <v>34.78</v>
      </c>
      <c r="J643">
        <v>0</v>
      </c>
      <c r="K643">
        <v>35.552937899999996</v>
      </c>
      <c r="L643">
        <v>-97.046161600000005</v>
      </c>
      <c r="M643" s="5">
        <f>ACOS(COS(RADIANS(90-$P$2)) *COS(RADIANS(90-Table224[[#This Row],[Latitude]])) +SIN(RADIANS(90-$P$2)) *SIN(RADIANS(90-Table224[[#This Row],[Latitude]])) *COS(RADIANS($Q$2-Table224[[#This Row],[Longitude]]))) *3958.756</f>
        <v>32.913658964668713</v>
      </c>
      <c r="N643" s="5">
        <f>Table22[[#This Row],[Permit Approval Date]]-Table22[[#This Row],[Permit Submitted Date]]</f>
        <v>0</v>
      </c>
    </row>
    <row r="644" spans="1:14">
      <c r="A644" t="str">
        <f>"Norman"</f>
        <v>Norman</v>
      </c>
      <c r="B644">
        <v>0</v>
      </c>
      <c r="D644">
        <v>1</v>
      </c>
      <c r="E644">
        <v>21</v>
      </c>
      <c r="F644" s="1">
        <v>42872</v>
      </c>
      <c r="G644" s="1">
        <v>42872</v>
      </c>
      <c r="H644">
        <v>9</v>
      </c>
      <c r="I644">
        <v>80.180000000000007</v>
      </c>
      <c r="J644">
        <v>4</v>
      </c>
      <c r="K644">
        <v>35.232937899999996</v>
      </c>
      <c r="L644">
        <v>-97.006161599999999</v>
      </c>
      <c r="M644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44" s="5">
        <f>Table22[[#This Row],[Permit Approval Date]]-Table22[[#This Row],[Permit Submitted Date]]</f>
        <v>4</v>
      </c>
    </row>
    <row r="645" spans="1:14">
      <c r="A645" t="str">
        <f>"Norman"</f>
        <v>Norman</v>
      </c>
      <c r="B645">
        <v>1</v>
      </c>
      <c r="D645">
        <v>2</v>
      </c>
      <c r="E645">
        <v>21</v>
      </c>
      <c r="F645" s="1">
        <v>42880</v>
      </c>
      <c r="G645" s="1">
        <v>42906</v>
      </c>
      <c r="H645">
        <v>14</v>
      </c>
      <c r="I645">
        <v>112.09</v>
      </c>
      <c r="J645">
        <v>0</v>
      </c>
      <c r="K645">
        <v>35.200296100000003</v>
      </c>
      <c r="L645">
        <v>-97.456200200000012</v>
      </c>
      <c r="M645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645" s="5">
        <f>Table22[[#This Row],[Permit Approval Date]]-Table22[[#This Row],[Permit Submitted Date]]</f>
        <v>0</v>
      </c>
    </row>
    <row r="646" spans="1:14">
      <c r="A646" t="str">
        <f>"Norman"</f>
        <v>Norman</v>
      </c>
      <c r="B646">
        <v>1</v>
      </c>
      <c r="D646">
        <v>1</v>
      </c>
      <c r="E646">
        <v>21</v>
      </c>
      <c r="F646" s="1">
        <v>42885</v>
      </c>
      <c r="G646" s="1">
        <v>42900</v>
      </c>
      <c r="H646">
        <v>6</v>
      </c>
      <c r="I646">
        <v>52.190000000000005</v>
      </c>
      <c r="J646">
        <v>0</v>
      </c>
      <c r="K646">
        <v>35.232937899999996</v>
      </c>
      <c r="L646">
        <v>-97.006161599999999</v>
      </c>
      <c r="M646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46" s="5">
        <f>Table22[[#This Row],[Permit Approval Date]]-Table22[[#This Row],[Permit Submitted Date]]</f>
        <v>8</v>
      </c>
    </row>
    <row r="647" spans="1:14">
      <c r="A647" t="str">
        <f>"Norman"</f>
        <v>Norman</v>
      </c>
      <c r="B647">
        <v>1</v>
      </c>
      <c r="D647">
        <v>1</v>
      </c>
      <c r="E647">
        <v>21</v>
      </c>
      <c r="F647" s="1">
        <v>42885</v>
      </c>
      <c r="G647" s="1">
        <v>42900</v>
      </c>
      <c r="H647">
        <v>6</v>
      </c>
      <c r="I647">
        <v>52.19</v>
      </c>
      <c r="J647">
        <v>0</v>
      </c>
      <c r="K647">
        <v>35.232937899999996</v>
      </c>
      <c r="L647">
        <v>-97.006161599999999</v>
      </c>
      <c r="M647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47" s="5">
        <f>Table22[[#This Row],[Permit Approval Date]]-Table22[[#This Row],[Permit Submitted Date]]</f>
        <v>9</v>
      </c>
    </row>
    <row r="648" spans="1:14">
      <c r="A648" t="str">
        <f>"Norman"</f>
        <v>Norman</v>
      </c>
      <c r="B648">
        <v>0</v>
      </c>
      <c r="D648">
        <v>1</v>
      </c>
      <c r="E648">
        <v>21</v>
      </c>
      <c r="F648" s="1">
        <v>42887</v>
      </c>
      <c r="G648" s="1">
        <v>42894</v>
      </c>
      <c r="H648">
        <v>5</v>
      </c>
      <c r="I648">
        <v>37.5</v>
      </c>
      <c r="J648">
        <v>0</v>
      </c>
      <c r="K648">
        <v>35.482937899999996</v>
      </c>
      <c r="L648">
        <v>-97.206161600000001</v>
      </c>
      <c r="M648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648" s="5">
        <f>Table22[[#This Row],[Permit Approval Date]]-Table22[[#This Row],[Permit Submitted Date]]</f>
        <v>9</v>
      </c>
    </row>
    <row r="649" spans="1:14">
      <c r="A649" t="str">
        <f>"Norman"</f>
        <v>Norman</v>
      </c>
      <c r="B649">
        <v>0</v>
      </c>
      <c r="D649">
        <v>1</v>
      </c>
      <c r="E649">
        <v>21</v>
      </c>
      <c r="F649" s="1">
        <v>42898</v>
      </c>
      <c r="G649" s="1">
        <v>42899</v>
      </c>
      <c r="H649">
        <v>6</v>
      </c>
      <c r="I649">
        <v>55.49</v>
      </c>
      <c r="J649">
        <v>0</v>
      </c>
      <c r="K649">
        <v>35.632937899999995</v>
      </c>
      <c r="L649">
        <v>-97.506161599999999</v>
      </c>
      <c r="M649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649" s="5">
        <f>Table22[[#This Row],[Permit Approval Date]]-Table22[[#This Row],[Permit Submitted Date]]</f>
        <v>9</v>
      </c>
    </row>
    <row r="650" spans="1:14">
      <c r="A650" t="str">
        <f>"Norman"</f>
        <v>Norman</v>
      </c>
      <c r="B650">
        <v>0</v>
      </c>
      <c r="D650">
        <v>1</v>
      </c>
      <c r="E650">
        <v>21</v>
      </c>
      <c r="F650" s="1">
        <v>42899</v>
      </c>
      <c r="G650" s="1">
        <v>42899</v>
      </c>
      <c r="H650">
        <v>5</v>
      </c>
      <c r="I650">
        <v>42.370000000000005</v>
      </c>
      <c r="J650">
        <v>0</v>
      </c>
      <c r="K650">
        <v>34.902937899999998</v>
      </c>
      <c r="L650">
        <v>-97.886161600000008</v>
      </c>
      <c r="M650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50" s="5">
        <f>Table22[[#This Row],[Permit Approval Date]]-Table22[[#This Row],[Permit Submitted Date]]</f>
        <v>8</v>
      </c>
    </row>
    <row r="651" spans="1:14">
      <c r="A651" t="str">
        <f>"Norman"</f>
        <v>Norman</v>
      </c>
      <c r="B651">
        <v>0</v>
      </c>
      <c r="D651">
        <v>1</v>
      </c>
      <c r="E651">
        <v>21</v>
      </c>
      <c r="F651" s="1">
        <v>42919</v>
      </c>
      <c r="G651" s="1">
        <v>42926</v>
      </c>
      <c r="H651">
        <v>4</v>
      </c>
      <c r="I651">
        <v>31.12</v>
      </c>
      <c r="J651">
        <v>0</v>
      </c>
      <c r="K651">
        <v>35.112937899999999</v>
      </c>
      <c r="L651">
        <v>-97.386161600000008</v>
      </c>
      <c r="M651" s="5">
        <f>ACOS(COS(RADIANS(90-$P$2)) *COS(RADIANS(90-Table224[[#This Row],[Latitude]])) +SIN(RADIANS(90-$P$2)) *SIN(RADIANS(90-Table224[[#This Row],[Latitude]])) *COS(RADIANS($Q$2-Table224[[#This Row],[Longitude]]))) *3958.756</f>
        <v>7.2848211017391202</v>
      </c>
      <c r="N651" s="5">
        <f>Table22[[#This Row],[Permit Approval Date]]-Table22[[#This Row],[Permit Submitted Date]]</f>
        <v>2</v>
      </c>
    </row>
    <row r="652" spans="1:14">
      <c r="A652" t="str">
        <f>"Norman"</f>
        <v>Norman</v>
      </c>
      <c r="B652">
        <v>1</v>
      </c>
      <c r="D652">
        <v>1</v>
      </c>
      <c r="E652">
        <v>21</v>
      </c>
      <c r="F652" s="1">
        <v>42932</v>
      </c>
      <c r="G652" s="1">
        <v>42934</v>
      </c>
      <c r="H652">
        <v>5</v>
      </c>
      <c r="I652">
        <v>51.1</v>
      </c>
      <c r="J652">
        <v>0</v>
      </c>
      <c r="K652">
        <v>35.028142000000003</v>
      </c>
      <c r="L652">
        <v>-97.255610999999988</v>
      </c>
      <c r="M652" s="5">
        <f>ACOS(COS(RADIANS(90-$P$2)) *COS(RADIANS(90-Table224[[#This Row],[Latitude]])) +SIN(RADIANS(90-$P$2)) *SIN(RADIANS(90-Table224[[#This Row],[Latitude]])) *COS(RADIANS($Q$2-Table224[[#This Row],[Longitude]]))) *3958.756</f>
        <v>16.360536167469984</v>
      </c>
      <c r="N652" s="5">
        <f>Table22[[#This Row],[Permit Approval Date]]-Table22[[#This Row],[Permit Submitted Date]]</f>
        <v>9</v>
      </c>
    </row>
    <row r="653" spans="1:14">
      <c r="A653" t="str">
        <f>"Norman"</f>
        <v>Norman</v>
      </c>
      <c r="B653">
        <v>1</v>
      </c>
      <c r="D653">
        <v>2</v>
      </c>
      <c r="E653">
        <v>21</v>
      </c>
      <c r="F653" s="1">
        <v>42936</v>
      </c>
      <c r="G653" s="1">
        <v>42936</v>
      </c>
      <c r="H653">
        <v>16</v>
      </c>
      <c r="I653">
        <v>140.88999999999999</v>
      </c>
      <c r="J653">
        <v>0</v>
      </c>
      <c r="K653">
        <v>35.160556999999997</v>
      </c>
      <c r="L653">
        <v>-97.320181399999996</v>
      </c>
      <c r="M653" s="5">
        <f>ACOS(COS(RADIANS(90-$P$2)) *COS(RADIANS(90-Table224[[#This Row],[Latitude]])) +SIN(RADIANS(90-$P$2)) *SIN(RADIANS(90-Table224[[#This Row],[Latitude]])) *COS(RADIANS($Q$2-Table224[[#This Row],[Longitude]]))) *3958.756</f>
        <v>7.8018271027525037</v>
      </c>
      <c r="N653" s="5">
        <f>Table22[[#This Row],[Permit Approval Date]]-Table22[[#This Row],[Permit Submitted Date]]</f>
        <v>0</v>
      </c>
    </row>
    <row r="654" spans="1:14">
      <c r="A654" t="str">
        <f>"Norman"</f>
        <v>Norman</v>
      </c>
      <c r="B654">
        <v>0</v>
      </c>
      <c r="D654">
        <v>1</v>
      </c>
      <c r="E654">
        <v>21</v>
      </c>
      <c r="F654" s="1">
        <v>42943</v>
      </c>
      <c r="G654" s="1">
        <v>42950</v>
      </c>
      <c r="H654">
        <v>4</v>
      </c>
      <c r="I654">
        <v>25.23</v>
      </c>
      <c r="J654">
        <v>0</v>
      </c>
      <c r="K654">
        <v>36.002937899999999</v>
      </c>
      <c r="L654">
        <v>-97.346161600000002</v>
      </c>
      <c r="M654" s="5">
        <f>ACOS(COS(RADIANS(90-$P$2)) *COS(RADIANS(90-Table224[[#This Row],[Latitude]])) +SIN(RADIANS(90-$P$2)) *SIN(RADIANS(90-Table224[[#This Row],[Latitude]])) *COS(RADIANS($Q$2-Table224[[#This Row],[Longitude]]))) *3958.756</f>
        <v>55.346772048503162</v>
      </c>
      <c r="N654" s="5">
        <f>Table22[[#This Row],[Permit Approval Date]]-Table22[[#This Row],[Permit Submitted Date]]</f>
        <v>8</v>
      </c>
    </row>
    <row r="655" spans="1:14">
      <c r="A655" t="str">
        <f>"Norman"</f>
        <v>Norman</v>
      </c>
      <c r="B655">
        <v>1</v>
      </c>
      <c r="D655">
        <v>1</v>
      </c>
      <c r="E655">
        <v>21</v>
      </c>
      <c r="F655" s="1">
        <v>42951</v>
      </c>
      <c r="G655" s="1">
        <v>42954</v>
      </c>
      <c r="H655">
        <v>5</v>
      </c>
      <c r="I655">
        <v>45.42</v>
      </c>
      <c r="J655">
        <v>0</v>
      </c>
      <c r="K655">
        <v>35.261928299999994</v>
      </c>
      <c r="L655">
        <v>-96.956524599999995</v>
      </c>
      <c r="M655" s="5">
        <f>ACOS(COS(RADIANS(90-$P$2)) *COS(RADIANS(90-Table224[[#This Row],[Latitude]])) +SIN(RADIANS(90-$P$2)) *SIN(RADIANS(90-Table224[[#This Row],[Latitude]])) *COS(RADIANS($Q$2-Table224[[#This Row],[Longitude]]))) *3958.756</f>
        <v>27.926728258825992</v>
      </c>
      <c r="N655" s="5">
        <f>Table22[[#This Row],[Permit Approval Date]]-Table22[[#This Row],[Permit Submitted Date]]</f>
        <v>9</v>
      </c>
    </row>
    <row r="656" spans="1:14">
      <c r="A656" t="str">
        <f>"Norman"</f>
        <v>Norman</v>
      </c>
      <c r="B656">
        <v>0</v>
      </c>
      <c r="D656">
        <v>1</v>
      </c>
      <c r="E656">
        <v>21</v>
      </c>
      <c r="F656" s="1">
        <v>42954</v>
      </c>
      <c r="G656" s="1">
        <v>42970</v>
      </c>
      <c r="H656">
        <v>5</v>
      </c>
      <c r="I656">
        <v>39</v>
      </c>
      <c r="J656">
        <v>0</v>
      </c>
      <c r="K656">
        <v>35.592937899999995</v>
      </c>
      <c r="L656">
        <v>-97.346161600000002</v>
      </c>
      <c r="M656" s="5">
        <f>ACOS(COS(RADIANS(90-$P$2)) *COS(RADIANS(90-Table224[[#This Row],[Latitude]])) +SIN(RADIANS(90-$P$2)) *SIN(RADIANS(90-Table224[[#This Row],[Latitude]])) *COS(RADIANS($Q$2-Table224[[#This Row],[Longitude]]))) *3958.756</f>
        <v>27.322267185397649</v>
      </c>
      <c r="N656" s="5">
        <f>Table22[[#This Row],[Permit Approval Date]]-Table22[[#This Row],[Permit Submitted Date]]</f>
        <v>9</v>
      </c>
    </row>
    <row r="657" spans="1:14">
      <c r="A657" t="str">
        <f>"Norman"</f>
        <v>Norman</v>
      </c>
      <c r="B657">
        <v>0</v>
      </c>
      <c r="D657">
        <v>1</v>
      </c>
      <c r="E657">
        <v>21</v>
      </c>
      <c r="F657" s="1">
        <v>42999</v>
      </c>
      <c r="G657" s="1">
        <v>42999</v>
      </c>
      <c r="H657">
        <v>9</v>
      </c>
      <c r="I657">
        <v>72.38</v>
      </c>
      <c r="J657">
        <v>0</v>
      </c>
      <c r="K657">
        <v>35.082937899999997</v>
      </c>
      <c r="L657">
        <v>-97.616161599999998</v>
      </c>
      <c r="M657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657" s="5">
        <f>Table22[[#This Row],[Permit Approval Date]]-Table22[[#This Row],[Permit Submitted Date]]</f>
        <v>0</v>
      </c>
    </row>
    <row r="658" spans="1:14">
      <c r="A658" t="str">
        <f>"Norman"</f>
        <v>Norman</v>
      </c>
      <c r="B658">
        <v>1</v>
      </c>
      <c r="D658">
        <v>1</v>
      </c>
      <c r="E658">
        <v>21</v>
      </c>
      <c r="F658" s="1">
        <v>43003</v>
      </c>
      <c r="G658" s="1">
        <v>43025</v>
      </c>
      <c r="H658">
        <v>13</v>
      </c>
      <c r="I658">
        <v>104.51</v>
      </c>
      <c r="J658">
        <v>0</v>
      </c>
      <c r="K658">
        <v>35.200296100000003</v>
      </c>
      <c r="L658">
        <v>-97.456200200000012</v>
      </c>
      <c r="M658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658" s="5">
        <f>Table22[[#This Row],[Permit Approval Date]]-Table22[[#This Row],[Permit Submitted Date]]</f>
        <v>0</v>
      </c>
    </row>
    <row r="659" spans="1:14">
      <c r="A659" t="str">
        <f>"Norman"</f>
        <v>Norman</v>
      </c>
      <c r="B659">
        <v>0</v>
      </c>
      <c r="D659">
        <v>1</v>
      </c>
      <c r="E659">
        <v>21</v>
      </c>
      <c r="F659" s="1">
        <v>43003</v>
      </c>
      <c r="G659" s="1">
        <v>43021</v>
      </c>
      <c r="H659">
        <v>8</v>
      </c>
      <c r="I659">
        <v>47.47</v>
      </c>
      <c r="J659">
        <v>7.53</v>
      </c>
      <c r="K659">
        <v>35.032937899999993</v>
      </c>
      <c r="L659">
        <v>-97.356161600000007</v>
      </c>
      <c r="M659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659" s="5">
        <f>Table22[[#This Row],[Permit Approval Date]]-Table22[[#This Row],[Permit Submitted Date]]</f>
        <v>8</v>
      </c>
    </row>
    <row r="660" spans="1:14">
      <c r="A660" t="str">
        <f>"Norman"</f>
        <v>Norman</v>
      </c>
      <c r="B660">
        <v>0</v>
      </c>
      <c r="D660">
        <v>1</v>
      </c>
      <c r="E660">
        <v>21</v>
      </c>
      <c r="F660" s="1">
        <v>43004</v>
      </c>
      <c r="G660" s="1">
        <v>43005</v>
      </c>
      <c r="H660">
        <v>6</v>
      </c>
      <c r="I660">
        <v>65.12</v>
      </c>
      <c r="J660">
        <v>0</v>
      </c>
      <c r="K660">
        <v>35.572937899999999</v>
      </c>
      <c r="L660">
        <v>-97.996161600000008</v>
      </c>
      <c r="M660" s="5">
        <f>ACOS(COS(RADIANS(90-$P$2)) *COS(RADIANS(90-Table224[[#This Row],[Latitude]])) +SIN(RADIANS(90-$P$2)) *SIN(RADIANS(90-Table224[[#This Row],[Latitude]])) *COS(RADIANS($Q$2-Table224[[#This Row],[Longitude]]))) *3958.756</f>
        <v>40.00853893941273</v>
      </c>
      <c r="N660" s="5">
        <f>Table22[[#This Row],[Permit Approval Date]]-Table22[[#This Row],[Permit Submitted Date]]</f>
        <v>11</v>
      </c>
    </row>
    <row r="661" spans="1:14">
      <c r="A661" t="str">
        <f>"Norman"</f>
        <v>Norman</v>
      </c>
      <c r="B661">
        <v>0</v>
      </c>
      <c r="D661">
        <v>1</v>
      </c>
      <c r="E661">
        <v>21</v>
      </c>
      <c r="F661" s="1">
        <v>43004</v>
      </c>
      <c r="G661" s="1">
        <v>43017</v>
      </c>
      <c r="H661">
        <v>6</v>
      </c>
      <c r="I661">
        <v>48</v>
      </c>
      <c r="J661">
        <v>0</v>
      </c>
      <c r="K661">
        <v>35.482937899999996</v>
      </c>
      <c r="L661">
        <v>-97.206161600000001</v>
      </c>
      <c r="M661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661" s="5">
        <f>Table22[[#This Row],[Permit Approval Date]]-Table22[[#This Row],[Permit Submitted Date]]</f>
        <v>0</v>
      </c>
    </row>
    <row r="662" spans="1:14">
      <c r="A662" t="str">
        <f>"Norman"</f>
        <v>Norman</v>
      </c>
      <c r="B662">
        <v>1</v>
      </c>
      <c r="D662">
        <v>1</v>
      </c>
      <c r="E662">
        <v>21</v>
      </c>
      <c r="F662" s="1">
        <v>43012</v>
      </c>
      <c r="G662" s="1">
        <v>43038</v>
      </c>
      <c r="H662">
        <v>5</v>
      </c>
      <c r="I662">
        <v>43.42</v>
      </c>
      <c r="J662">
        <v>0</v>
      </c>
      <c r="K662">
        <v>34.938141999999999</v>
      </c>
      <c r="L662">
        <v>-97.215610999999996</v>
      </c>
      <c r="M662" s="5">
        <f>ACOS(COS(RADIANS(90-$P$2)) *COS(RADIANS(90-Table224[[#This Row],[Latitude]])) +SIN(RADIANS(90-$P$2)) *SIN(RADIANS(90-Table224[[#This Row],[Latitude]])) *COS(RADIANS($Q$2-Table224[[#This Row],[Longitude]]))) *3958.756</f>
        <v>22.656902942758002</v>
      </c>
      <c r="N662" s="5">
        <f>Table22[[#This Row],[Permit Approval Date]]-Table22[[#This Row],[Permit Submitted Date]]</f>
        <v>0</v>
      </c>
    </row>
    <row r="663" spans="1:14">
      <c r="A663" t="str">
        <f>"Norman"</f>
        <v>Norman</v>
      </c>
      <c r="B663">
        <v>1</v>
      </c>
      <c r="D663">
        <v>1</v>
      </c>
      <c r="E663">
        <v>21</v>
      </c>
      <c r="F663" s="1">
        <v>43019</v>
      </c>
      <c r="G663" s="1">
        <v>43027</v>
      </c>
      <c r="H663">
        <v>12</v>
      </c>
      <c r="I663">
        <v>95.17</v>
      </c>
      <c r="J663">
        <v>0</v>
      </c>
      <c r="K663">
        <v>35.312937899999994</v>
      </c>
      <c r="L663">
        <v>-97.116161599999998</v>
      </c>
      <c r="M663" s="5">
        <f>ACOS(COS(RADIANS(90-$P$2)) *COS(RADIANS(90-Table224[[#This Row],[Latitude]])) +SIN(RADIANS(90-$P$2)) *SIN(RADIANS(90-Table224[[#This Row],[Latitude]])) *COS(RADIANS($Q$2-Table224[[#This Row],[Longitude]]))) *3958.756</f>
        <v>20.0526662182363</v>
      </c>
      <c r="N663" s="5">
        <f>Table22[[#This Row],[Permit Approval Date]]-Table22[[#This Row],[Permit Submitted Date]]</f>
        <v>0</v>
      </c>
    </row>
    <row r="664" spans="1:14">
      <c r="A664" t="str">
        <f>"Norman"</f>
        <v>Norman</v>
      </c>
      <c r="B664">
        <v>1</v>
      </c>
      <c r="D664">
        <v>1</v>
      </c>
      <c r="E664">
        <v>21</v>
      </c>
      <c r="F664" s="1">
        <v>43019</v>
      </c>
      <c r="G664" s="1">
        <v>43027</v>
      </c>
      <c r="H664">
        <v>12</v>
      </c>
      <c r="I664">
        <v>95.169999999999987</v>
      </c>
      <c r="J664">
        <v>0</v>
      </c>
      <c r="K664">
        <v>35.312937899999994</v>
      </c>
      <c r="L664">
        <v>-97.116161599999998</v>
      </c>
      <c r="M664" s="5">
        <f>ACOS(COS(RADIANS(90-$P$2)) *COS(RADIANS(90-Table224[[#This Row],[Latitude]])) +SIN(RADIANS(90-$P$2)) *SIN(RADIANS(90-Table224[[#This Row],[Latitude]])) *COS(RADIANS($Q$2-Table224[[#This Row],[Longitude]]))) *3958.756</f>
        <v>20.0526662182363</v>
      </c>
      <c r="N664" s="5">
        <f>Table22[[#This Row],[Permit Approval Date]]-Table22[[#This Row],[Permit Submitted Date]]</f>
        <v>0</v>
      </c>
    </row>
    <row r="665" spans="1:14">
      <c r="A665" t="str">
        <f>"Norman"</f>
        <v>Norman</v>
      </c>
      <c r="B665">
        <v>1</v>
      </c>
      <c r="D665">
        <v>1</v>
      </c>
      <c r="E665">
        <v>21</v>
      </c>
      <c r="F665" s="1">
        <v>43020</v>
      </c>
      <c r="G665" s="1">
        <v>43033</v>
      </c>
      <c r="H665">
        <v>5</v>
      </c>
      <c r="I665">
        <v>54.15</v>
      </c>
      <c r="J665">
        <v>0</v>
      </c>
      <c r="K665">
        <v>34.958142000000002</v>
      </c>
      <c r="L665">
        <v>-97.245610999999997</v>
      </c>
      <c r="M665" s="5">
        <f>ACOS(COS(RADIANS(90-$P$2)) *COS(RADIANS(90-Table224[[#This Row],[Latitude]])) +SIN(RADIANS(90-$P$2)) *SIN(RADIANS(90-Table224[[#This Row],[Latitude]])) *COS(RADIANS($Q$2-Table224[[#This Row],[Longitude]]))) *3958.756</f>
        <v>20.557428257570493</v>
      </c>
      <c r="N665" s="5">
        <f>Table22[[#This Row],[Permit Approval Date]]-Table22[[#This Row],[Permit Submitted Date]]</f>
        <v>0</v>
      </c>
    </row>
    <row r="666" spans="1:14">
      <c r="A666" t="str">
        <f>"Norman"</f>
        <v>Norman</v>
      </c>
      <c r="B666">
        <v>0</v>
      </c>
      <c r="D666">
        <v>1</v>
      </c>
      <c r="E666">
        <v>21</v>
      </c>
      <c r="F666" s="1">
        <v>43020</v>
      </c>
      <c r="G666" s="1">
        <v>43020</v>
      </c>
      <c r="H666">
        <v>3</v>
      </c>
      <c r="I666">
        <v>24.75</v>
      </c>
      <c r="J666">
        <v>0</v>
      </c>
      <c r="K666">
        <v>35.702937899999995</v>
      </c>
      <c r="L666">
        <v>-97.4261616</v>
      </c>
      <c r="M666" s="5">
        <f>ACOS(COS(RADIANS(90-$P$2)) *COS(RADIANS(90-Table224[[#This Row],[Latitude]])) +SIN(RADIANS(90-$P$2)) *SIN(RADIANS(90-Table224[[#This Row],[Latitude]])) *COS(RADIANS($Q$2-Table224[[#This Row],[Longitude]]))) *3958.756</f>
        <v>34.349627017789345</v>
      </c>
      <c r="N666" s="5">
        <f>Table22[[#This Row],[Permit Approval Date]]-Table22[[#This Row],[Permit Submitted Date]]</f>
        <v>11</v>
      </c>
    </row>
    <row r="667" spans="1:14">
      <c r="A667" t="str">
        <f>"Norman"</f>
        <v>Norman</v>
      </c>
      <c r="B667">
        <v>1</v>
      </c>
      <c r="D667">
        <v>1</v>
      </c>
      <c r="E667">
        <v>21</v>
      </c>
      <c r="F667" s="1">
        <v>43035</v>
      </c>
      <c r="G667" s="1">
        <v>43046</v>
      </c>
      <c r="H667">
        <v>5</v>
      </c>
      <c r="I667">
        <v>25.169999999999998</v>
      </c>
      <c r="J667">
        <v>2.0499999999999998</v>
      </c>
      <c r="K667">
        <v>35.203924999999998</v>
      </c>
      <c r="L667">
        <v>-97.459214000000003</v>
      </c>
      <c r="M667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667" s="5">
        <f>Table22[[#This Row],[Permit Approval Date]]-Table22[[#This Row],[Permit Submitted Date]]</f>
        <v>0</v>
      </c>
    </row>
    <row r="668" spans="1:14">
      <c r="A668" t="str">
        <f>"Norman"</f>
        <v>Norman</v>
      </c>
      <c r="B668">
        <v>1</v>
      </c>
      <c r="D668">
        <v>1</v>
      </c>
      <c r="E668">
        <v>21</v>
      </c>
      <c r="F668" s="1">
        <v>43039</v>
      </c>
      <c r="G668" s="1">
        <v>43039</v>
      </c>
      <c r="H668">
        <v>4</v>
      </c>
      <c r="I668">
        <v>34.089999999999996</v>
      </c>
      <c r="J668">
        <v>0</v>
      </c>
      <c r="K668">
        <v>35.305345200000005</v>
      </c>
      <c r="L668">
        <v>-97.344357899999991</v>
      </c>
      <c r="M668" s="5">
        <f>ACOS(COS(RADIANS(90-$P$2)) *COS(RADIANS(90-Table224[[#This Row],[Latitude]])) +SIN(RADIANS(90-$P$2)) *SIN(RADIANS(90-Table224[[#This Row],[Latitude]])) *COS(RADIANS($Q$2-Table224[[#This Row],[Longitude]]))) *3958.756</f>
        <v>8.963193647309307</v>
      </c>
      <c r="N668" s="5">
        <f>Table22[[#This Row],[Permit Approval Date]]-Table22[[#This Row],[Permit Submitted Date]]</f>
        <v>0</v>
      </c>
    </row>
    <row r="669" spans="1:14">
      <c r="A669" t="str">
        <f>"Norman"</f>
        <v>Norman</v>
      </c>
      <c r="B669">
        <v>1</v>
      </c>
      <c r="D669">
        <v>1</v>
      </c>
      <c r="E669">
        <v>21</v>
      </c>
      <c r="F669" s="1">
        <v>43041</v>
      </c>
      <c r="G669" s="1">
        <v>43066</v>
      </c>
      <c r="H669">
        <v>8</v>
      </c>
      <c r="I669">
        <v>59</v>
      </c>
      <c r="J669">
        <v>0</v>
      </c>
      <c r="K669">
        <v>35.263205599999999</v>
      </c>
      <c r="L669">
        <v>-97.938782399999994</v>
      </c>
      <c r="M669" s="5">
        <f>ACOS(COS(RADIANS(90-$P$2)) *COS(RADIANS(90-Table224[[#This Row],[Latitude]])) +SIN(RADIANS(90-$P$2)) *SIN(RADIANS(90-Table224[[#This Row],[Latitude]])) *COS(RADIANS($Q$2-Table224[[#This Row],[Longitude]]))) *3958.756</f>
        <v>28.054443272571135</v>
      </c>
      <c r="N669" s="5">
        <f>Table22[[#This Row],[Permit Approval Date]]-Table22[[#This Row],[Permit Submitted Date]]</f>
        <v>7</v>
      </c>
    </row>
    <row r="670" spans="1:14">
      <c r="A670" t="str">
        <f>"Norman"</f>
        <v>Norman</v>
      </c>
      <c r="B670">
        <v>1</v>
      </c>
      <c r="D670">
        <v>1</v>
      </c>
      <c r="E670">
        <v>21</v>
      </c>
      <c r="F670" s="1">
        <v>43053</v>
      </c>
      <c r="G670" s="1">
        <v>43053</v>
      </c>
      <c r="H670">
        <v>9</v>
      </c>
      <c r="I670">
        <v>57.319999999999993</v>
      </c>
      <c r="J670">
        <v>4.12</v>
      </c>
      <c r="K670">
        <v>35.210556999999994</v>
      </c>
      <c r="L670">
        <v>-97.610181400000016</v>
      </c>
      <c r="M670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670" s="5">
        <f>Table22[[#This Row],[Permit Approval Date]]-Table22[[#This Row],[Permit Submitted Date]]</f>
        <v>4</v>
      </c>
    </row>
    <row r="671" spans="1:14">
      <c r="A671" t="str">
        <f>"Norman"</f>
        <v>Norman</v>
      </c>
      <c r="B671">
        <v>1</v>
      </c>
      <c r="D671">
        <v>1</v>
      </c>
      <c r="E671">
        <v>21</v>
      </c>
      <c r="F671" s="1">
        <v>43059</v>
      </c>
      <c r="G671" s="1">
        <v>43070</v>
      </c>
      <c r="H671">
        <v>8</v>
      </c>
      <c r="I671">
        <v>42.709999999999994</v>
      </c>
      <c r="J671">
        <v>2.99</v>
      </c>
      <c r="K671">
        <v>35.243925000000004</v>
      </c>
      <c r="L671">
        <v>-97.409213999999992</v>
      </c>
      <c r="M671" s="5">
        <f>ACOS(COS(RADIANS(90-$P$2)) *COS(RADIANS(90-Table224[[#This Row],[Latitude]])) +SIN(RADIANS(90-$P$2)) *SIN(RADIANS(90-Table224[[#This Row],[Latitude]])) *COS(RADIANS($Q$2-Table224[[#This Row],[Longitude]]))) *3958.756</f>
        <v>3.3613313021155715</v>
      </c>
      <c r="N671" s="5">
        <f>Table22[[#This Row],[Permit Approval Date]]-Table22[[#This Row],[Permit Submitted Date]]</f>
        <v>4</v>
      </c>
    </row>
    <row r="672" spans="1:14">
      <c r="A672" t="str">
        <f>"Norman"</f>
        <v>Norman</v>
      </c>
      <c r="B672">
        <v>1</v>
      </c>
      <c r="D672">
        <v>1</v>
      </c>
      <c r="E672">
        <v>21</v>
      </c>
      <c r="F672" s="1">
        <v>43060</v>
      </c>
      <c r="G672" s="1">
        <v>43060</v>
      </c>
      <c r="H672">
        <v>7</v>
      </c>
      <c r="I672">
        <v>45.35</v>
      </c>
      <c r="J672">
        <v>4.5</v>
      </c>
      <c r="K672">
        <v>35.300055100000094</v>
      </c>
      <c r="L672">
        <v>-97.74221039999999</v>
      </c>
      <c r="M672" s="5">
        <f>ACOS(COS(RADIANS(90-$P$2)) *COS(RADIANS(90-Table224[[#This Row],[Latitude]])) +SIN(RADIANS(90-$P$2)) *SIN(RADIANS(90-Table224[[#This Row],[Latitude]])) *COS(RADIANS($Q$2-Table224[[#This Row],[Longitude]]))) *3958.756</f>
        <v>17.897587485155416</v>
      </c>
      <c r="N672" s="5">
        <f>Table22[[#This Row],[Permit Approval Date]]-Table22[[#This Row],[Permit Submitted Date]]</f>
        <v>0</v>
      </c>
    </row>
    <row r="673" spans="1:14">
      <c r="A673" t="str">
        <f>"Norman"</f>
        <v>Norman</v>
      </c>
      <c r="B673">
        <v>1</v>
      </c>
      <c r="D673">
        <v>1</v>
      </c>
      <c r="E673">
        <v>21</v>
      </c>
      <c r="F673" s="1">
        <v>43081</v>
      </c>
      <c r="G673" s="1">
        <v>43090</v>
      </c>
      <c r="H673">
        <v>4</v>
      </c>
      <c r="I673">
        <v>43.26</v>
      </c>
      <c r="J673">
        <v>0</v>
      </c>
      <c r="K673">
        <v>35.268142000000005</v>
      </c>
      <c r="L673">
        <v>-97.45561099999999</v>
      </c>
      <c r="M673" s="5">
        <f>ACOS(COS(RADIANS(90-$P$2)) *COS(RADIANS(90-Table224[[#This Row],[Latitude]])) +SIN(RADIANS(90-$P$2)) *SIN(RADIANS(90-Table224[[#This Row],[Latitude]])) *COS(RADIANS($Q$2-Table224[[#This Row],[Longitude]]))) *3958.756</f>
        <v>4.3187461484637382</v>
      </c>
      <c r="N673" s="5">
        <f>Table22[[#This Row],[Permit Approval Date]]-Table22[[#This Row],[Permit Submitted Date]]</f>
        <v>3</v>
      </c>
    </row>
    <row r="674" spans="1:14">
      <c r="A674" t="str">
        <f>"Norman"</f>
        <v>Norman</v>
      </c>
      <c r="B674">
        <v>0</v>
      </c>
      <c r="D674">
        <v>1</v>
      </c>
      <c r="E674">
        <v>21</v>
      </c>
      <c r="F674" s="1">
        <v>43081</v>
      </c>
      <c r="G674" s="1">
        <v>43087</v>
      </c>
      <c r="H674">
        <v>3</v>
      </c>
      <c r="I674">
        <v>28.92</v>
      </c>
      <c r="J674">
        <v>0</v>
      </c>
      <c r="K674">
        <v>35.222937899999998</v>
      </c>
      <c r="L674">
        <v>-97.486161600000003</v>
      </c>
      <c r="M674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674" s="5">
        <f>Table22[[#This Row],[Permit Approval Date]]-Table22[[#This Row],[Permit Submitted Date]]</f>
        <v>3</v>
      </c>
    </row>
    <row r="675" spans="1:14">
      <c r="A675" t="str">
        <f>"Norman"</f>
        <v>Norman</v>
      </c>
      <c r="B675">
        <v>1</v>
      </c>
      <c r="C675">
        <v>1</v>
      </c>
      <c r="D675">
        <v>1</v>
      </c>
      <c r="E675">
        <v>21</v>
      </c>
      <c r="F675" s="1">
        <v>43084</v>
      </c>
      <c r="G675" s="1">
        <v>43084</v>
      </c>
      <c r="H675">
        <v>7</v>
      </c>
      <c r="I675">
        <v>39.17</v>
      </c>
      <c r="J675">
        <v>12.81</v>
      </c>
      <c r="K675">
        <v>35.180556999999993</v>
      </c>
      <c r="L675">
        <v>-97.540181399999994</v>
      </c>
      <c r="M675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675" s="5">
        <f>Table22[[#This Row],[Permit Approval Date]]-Table22[[#This Row],[Permit Submitted Date]]</f>
        <v>7</v>
      </c>
    </row>
    <row r="676" spans="1:14">
      <c r="A676" t="str">
        <f>"Norman"</f>
        <v>Norman</v>
      </c>
      <c r="B676">
        <v>1</v>
      </c>
      <c r="D676">
        <v>1</v>
      </c>
      <c r="E676">
        <v>21</v>
      </c>
      <c r="F676" s="1">
        <v>43089</v>
      </c>
      <c r="G676" s="1">
        <v>43090</v>
      </c>
      <c r="H676">
        <v>10</v>
      </c>
      <c r="I676">
        <v>54.749999999999993</v>
      </c>
      <c r="J676">
        <v>0</v>
      </c>
      <c r="K676">
        <v>35.313924999999998</v>
      </c>
      <c r="L676">
        <v>-97.779213999999996</v>
      </c>
      <c r="M676" s="5">
        <f>ACOS(COS(RADIANS(90-$P$2)) *COS(RADIANS(90-Table224[[#This Row],[Latitude]])) +SIN(RADIANS(90-$P$2)) *SIN(RADIANS(90-Table224[[#This Row],[Latitude]])) *COS(RADIANS($Q$2-Table224[[#This Row],[Longitude]]))) *3958.756</f>
        <v>20.189807526514745</v>
      </c>
      <c r="N676" s="5">
        <f>Table22[[#This Row],[Permit Approval Date]]-Table22[[#This Row],[Permit Submitted Date]]</f>
        <v>5</v>
      </c>
    </row>
    <row r="677" spans="1:14">
      <c r="A677" t="str">
        <f>"Norman"</f>
        <v>Norman</v>
      </c>
      <c r="B677">
        <v>1</v>
      </c>
      <c r="C677">
        <v>1</v>
      </c>
      <c r="D677">
        <v>1</v>
      </c>
      <c r="E677">
        <v>21</v>
      </c>
      <c r="F677" s="1">
        <v>43102</v>
      </c>
      <c r="G677" s="1">
        <v>43103</v>
      </c>
      <c r="H677">
        <v>7</v>
      </c>
      <c r="I677">
        <v>33</v>
      </c>
      <c r="J677">
        <v>23.1</v>
      </c>
      <c r="K677">
        <v>34.602937899999993</v>
      </c>
      <c r="L677">
        <v>-96.986161600000003</v>
      </c>
      <c r="M677" s="5">
        <f>ACOS(COS(RADIANS(90-$P$2)) *COS(RADIANS(90-Table224[[#This Row],[Latitude]])) +SIN(RADIANS(90-$P$2)) *SIN(RADIANS(90-Table224[[#This Row],[Latitude]])) *COS(RADIANS($Q$2-Table224[[#This Row],[Longitude]]))) *3958.756</f>
        <v>49.166285764136397</v>
      </c>
      <c r="N677" s="5">
        <f>Table22[[#This Row],[Permit Approval Date]]-Table22[[#This Row],[Permit Submitted Date]]</f>
        <v>2</v>
      </c>
    </row>
    <row r="678" spans="1:14">
      <c r="A678" t="str">
        <f>"Norman"</f>
        <v>Norman</v>
      </c>
      <c r="B678">
        <v>0</v>
      </c>
      <c r="D678">
        <v>1</v>
      </c>
      <c r="E678">
        <v>21</v>
      </c>
      <c r="F678" s="1">
        <v>43103</v>
      </c>
      <c r="G678" s="1">
        <v>43103</v>
      </c>
      <c r="H678">
        <v>7</v>
      </c>
      <c r="I678">
        <v>46.43</v>
      </c>
      <c r="J678">
        <v>0</v>
      </c>
      <c r="K678">
        <v>35.312937899999994</v>
      </c>
      <c r="L678">
        <v>-97.116161599999998</v>
      </c>
      <c r="M678" s="5">
        <f>ACOS(COS(RADIANS(90-$P$2)) *COS(RADIANS(90-Table224[[#This Row],[Latitude]])) +SIN(RADIANS(90-$P$2)) *SIN(RADIANS(90-Table224[[#This Row],[Latitude]])) *COS(RADIANS($Q$2-Table224[[#This Row],[Longitude]]))) *3958.756</f>
        <v>20.0526662182363</v>
      </c>
      <c r="N678" s="5">
        <f>Table22[[#This Row],[Permit Approval Date]]-Table22[[#This Row],[Permit Submitted Date]]</f>
        <v>6</v>
      </c>
    </row>
    <row r="679" spans="1:14">
      <c r="A679" t="str">
        <f>"Norman"</f>
        <v>Norman</v>
      </c>
      <c r="B679">
        <v>1</v>
      </c>
      <c r="D679">
        <v>1</v>
      </c>
      <c r="E679">
        <v>21</v>
      </c>
      <c r="F679" s="1">
        <v>43117</v>
      </c>
      <c r="G679" s="1">
        <v>43123</v>
      </c>
      <c r="H679">
        <v>3</v>
      </c>
      <c r="I679">
        <v>29</v>
      </c>
      <c r="J679">
        <v>0</v>
      </c>
      <c r="K679">
        <v>35.138142000000002</v>
      </c>
      <c r="L679">
        <v>-97.345610999999991</v>
      </c>
      <c r="M679" s="5">
        <f>ACOS(COS(RADIANS(90-$P$2)) *COS(RADIANS(90-Table224[[#This Row],[Latitude]])) +SIN(RADIANS(90-$P$2)) *SIN(RADIANS(90-Table224[[#This Row],[Latitude]])) *COS(RADIANS($Q$2-Table224[[#This Row],[Longitude]]))) *3958.756</f>
        <v>7.3872699983068753</v>
      </c>
      <c r="N679" s="5">
        <f>Table22[[#This Row],[Permit Approval Date]]-Table22[[#This Row],[Permit Submitted Date]]</f>
        <v>0</v>
      </c>
    </row>
    <row r="680" spans="1:14">
      <c r="A680" t="str">
        <f>"Norman"</f>
        <v>Norman</v>
      </c>
      <c r="B680">
        <v>0</v>
      </c>
      <c r="D680">
        <v>1</v>
      </c>
      <c r="E680">
        <v>22</v>
      </c>
      <c r="F680" s="1">
        <v>42360</v>
      </c>
      <c r="G680" s="1">
        <v>42374</v>
      </c>
      <c r="H680">
        <v>10</v>
      </c>
      <c r="I680">
        <v>65.5</v>
      </c>
      <c r="J680">
        <v>0</v>
      </c>
      <c r="K680">
        <v>35.632937899999995</v>
      </c>
      <c r="L680">
        <v>-97.506161599999999</v>
      </c>
      <c r="M680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680" s="5">
        <f>Table22[[#This Row],[Permit Approval Date]]-Table22[[#This Row],[Permit Submitted Date]]</f>
        <v>0</v>
      </c>
    </row>
    <row r="681" spans="1:14">
      <c r="A681" t="str">
        <f>"Norman"</f>
        <v>Norman</v>
      </c>
      <c r="B681">
        <v>0</v>
      </c>
      <c r="D681">
        <v>1</v>
      </c>
      <c r="E681">
        <v>22</v>
      </c>
      <c r="F681" s="1">
        <v>42369</v>
      </c>
      <c r="G681" s="1">
        <v>42377</v>
      </c>
      <c r="H681">
        <v>10</v>
      </c>
      <c r="I681">
        <v>73</v>
      </c>
      <c r="J681">
        <v>0</v>
      </c>
      <c r="K681">
        <v>35.122937899999997</v>
      </c>
      <c r="L681">
        <v>-97.416161599999995</v>
      </c>
      <c r="M681" s="5">
        <f>ACOS(COS(RADIANS(90-$P$2)) *COS(RADIANS(90-Table224[[#This Row],[Latitude]])) +SIN(RADIANS(90-$P$2)) *SIN(RADIANS(90-Table224[[#This Row],[Latitude]])) *COS(RADIANS($Q$2-Table224[[#This Row],[Longitude]]))) *3958.756</f>
        <v>5.9959070781517534</v>
      </c>
      <c r="N681" s="5">
        <f>Table22[[#This Row],[Permit Approval Date]]-Table22[[#This Row],[Permit Submitted Date]]</f>
        <v>0</v>
      </c>
    </row>
    <row r="682" spans="1:14">
      <c r="A682" t="str">
        <f>"Norman"</f>
        <v>Norman</v>
      </c>
      <c r="B682">
        <v>0</v>
      </c>
      <c r="D682">
        <v>1</v>
      </c>
      <c r="E682">
        <v>22</v>
      </c>
      <c r="F682" s="1">
        <v>42380</v>
      </c>
      <c r="G682" s="1">
        <v>42380</v>
      </c>
      <c r="H682">
        <v>6</v>
      </c>
      <c r="I682">
        <v>64.5</v>
      </c>
      <c r="J682">
        <v>0</v>
      </c>
      <c r="K682">
        <v>35.232937899999996</v>
      </c>
      <c r="L682">
        <v>-97.006161599999999</v>
      </c>
      <c r="M682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82" s="5">
        <f>Table22[[#This Row],[Permit Approval Date]]-Table22[[#This Row],[Permit Submitted Date]]</f>
        <v>0</v>
      </c>
    </row>
    <row r="683" spans="1:14">
      <c r="A683" t="str">
        <f>"Norman"</f>
        <v>Norman</v>
      </c>
      <c r="B683">
        <v>0</v>
      </c>
      <c r="D683">
        <v>1</v>
      </c>
      <c r="E683">
        <v>22</v>
      </c>
      <c r="F683" s="1">
        <v>42389</v>
      </c>
      <c r="G683" s="1">
        <v>42389</v>
      </c>
      <c r="H683">
        <v>9</v>
      </c>
      <c r="I683">
        <v>87</v>
      </c>
      <c r="J683">
        <v>0</v>
      </c>
      <c r="K683">
        <v>34.902937899999998</v>
      </c>
      <c r="L683">
        <v>-97.886161600000008</v>
      </c>
      <c r="M683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83" s="5">
        <f>Table22[[#This Row],[Permit Approval Date]]-Table22[[#This Row],[Permit Submitted Date]]</f>
        <v>6</v>
      </c>
    </row>
    <row r="684" spans="1:14">
      <c r="A684" t="str">
        <f>"Norman"</f>
        <v>Norman</v>
      </c>
      <c r="B684">
        <v>0</v>
      </c>
      <c r="D684">
        <v>1</v>
      </c>
      <c r="E684">
        <v>22</v>
      </c>
      <c r="F684" s="1">
        <v>42391</v>
      </c>
      <c r="G684" s="1">
        <v>42404</v>
      </c>
      <c r="H684">
        <v>13</v>
      </c>
      <c r="I684">
        <v>108.5</v>
      </c>
      <c r="J684">
        <v>0</v>
      </c>
      <c r="K684">
        <v>35.362937899999999</v>
      </c>
      <c r="L684">
        <v>-97.236161600000003</v>
      </c>
      <c r="M684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684" s="5">
        <f>Table22[[#This Row],[Permit Approval Date]]-Table22[[#This Row],[Permit Submitted Date]]</f>
        <v>0</v>
      </c>
    </row>
    <row r="685" spans="1:14">
      <c r="A685" t="str">
        <f>"Norman"</f>
        <v>Norman</v>
      </c>
      <c r="B685">
        <v>0</v>
      </c>
      <c r="D685">
        <v>1</v>
      </c>
      <c r="E685">
        <v>22</v>
      </c>
      <c r="F685" s="1">
        <v>42404</v>
      </c>
      <c r="G685" s="1">
        <v>42412</v>
      </c>
      <c r="H685">
        <v>5</v>
      </c>
      <c r="I685">
        <v>44</v>
      </c>
      <c r="J685">
        <v>0</v>
      </c>
      <c r="K685">
        <v>35.262937899999997</v>
      </c>
      <c r="L685">
        <v>-97.806161599999996</v>
      </c>
      <c r="M685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685" s="5">
        <f>Table22[[#This Row],[Permit Approval Date]]-Table22[[#This Row],[Permit Submitted Date]]</f>
        <v>0</v>
      </c>
    </row>
    <row r="686" spans="1:14">
      <c r="A686" t="str">
        <f>"Norman"</f>
        <v>Norman</v>
      </c>
      <c r="B686">
        <v>0</v>
      </c>
      <c r="D686">
        <v>1</v>
      </c>
      <c r="E686">
        <v>22</v>
      </c>
      <c r="F686" s="1">
        <v>42405</v>
      </c>
      <c r="G686" s="1">
        <v>42411</v>
      </c>
      <c r="H686">
        <v>8</v>
      </c>
      <c r="I686">
        <v>61.5</v>
      </c>
      <c r="J686">
        <v>0</v>
      </c>
      <c r="K686">
        <v>35.882937899999995</v>
      </c>
      <c r="L686">
        <v>-97.2861616</v>
      </c>
      <c r="M686" s="5">
        <f>ACOS(COS(RADIANS(90-$P$2)) *COS(RADIANS(90-Table224[[#This Row],[Latitude]])) +SIN(RADIANS(90-$P$2)) *SIN(RADIANS(90-Table224[[#This Row],[Latitude]])) *COS(RADIANS($Q$2-Table224[[#This Row],[Longitude]]))) *3958.756</f>
        <v>47.629138186708296</v>
      </c>
      <c r="N686" s="5">
        <f>Table22[[#This Row],[Permit Approval Date]]-Table22[[#This Row],[Permit Submitted Date]]</f>
        <v>0</v>
      </c>
    </row>
    <row r="687" spans="1:14">
      <c r="A687" t="str">
        <f>"Norman"</f>
        <v>Norman</v>
      </c>
      <c r="B687">
        <v>0</v>
      </c>
      <c r="D687">
        <v>1</v>
      </c>
      <c r="E687">
        <v>22</v>
      </c>
      <c r="F687" s="1">
        <v>42410</v>
      </c>
      <c r="G687" s="1">
        <v>42410</v>
      </c>
      <c r="H687">
        <v>6</v>
      </c>
      <c r="I687">
        <v>40</v>
      </c>
      <c r="J687">
        <v>0</v>
      </c>
      <c r="K687">
        <v>35.232937899999996</v>
      </c>
      <c r="L687">
        <v>-97.006161599999999</v>
      </c>
      <c r="M687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87" s="5">
        <f>Table22[[#This Row],[Permit Approval Date]]-Table22[[#This Row],[Permit Submitted Date]]</f>
        <v>5</v>
      </c>
    </row>
    <row r="688" spans="1:14">
      <c r="A688" t="str">
        <f>"Norman"</f>
        <v>Norman</v>
      </c>
      <c r="B688">
        <v>0</v>
      </c>
      <c r="D688">
        <v>1</v>
      </c>
      <c r="E688">
        <v>22</v>
      </c>
      <c r="F688" s="1">
        <v>42453</v>
      </c>
      <c r="G688" s="1">
        <v>42453</v>
      </c>
      <c r="H688">
        <v>6</v>
      </c>
      <c r="I688">
        <v>42</v>
      </c>
      <c r="J688">
        <v>0</v>
      </c>
      <c r="K688">
        <v>34.982937899999996</v>
      </c>
      <c r="L688">
        <v>-97.396161599999999</v>
      </c>
      <c r="M688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688" s="5">
        <f>Table22[[#This Row],[Permit Approval Date]]-Table22[[#This Row],[Permit Submitted Date]]</f>
        <v>0</v>
      </c>
    </row>
    <row r="689" spans="1:14">
      <c r="A689" t="str">
        <f>"Norman"</f>
        <v>Norman</v>
      </c>
      <c r="B689">
        <v>0</v>
      </c>
      <c r="D689">
        <v>1</v>
      </c>
      <c r="E689">
        <v>22</v>
      </c>
      <c r="F689" s="1">
        <v>42487</v>
      </c>
      <c r="G689" s="1">
        <v>42487</v>
      </c>
      <c r="H689">
        <v>13</v>
      </c>
      <c r="I689">
        <v>95</v>
      </c>
      <c r="J689">
        <v>0</v>
      </c>
      <c r="K689">
        <v>35.232937899999996</v>
      </c>
      <c r="L689">
        <v>-97.006161599999999</v>
      </c>
      <c r="M689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689" s="5">
        <f>Table22[[#This Row],[Permit Approval Date]]-Table22[[#This Row],[Permit Submitted Date]]</f>
        <v>12</v>
      </c>
    </row>
    <row r="690" spans="1:14">
      <c r="A690" t="str">
        <f>"Norman"</f>
        <v>Norman</v>
      </c>
      <c r="B690">
        <v>0</v>
      </c>
      <c r="D690">
        <v>1</v>
      </c>
      <c r="E690">
        <v>22</v>
      </c>
      <c r="F690" s="1">
        <v>42521</v>
      </c>
      <c r="G690" s="1">
        <v>42521</v>
      </c>
      <c r="H690">
        <v>15</v>
      </c>
      <c r="I690">
        <v>118</v>
      </c>
      <c r="J690">
        <v>0</v>
      </c>
      <c r="K690">
        <v>34.962937899999993</v>
      </c>
      <c r="L690">
        <v>-97.966161600000007</v>
      </c>
      <c r="M690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690" s="5">
        <f>Table22[[#This Row],[Permit Approval Date]]-Table22[[#This Row],[Permit Submitted Date]]</f>
        <v>0</v>
      </c>
    </row>
    <row r="691" spans="1:14">
      <c r="A691" t="str">
        <f>"Norman"</f>
        <v>Norman</v>
      </c>
      <c r="B691">
        <v>0</v>
      </c>
      <c r="C691">
        <v>1</v>
      </c>
      <c r="D691">
        <v>1</v>
      </c>
      <c r="E691">
        <v>22</v>
      </c>
      <c r="F691" s="1">
        <v>42527</v>
      </c>
      <c r="G691" s="1">
        <v>42530</v>
      </c>
      <c r="H691">
        <v>13</v>
      </c>
      <c r="I691">
        <v>85</v>
      </c>
      <c r="J691">
        <v>9.5</v>
      </c>
      <c r="K691">
        <v>35.192937899999997</v>
      </c>
      <c r="L691">
        <v>-97.396161599999999</v>
      </c>
      <c r="M691" s="5">
        <f>ACOS(COS(RADIANS(90-$P$2)) *COS(RADIANS(90-Table224[[#This Row],[Latitude]])) +SIN(RADIANS(90-$P$2)) *SIN(RADIANS(90-Table224[[#This Row],[Latitude]])) *COS(RADIANS($Q$2-Table224[[#This Row],[Longitude]]))) *3958.756</f>
        <v>2.9897876398657939</v>
      </c>
      <c r="N691" s="5">
        <f>Table22[[#This Row],[Permit Approval Date]]-Table22[[#This Row],[Permit Submitted Date]]</f>
        <v>2</v>
      </c>
    </row>
    <row r="692" spans="1:14">
      <c r="A692" t="str">
        <f>"Norman"</f>
        <v>Norman</v>
      </c>
      <c r="B692">
        <v>0</v>
      </c>
      <c r="D692">
        <v>1</v>
      </c>
      <c r="E692">
        <v>22</v>
      </c>
      <c r="F692" s="1">
        <v>42528</v>
      </c>
      <c r="G692" s="1">
        <v>42528</v>
      </c>
      <c r="H692">
        <v>7</v>
      </c>
      <c r="I692">
        <v>56</v>
      </c>
      <c r="J692">
        <v>0</v>
      </c>
      <c r="K692">
        <v>35.472937899999998</v>
      </c>
      <c r="L692">
        <v>-97.026161599999995</v>
      </c>
      <c r="M692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692" s="5">
        <f>Table22[[#This Row],[Permit Approval Date]]-Table22[[#This Row],[Permit Submitted Date]]</f>
        <v>3</v>
      </c>
    </row>
    <row r="693" spans="1:14">
      <c r="A693" t="str">
        <f>"Norman"</f>
        <v>Norman</v>
      </c>
      <c r="B693">
        <v>0</v>
      </c>
      <c r="D693">
        <v>1</v>
      </c>
      <c r="E693">
        <v>22</v>
      </c>
      <c r="F693" s="1">
        <v>42535</v>
      </c>
      <c r="G693" s="1">
        <v>42542</v>
      </c>
      <c r="H693">
        <v>9</v>
      </c>
      <c r="I693">
        <v>69</v>
      </c>
      <c r="J693">
        <v>0</v>
      </c>
      <c r="K693">
        <v>35.362937899999999</v>
      </c>
      <c r="L693">
        <v>-97.236161600000003</v>
      </c>
      <c r="M693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693" s="5">
        <f>Table22[[#This Row],[Permit Approval Date]]-Table22[[#This Row],[Permit Submitted Date]]</f>
        <v>0</v>
      </c>
    </row>
    <row r="694" spans="1:14">
      <c r="A694" t="str">
        <f>"Norman"</f>
        <v>Norman</v>
      </c>
      <c r="B694">
        <v>0</v>
      </c>
      <c r="D694">
        <v>1</v>
      </c>
      <c r="E694">
        <v>22</v>
      </c>
      <c r="F694" s="1">
        <v>42549</v>
      </c>
      <c r="G694" s="1">
        <v>42552</v>
      </c>
      <c r="H694">
        <v>4</v>
      </c>
      <c r="I694">
        <v>32</v>
      </c>
      <c r="J694">
        <v>0</v>
      </c>
      <c r="K694">
        <v>35.242937899999994</v>
      </c>
      <c r="L694">
        <v>-97.636161600000008</v>
      </c>
      <c r="M694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694" s="5">
        <f>Table22[[#This Row],[Permit Approval Date]]-Table22[[#This Row],[Permit Submitted Date]]</f>
        <v>0</v>
      </c>
    </row>
    <row r="695" spans="1:14">
      <c r="A695" t="str">
        <f>"Norman"</f>
        <v>Norman</v>
      </c>
      <c r="B695">
        <v>0</v>
      </c>
      <c r="D695">
        <v>1</v>
      </c>
      <c r="E695">
        <v>22</v>
      </c>
      <c r="F695" s="1">
        <v>42620</v>
      </c>
      <c r="G695" s="1">
        <v>42629</v>
      </c>
      <c r="H695">
        <v>3</v>
      </c>
      <c r="I695">
        <v>24.229999999999997</v>
      </c>
      <c r="J695">
        <v>0</v>
      </c>
      <c r="K695">
        <v>35.362937899999999</v>
      </c>
      <c r="L695">
        <v>-97.236161600000003</v>
      </c>
      <c r="M695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695" s="5">
        <f>Table22[[#This Row],[Permit Approval Date]]-Table22[[#This Row],[Permit Submitted Date]]</f>
        <v>2</v>
      </c>
    </row>
    <row r="696" spans="1:14">
      <c r="A696" t="str">
        <f>"Norman"</f>
        <v>Norman</v>
      </c>
      <c r="B696">
        <v>0</v>
      </c>
      <c r="D696">
        <v>1</v>
      </c>
      <c r="E696">
        <v>22</v>
      </c>
      <c r="F696" s="1">
        <v>42633</v>
      </c>
      <c r="G696" s="1">
        <v>42641</v>
      </c>
      <c r="H696">
        <v>4</v>
      </c>
      <c r="I696">
        <v>29.95</v>
      </c>
      <c r="J696">
        <v>0</v>
      </c>
      <c r="K696">
        <v>35.092937899999995</v>
      </c>
      <c r="L696">
        <v>-97.336161599999997</v>
      </c>
      <c r="M696" s="5">
        <f>ACOS(COS(RADIANS(90-$P$2)) *COS(RADIANS(90-Table224[[#This Row],[Latitude]])) +SIN(RADIANS(90-$P$2)) *SIN(RADIANS(90-Table224[[#This Row],[Latitude]])) *COS(RADIANS($Q$2-Table224[[#This Row],[Longitude]]))) *3958.756</f>
        <v>10.001978842276545</v>
      </c>
      <c r="N696" s="5">
        <f>Table22[[#This Row],[Permit Approval Date]]-Table22[[#This Row],[Permit Submitted Date]]</f>
        <v>6</v>
      </c>
    </row>
    <row r="697" spans="1:14">
      <c r="A697" t="str">
        <f>"Norman"</f>
        <v>Norman</v>
      </c>
      <c r="B697">
        <v>0</v>
      </c>
      <c r="D697">
        <v>1</v>
      </c>
      <c r="E697">
        <v>22</v>
      </c>
      <c r="F697" s="1">
        <v>42633</v>
      </c>
      <c r="G697" s="1">
        <v>42641</v>
      </c>
      <c r="H697">
        <v>5</v>
      </c>
      <c r="I697">
        <v>23.830000000000002</v>
      </c>
      <c r="J697">
        <v>8.02</v>
      </c>
      <c r="K697">
        <v>35.192937899999997</v>
      </c>
      <c r="L697">
        <v>-97.396161599999999</v>
      </c>
      <c r="M697" s="5">
        <f>ACOS(COS(RADIANS(90-$P$2)) *COS(RADIANS(90-Table224[[#This Row],[Latitude]])) +SIN(RADIANS(90-$P$2)) *SIN(RADIANS(90-Table224[[#This Row],[Latitude]])) *COS(RADIANS($Q$2-Table224[[#This Row],[Longitude]]))) *3958.756</f>
        <v>2.9897876398657939</v>
      </c>
      <c r="N697" s="5">
        <f>Table22[[#This Row],[Permit Approval Date]]-Table22[[#This Row],[Permit Submitted Date]]</f>
        <v>0</v>
      </c>
    </row>
    <row r="698" spans="1:14">
      <c r="A698" t="str">
        <f>"Norman"</f>
        <v>Norman</v>
      </c>
      <c r="B698">
        <v>0</v>
      </c>
      <c r="D698">
        <v>1</v>
      </c>
      <c r="E698">
        <v>22</v>
      </c>
      <c r="F698" s="1">
        <v>42676</v>
      </c>
      <c r="G698" s="1">
        <v>42678</v>
      </c>
      <c r="H698">
        <v>5</v>
      </c>
      <c r="I698">
        <v>40</v>
      </c>
      <c r="J698">
        <v>0</v>
      </c>
      <c r="K698">
        <v>35.062937899999994</v>
      </c>
      <c r="L698">
        <v>-97.446161599999996</v>
      </c>
      <c r="M698" s="5">
        <f>ACOS(COS(RADIANS(90-$P$2)) *COS(RADIANS(90-Table224[[#This Row],[Latitude]])) +SIN(RADIANS(90-$P$2)) *SIN(RADIANS(90-Table224[[#This Row],[Latitude]])) *COS(RADIANS($Q$2-Table224[[#This Row],[Longitude]]))) *3958.756</f>
        <v>9.8894375944299533</v>
      </c>
      <c r="N698" s="5">
        <f>Table22[[#This Row],[Permit Approval Date]]-Table22[[#This Row],[Permit Submitted Date]]</f>
        <v>14</v>
      </c>
    </row>
    <row r="699" spans="1:14">
      <c r="A699" t="str">
        <f>"Norman"</f>
        <v>Norman</v>
      </c>
      <c r="B699">
        <v>0</v>
      </c>
      <c r="D699">
        <v>1</v>
      </c>
      <c r="E699">
        <v>22</v>
      </c>
      <c r="F699" s="1">
        <v>42692</v>
      </c>
      <c r="G699" s="1">
        <v>42692</v>
      </c>
      <c r="H699">
        <v>4</v>
      </c>
      <c r="I699">
        <v>35.369999999999997</v>
      </c>
      <c r="J699">
        <v>0</v>
      </c>
      <c r="K699">
        <v>34.902937899999998</v>
      </c>
      <c r="L699">
        <v>-97.886161600000008</v>
      </c>
      <c r="M699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699" s="5">
        <f>Table22[[#This Row],[Permit Approval Date]]-Table22[[#This Row],[Permit Submitted Date]]</f>
        <v>11</v>
      </c>
    </row>
    <row r="700" spans="1:14">
      <c r="A700" t="str">
        <f>"Norman"</f>
        <v>Norman</v>
      </c>
      <c r="B700">
        <v>0</v>
      </c>
      <c r="D700">
        <v>1</v>
      </c>
      <c r="E700">
        <v>22</v>
      </c>
      <c r="F700" s="1">
        <v>42706</v>
      </c>
      <c r="G700" s="1">
        <v>42706</v>
      </c>
      <c r="H700">
        <v>7</v>
      </c>
      <c r="I700">
        <v>50.78</v>
      </c>
      <c r="J700">
        <v>0</v>
      </c>
      <c r="K700">
        <v>35.102937899999993</v>
      </c>
      <c r="L700">
        <v>-97.756161599999999</v>
      </c>
      <c r="M700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700" s="5">
        <f>Table22[[#This Row],[Permit Approval Date]]-Table22[[#This Row],[Permit Submitted Date]]</f>
        <v>0</v>
      </c>
    </row>
    <row r="701" spans="1:14">
      <c r="A701" t="str">
        <f>"Norman"</f>
        <v>Norman</v>
      </c>
      <c r="B701">
        <v>0</v>
      </c>
      <c r="C701">
        <v>1</v>
      </c>
      <c r="D701">
        <v>1</v>
      </c>
      <c r="E701">
        <v>22</v>
      </c>
      <c r="F701" s="1">
        <v>42706</v>
      </c>
      <c r="G701" s="1">
        <v>42706</v>
      </c>
      <c r="H701">
        <v>17</v>
      </c>
      <c r="I701">
        <v>122.59</v>
      </c>
      <c r="J701">
        <v>10.32</v>
      </c>
      <c r="K701">
        <v>35.102937899999993</v>
      </c>
      <c r="L701">
        <v>-97.756161599999999</v>
      </c>
      <c r="M701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701" s="5">
        <f>Table22[[#This Row],[Permit Approval Date]]-Table22[[#This Row],[Permit Submitted Date]]</f>
        <v>11</v>
      </c>
    </row>
    <row r="702" spans="1:14">
      <c r="A702" t="str">
        <f>"Norman"</f>
        <v>Norman</v>
      </c>
      <c r="B702">
        <v>0</v>
      </c>
      <c r="D702">
        <v>1</v>
      </c>
      <c r="E702">
        <v>22</v>
      </c>
      <c r="F702" s="1">
        <v>42747</v>
      </c>
      <c r="G702" s="1">
        <v>42754</v>
      </c>
      <c r="H702">
        <v>8</v>
      </c>
      <c r="I702">
        <v>69.36999999999999</v>
      </c>
      <c r="J702">
        <v>0</v>
      </c>
      <c r="K702">
        <v>35.482937899999996</v>
      </c>
      <c r="L702">
        <v>-97.206161600000001</v>
      </c>
      <c r="M702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702" s="5">
        <f>Table22[[#This Row],[Permit Approval Date]]-Table22[[#This Row],[Permit Submitted Date]]</f>
        <v>3</v>
      </c>
    </row>
    <row r="703" spans="1:14">
      <c r="A703" t="str">
        <f>"Norman"</f>
        <v>Norman</v>
      </c>
      <c r="B703">
        <v>0</v>
      </c>
      <c r="D703">
        <v>1</v>
      </c>
      <c r="E703">
        <v>22</v>
      </c>
      <c r="F703" s="1">
        <v>42765</v>
      </c>
      <c r="G703" s="1">
        <v>42772</v>
      </c>
      <c r="H703">
        <v>5</v>
      </c>
      <c r="I703">
        <v>41.91</v>
      </c>
      <c r="J703">
        <v>0</v>
      </c>
      <c r="K703">
        <v>35.222937899999998</v>
      </c>
      <c r="L703">
        <v>-97.486161600000003</v>
      </c>
      <c r="M703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703" s="5">
        <f>Table22[[#This Row],[Permit Approval Date]]-Table22[[#This Row],[Permit Submitted Date]]</f>
        <v>0</v>
      </c>
    </row>
    <row r="704" spans="1:14">
      <c r="A704" t="str">
        <f>"Norman"</f>
        <v>Norman</v>
      </c>
      <c r="B704">
        <v>0</v>
      </c>
      <c r="D704">
        <v>1</v>
      </c>
      <c r="E704">
        <v>22</v>
      </c>
      <c r="F704" s="1">
        <v>42782</v>
      </c>
      <c r="G704" s="1">
        <v>42782</v>
      </c>
      <c r="H704">
        <v>6</v>
      </c>
      <c r="I704">
        <v>52.18</v>
      </c>
      <c r="J704">
        <v>2.33</v>
      </c>
      <c r="K704">
        <v>35.232937899999996</v>
      </c>
      <c r="L704">
        <v>-97.006161599999999</v>
      </c>
      <c r="M704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704" s="5">
        <f>Table22[[#This Row],[Permit Approval Date]]-Table22[[#This Row],[Permit Submitted Date]]</f>
        <v>0</v>
      </c>
    </row>
    <row r="705" spans="1:14">
      <c r="A705" t="str">
        <f>"Norman"</f>
        <v>Norman</v>
      </c>
      <c r="B705">
        <v>0</v>
      </c>
      <c r="D705">
        <v>1</v>
      </c>
      <c r="E705">
        <v>22</v>
      </c>
      <c r="F705" s="1">
        <v>42811</v>
      </c>
      <c r="G705" s="1">
        <v>42814</v>
      </c>
      <c r="H705">
        <v>5</v>
      </c>
      <c r="I705">
        <v>44.8</v>
      </c>
      <c r="J705">
        <v>0</v>
      </c>
      <c r="K705">
        <v>35.152937899999998</v>
      </c>
      <c r="L705">
        <v>-97.236161600000003</v>
      </c>
      <c r="M705" s="5">
        <f>ACOS(COS(RADIANS(90-$P$2)) *COS(RADIANS(90-Table224[[#This Row],[Latitude]])) +SIN(RADIANS(90-$P$2)) *SIN(RADIANS(90-Table224[[#This Row],[Latitude]])) *COS(RADIANS($Q$2-Table224[[#This Row],[Longitude]]))) *3958.756</f>
        <v>12.439282911481813</v>
      </c>
      <c r="N705" s="5">
        <f>Table22[[#This Row],[Permit Approval Date]]-Table22[[#This Row],[Permit Submitted Date]]</f>
        <v>0</v>
      </c>
    </row>
    <row r="706" spans="1:14">
      <c r="A706" t="str">
        <f>"Norman"</f>
        <v>Norman</v>
      </c>
      <c r="B706">
        <v>0</v>
      </c>
      <c r="D706">
        <v>1</v>
      </c>
      <c r="E706">
        <v>22</v>
      </c>
      <c r="F706" s="1">
        <v>42817</v>
      </c>
      <c r="G706" s="1">
        <v>42824</v>
      </c>
      <c r="H706">
        <v>3</v>
      </c>
      <c r="I706">
        <v>27.38</v>
      </c>
      <c r="J706">
        <v>0</v>
      </c>
      <c r="K706">
        <v>35.602937899999993</v>
      </c>
      <c r="L706">
        <v>-97.686161600000005</v>
      </c>
      <c r="M706" s="5">
        <f>ACOS(COS(RADIANS(90-$P$2)) *COS(RADIANS(90-Table224[[#This Row],[Latitude]])) +SIN(RADIANS(90-$P$2)) *SIN(RADIANS(90-Table224[[#This Row],[Latitude]])) *COS(RADIANS($Q$2-Table224[[#This Row],[Longitude]]))) *3958.756</f>
        <v>30.559712201892509</v>
      </c>
      <c r="N706" s="5">
        <f>Table22[[#This Row],[Permit Approval Date]]-Table22[[#This Row],[Permit Submitted Date]]</f>
        <v>0</v>
      </c>
    </row>
    <row r="707" spans="1:14">
      <c r="A707" t="str">
        <f>"Norman"</f>
        <v>Norman</v>
      </c>
      <c r="B707">
        <v>1</v>
      </c>
      <c r="C707">
        <v>1</v>
      </c>
      <c r="D707">
        <v>1</v>
      </c>
      <c r="E707">
        <v>22</v>
      </c>
      <c r="F707" s="1">
        <v>42823</v>
      </c>
      <c r="G707" s="1">
        <v>42836</v>
      </c>
      <c r="H707">
        <v>6</v>
      </c>
      <c r="I707">
        <v>36.5</v>
      </c>
      <c r="J707">
        <v>7.77</v>
      </c>
      <c r="K707">
        <v>35.040954999999997</v>
      </c>
      <c r="L707">
        <v>-97.311639999999997</v>
      </c>
      <c r="M707" s="5">
        <f>ACOS(COS(RADIANS(90-$P$2)) *COS(RADIANS(90-Table224[[#This Row],[Latitude]])) +SIN(RADIANS(90-$P$2)) *SIN(RADIANS(90-Table224[[#This Row],[Latitude]])) *COS(RADIANS($Q$2-Table224[[#This Row],[Longitude]]))) *3958.756</f>
        <v>13.723512092077399</v>
      </c>
      <c r="N707" s="5">
        <f>Table22[[#This Row],[Permit Approval Date]]-Table22[[#This Row],[Permit Submitted Date]]</f>
        <v>0</v>
      </c>
    </row>
    <row r="708" spans="1:14">
      <c r="A708" t="str">
        <f>"Norman"</f>
        <v>Norman</v>
      </c>
      <c r="B708">
        <v>0</v>
      </c>
      <c r="D708">
        <v>1</v>
      </c>
      <c r="E708">
        <v>22</v>
      </c>
      <c r="F708" s="1">
        <v>42836</v>
      </c>
      <c r="G708" s="1">
        <v>42836</v>
      </c>
      <c r="H708">
        <v>5</v>
      </c>
      <c r="I708">
        <v>45.34</v>
      </c>
      <c r="J708">
        <v>0</v>
      </c>
      <c r="K708">
        <v>34.902937899999998</v>
      </c>
      <c r="L708">
        <v>-97.886161600000008</v>
      </c>
      <c r="M708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708" s="5">
        <f>Table22[[#This Row],[Permit Approval Date]]-Table22[[#This Row],[Permit Submitted Date]]</f>
        <v>7</v>
      </c>
    </row>
    <row r="709" spans="1:14">
      <c r="A709" t="str">
        <f>"Norman"</f>
        <v>Norman</v>
      </c>
      <c r="B709">
        <v>0</v>
      </c>
      <c r="D709">
        <v>1</v>
      </c>
      <c r="E709">
        <v>22</v>
      </c>
      <c r="F709" s="1">
        <v>42842</v>
      </c>
      <c r="G709" s="1">
        <v>42846</v>
      </c>
      <c r="H709">
        <v>7</v>
      </c>
      <c r="I709">
        <v>52.17</v>
      </c>
      <c r="J709">
        <v>0</v>
      </c>
      <c r="K709">
        <v>35.332937899999997</v>
      </c>
      <c r="L709">
        <v>-97.326161600000006</v>
      </c>
      <c r="M709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709" s="5">
        <f>Table22[[#This Row],[Permit Approval Date]]-Table22[[#This Row],[Permit Submitted Date]]</f>
        <v>0</v>
      </c>
    </row>
    <row r="710" spans="1:14">
      <c r="A710" t="str">
        <f>"Norman"</f>
        <v>Norman</v>
      </c>
      <c r="B710">
        <v>0</v>
      </c>
      <c r="D710">
        <v>1</v>
      </c>
      <c r="E710">
        <v>22</v>
      </c>
      <c r="F710" s="1">
        <v>42846</v>
      </c>
      <c r="G710" s="1">
        <v>42850</v>
      </c>
      <c r="H710">
        <v>3</v>
      </c>
      <c r="I710">
        <v>26.82</v>
      </c>
      <c r="J710">
        <v>0</v>
      </c>
      <c r="K710">
        <v>34.902937899999998</v>
      </c>
      <c r="L710">
        <v>-97.376161600000003</v>
      </c>
      <c r="M710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710" s="5">
        <f>Table22[[#This Row],[Permit Approval Date]]-Table22[[#This Row],[Permit Submitted Date]]</f>
        <v>0</v>
      </c>
    </row>
    <row r="711" spans="1:14">
      <c r="A711" t="str">
        <f>"Norman"</f>
        <v>Norman</v>
      </c>
      <c r="B711">
        <v>1</v>
      </c>
      <c r="D711">
        <v>1</v>
      </c>
      <c r="E711">
        <v>22</v>
      </c>
      <c r="F711" s="1">
        <v>42853</v>
      </c>
      <c r="G711" s="1">
        <v>42867</v>
      </c>
      <c r="H711">
        <v>11</v>
      </c>
      <c r="I711">
        <v>73.66</v>
      </c>
      <c r="J711">
        <v>6.54</v>
      </c>
      <c r="K711">
        <v>35.310557000000003</v>
      </c>
      <c r="L711">
        <v>-97.71018140000001</v>
      </c>
      <c r="M711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711" s="5">
        <f>Table22[[#This Row],[Permit Approval Date]]-Table22[[#This Row],[Permit Submitted Date]]</f>
        <v>0</v>
      </c>
    </row>
    <row r="712" spans="1:14">
      <c r="A712" t="str">
        <f>"Norman"</f>
        <v>Norman</v>
      </c>
      <c r="B712">
        <v>1</v>
      </c>
      <c r="C712">
        <v>1</v>
      </c>
      <c r="D712">
        <v>1</v>
      </c>
      <c r="E712">
        <v>22</v>
      </c>
      <c r="F712" s="1">
        <v>42853</v>
      </c>
      <c r="G712" s="1">
        <v>42860</v>
      </c>
      <c r="H712">
        <v>12</v>
      </c>
      <c r="I712">
        <v>83.559999999999988</v>
      </c>
      <c r="J712">
        <v>10.42</v>
      </c>
      <c r="K712">
        <v>35.210556999999994</v>
      </c>
      <c r="L712">
        <v>-97.610181400000016</v>
      </c>
      <c r="M712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712" s="5">
        <f>Table22[[#This Row],[Permit Approval Date]]-Table22[[#This Row],[Permit Submitted Date]]</f>
        <v>4</v>
      </c>
    </row>
    <row r="713" spans="1:14">
      <c r="A713" t="str">
        <f>"Norman"</f>
        <v>Norman</v>
      </c>
      <c r="B713">
        <v>0</v>
      </c>
      <c r="D713">
        <v>1</v>
      </c>
      <c r="E713">
        <v>22</v>
      </c>
      <c r="F713" s="1">
        <v>42856</v>
      </c>
      <c r="G713" s="1">
        <v>42865</v>
      </c>
      <c r="H713">
        <v>3</v>
      </c>
      <c r="I713">
        <v>21.03</v>
      </c>
      <c r="J713">
        <v>0</v>
      </c>
      <c r="K713">
        <v>35.212937899999993</v>
      </c>
      <c r="L713">
        <v>-97.576161600000006</v>
      </c>
      <c r="M713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713" s="5">
        <f>Table22[[#This Row],[Permit Approval Date]]-Table22[[#This Row],[Permit Submitted Date]]</f>
        <v>1</v>
      </c>
    </row>
    <row r="714" spans="1:14">
      <c r="A714" t="str">
        <f>"Norman"</f>
        <v>Norman</v>
      </c>
      <c r="B714">
        <v>1</v>
      </c>
      <c r="C714">
        <v>1</v>
      </c>
      <c r="D714">
        <v>1</v>
      </c>
      <c r="E714">
        <v>22</v>
      </c>
      <c r="F714" s="1">
        <v>42864</v>
      </c>
      <c r="G714" s="1">
        <v>42873</v>
      </c>
      <c r="H714">
        <v>10</v>
      </c>
      <c r="I714">
        <v>57.269999999999996</v>
      </c>
      <c r="J714">
        <v>8.48</v>
      </c>
      <c r="K714">
        <v>35.203924999999998</v>
      </c>
      <c r="L714">
        <v>-97.459214000000003</v>
      </c>
      <c r="M714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714" s="5">
        <f>Table22[[#This Row],[Permit Approval Date]]-Table22[[#This Row],[Permit Submitted Date]]</f>
        <v>7</v>
      </c>
    </row>
    <row r="715" spans="1:14">
      <c r="A715" t="str">
        <f>"Norman"</f>
        <v>Norman</v>
      </c>
      <c r="B715">
        <v>1</v>
      </c>
      <c r="D715">
        <v>1</v>
      </c>
      <c r="E715">
        <v>22</v>
      </c>
      <c r="F715" s="1">
        <v>42865</v>
      </c>
      <c r="G715" s="1">
        <v>42879</v>
      </c>
      <c r="H715">
        <v>13</v>
      </c>
      <c r="I715">
        <v>85.52</v>
      </c>
      <c r="J715">
        <v>7</v>
      </c>
      <c r="K715">
        <v>35.270556999999997</v>
      </c>
      <c r="L715">
        <v>-97.490181400000012</v>
      </c>
      <c r="M715" s="5">
        <f>ACOS(COS(RADIANS(90-$P$2)) *COS(RADIANS(90-Table224[[#This Row],[Latitude]])) +SIN(RADIANS(90-$P$2)) *SIN(RADIANS(90-Table224[[#This Row],[Latitude]])) *COS(RADIANS($Q$2-Table224[[#This Row],[Longitude]]))) *3958.756</f>
        <v>5.0888713619078683</v>
      </c>
      <c r="N715" s="5">
        <f>Table22[[#This Row],[Permit Approval Date]]-Table22[[#This Row],[Permit Submitted Date]]</f>
        <v>0</v>
      </c>
    </row>
    <row r="716" spans="1:14">
      <c r="A716" t="str">
        <f>"Norman"</f>
        <v>Norman</v>
      </c>
      <c r="B716">
        <v>1</v>
      </c>
      <c r="D716">
        <v>1</v>
      </c>
      <c r="E716">
        <v>22</v>
      </c>
      <c r="F716" s="1">
        <v>42866</v>
      </c>
      <c r="G716" s="1">
        <v>42878</v>
      </c>
      <c r="H716">
        <v>7</v>
      </c>
      <c r="I716">
        <v>44.110000000000007</v>
      </c>
      <c r="J716">
        <v>2.0499999999999998</v>
      </c>
      <c r="K716">
        <v>35.162937899999996</v>
      </c>
      <c r="L716">
        <v>-96.9261616</v>
      </c>
      <c r="M716" s="5">
        <f>ACOS(COS(RADIANS(90-$P$2)) *COS(RADIANS(90-Table224[[#This Row],[Latitude]])) +SIN(RADIANS(90-$P$2)) *SIN(RADIANS(90-Table224[[#This Row],[Latitude]])) *COS(RADIANS($Q$2-Table224[[#This Row],[Longitude]]))) *3958.756</f>
        <v>29.540907678509793</v>
      </c>
      <c r="N716" s="5">
        <f>Table22[[#This Row],[Permit Approval Date]]-Table22[[#This Row],[Permit Submitted Date]]</f>
        <v>2</v>
      </c>
    </row>
    <row r="717" spans="1:14">
      <c r="A717" t="str">
        <f>"Norman"</f>
        <v>Norman</v>
      </c>
      <c r="B717">
        <v>1</v>
      </c>
      <c r="D717">
        <v>1</v>
      </c>
      <c r="E717">
        <v>22</v>
      </c>
      <c r="F717" s="1">
        <v>42866</v>
      </c>
      <c r="G717" s="1">
        <v>42878</v>
      </c>
      <c r="H717">
        <v>7</v>
      </c>
      <c r="I717">
        <v>44.110000000000007</v>
      </c>
      <c r="J717">
        <v>2.0499999999999998</v>
      </c>
      <c r="K717">
        <v>35.162937899999996</v>
      </c>
      <c r="L717">
        <v>-96.9261616</v>
      </c>
      <c r="M717" s="5">
        <f>ACOS(COS(RADIANS(90-$P$2)) *COS(RADIANS(90-Table224[[#This Row],[Latitude]])) +SIN(RADIANS(90-$P$2)) *SIN(RADIANS(90-Table224[[#This Row],[Latitude]])) *COS(RADIANS($Q$2-Table224[[#This Row],[Longitude]]))) *3958.756</f>
        <v>29.540907678509793</v>
      </c>
      <c r="N717" s="5">
        <f>Table22[[#This Row],[Permit Approval Date]]-Table22[[#This Row],[Permit Submitted Date]]</f>
        <v>0</v>
      </c>
    </row>
    <row r="718" spans="1:14">
      <c r="A718" t="str">
        <f>"Norman"</f>
        <v>Norman</v>
      </c>
      <c r="B718">
        <v>0</v>
      </c>
      <c r="D718">
        <v>1</v>
      </c>
      <c r="E718">
        <v>22</v>
      </c>
      <c r="F718" s="1">
        <v>42891</v>
      </c>
      <c r="G718" s="1">
        <v>42891</v>
      </c>
      <c r="H718">
        <v>4</v>
      </c>
      <c r="I718">
        <v>33.5</v>
      </c>
      <c r="J718">
        <v>0</v>
      </c>
      <c r="K718">
        <v>35.232937899999996</v>
      </c>
      <c r="L718">
        <v>-97.006161599999999</v>
      </c>
      <c r="M718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718" s="5">
        <f>Table22[[#This Row],[Permit Approval Date]]-Table22[[#This Row],[Permit Submitted Date]]</f>
        <v>0</v>
      </c>
    </row>
    <row r="719" spans="1:14">
      <c r="A719" t="str">
        <f>"Norman"</f>
        <v>Norman</v>
      </c>
      <c r="B719">
        <v>0</v>
      </c>
      <c r="D719">
        <v>1</v>
      </c>
      <c r="E719">
        <v>22</v>
      </c>
      <c r="F719" s="1">
        <v>42895</v>
      </c>
      <c r="G719" s="1">
        <v>42895</v>
      </c>
      <c r="H719">
        <v>4</v>
      </c>
      <c r="I719">
        <v>36.660000000000004</v>
      </c>
      <c r="J719">
        <v>0</v>
      </c>
      <c r="K719">
        <v>34.902937899999998</v>
      </c>
      <c r="L719">
        <v>-97.886161600000008</v>
      </c>
      <c r="M719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719" s="5">
        <f>Table22[[#This Row],[Permit Approval Date]]-Table22[[#This Row],[Permit Submitted Date]]</f>
        <v>2</v>
      </c>
    </row>
    <row r="720" spans="1:14">
      <c r="A720" t="str">
        <f>"Norman"</f>
        <v>Norman</v>
      </c>
      <c r="B720">
        <v>0</v>
      </c>
      <c r="D720">
        <v>1</v>
      </c>
      <c r="E720">
        <v>22</v>
      </c>
      <c r="F720" s="1">
        <v>42899</v>
      </c>
      <c r="G720" s="1">
        <v>42915</v>
      </c>
      <c r="H720">
        <v>4</v>
      </c>
      <c r="I720">
        <v>31.869999999999997</v>
      </c>
      <c r="J720">
        <v>0</v>
      </c>
      <c r="K720">
        <v>35.352937899999993</v>
      </c>
      <c r="L720">
        <v>-97.196161599999996</v>
      </c>
      <c r="M720" s="5">
        <f>ACOS(COS(RADIANS(90-$P$2)) *COS(RADIANS(90-Table224[[#This Row],[Latitude]])) +SIN(RADIANS(90-$P$2)) *SIN(RADIANS(90-Table224[[#This Row],[Latitude]])) *COS(RADIANS($Q$2-Table224[[#This Row],[Longitude]]))) *3958.756</f>
        <v>17.393696381103698</v>
      </c>
      <c r="N720" s="5">
        <f>Table22[[#This Row],[Permit Approval Date]]-Table22[[#This Row],[Permit Submitted Date]]</f>
        <v>0</v>
      </c>
    </row>
    <row r="721" spans="1:14">
      <c r="A721" t="str">
        <f>"Norman"</f>
        <v>Norman</v>
      </c>
      <c r="B721">
        <v>1</v>
      </c>
      <c r="D721">
        <v>1</v>
      </c>
      <c r="E721">
        <v>22</v>
      </c>
      <c r="F721" s="1">
        <v>42902</v>
      </c>
      <c r="G721" s="1">
        <v>42902</v>
      </c>
      <c r="H721">
        <v>5</v>
      </c>
      <c r="I721">
        <v>36.410000000000004</v>
      </c>
      <c r="J721">
        <v>0</v>
      </c>
      <c r="K721">
        <v>35.065301499999997</v>
      </c>
      <c r="L721">
        <v>-97.206652800000001</v>
      </c>
      <c r="M721" s="5">
        <f>ACOS(COS(RADIANS(90-$P$2)) *COS(RADIANS(90-Table224[[#This Row],[Latitude]])) +SIN(RADIANS(90-$P$2)) *SIN(RADIANS(90-Table224[[#This Row],[Latitude]])) *COS(RADIANS($Q$2-Table224[[#This Row],[Longitude]]))) *3958.756</f>
        <v>16.686641062063039</v>
      </c>
      <c r="N721" s="5">
        <f>Table22[[#This Row],[Permit Approval Date]]-Table22[[#This Row],[Permit Submitted Date]]</f>
        <v>21</v>
      </c>
    </row>
    <row r="722" spans="1:14">
      <c r="A722" t="str">
        <f>"Norman"</f>
        <v>Norman</v>
      </c>
      <c r="B722">
        <v>0</v>
      </c>
      <c r="D722">
        <v>1</v>
      </c>
      <c r="E722">
        <v>22</v>
      </c>
      <c r="F722" s="1">
        <v>42909</v>
      </c>
      <c r="G722" s="1">
        <v>42909</v>
      </c>
      <c r="H722">
        <v>9</v>
      </c>
      <c r="I722">
        <v>62.99</v>
      </c>
      <c r="J722">
        <v>0</v>
      </c>
      <c r="K722">
        <v>35.102937899999993</v>
      </c>
      <c r="L722">
        <v>-97.756161599999999</v>
      </c>
      <c r="M722" s="5">
        <f>ACOS(COS(RADIANS(90-$P$2)) *COS(RADIANS(90-Table224[[#This Row],[Latitude]])) +SIN(RADIANS(90-$P$2)) *SIN(RADIANS(90-Table224[[#This Row],[Latitude]])) *COS(RADIANS($Q$2-Table224[[#This Row],[Longitude]]))) *3958.756</f>
        <v>18.882438005172606</v>
      </c>
      <c r="N722" s="5">
        <f>Table22[[#This Row],[Permit Approval Date]]-Table22[[#This Row],[Permit Submitted Date]]</f>
        <v>0</v>
      </c>
    </row>
    <row r="723" spans="1:14">
      <c r="A723" t="str">
        <f>"Norman"</f>
        <v>Norman</v>
      </c>
      <c r="B723">
        <v>0</v>
      </c>
      <c r="D723">
        <v>1</v>
      </c>
      <c r="E723">
        <v>22</v>
      </c>
      <c r="F723" s="1">
        <v>42913</v>
      </c>
      <c r="G723" s="1">
        <v>42913</v>
      </c>
      <c r="H723">
        <v>3</v>
      </c>
      <c r="I723">
        <v>31.909999999999997</v>
      </c>
      <c r="J723">
        <v>0</v>
      </c>
      <c r="K723">
        <v>35.162937899999996</v>
      </c>
      <c r="L723">
        <v>-96.9261616</v>
      </c>
      <c r="M723" s="5">
        <f>ACOS(COS(RADIANS(90-$P$2)) *COS(RADIANS(90-Table224[[#This Row],[Latitude]])) +SIN(RADIANS(90-$P$2)) *SIN(RADIANS(90-Table224[[#This Row],[Latitude]])) *COS(RADIANS($Q$2-Table224[[#This Row],[Longitude]]))) *3958.756</f>
        <v>29.540907678509793</v>
      </c>
      <c r="N723" s="5">
        <f>Table22[[#This Row],[Permit Approval Date]]-Table22[[#This Row],[Permit Submitted Date]]</f>
        <v>0</v>
      </c>
    </row>
    <row r="724" spans="1:14">
      <c r="A724" t="str">
        <f>"Norman"</f>
        <v>Norman</v>
      </c>
      <c r="B724">
        <v>0</v>
      </c>
      <c r="D724">
        <v>1</v>
      </c>
      <c r="E724">
        <v>22</v>
      </c>
      <c r="F724" s="1">
        <v>42913</v>
      </c>
      <c r="G724" s="1">
        <v>42921</v>
      </c>
      <c r="H724">
        <v>4</v>
      </c>
      <c r="I724">
        <v>28.770000000000003</v>
      </c>
      <c r="J724">
        <v>0</v>
      </c>
      <c r="K724">
        <v>35.482937899999996</v>
      </c>
      <c r="L724">
        <v>-97.206161600000001</v>
      </c>
      <c r="M724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724" s="5">
        <f>Table22[[#This Row],[Permit Approval Date]]-Table22[[#This Row],[Permit Submitted Date]]</f>
        <v>0</v>
      </c>
    </row>
    <row r="725" spans="1:14">
      <c r="A725" t="str">
        <f>"Norman"</f>
        <v>Norman</v>
      </c>
      <c r="B725">
        <v>0</v>
      </c>
      <c r="D725">
        <v>1</v>
      </c>
      <c r="E725">
        <v>22</v>
      </c>
      <c r="F725" s="1">
        <v>42923</v>
      </c>
      <c r="G725" s="1">
        <v>42923</v>
      </c>
      <c r="H725">
        <v>6</v>
      </c>
      <c r="I725">
        <v>40.76</v>
      </c>
      <c r="J725">
        <v>0</v>
      </c>
      <c r="K725">
        <v>35.362937899999999</v>
      </c>
      <c r="L725">
        <v>-97.116161599999998</v>
      </c>
      <c r="M725" s="5">
        <f>ACOS(COS(RADIANS(90-$P$2)) *COS(RADIANS(90-Table224[[#This Row],[Latitude]])) +SIN(RADIANS(90-$P$2)) *SIN(RADIANS(90-Table224[[#This Row],[Latitude]])) *COS(RADIANS($Q$2-Table224[[#This Row],[Longitude]]))) *3958.756</f>
        <v>21.560319683425128</v>
      </c>
      <c r="N725" s="5">
        <f>Table22[[#This Row],[Permit Approval Date]]-Table22[[#This Row],[Permit Submitted Date]]</f>
        <v>4</v>
      </c>
    </row>
    <row r="726" spans="1:14">
      <c r="A726" t="str">
        <f>"Norman"</f>
        <v>Norman</v>
      </c>
      <c r="B726">
        <v>1</v>
      </c>
      <c r="D726">
        <v>1</v>
      </c>
      <c r="E726">
        <v>22</v>
      </c>
      <c r="F726" s="1">
        <v>42930</v>
      </c>
      <c r="G726" s="1">
        <v>42930</v>
      </c>
      <c r="H726">
        <v>8</v>
      </c>
      <c r="I726">
        <v>63.21</v>
      </c>
      <c r="J726">
        <v>0</v>
      </c>
      <c r="K726">
        <v>35.170954999999999</v>
      </c>
      <c r="L726">
        <v>-97.531639999999996</v>
      </c>
      <c r="M726" s="5">
        <f>ACOS(COS(RADIANS(90-$P$2)) *COS(RADIANS(90-Table224[[#This Row],[Latitude]])) +SIN(RADIANS(90-$P$2)) *SIN(RADIANS(90-Table224[[#This Row],[Latitude]])) *COS(RADIANS($Q$2-Table224[[#This Row],[Longitude]]))) *3958.756</f>
        <v>5.3791098180254622</v>
      </c>
      <c r="N726" s="5">
        <f>Table22[[#This Row],[Permit Approval Date]]-Table22[[#This Row],[Permit Submitted Date]]</f>
        <v>11</v>
      </c>
    </row>
    <row r="727" spans="1:14">
      <c r="A727" t="str">
        <f>"Norman"</f>
        <v>Norman</v>
      </c>
      <c r="B727">
        <v>0</v>
      </c>
      <c r="D727">
        <v>1</v>
      </c>
      <c r="E727">
        <v>22</v>
      </c>
      <c r="F727" s="1">
        <v>42934</v>
      </c>
      <c r="G727" s="1">
        <v>42941</v>
      </c>
      <c r="H727">
        <v>3</v>
      </c>
      <c r="I727">
        <v>29.099999999999998</v>
      </c>
      <c r="J727">
        <v>0</v>
      </c>
      <c r="K727">
        <v>34.902937899999998</v>
      </c>
      <c r="L727">
        <v>-97.376161600000003</v>
      </c>
      <c r="M727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727" s="5">
        <f>Table22[[#This Row],[Permit Approval Date]]-Table22[[#This Row],[Permit Submitted Date]]</f>
        <v>11</v>
      </c>
    </row>
    <row r="728" spans="1:14">
      <c r="A728" t="str">
        <f>"Norman"</f>
        <v>Norman</v>
      </c>
      <c r="B728">
        <v>1</v>
      </c>
      <c r="D728">
        <v>1</v>
      </c>
      <c r="E728">
        <v>22</v>
      </c>
      <c r="F728" s="1">
        <v>42940</v>
      </c>
      <c r="G728" s="1">
        <v>42957</v>
      </c>
      <c r="H728">
        <v>9</v>
      </c>
      <c r="I728">
        <v>68.359999999999985</v>
      </c>
      <c r="J728">
        <v>0</v>
      </c>
      <c r="K728">
        <v>35.572431399999999</v>
      </c>
      <c r="L728">
        <v>-97.563839600000009</v>
      </c>
      <c r="M728" s="5">
        <f>ACOS(COS(RADIANS(90-$P$2)) *COS(RADIANS(90-Table224[[#This Row],[Latitude]])) +SIN(RADIANS(90-$P$2)) *SIN(RADIANS(90-Table224[[#This Row],[Latitude]])) *COS(RADIANS($Q$2-Table224[[#This Row],[Longitude]]))) *3958.756</f>
        <v>26.160153350215055</v>
      </c>
      <c r="N728" s="5">
        <f>Table22[[#This Row],[Permit Approval Date]]-Table22[[#This Row],[Permit Submitted Date]]</f>
        <v>0</v>
      </c>
    </row>
    <row r="729" spans="1:14">
      <c r="A729" t="str">
        <f>"Norman"</f>
        <v>Norman</v>
      </c>
      <c r="B729">
        <v>1</v>
      </c>
      <c r="C729">
        <v>1</v>
      </c>
      <c r="D729">
        <v>2</v>
      </c>
      <c r="E729">
        <v>22</v>
      </c>
      <c r="F729" s="1">
        <v>42943</v>
      </c>
      <c r="G729" s="1">
        <v>42943</v>
      </c>
      <c r="H729">
        <v>14</v>
      </c>
      <c r="I729">
        <v>92.740000000000009</v>
      </c>
      <c r="J729">
        <v>12.219999999999999</v>
      </c>
      <c r="K729">
        <v>35.310557000000003</v>
      </c>
      <c r="L729">
        <v>-97.71018140000001</v>
      </c>
      <c r="M729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729" s="5">
        <f>Table22[[#This Row],[Permit Approval Date]]-Table22[[#This Row],[Permit Submitted Date]]</f>
        <v>0</v>
      </c>
    </row>
    <row r="730" spans="1:14">
      <c r="A730" t="str">
        <f>"Norman"</f>
        <v>Norman</v>
      </c>
      <c r="B730">
        <v>1</v>
      </c>
      <c r="D730">
        <v>1</v>
      </c>
      <c r="E730">
        <v>22</v>
      </c>
      <c r="F730" s="1">
        <v>42948</v>
      </c>
      <c r="G730" s="1">
        <v>42964</v>
      </c>
      <c r="H730">
        <v>10</v>
      </c>
      <c r="I730">
        <v>59.519999999999996</v>
      </c>
      <c r="J730">
        <v>6.63</v>
      </c>
      <c r="K730">
        <v>35.112937899999999</v>
      </c>
      <c r="L730">
        <v>-97.946161599999996</v>
      </c>
      <c r="M730" s="5">
        <f>ACOS(COS(RADIANS(90-$P$2)) *COS(RADIANS(90-Table224[[#This Row],[Latitude]])) +SIN(RADIANS(90-$P$2)) *SIN(RADIANS(90-Table224[[#This Row],[Latitude]])) *COS(RADIANS($Q$2-Table224[[#This Row],[Longitude]]))) *3958.756</f>
        <v>28.942207529288897</v>
      </c>
      <c r="N730" s="5">
        <f>Table22[[#This Row],[Permit Approval Date]]-Table22[[#This Row],[Permit Submitted Date]]</f>
        <v>10</v>
      </c>
    </row>
    <row r="731" spans="1:14">
      <c r="A731" t="str">
        <f>"Norman"</f>
        <v>Norman</v>
      </c>
      <c r="B731">
        <v>1</v>
      </c>
      <c r="D731">
        <v>1</v>
      </c>
      <c r="E731">
        <v>22</v>
      </c>
      <c r="F731" s="1">
        <v>42948</v>
      </c>
      <c r="G731" s="1">
        <v>42964</v>
      </c>
      <c r="H731">
        <v>10</v>
      </c>
      <c r="I731">
        <v>59.519999999999996</v>
      </c>
      <c r="J731">
        <v>6.63</v>
      </c>
      <c r="K731">
        <v>35.112937899999999</v>
      </c>
      <c r="L731">
        <v>-97.946161599999996</v>
      </c>
      <c r="M731" s="5">
        <f>ACOS(COS(RADIANS(90-$P$2)) *COS(RADIANS(90-Table224[[#This Row],[Latitude]])) +SIN(RADIANS(90-$P$2)) *SIN(RADIANS(90-Table224[[#This Row],[Latitude]])) *COS(RADIANS($Q$2-Table224[[#This Row],[Longitude]]))) *3958.756</f>
        <v>28.942207529288897</v>
      </c>
      <c r="N731" s="5">
        <f>Table22[[#This Row],[Permit Approval Date]]-Table22[[#This Row],[Permit Submitted Date]]</f>
        <v>10</v>
      </c>
    </row>
    <row r="732" spans="1:14">
      <c r="A732" t="str">
        <f>"Norman"</f>
        <v>Norman</v>
      </c>
      <c r="B732">
        <v>1</v>
      </c>
      <c r="D732">
        <v>1</v>
      </c>
      <c r="E732">
        <v>22</v>
      </c>
      <c r="F732" s="1">
        <v>42957</v>
      </c>
      <c r="G732" s="1">
        <v>42958</v>
      </c>
      <c r="H732">
        <v>6</v>
      </c>
      <c r="I732">
        <v>51.08</v>
      </c>
      <c r="J732">
        <v>0</v>
      </c>
      <c r="K732">
        <v>35.320954999999998</v>
      </c>
      <c r="L732">
        <v>-97.271640000000005</v>
      </c>
      <c r="M732" s="5">
        <f>ACOS(COS(RADIANS(90-$P$2)) *COS(RADIANS(90-Table224[[#This Row],[Latitude]])) +SIN(RADIANS(90-$P$2)) *SIN(RADIANS(90-Table224[[#This Row],[Latitude]])) *COS(RADIANS($Q$2-Table224[[#This Row],[Longitude]]))) *3958.756</f>
        <v>12.667085104072182</v>
      </c>
      <c r="N732" s="5">
        <f>Table22[[#This Row],[Permit Approval Date]]-Table22[[#This Row],[Permit Submitted Date]]</f>
        <v>0</v>
      </c>
    </row>
    <row r="733" spans="1:14">
      <c r="A733" t="str">
        <f>"Norman"</f>
        <v>Norman</v>
      </c>
      <c r="B733">
        <v>0</v>
      </c>
      <c r="D733">
        <v>1</v>
      </c>
      <c r="E733">
        <v>22</v>
      </c>
      <c r="F733" s="1">
        <v>42977</v>
      </c>
      <c r="G733" s="1">
        <v>42986</v>
      </c>
      <c r="H733">
        <v>8</v>
      </c>
      <c r="I733">
        <v>57.57</v>
      </c>
      <c r="J733">
        <v>0</v>
      </c>
      <c r="K733">
        <v>35.202937899999995</v>
      </c>
      <c r="L733">
        <v>-97.206161600000001</v>
      </c>
      <c r="M733" s="5">
        <f>ACOS(COS(RADIANS(90-$P$2)) *COS(RADIANS(90-Table224[[#This Row],[Latitude]])) +SIN(RADIANS(90-$P$2)) *SIN(RADIANS(90-Table224[[#This Row],[Latitude]])) *COS(RADIANS($Q$2-Table224[[#This Row],[Longitude]]))) *3958.756</f>
        <v>13.577014277156541</v>
      </c>
      <c r="N733" s="5">
        <f>Table22[[#This Row],[Permit Approval Date]]-Table22[[#This Row],[Permit Submitted Date]]</f>
        <v>9</v>
      </c>
    </row>
    <row r="734" spans="1:14">
      <c r="A734" t="str">
        <f>"Norman"</f>
        <v>Norman</v>
      </c>
      <c r="B734">
        <v>0</v>
      </c>
      <c r="D734">
        <v>1</v>
      </c>
      <c r="E734">
        <v>22</v>
      </c>
      <c r="F734" s="1">
        <v>42989</v>
      </c>
      <c r="G734" s="1">
        <v>42989</v>
      </c>
      <c r="H734">
        <v>4</v>
      </c>
      <c r="I734">
        <v>32.880000000000003</v>
      </c>
      <c r="J734">
        <v>3.75</v>
      </c>
      <c r="K734">
        <v>35.472937899999998</v>
      </c>
      <c r="L734">
        <v>-97.026161599999995</v>
      </c>
      <c r="M734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734" s="5">
        <f>Table22[[#This Row],[Permit Approval Date]]-Table22[[#This Row],[Permit Submitted Date]]</f>
        <v>4</v>
      </c>
    </row>
    <row r="735" spans="1:14">
      <c r="A735" t="str">
        <f>"Norman"</f>
        <v>Norman</v>
      </c>
      <c r="B735">
        <v>0</v>
      </c>
      <c r="D735">
        <v>2</v>
      </c>
      <c r="E735">
        <v>22</v>
      </c>
      <c r="F735" s="1">
        <v>43003</v>
      </c>
      <c r="G735" s="1">
        <v>43003</v>
      </c>
      <c r="H735">
        <v>4</v>
      </c>
      <c r="I735">
        <v>40.28</v>
      </c>
      <c r="J735">
        <v>0</v>
      </c>
      <c r="K735">
        <v>34.902937899999998</v>
      </c>
      <c r="L735">
        <v>-97.886161600000008</v>
      </c>
      <c r="M735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735" s="5">
        <f>Table22[[#This Row],[Permit Approval Date]]-Table22[[#This Row],[Permit Submitted Date]]</f>
        <v>7</v>
      </c>
    </row>
    <row r="736" spans="1:14">
      <c r="A736" t="str">
        <f>"Norman"</f>
        <v>Norman</v>
      </c>
      <c r="B736">
        <v>1</v>
      </c>
      <c r="D736">
        <v>1</v>
      </c>
      <c r="E736">
        <v>22</v>
      </c>
      <c r="F736" s="1">
        <v>43004</v>
      </c>
      <c r="G736" s="1">
        <v>43005</v>
      </c>
      <c r="H736">
        <v>6</v>
      </c>
      <c r="I736">
        <v>52.84</v>
      </c>
      <c r="J736">
        <v>0</v>
      </c>
      <c r="K736">
        <v>35.233924999999999</v>
      </c>
      <c r="L736">
        <v>-97.269214000000005</v>
      </c>
      <c r="M736" s="5">
        <f>ACOS(COS(RADIANS(90-$P$2)) *COS(RADIANS(90-Table224[[#This Row],[Latitude]])) +SIN(RADIANS(90-$P$2)) *SIN(RADIANS(90-Table224[[#This Row],[Latitude]])) *COS(RADIANS($Q$2-Table224[[#This Row],[Longitude]]))) *3958.756</f>
        <v>10.196972675987457</v>
      </c>
      <c r="N736" s="5">
        <f>Table22[[#This Row],[Permit Approval Date]]-Table22[[#This Row],[Permit Submitted Date]]</f>
        <v>0</v>
      </c>
    </row>
    <row r="737" spans="1:14">
      <c r="A737" t="str">
        <f>"Norman"</f>
        <v>Norman</v>
      </c>
      <c r="B737">
        <v>1</v>
      </c>
      <c r="D737">
        <v>1</v>
      </c>
      <c r="E737">
        <v>22</v>
      </c>
      <c r="F737" s="1">
        <v>43005</v>
      </c>
      <c r="G737" s="1">
        <v>43018</v>
      </c>
      <c r="H737">
        <v>6</v>
      </c>
      <c r="I737">
        <v>50.95</v>
      </c>
      <c r="J737">
        <v>0</v>
      </c>
      <c r="K737">
        <v>35.198142000000004</v>
      </c>
      <c r="L737">
        <v>-97.395610999999988</v>
      </c>
      <c r="M737" s="5">
        <f>ACOS(COS(RADIANS(90-$P$2)) *COS(RADIANS(90-Table224[[#This Row],[Latitude]])) +SIN(RADIANS(90-$P$2)) *SIN(RADIANS(90-Table224[[#This Row],[Latitude]])) *COS(RADIANS($Q$2-Table224[[#This Row],[Longitude]]))) *3958.756</f>
        <v>2.931419758170823</v>
      </c>
      <c r="N737" s="5">
        <f>Table22[[#This Row],[Permit Approval Date]]-Table22[[#This Row],[Permit Submitted Date]]</f>
        <v>0</v>
      </c>
    </row>
    <row r="738" spans="1:14">
      <c r="A738" t="str">
        <f>"Norman"</f>
        <v>Norman</v>
      </c>
      <c r="B738">
        <v>1</v>
      </c>
      <c r="C738">
        <v>1</v>
      </c>
      <c r="D738">
        <v>1</v>
      </c>
      <c r="E738">
        <v>22</v>
      </c>
      <c r="F738" s="1">
        <v>43006</v>
      </c>
      <c r="G738" s="1">
        <v>43025</v>
      </c>
      <c r="H738">
        <v>5</v>
      </c>
      <c r="I738">
        <v>38.75</v>
      </c>
      <c r="J738">
        <v>17.75</v>
      </c>
      <c r="K738">
        <v>35.200296100000003</v>
      </c>
      <c r="L738">
        <v>-97.456200200000012</v>
      </c>
      <c r="M738" s="5">
        <f>ACOS(COS(RADIANS(90-$P$2)) *COS(RADIANS(90-Table224[[#This Row],[Latitude]])) +SIN(RADIANS(90-$P$2)) *SIN(RADIANS(90-Table224[[#This Row],[Latitude]])) *COS(RADIANS($Q$2-Table224[[#This Row],[Longitude]]))) *3958.756</f>
        <v>0.67208451015404147</v>
      </c>
      <c r="N738" s="5">
        <f>Table22[[#This Row],[Permit Approval Date]]-Table22[[#This Row],[Permit Submitted Date]]</f>
        <v>0</v>
      </c>
    </row>
    <row r="739" spans="1:14">
      <c r="A739" t="str">
        <f>"Norman"</f>
        <v>Norman</v>
      </c>
      <c r="B739">
        <v>1</v>
      </c>
      <c r="D739">
        <v>2</v>
      </c>
      <c r="E739">
        <v>22</v>
      </c>
      <c r="F739" s="1">
        <v>43006</v>
      </c>
      <c r="G739" s="1">
        <v>43006</v>
      </c>
      <c r="H739">
        <v>10</v>
      </c>
      <c r="I739">
        <v>63.75</v>
      </c>
      <c r="J739">
        <v>5.0199999999999996</v>
      </c>
      <c r="K739">
        <v>35.180556999999993</v>
      </c>
      <c r="L739">
        <v>-97.540181399999994</v>
      </c>
      <c r="M739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739" s="5">
        <f>Table22[[#This Row],[Permit Approval Date]]-Table22[[#This Row],[Permit Submitted Date]]</f>
        <v>4</v>
      </c>
    </row>
    <row r="740" spans="1:14">
      <c r="A740" t="str">
        <f>"Norman"</f>
        <v>Norman</v>
      </c>
      <c r="B740">
        <v>1</v>
      </c>
      <c r="C740">
        <v>1</v>
      </c>
      <c r="D740">
        <v>1</v>
      </c>
      <c r="E740">
        <v>22</v>
      </c>
      <c r="F740" s="1">
        <v>43013</v>
      </c>
      <c r="G740" s="1">
        <v>43026</v>
      </c>
      <c r="H740">
        <v>9</v>
      </c>
      <c r="I740">
        <v>47.109999999999992</v>
      </c>
      <c r="J740">
        <v>19.97</v>
      </c>
      <c r="K740">
        <v>35.115773100000006</v>
      </c>
      <c r="L740">
        <v>-97.674911899999998</v>
      </c>
      <c r="M740" s="5">
        <f>ACOS(COS(RADIANS(90-$P$2)) *COS(RADIANS(90-Table224[[#This Row],[Latitude]])) +SIN(RADIANS(90-$P$2)) *SIN(RADIANS(90-Table224[[#This Row],[Latitude]])) *COS(RADIANS($Q$2-Table224[[#This Row],[Longitude]]))) *3958.756</f>
        <v>14.325346708328922</v>
      </c>
      <c r="N740" s="5">
        <f>Table22[[#This Row],[Permit Approval Date]]-Table22[[#This Row],[Permit Submitted Date]]</f>
        <v>0</v>
      </c>
    </row>
    <row r="741" spans="1:14">
      <c r="A741" t="str">
        <f>"Norman"</f>
        <v>Norman</v>
      </c>
      <c r="B741">
        <v>0</v>
      </c>
      <c r="D741">
        <v>1</v>
      </c>
      <c r="E741">
        <v>22</v>
      </c>
      <c r="F741" s="1">
        <v>43025</v>
      </c>
      <c r="G741" s="1">
        <v>43025</v>
      </c>
      <c r="H741">
        <v>4</v>
      </c>
      <c r="I741">
        <v>42.269999999999996</v>
      </c>
      <c r="J741">
        <v>0</v>
      </c>
      <c r="K741">
        <v>35.232937899999996</v>
      </c>
      <c r="L741">
        <v>-97.006161599999999</v>
      </c>
      <c r="M741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741" s="5">
        <f>Table22[[#This Row],[Permit Approval Date]]-Table22[[#This Row],[Permit Submitted Date]]</f>
        <v>0</v>
      </c>
    </row>
    <row r="742" spans="1:14">
      <c r="A742" t="str">
        <f>"Norman"</f>
        <v>Norman</v>
      </c>
      <c r="B742">
        <v>0</v>
      </c>
      <c r="D742">
        <v>1</v>
      </c>
      <c r="E742">
        <v>22</v>
      </c>
      <c r="F742" s="1">
        <v>43028</v>
      </c>
      <c r="G742" s="1">
        <v>43049</v>
      </c>
      <c r="H742">
        <v>6</v>
      </c>
      <c r="I742">
        <v>48.31</v>
      </c>
      <c r="J742">
        <v>0</v>
      </c>
      <c r="K742">
        <v>35.332937899999997</v>
      </c>
      <c r="L742">
        <v>-97.326161600000006</v>
      </c>
      <c r="M742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742" s="5">
        <f>Table22[[#This Row],[Permit Approval Date]]-Table22[[#This Row],[Permit Submitted Date]]</f>
        <v>10</v>
      </c>
    </row>
    <row r="743" spans="1:14">
      <c r="A743" t="str">
        <f>"Norman"</f>
        <v>Norman</v>
      </c>
      <c r="B743">
        <v>0</v>
      </c>
      <c r="D743">
        <v>1</v>
      </c>
      <c r="E743">
        <v>22</v>
      </c>
      <c r="F743" s="1">
        <v>43032</v>
      </c>
      <c r="G743" s="1">
        <v>43035</v>
      </c>
      <c r="H743">
        <v>5</v>
      </c>
      <c r="I743">
        <v>42.16</v>
      </c>
      <c r="J743">
        <v>0</v>
      </c>
      <c r="K743">
        <v>35.212937899999993</v>
      </c>
      <c r="L743">
        <v>-97.576161600000006</v>
      </c>
      <c r="M743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743" s="5">
        <f>Table22[[#This Row],[Permit Approval Date]]-Table22[[#This Row],[Permit Submitted Date]]</f>
        <v>3</v>
      </c>
    </row>
    <row r="744" spans="1:14">
      <c r="A744" t="str">
        <f>"Norman"</f>
        <v>Norman</v>
      </c>
      <c r="B744">
        <v>0</v>
      </c>
      <c r="D744">
        <v>1</v>
      </c>
      <c r="E744">
        <v>22</v>
      </c>
      <c r="F744" s="1">
        <v>43035</v>
      </c>
      <c r="G744" s="1">
        <v>43045</v>
      </c>
      <c r="H744">
        <v>7</v>
      </c>
      <c r="I744">
        <v>50.92</v>
      </c>
      <c r="J744">
        <v>0</v>
      </c>
      <c r="K744">
        <v>35.482937899999996</v>
      </c>
      <c r="L744">
        <v>-97.206161600000001</v>
      </c>
      <c r="M744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744" s="5">
        <f>Table22[[#This Row],[Permit Approval Date]]-Table22[[#This Row],[Permit Submitted Date]]</f>
        <v>7</v>
      </c>
    </row>
    <row r="745" spans="1:14">
      <c r="A745" t="str">
        <f>"Norman"</f>
        <v>Norman</v>
      </c>
      <c r="B745">
        <v>1</v>
      </c>
      <c r="D745">
        <v>1</v>
      </c>
      <c r="E745">
        <v>22</v>
      </c>
      <c r="F745" s="1">
        <v>43041</v>
      </c>
      <c r="G745" s="1">
        <v>43041</v>
      </c>
      <c r="H745">
        <v>8</v>
      </c>
      <c r="I745">
        <v>61.74</v>
      </c>
      <c r="J745">
        <v>0</v>
      </c>
      <c r="K745">
        <v>35.315345200000003</v>
      </c>
      <c r="L745">
        <v>-97.104357899999997</v>
      </c>
      <c r="M745" s="5">
        <f>ACOS(COS(RADIANS(90-$P$2)) *COS(RADIANS(90-Table224[[#This Row],[Latitude]])) +SIN(RADIANS(90-$P$2)) *SIN(RADIANS(90-Table224[[#This Row],[Latitude]])) *COS(RADIANS($Q$2-Table224[[#This Row],[Longitude]]))) *3958.756</f>
        <v>20.73299011149086</v>
      </c>
      <c r="N745" s="5">
        <f>Table22[[#This Row],[Permit Approval Date]]-Table22[[#This Row],[Permit Submitted Date]]</f>
        <v>3</v>
      </c>
    </row>
    <row r="746" spans="1:14">
      <c r="A746" t="str">
        <f>"Norman"</f>
        <v>Norman</v>
      </c>
      <c r="B746">
        <v>0</v>
      </c>
      <c r="D746">
        <v>1</v>
      </c>
      <c r="E746">
        <v>22</v>
      </c>
      <c r="F746" s="1">
        <v>43042</v>
      </c>
      <c r="G746" s="1">
        <v>43047</v>
      </c>
      <c r="H746">
        <v>7</v>
      </c>
      <c r="I746">
        <v>51.97</v>
      </c>
      <c r="J746">
        <v>0</v>
      </c>
      <c r="K746">
        <v>35.162937899999996</v>
      </c>
      <c r="L746">
        <v>-97.446161599999996</v>
      </c>
      <c r="M746" s="5">
        <f>ACOS(COS(RADIANS(90-$P$2)) *COS(RADIANS(90-Table224[[#This Row],[Latitude]])) +SIN(RADIANS(90-$P$2)) *SIN(RADIANS(90-Table224[[#This Row],[Latitude]])) *COS(RADIANS($Q$2-Table224[[#This Row],[Longitude]]))) *3958.756</f>
        <v>2.980183107586265</v>
      </c>
      <c r="N746" s="5">
        <f>Table22[[#This Row],[Permit Approval Date]]-Table22[[#This Row],[Permit Submitted Date]]</f>
        <v>8</v>
      </c>
    </row>
    <row r="747" spans="1:14">
      <c r="A747" t="str">
        <f>"Norman"</f>
        <v>Norman</v>
      </c>
      <c r="B747">
        <v>0</v>
      </c>
      <c r="D747">
        <v>1</v>
      </c>
      <c r="E747">
        <v>22</v>
      </c>
      <c r="F747" s="1">
        <v>43045</v>
      </c>
      <c r="G747" s="1">
        <v>43048</v>
      </c>
      <c r="H747">
        <v>17</v>
      </c>
      <c r="I747">
        <v>70.139999999999986</v>
      </c>
      <c r="J747">
        <v>0</v>
      </c>
      <c r="K747">
        <v>35.352937899999993</v>
      </c>
      <c r="L747">
        <v>-97.196161599999996</v>
      </c>
      <c r="M747" s="5">
        <f>ACOS(COS(RADIANS(90-$P$2)) *COS(RADIANS(90-Table224[[#This Row],[Latitude]])) +SIN(RADIANS(90-$P$2)) *SIN(RADIANS(90-Table224[[#This Row],[Latitude]])) *COS(RADIANS($Q$2-Table224[[#This Row],[Longitude]]))) *3958.756</f>
        <v>17.393696381103698</v>
      </c>
      <c r="N747" s="5">
        <f>Table22[[#This Row],[Permit Approval Date]]-Table22[[#This Row],[Permit Submitted Date]]</f>
        <v>5</v>
      </c>
    </row>
    <row r="748" spans="1:14">
      <c r="A748" t="str">
        <f>"Norman"</f>
        <v>Norman</v>
      </c>
      <c r="B748">
        <v>0</v>
      </c>
      <c r="D748">
        <v>1</v>
      </c>
      <c r="E748">
        <v>22</v>
      </c>
      <c r="F748" s="1">
        <v>43046</v>
      </c>
      <c r="G748" s="1">
        <v>43047</v>
      </c>
      <c r="H748">
        <v>4</v>
      </c>
      <c r="I748">
        <v>26.12</v>
      </c>
      <c r="J748">
        <v>0</v>
      </c>
      <c r="K748">
        <v>35.082937899999997</v>
      </c>
      <c r="L748">
        <v>-97.616161599999998</v>
      </c>
      <c r="M748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748" s="5">
        <f>Table22[[#This Row],[Permit Approval Date]]-Table22[[#This Row],[Permit Submitted Date]]</f>
        <v>6</v>
      </c>
    </row>
    <row r="749" spans="1:14">
      <c r="A749" t="str">
        <f>"Norman"</f>
        <v>Norman</v>
      </c>
      <c r="B749">
        <v>1</v>
      </c>
      <c r="D749">
        <v>1</v>
      </c>
      <c r="E749">
        <v>22</v>
      </c>
      <c r="F749" s="1">
        <v>43052</v>
      </c>
      <c r="G749" s="1">
        <v>43052</v>
      </c>
      <c r="H749">
        <v>11</v>
      </c>
      <c r="I749">
        <v>108.13000000000001</v>
      </c>
      <c r="J749">
        <v>6.5</v>
      </c>
      <c r="K749">
        <v>34.583205599999999</v>
      </c>
      <c r="L749">
        <v>-97.178782400000003</v>
      </c>
      <c r="M749" s="5">
        <f>ACOS(COS(RADIANS(90-$P$2)) *COS(RADIANS(90-Table224[[#This Row],[Latitude]])) +SIN(RADIANS(90-$P$2)) *SIN(RADIANS(90-Table224[[#This Row],[Latitude]])) *COS(RADIANS($Q$2-Table224[[#This Row],[Longitude]]))) *3958.756</f>
        <v>45.633899465568618</v>
      </c>
      <c r="N749" s="5">
        <f>Table22[[#This Row],[Permit Approval Date]]-Table22[[#This Row],[Permit Submitted Date]]</f>
        <v>5</v>
      </c>
    </row>
    <row r="750" spans="1:14">
      <c r="A750" t="str">
        <f>"Norman"</f>
        <v>Norman</v>
      </c>
      <c r="B750">
        <v>1</v>
      </c>
      <c r="D750">
        <v>1</v>
      </c>
      <c r="E750">
        <v>22</v>
      </c>
      <c r="F750" s="1">
        <v>43053</v>
      </c>
      <c r="G750" s="1">
        <v>43067</v>
      </c>
      <c r="H750">
        <v>10</v>
      </c>
      <c r="I750">
        <v>75.47</v>
      </c>
      <c r="J750">
        <v>0</v>
      </c>
      <c r="K750">
        <v>35.173621400000002</v>
      </c>
      <c r="L750">
        <v>-97.419232199999996</v>
      </c>
      <c r="M750" s="5">
        <f>ACOS(COS(RADIANS(90-$P$2)) *COS(RADIANS(90-Table224[[#This Row],[Latitude]])) +SIN(RADIANS(90-$P$2)) *SIN(RADIANS(90-Table224[[#This Row],[Latitude]])) *COS(RADIANS($Q$2-Table224[[#This Row],[Longitude]]))) *3958.756</f>
        <v>2.723531371916752</v>
      </c>
      <c r="N750" s="5">
        <f>Table22[[#This Row],[Permit Approval Date]]-Table22[[#This Row],[Permit Submitted Date]]</f>
        <v>0</v>
      </c>
    </row>
    <row r="751" spans="1:14">
      <c r="A751" t="str">
        <f>"Norman"</f>
        <v>Norman</v>
      </c>
      <c r="B751">
        <v>0</v>
      </c>
      <c r="D751">
        <v>1</v>
      </c>
      <c r="E751">
        <v>22</v>
      </c>
      <c r="F751" s="1">
        <v>43053</v>
      </c>
      <c r="G751" s="1">
        <v>43073</v>
      </c>
      <c r="H751">
        <v>7</v>
      </c>
      <c r="I751">
        <v>49.07</v>
      </c>
      <c r="J751">
        <v>0</v>
      </c>
      <c r="K751">
        <v>35.482937899999996</v>
      </c>
      <c r="L751">
        <v>-97.206161600000001</v>
      </c>
      <c r="M751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751" s="5">
        <f>Table22[[#This Row],[Permit Approval Date]]-Table22[[#This Row],[Permit Submitted Date]]</f>
        <v>0</v>
      </c>
    </row>
    <row r="752" spans="1:14">
      <c r="A752" t="str">
        <f>"Norman"</f>
        <v>Norman</v>
      </c>
      <c r="B752">
        <v>1</v>
      </c>
      <c r="D752">
        <v>1</v>
      </c>
      <c r="E752">
        <v>22</v>
      </c>
      <c r="F752" s="1">
        <v>43053</v>
      </c>
      <c r="G752" s="1">
        <v>43053</v>
      </c>
      <c r="H752">
        <v>9</v>
      </c>
      <c r="I752">
        <v>48.73</v>
      </c>
      <c r="J752">
        <v>3.35</v>
      </c>
      <c r="K752">
        <v>35.210556999999994</v>
      </c>
      <c r="L752">
        <v>-97.610181400000016</v>
      </c>
      <c r="M752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752" s="5">
        <f>Table22[[#This Row],[Permit Approval Date]]-Table22[[#This Row],[Permit Submitted Date]]</f>
        <v>5</v>
      </c>
    </row>
    <row r="753" spans="1:14">
      <c r="A753" t="str">
        <f>"Norman"</f>
        <v>Norman</v>
      </c>
      <c r="B753">
        <v>1</v>
      </c>
      <c r="D753">
        <v>1</v>
      </c>
      <c r="E753">
        <v>22</v>
      </c>
      <c r="F753" s="1">
        <v>43053</v>
      </c>
      <c r="G753" s="1">
        <v>43053</v>
      </c>
      <c r="H753">
        <v>6</v>
      </c>
      <c r="I753">
        <v>48.309999999999995</v>
      </c>
      <c r="J753">
        <v>0</v>
      </c>
      <c r="K753">
        <v>35.305345200000005</v>
      </c>
      <c r="L753">
        <v>-97.344357899999991</v>
      </c>
      <c r="M753" s="5">
        <f>ACOS(COS(RADIANS(90-$P$2)) *COS(RADIANS(90-Table224[[#This Row],[Latitude]])) +SIN(RADIANS(90-$P$2)) *SIN(RADIANS(90-Table224[[#This Row],[Latitude]])) *COS(RADIANS($Q$2-Table224[[#This Row],[Longitude]]))) *3958.756</f>
        <v>8.963193647309307</v>
      </c>
      <c r="N753" s="5">
        <f>Table22[[#This Row],[Permit Approval Date]]-Table22[[#This Row],[Permit Submitted Date]]</f>
        <v>0</v>
      </c>
    </row>
    <row r="754" spans="1:14">
      <c r="A754" t="str">
        <f>"Norman"</f>
        <v>Norman</v>
      </c>
      <c r="B754">
        <v>1</v>
      </c>
      <c r="D754">
        <v>1</v>
      </c>
      <c r="E754">
        <v>22</v>
      </c>
      <c r="F754" s="1">
        <v>43067</v>
      </c>
      <c r="G754" s="1">
        <v>43067</v>
      </c>
      <c r="H754">
        <v>4</v>
      </c>
      <c r="I754">
        <v>33.089999999999996</v>
      </c>
      <c r="J754">
        <v>4.0199999999999996</v>
      </c>
      <c r="K754">
        <v>35.310557000000003</v>
      </c>
      <c r="L754">
        <v>-97.71018140000001</v>
      </c>
      <c r="M754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754" s="5">
        <f>Table22[[#This Row],[Permit Approval Date]]-Table22[[#This Row],[Permit Submitted Date]]</f>
        <v>0</v>
      </c>
    </row>
    <row r="755" spans="1:14">
      <c r="A755" t="str">
        <f>"Norman"</f>
        <v>Norman</v>
      </c>
      <c r="B755">
        <v>1</v>
      </c>
      <c r="D755">
        <v>1</v>
      </c>
      <c r="E755">
        <v>22</v>
      </c>
      <c r="F755" s="1">
        <v>43069</v>
      </c>
      <c r="G755" s="1">
        <v>43076</v>
      </c>
      <c r="H755">
        <v>5</v>
      </c>
      <c r="I755">
        <v>52.78</v>
      </c>
      <c r="J755">
        <v>0</v>
      </c>
      <c r="K755">
        <v>35.198142000000004</v>
      </c>
      <c r="L755">
        <v>-97.395610999999988</v>
      </c>
      <c r="M755" s="5">
        <f>ACOS(COS(RADIANS(90-$P$2)) *COS(RADIANS(90-Table224[[#This Row],[Latitude]])) +SIN(RADIANS(90-$P$2)) *SIN(RADIANS(90-Table224[[#This Row],[Latitude]])) *COS(RADIANS($Q$2-Table224[[#This Row],[Longitude]]))) *3958.756</f>
        <v>2.931419758170823</v>
      </c>
      <c r="N755" s="5">
        <f>Table22[[#This Row],[Permit Approval Date]]-Table22[[#This Row],[Permit Submitted Date]]</f>
        <v>0</v>
      </c>
    </row>
    <row r="756" spans="1:14">
      <c r="A756" t="str">
        <f>"Norman"</f>
        <v>Norman</v>
      </c>
      <c r="B756">
        <v>1</v>
      </c>
      <c r="D756">
        <v>1</v>
      </c>
      <c r="E756">
        <v>22</v>
      </c>
      <c r="F756" s="1">
        <v>43069</v>
      </c>
      <c r="G756" s="1">
        <v>43069</v>
      </c>
      <c r="H756">
        <v>6</v>
      </c>
      <c r="I756">
        <v>40.68</v>
      </c>
      <c r="J756">
        <v>1.5</v>
      </c>
      <c r="K756">
        <v>35.260556999999999</v>
      </c>
      <c r="L756">
        <v>-97.540181399999994</v>
      </c>
      <c r="M756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756" s="5">
        <f>Table22[[#This Row],[Permit Approval Date]]-Table22[[#This Row],[Permit Submitted Date]]</f>
        <v>4</v>
      </c>
    </row>
    <row r="757" spans="1:14">
      <c r="A757" t="str">
        <f>"Norman"</f>
        <v>Norman</v>
      </c>
      <c r="B757">
        <v>0</v>
      </c>
      <c r="D757">
        <v>1</v>
      </c>
      <c r="E757">
        <v>22</v>
      </c>
      <c r="F757" s="1">
        <v>43070</v>
      </c>
      <c r="G757" s="1">
        <v>43083</v>
      </c>
      <c r="H757">
        <v>6</v>
      </c>
      <c r="I757">
        <v>59.989999999999995</v>
      </c>
      <c r="J757">
        <v>0</v>
      </c>
      <c r="K757">
        <v>35.032937899999993</v>
      </c>
      <c r="L757">
        <v>-97.356161600000007</v>
      </c>
      <c r="M757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757" s="5">
        <f>Table22[[#This Row],[Permit Approval Date]]-Table22[[#This Row],[Permit Submitted Date]]</f>
        <v>8</v>
      </c>
    </row>
    <row r="758" spans="1:14">
      <c r="A758" t="str">
        <f>"Norman"</f>
        <v>Norman</v>
      </c>
      <c r="B758">
        <v>1</v>
      </c>
      <c r="D758">
        <v>1</v>
      </c>
      <c r="E758">
        <v>22</v>
      </c>
      <c r="F758" s="1">
        <v>43070</v>
      </c>
      <c r="G758" s="1">
        <v>43081</v>
      </c>
      <c r="H758">
        <v>5</v>
      </c>
      <c r="I758">
        <v>47.629999999999995</v>
      </c>
      <c r="J758">
        <v>0</v>
      </c>
      <c r="K758">
        <v>35.008141999999999</v>
      </c>
      <c r="L758">
        <v>-97.375610999999992</v>
      </c>
      <c r="M758" s="5">
        <f>ACOS(COS(RADIANS(90-$P$2)) *COS(RADIANS(90-Table224[[#This Row],[Latitude]])) +SIN(RADIANS(90-$P$2)) *SIN(RADIANS(90-Table224[[#This Row],[Latitude]])) *COS(RADIANS($Q$2-Table224[[#This Row],[Longitude]]))) *3958.756</f>
        <v>14.252255103051054</v>
      </c>
      <c r="N758" s="5">
        <f>Table22[[#This Row],[Permit Approval Date]]-Table22[[#This Row],[Permit Submitted Date]]</f>
        <v>7</v>
      </c>
    </row>
    <row r="759" spans="1:14">
      <c r="A759" t="str">
        <f>"Norman"</f>
        <v>Norman</v>
      </c>
      <c r="B759">
        <v>0</v>
      </c>
      <c r="D759">
        <v>1</v>
      </c>
      <c r="E759">
        <v>22</v>
      </c>
      <c r="F759" s="1">
        <v>43070</v>
      </c>
      <c r="G759" s="1">
        <v>43076</v>
      </c>
      <c r="H759">
        <v>3</v>
      </c>
      <c r="I759">
        <v>26.83</v>
      </c>
      <c r="J759">
        <v>0</v>
      </c>
      <c r="K759">
        <v>35.092937899999995</v>
      </c>
      <c r="L759">
        <v>-97.336161599999997</v>
      </c>
      <c r="M759" s="5">
        <f>ACOS(COS(RADIANS(90-$P$2)) *COS(RADIANS(90-Table224[[#This Row],[Latitude]])) +SIN(RADIANS(90-$P$2)) *SIN(RADIANS(90-Table224[[#This Row],[Latitude]])) *COS(RADIANS($Q$2-Table224[[#This Row],[Longitude]]))) *3958.756</f>
        <v>10.001978842276545</v>
      </c>
      <c r="N759" s="5">
        <f>Table22[[#This Row],[Permit Approval Date]]-Table22[[#This Row],[Permit Submitted Date]]</f>
        <v>8</v>
      </c>
    </row>
    <row r="760" spans="1:14">
      <c r="A760" t="str">
        <f>"Norman"</f>
        <v>Norman</v>
      </c>
      <c r="B760">
        <v>1</v>
      </c>
      <c r="D760">
        <v>1</v>
      </c>
      <c r="E760">
        <v>22</v>
      </c>
      <c r="F760" s="1">
        <v>43073</v>
      </c>
      <c r="G760" s="1">
        <v>43081</v>
      </c>
      <c r="H760">
        <v>4</v>
      </c>
      <c r="I760">
        <v>41.6</v>
      </c>
      <c r="J760">
        <v>0</v>
      </c>
      <c r="K760">
        <v>35.008141999999999</v>
      </c>
      <c r="L760">
        <v>-97.375610999999992</v>
      </c>
      <c r="M760" s="5">
        <f>ACOS(COS(RADIANS(90-$P$2)) *COS(RADIANS(90-Table224[[#This Row],[Latitude]])) +SIN(RADIANS(90-$P$2)) *SIN(RADIANS(90-Table224[[#This Row],[Latitude]])) *COS(RADIANS($Q$2-Table224[[#This Row],[Longitude]]))) *3958.756</f>
        <v>14.252255103051054</v>
      </c>
      <c r="N760" s="5">
        <f>Table22[[#This Row],[Permit Approval Date]]-Table22[[#This Row],[Permit Submitted Date]]</f>
        <v>0</v>
      </c>
    </row>
    <row r="761" spans="1:14">
      <c r="A761" t="str">
        <f>"Norman"</f>
        <v>Norman</v>
      </c>
      <c r="B761">
        <v>0</v>
      </c>
      <c r="D761">
        <v>1</v>
      </c>
      <c r="E761">
        <v>22</v>
      </c>
      <c r="F761" s="1">
        <v>43074</v>
      </c>
      <c r="G761" s="1">
        <v>43080</v>
      </c>
      <c r="H761">
        <v>8</v>
      </c>
      <c r="I761">
        <v>59.699999999999996</v>
      </c>
      <c r="J761">
        <v>0</v>
      </c>
      <c r="K761">
        <v>35.362937899999999</v>
      </c>
      <c r="L761">
        <v>-97.116161599999998</v>
      </c>
      <c r="M761" s="5">
        <f>ACOS(COS(RADIANS(90-$P$2)) *COS(RADIANS(90-Table224[[#This Row],[Latitude]])) +SIN(RADIANS(90-$P$2)) *SIN(RADIANS(90-Table224[[#This Row],[Latitude]])) *COS(RADIANS($Q$2-Table224[[#This Row],[Longitude]]))) *3958.756</f>
        <v>21.560319683425128</v>
      </c>
      <c r="N761" s="5">
        <f>Table22[[#This Row],[Permit Approval Date]]-Table22[[#This Row],[Permit Submitted Date]]</f>
        <v>2</v>
      </c>
    </row>
    <row r="762" spans="1:14">
      <c r="A762" t="str">
        <f>"Norman"</f>
        <v>Norman</v>
      </c>
      <c r="B762">
        <v>0</v>
      </c>
      <c r="D762">
        <v>1</v>
      </c>
      <c r="E762">
        <v>22</v>
      </c>
      <c r="F762" s="1">
        <v>43074</v>
      </c>
      <c r="G762" s="1">
        <v>43082</v>
      </c>
      <c r="H762">
        <v>11</v>
      </c>
      <c r="I762">
        <v>41.07</v>
      </c>
      <c r="J762">
        <v>9.1900000000000013</v>
      </c>
      <c r="K762">
        <v>36.292937899999998</v>
      </c>
      <c r="L762">
        <v>-97.566161600000001</v>
      </c>
      <c r="M762" s="5">
        <f>ACOS(COS(RADIANS(90-$P$2)) *COS(RADIANS(90-Table224[[#This Row],[Latitude]])) +SIN(RADIANS(90-$P$2)) *SIN(RADIANS(90-Table224[[#This Row],[Latitude]])) *COS(RADIANS($Q$2-Table224[[#This Row],[Longitude]]))) *3958.756</f>
        <v>75.393953636815993</v>
      </c>
      <c r="N762" s="5">
        <f>Table22[[#This Row],[Permit Approval Date]]-Table22[[#This Row],[Permit Submitted Date]]</f>
        <v>7</v>
      </c>
    </row>
    <row r="763" spans="1:14">
      <c r="A763" t="str">
        <f>"Norman"</f>
        <v>Norman</v>
      </c>
      <c r="B763">
        <v>0</v>
      </c>
      <c r="D763">
        <v>1</v>
      </c>
      <c r="E763">
        <v>22</v>
      </c>
      <c r="F763" s="1">
        <v>43077</v>
      </c>
      <c r="G763" s="1">
        <v>43077</v>
      </c>
      <c r="H763">
        <v>8</v>
      </c>
      <c r="I763">
        <v>60.32</v>
      </c>
      <c r="J763">
        <v>0</v>
      </c>
      <c r="K763">
        <v>34.962937899999993</v>
      </c>
      <c r="L763">
        <v>-97.966161600000007</v>
      </c>
      <c r="M763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763" s="5">
        <f>Table22[[#This Row],[Permit Approval Date]]-Table22[[#This Row],[Permit Submitted Date]]</f>
        <v>20</v>
      </c>
    </row>
    <row r="764" spans="1:14">
      <c r="A764" t="str">
        <f>"Norman"</f>
        <v>Norman</v>
      </c>
      <c r="B764">
        <v>0</v>
      </c>
      <c r="D764">
        <v>1</v>
      </c>
      <c r="E764">
        <v>23</v>
      </c>
      <c r="F764" s="1">
        <v>42367</v>
      </c>
      <c r="G764" s="1">
        <v>42373</v>
      </c>
      <c r="H764">
        <v>9</v>
      </c>
      <c r="I764">
        <v>72</v>
      </c>
      <c r="J764">
        <v>0</v>
      </c>
      <c r="K764">
        <v>34.742937899999994</v>
      </c>
      <c r="L764">
        <v>-97.886161600000008</v>
      </c>
      <c r="M764" s="5">
        <f>ACOS(COS(RADIANS(90-$P$2)) *COS(RADIANS(90-Table224[[#This Row],[Latitude]])) +SIN(RADIANS(90-$P$2)) *SIN(RADIANS(90-Table224[[#This Row],[Latitude]])) *COS(RADIANS($Q$2-Table224[[#This Row],[Longitude]]))) *3958.756</f>
        <v>40.536462813968647</v>
      </c>
      <c r="N764" s="5">
        <f>Table22[[#This Row],[Permit Approval Date]]-Table22[[#This Row],[Permit Submitted Date]]</f>
        <v>0</v>
      </c>
    </row>
    <row r="765" spans="1:14">
      <c r="A765" t="str">
        <f>"Norman"</f>
        <v>Norman</v>
      </c>
      <c r="B765">
        <v>0</v>
      </c>
      <c r="D765">
        <v>1</v>
      </c>
      <c r="E765">
        <v>23</v>
      </c>
      <c r="F765" s="1">
        <v>42367</v>
      </c>
      <c r="G765" s="1">
        <v>42380</v>
      </c>
      <c r="H765">
        <v>9</v>
      </c>
      <c r="I765">
        <v>48</v>
      </c>
      <c r="J765">
        <v>0</v>
      </c>
      <c r="K765">
        <v>35.242937899999994</v>
      </c>
      <c r="L765">
        <v>-97.266161600000004</v>
      </c>
      <c r="M765" s="5">
        <f>ACOS(COS(RADIANS(90-$P$2)) *COS(RADIANS(90-Table224[[#This Row],[Latitude]])) +SIN(RADIANS(90-$P$2)) *SIN(RADIANS(90-Table224[[#This Row],[Latitude]])) *COS(RADIANS($Q$2-Table224[[#This Row],[Longitude]]))) *3958.756</f>
        <v>10.49913770014671</v>
      </c>
      <c r="N765" s="5">
        <f>Table22[[#This Row],[Permit Approval Date]]-Table22[[#This Row],[Permit Submitted Date]]</f>
        <v>0</v>
      </c>
    </row>
    <row r="766" spans="1:14">
      <c r="A766" t="str">
        <f>"Norman"</f>
        <v>Norman</v>
      </c>
      <c r="B766">
        <v>0</v>
      </c>
      <c r="D766">
        <v>1</v>
      </c>
      <c r="E766">
        <v>23</v>
      </c>
      <c r="F766" s="1">
        <v>42380</v>
      </c>
      <c r="G766" s="1">
        <v>42388</v>
      </c>
      <c r="H766">
        <v>10</v>
      </c>
      <c r="I766">
        <v>82</v>
      </c>
      <c r="J766">
        <v>1.5</v>
      </c>
      <c r="K766">
        <v>35.332937899999997</v>
      </c>
      <c r="L766">
        <v>-97.326161600000006</v>
      </c>
      <c r="M766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766" s="5">
        <f>Table22[[#This Row],[Permit Approval Date]]-Table22[[#This Row],[Permit Submitted Date]]</f>
        <v>0</v>
      </c>
    </row>
    <row r="767" spans="1:14">
      <c r="A767" t="str">
        <f>"Norman"</f>
        <v>Norman</v>
      </c>
      <c r="B767">
        <v>0</v>
      </c>
      <c r="D767">
        <v>1</v>
      </c>
      <c r="E767">
        <v>23</v>
      </c>
      <c r="F767" s="1">
        <v>42389</v>
      </c>
      <c r="G767" s="1">
        <v>42396</v>
      </c>
      <c r="H767">
        <v>4</v>
      </c>
      <c r="I767">
        <v>27</v>
      </c>
      <c r="J767">
        <v>4</v>
      </c>
      <c r="K767">
        <v>35.282937899999993</v>
      </c>
      <c r="L767">
        <v>-96.756161599999999</v>
      </c>
      <c r="M767" s="5">
        <f>ACOS(COS(RADIANS(90-$P$2)) *COS(RADIANS(90-Table224[[#This Row],[Latitude]])) +SIN(RADIANS(90-$P$2)) *SIN(RADIANS(90-Table224[[#This Row],[Latitude]])) *COS(RADIANS($Q$2-Table224[[#This Row],[Longitude]]))) *3958.756</f>
        <v>39.321591610794655</v>
      </c>
      <c r="N767" s="5">
        <f>Table22[[#This Row],[Permit Approval Date]]-Table22[[#This Row],[Permit Submitted Date]]</f>
        <v>0</v>
      </c>
    </row>
    <row r="768" spans="1:14">
      <c r="A768" t="str">
        <f>"Norman"</f>
        <v>Norman</v>
      </c>
      <c r="B768">
        <v>0</v>
      </c>
      <c r="D768">
        <v>1</v>
      </c>
      <c r="E768">
        <v>23</v>
      </c>
      <c r="F768" s="1">
        <v>42390</v>
      </c>
      <c r="G768" s="1">
        <v>42394</v>
      </c>
      <c r="H768">
        <v>5</v>
      </c>
      <c r="I768">
        <v>40.5</v>
      </c>
      <c r="J768">
        <v>1.5</v>
      </c>
      <c r="K768">
        <v>35.312937899999994</v>
      </c>
      <c r="L768">
        <v>-97.236161600000003</v>
      </c>
      <c r="M768" s="5">
        <f>ACOS(COS(RADIANS(90-$P$2)) *COS(RADIANS(90-Table224[[#This Row],[Latitude]])) +SIN(RADIANS(90-$P$2)) *SIN(RADIANS(90-Table224[[#This Row],[Latitude]])) *COS(RADIANS($Q$2-Table224[[#This Row],[Longitude]]))) *3958.756</f>
        <v>13.982260288154336</v>
      </c>
      <c r="N768" s="5">
        <f>Table22[[#This Row],[Permit Approval Date]]-Table22[[#This Row],[Permit Submitted Date]]</f>
        <v>0</v>
      </c>
    </row>
    <row r="769" spans="1:14">
      <c r="A769" t="str">
        <f>"Norman"</f>
        <v>Norman</v>
      </c>
      <c r="B769">
        <v>0</v>
      </c>
      <c r="D769">
        <v>1</v>
      </c>
      <c r="E769">
        <v>23</v>
      </c>
      <c r="F769" s="1">
        <v>42423</v>
      </c>
      <c r="G769" s="1">
        <v>42423</v>
      </c>
      <c r="H769">
        <v>12</v>
      </c>
      <c r="I769">
        <v>79</v>
      </c>
      <c r="J769">
        <v>0</v>
      </c>
      <c r="K769">
        <v>35.202937899999995</v>
      </c>
      <c r="L769">
        <v>-97.206161600000001</v>
      </c>
      <c r="M769" s="5">
        <f>ACOS(COS(RADIANS(90-$P$2)) *COS(RADIANS(90-Table224[[#This Row],[Latitude]])) +SIN(RADIANS(90-$P$2)) *SIN(RADIANS(90-Table224[[#This Row],[Latitude]])) *COS(RADIANS($Q$2-Table224[[#This Row],[Longitude]]))) *3958.756</f>
        <v>13.577014277156541</v>
      </c>
      <c r="N769" s="5">
        <f>Table22[[#This Row],[Permit Approval Date]]-Table22[[#This Row],[Permit Submitted Date]]</f>
        <v>0</v>
      </c>
    </row>
    <row r="770" spans="1:14">
      <c r="A770" t="str">
        <f>"Norman"</f>
        <v>Norman</v>
      </c>
      <c r="B770">
        <v>0</v>
      </c>
      <c r="D770">
        <v>1</v>
      </c>
      <c r="E770">
        <v>23</v>
      </c>
      <c r="F770" s="1">
        <v>42447</v>
      </c>
      <c r="G770" s="1">
        <v>42447</v>
      </c>
      <c r="H770">
        <v>17</v>
      </c>
      <c r="I770">
        <v>131.5</v>
      </c>
      <c r="J770">
        <v>0</v>
      </c>
      <c r="K770">
        <v>34.902937899999998</v>
      </c>
      <c r="L770">
        <v>-97.376161600000003</v>
      </c>
      <c r="M770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770" s="5">
        <f>Table22[[#This Row],[Permit Approval Date]]-Table22[[#This Row],[Permit Submitted Date]]</f>
        <v>3</v>
      </c>
    </row>
    <row r="771" spans="1:14">
      <c r="A771" t="str">
        <f>"Norman"</f>
        <v>Norman</v>
      </c>
      <c r="B771">
        <v>0</v>
      </c>
      <c r="D771">
        <v>1</v>
      </c>
      <c r="E771">
        <v>23</v>
      </c>
      <c r="F771" s="1">
        <v>42447</v>
      </c>
      <c r="G771" s="1">
        <v>42457</v>
      </c>
      <c r="H771">
        <v>3</v>
      </c>
      <c r="I771">
        <v>30</v>
      </c>
      <c r="J771">
        <v>0</v>
      </c>
      <c r="K771">
        <v>35.632937899999995</v>
      </c>
      <c r="L771">
        <v>-97.506161599999999</v>
      </c>
      <c r="M771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771" s="5">
        <f>Table22[[#This Row],[Permit Approval Date]]-Table22[[#This Row],[Permit Submitted Date]]</f>
        <v>0</v>
      </c>
    </row>
    <row r="772" spans="1:14">
      <c r="A772" t="str">
        <f>"Norman"</f>
        <v>Norman</v>
      </c>
      <c r="B772">
        <v>0</v>
      </c>
      <c r="D772">
        <v>1</v>
      </c>
      <c r="E772">
        <v>23</v>
      </c>
      <c r="F772" s="1">
        <v>42479</v>
      </c>
      <c r="G772" s="1">
        <v>42479</v>
      </c>
      <c r="H772">
        <v>14</v>
      </c>
      <c r="I772">
        <v>106.5</v>
      </c>
      <c r="J772">
        <v>8</v>
      </c>
      <c r="K772">
        <v>35.232937899999996</v>
      </c>
      <c r="L772">
        <v>-97.006161599999999</v>
      </c>
      <c r="M772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772" s="5">
        <f>Table22[[#This Row],[Permit Approval Date]]-Table22[[#This Row],[Permit Submitted Date]]</f>
        <v>13</v>
      </c>
    </row>
    <row r="773" spans="1:14">
      <c r="A773" t="str">
        <f>"Norman"</f>
        <v>Norman</v>
      </c>
      <c r="B773">
        <v>0</v>
      </c>
      <c r="D773">
        <v>1</v>
      </c>
      <c r="E773">
        <v>23</v>
      </c>
      <c r="F773" s="1">
        <v>42501</v>
      </c>
      <c r="G773" s="1">
        <v>42507</v>
      </c>
      <c r="H773">
        <v>18</v>
      </c>
      <c r="I773">
        <v>162.5</v>
      </c>
      <c r="J773">
        <v>0</v>
      </c>
      <c r="K773">
        <v>36.292937899999998</v>
      </c>
      <c r="L773">
        <v>-97.566161600000001</v>
      </c>
      <c r="M773" s="5">
        <f>ACOS(COS(RADIANS(90-$P$2)) *COS(RADIANS(90-Table224[[#This Row],[Latitude]])) +SIN(RADIANS(90-$P$2)) *SIN(RADIANS(90-Table224[[#This Row],[Latitude]])) *COS(RADIANS($Q$2-Table224[[#This Row],[Longitude]]))) *3958.756</f>
        <v>75.393953636815993</v>
      </c>
      <c r="N773" s="5">
        <f>Table22[[#This Row],[Permit Approval Date]]-Table22[[#This Row],[Permit Submitted Date]]</f>
        <v>14</v>
      </c>
    </row>
    <row r="774" spans="1:14">
      <c r="A774" t="str">
        <f>"Norman"</f>
        <v>Norman</v>
      </c>
      <c r="B774">
        <v>0</v>
      </c>
      <c r="D774">
        <v>1</v>
      </c>
      <c r="E774">
        <v>23</v>
      </c>
      <c r="F774" s="1">
        <v>42513</v>
      </c>
      <c r="G774" s="1">
        <v>42513</v>
      </c>
      <c r="H774">
        <v>5</v>
      </c>
      <c r="I774">
        <v>32</v>
      </c>
      <c r="J774">
        <v>2</v>
      </c>
      <c r="K774">
        <v>35.232937899999996</v>
      </c>
      <c r="L774">
        <v>-97.006161599999999</v>
      </c>
      <c r="M774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774" s="5">
        <f>Table22[[#This Row],[Permit Approval Date]]-Table22[[#This Row],[Permit Submitted Date]]</f>
        <v>19</v>
      </c>
    </row>
    <row r="775" spans="1:14">
      <c r="A775" t="str">
        <f>"Norman"</f>
        <v>Norman</v>
      </c>
      <c r="B775">
        <v>0</v>
      </c>
      <c r="D775">
        <v>1</v>
      </c>
      <c r="E775">
        <v>23</v>
      </c>
      <c r="F775" s="1">
        <v>42516</v>
      </c>
      <c r="G775" s="1">
        <v>42522</v>
      </c>
      <c r="H775">
        <v>4</v>
      </c>
      <c r="I775">
        <v>32</v>
      </c>
      <c r="J775">
        <v>0</v>
      </c>
      <c r="K775">
        <v>35.262937899999997</v>
      </c>
      <c r="L775">
        <v>-97.316161600000001</v>
      </c>
      <c r="M775" s="5">
        <f>ACOS(COS(RADIANS(90-$P$2)) *COS(RADIANS(90-Table224[[#This Row],[Latitude]])) +SIN(RADIANS(90-$P$2)) *SIN(RADIANS(90-Table224[[#This Row],[Latitude]])) *COS(RADIANS($Q$2-Table224[[#This Row],[Longitude]]))) *3958.756</f>
        <v>8.3452968784445485</v>
      </c>
      <c r="N775" s="5">
        <f>Table22[[#This Row],[Permit Approval Date]]-Table22[[#This Row],[Permit Submitted Date]]</f>
        <v>12</v>
      </c>
    </row>
    <row r="776" spans="1:14">
      <c r="A776" t="str">
        <f>"Norman"</f>
        <v>Norman</v>
      </c>
      <c r="B776">
        <v>0</v>
      </c>
      <c r="D776">
        <v>1</v>
      </c>
      <c r="E776">
        <v>23</v>
      </c>
      <c r="F776" s="1">
        <v>42551</v>
      </c>
      <c r="G776" s="1">
        <v>42562</v>
      </c>
      <c r="H776">
        <v>8</v>
      </c>
      <c r="I776">
        <v>64</v>
      </c>
      <c r="J776">
        <v>0</v>
      </c>
      <c r="K776">
        <v>35.262937899999997</v>
      </c>
      <c r="L776">
        <v>-97.316161600000001</v>
      </c>
      <c r="M776" s="5">
        <f>ACOS(COS(RADIANS(90-$P$2)) *COS(RADIANS(90-Table224[[#This Row],[Latitude]])) +SIN(RADIANS(90-$P$2)) *SIN(RADIANS(90-Table224[[#This Row],[Latitude]])) *COS(RADIANS($Q$2-Table224[[#This Row],[Longitude]]))) *3958.756</f>
        <v>8.3452968784445485</v>
      </c>
      <c r="N776" s="5">
        <f>Table22[[#This Row],[Permit Approval Date]]-Table22[[#This Row],[Permit Submitted Date]]</f>
        <v>0</v>
      </c>
    </row>
    <row r="777" spans="1:14">
      <c r="A777" t="str">
        <f>"Norman"</f>
        <v>Norman</v>
      </c>
      <c r="B777">
        <v>0</v>
      </c>
      <c r="D777">
        <v>1</v>
      </c>
      <c r="E777">
        <v>23</v>
      </c>
      <c r="F777" s="1">
        <v>42552</v>
      </c>
      <c r="G777" s="1">
        <v>42552</v>
      </c>
      <c r="H777">
        <v>5</v>
      </c>
      <c r="I777">
        <v>42</v>
      </c>
      <c r="J777">
        <v>0</v>
      </c>
      <c r="K777">
        <v>34.902937899999998</v>
      </c>
      <c r="L777">
        <v>-97.376161600000003</v>
      </c>
      <c r="M777" s="5">
        <f>ACOS(COS(RADIANS(90-$P$2)) *COS(RADIANS(90-Table224[[#This Row],[Latitude]])) +SIN(RADIANS(90-$P$2)) *SIN(RADIANS(90-Table224[[#This Row],[Latitude]])) *COS(RADIANS($Q$2-Table224[[#This Row],[Longitude]]))) *3958.756</f>
        <v>21.320085098479392</v>
      </c>
      <c r="N777" s="5">
        <f>Table22[[#This Row],[Permit Approval Date]]-Table22[[#This Row],[Permit Submitted Date]]</f>
        <v>0</v>
      </c>
    </row>
    <row r="778" spans="1:14">
      <c r="A778" t="str">
        <f>"Norman"</f>
        <v>Norman</v>
      </c>
      <c r="B778">
        <v>0</v>
      </c>
      <c r="D778">
        <v>1</v>
      </c>
      <c r="E778">
        <v>23</v>
      </c>
      <c r="F778" s="1">
        <v>42566</v>
      </c>
      <c r="G778" s="1">
        <v>42566</v>
      </c>
      <c r="H778">
        <v>1</v>
      </c>
      <c r="I778">
        <v>9</v>
      </c>
      <c r="J778">
        <v>0</v>
      </c>
      <c r="K778">
        <v>35.732937899999996</v>
      </c>
      <c r="L778">
        <v>-97.156161600000004</v>
      </c>
      <c r="M778" s="5">
        <f>ACOS(COS(RADIANS(90-$P$2)) *COS(RADIANS(90-Table224[[#This Row],[Latitude]])) +SIN(RADIANS(90-$P$2)) *SIN(RADIANS(90-Table224[[#This Row],[Latitude]])) *COS(RADIANS($Q$2-Table224[[#This Row],[Longitude]]))) *3958.756</f>
        <v>39.903915270050199</v>
      </c>
      <c r="N778" s="5">
        <f>Table22[[#This Row],[Permit Approval Date]]-Table22[[#This Row],[Permit Submitted Date]]</f>
        <v>0</v>
      </c>
    </row>
    <row r="779" spans="1:14">
      <c r="A779" t="str">
        <f>"Norman"</f>
        <v>Norman</v>
      </c>
      <c r="B779">
        <v>0</v>
      </c>
      <c r="D779">
        <v>1</v>
      </c>
      <c r="E779">
        <v>23</v>
      </c>
      <c r="F779" s="1">
        <v>42607</v>
      </c>
      <c r="G779" s="1">
        <v>42607</v>
      </c>
      <c r="H779">
        <v>7</v>
      </c>
      <c r="I779">
        <v>56</v>
      </c>
      <c r="J779">
        <v>0</v>
      </c>
      <c r="K779">
        <v>35.662937899999996</v>
      </c>
      <c r="L779">
        <v>-97.076161600000006</v>
      </c>
      <c r="M779" s="5">
        <f>ACOS(COS(RADIANS(90-$P$2)) *COS(RADIANS(90-Table224[[#This Row],[Latitude]])) +SIN(RADIANS(90-$P$2)) *SIN(RADIANS(90-Table224[[#This Row],[Latitude]])) *COS(RADIANS($Q$2-Table224[[#This Row],[Longitude]]))) *3958.756</f>
        <v>37.833612942927211</v>
      </c>
      <c r="N779" s="5">
        <f>Table22[[#This Row],[Permit Approval Date]]-Table22[[#This Row],[Permit Submitted Date]]</f>
        <v>0</v>
      </c>
    </row>
    <row r="780" spans="1:14">
      <c r="A780" t="str">
        <f>"Norman"</f>
        <v>Norman</v>
      </c>
      <c r="B780">
        <v>0</v>
      </c>
      <c r="D780">
        <v>1</v>
      </c>
      <c r="E780">
        <v>23</v>
      </c>
      <c r="F780" s="1">
        <v>42607</v>
      </c>
      <c r="G780" s="1">
        <v>42607</v>
      </c>
      <c r="H780">
        <v>4</v>
      </c>
      <c r="I780">
        <v>32</v>
      </c>
      <c r="J780">
        <v>0</v>
      </c>
      <c r="K780">
        <v>34.902937899999998</v>
      </c>
      <c r="L780">
        <v>-97.886161600000008</v>
      </c>
      <c r="M780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780" s="5">
        <f>Table22[[#This Row],[Permit Approval Date]]-Table22[[#This Row],[Permit Submitted Date]]</f>
        <v>0</v>
      </c>
    </row>
    <row r="781" spans="1:14">
      <c r="A781" t="str">
        <f>"Norman"</f>
        <v>Norman</v>
      </c>
      <c r="B781">
        <v>0</v>
      </c>
      <c r="D781">
        <v>1</v>
      </c>
      <c r="E781">
        <v>23</v>
      </c>
      <c r="F781" s="1">
        <v>42628</v>
      </c>
      <c r="G781" s="1">
        <v>42641</v>
      </c>
      <c r="H781">
        <v>4</v>
      </c>
      <c r="I781">
        <v>31.11</v>
      </c>
      <c r="J781">
        <v>0</v>
      </c>
      <c r="K781">
        <v>35.232937899999996</v>
      </c>
      <c r="L781">
        <v>-97.406161600000004</v>
      </c>
      <c r="M781" s="5">
        <f>ACOS(COS(RADIANS(90-$P$2)) *COS(RADIANS(90-Table224[[#This Row],[Latitude]])) +SIN(RADIANS(90-$P$2)) *SIN(RADIANS(90-Table224[[#This Row],[Latitude]])) *COS(RADIANS($Q$2-Table224[[#This Row],[Longitude]]))) *3958.756</f>
        <v>2.9430408882432082</v>
      </c>
      <c r="N781" s="5">
        <f>Table22[[#This Row],[Permit Approval Date]]-Table22[[#This Row],[Permit Submitted Date]]</f>
        <v>5</v>
      </c>
    </row>
    <row r="782" spans="1:14">
      <c r="A782" t="str">
        <f>"Norman"</f>
        <v>Norman</v>
      </c>
      <c r="B782">
        <v>0</v>
      </c>
      <c r="D782">
        <v>1</v>
      </c>
      <c r="E782">
        <v>23</v>
      </c>
      <c r="F782" s="1">
        <v>42632</v>
      </c>
      <c r="G782" s="1">
        <v>42632</v>
      </c>
      <c r="H782">
        <v>8</v>
      </c>
      <c r="I782">
        <v>66.98</v>
      </c>
      <c r="J782">
        <v>0</v>
      </c>
      <c r="K782">
        <v>35.572937899999999</v>
      </c>
      <c r="L782">
        <v>-97.996161600000008</v>
      </c>
      <c r="M782" s="5">
        <f>ACOS(COS(RADIANS(90-$P$2)) *COS(RADIANS(90-Table224[[#This Row],[Latitude]])) +SIN(RADIANS(90-$P$2)) *SIN(RADIANS(90-Table224[[#This Row],[Latitude]])) *COS(RADIANS($Q$2-Table224[[#This Row],[Longitude]]))) *3958.756</f>
        <v>40.00853893941273</v>
      </c>
      <c r="N782" s="5">
        <f>Table22[[#This Row],[Permit Approval Date]]-Table22[[#This Row],[Permit Submitted Date]]</f>
        <v>15</v>
      </c>
    </row>
    <row r="783" spans="1:14">
      <c r="A783" t="str">
        <f>"Norman"</f>
        <v>Norman</v>
      </c>
      <c r="B783">
        <v>0</v>
      </c>
      <c r="D783">
        <v>1</v>
      </c>
      <c r="E783">
        <v>23</v>
      </c>
      <c r="F783" s="1">
        <v>42646</v>
      </c>
      <c r="G783" s="1">
        <v>42646</v>
      </c>
      <c r="H783">
        <v>7</v>
      </c>
      <c r="I783">
        <v>62.570000000000007</v>
      </c>
      <c r="J783">
        <v>0</v>
      </c>
      <c r="K783">
        <v>35.732937899999996</v>
      </c>
      <c r="L783">
        <v>-96.936161600000005</v>
      </c>
      <c r="M783" s="5">
        <f>ACOS(COS(RADIANS(90-$P$2)) *COS(RADIANS(90-Table224[[#This Row],[Latitude]])) +SIN(RADIANS(90-$P$2)) *SIN(RADIANS(90-Table224[[#This Row],[Latitude]])) *COS(RADIANS($Q$2-Table224[[#This Row],[Longitude]]))) *3958.756</f>
        <v>46.370733487732394</v>
      </c>
      <c r="N783" s="5">
        <f>Table22[[#This Row],[Permit Approval Date]]-Table22[[#This Row],[Permit Submitted Date]]</f>
        <v>0</v>
      </c>
    </row>
    <row r="784" spans="1:14">
      <c r="A784" t="str">
        <f>"Norman"</f>
        <v>Norman</v>
      </c>
      <c r="B784">
        <v>0</v>
      </c>
      <c r="D784">
        <v>1</v>
      </c>
      <c r="E784">
        <v>23</v>
      </c>
      <c r="F784" s="1">
        <v>42646</v>
      </c>
      <c r="G784" s="1">
        <v>42656</v>
      </c>
      <c r="H784">
        <v>5</v>
      </c>
      <c r="I784">
        <v>21.67</v>
      </c>
      <c r="J784">
        <v>9.35</v>
      </c>
      <c r="K784">
        <v>35.092937899999995</v>
      </c>
      <c r="L784">
        <v>-97.236161600000003</v>
      </c>
      <c r="M784" s="5">
        <f>ACOS(COS(RADIANS(90-$P$2)) *COS(RADIANS(90-Table224[[#This Row],[Latitude]])) +SIN(RADIANS(90-$P$2)) *SIN(RADIANS(90-Table224[[#This Row],[Latitude]])) *COS(RADIANS($Q$2-Table224[[#This Row],[Longitude]]))) *3958.756</f>
        <v>14.228947513888629</v>
      </c>
      <c r="N784" s="5">
        <f>Table22[[#This Row],[Permit Approval Date]]-Table22[[#This Row],[Permit Submitted Date]]</f>
        <v>0</v>
      </c>
    </row>
    <row r="785" spans="1:14">
      <c r="A785" t="str">
        <f>"Norman"</f>
        <v>Norman</v>
      </c>
      <c r="B785">
        <v>0</v>
      </c>
      <c r="D785">
        <v>1</v>
      </c>
      <c r="E785">
        <v>23</v>
      </c>
      <c r="F785" s="1">
        <v>42660</v>
      </c>
      <c r="G785" s="1">
        <v>42660</v>
      </c>
      <c r="H785">
        <v>6</v>
      </c>
      <c r="I785">
        <v>42.170000000000009</v>
      </c>
      <c r="J785">
        <v>0</v>
      </c>
      <c r="K785">
        <v>34.902937899999998</v>
      </c>
      <c r="L785">
        <v>-97.886161600000008</v>
      </c>
      <c r="M785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785" s="5">
        <f>Table22[[#This Row],[Permit Approval Date]]-Table22[[#This Row],[Permit Submitted Date]]</f>
        <v>0</v>
      </c>
    </row>
    <row r="786" spans="1:14">
      <c r="A786" t="str">
        <f>"Norman"</f>
        <v>Norman</v>
      </c>
      <c r="B786">
        <v>0</v>
      </c>
      <c r="C786">
        <v>1</v>
      </c>
      <c r="D786">
        <v>1</v>
      </c>
      <c r="E786">
        <v>23</v>
      </c>
      <c r="F786" s="1">
        <v>42669</v>
      </c>
      <c r="G786" s="1">
        <v>42674</v>
      </c>
      <c r="H786">
        <v>7</v>
      </c>
      <c r="I786">
        <v>54.3</v>
      </c>
      <c r="J786">
        <v>10.5</v>
      </c>
      <c r="K786">
        <v>35.262937899999997</v>
      </c>
      <c r="L786">
        <v>-97.316161600000001</v>
      </c>
      <c r="M786" s="5">
        <f>ACOS(COS(RADIANS(90-$P$2)) *COS(RADIANS(90-Table224[[#This Row],[Latitude]])) +SIN(RADIANS(90-$P$2)) *SIN(RADIANS(90-Table224[[#This Row],[Latitude]])) *COS(RADIANS($Q$2-Table224[[#This Row],[Longitude]]))) *3958.756</f>
        <v>8.3452968784445485</v>
      </c>
      <c r="N786" s="5">
        <f>Table22[[#This Row],[Permit Approval Date]]-Table22[[#This Row],[Permit Submitted Date]]</f>
        <v>7</v>
      </c>
    </row>
    <row r="787" spans="1:14">
      <c r="A787" t="str">
        <f>"Norman"</f>
        <v>Norman</v>
      </c>
      <c r="B787">
        <v>0</v>
      </c>
      <c r="D787">
        <v>1</v>
      </c>
      <c r="E787">
        <v>23</v>
      </c>
      <c r="F787" s="1">
        <v>42670</v>
      </c>
      <c r="G787" s="1">
        <v>42670</v>
      </c>
      <c r="H787">
        <v>3</v>
      </c>
      <c r="I787">
        <v>30.319999999999997</v>
      </c>
      <c r="J787">
        <v>0</v>
      </c>
      <c r="K787">
        <v>34.962937899999993</v>
      </c>
      <c r="L787">
        <v>-97.966161600000007</v>
      </c>
      <c r="M787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787" s="5">
        <f>Table22[[#This Row],[Permit Approval Date]]-Table22[[#This Row],[Permit Submitted Date]]</f>
        <v>0</v>
      </c>
    </row>
    <row r="788" spans="1:14">
      <c r="A788" t="str">
        <f>"Norman"</f>
        <v>Norman</v>
      </c>
      <c r="B788">
        <v>0</v>
      </c>
      <c r="D788">
        <v>1</v>
      </c>
      <c r="E788">
        <v>23</v>
      </c>
      <c r="F788" s="1">
        <v>42688</v>
      </c>
      <c r="G788" s="1">
        <v>42688</v>
      </c>
      <c r="H788">
        <v>4</v>
      </c>
      <c r="I788">
        <v>41.39</v>
      </c>
      <c r="J788">
        <v>0</v>
      </c>
      <c r="K788">
        <v>35.162937899999996</v>
      </c>
      <c r="L788">
        <v>-96.9261616</v>
      </c>
      <c r="M788" s="5">
        <f>ACOS(COS(RADIANS(90-$P$2)) *COS(RADIANS(90-Table224[[#This Row],[Latitude]])) +SIN(RADIANS(90-$P$2)) *SIN(RADIANS(90-Table224[[#This Row],[Latitude]])) *COS(RADIANS($Q$2-Table224[[#This Row],[Longitude]]))) *3958.756</f>
        <v>29.540907678509793</v>
      </c>
      <c r="N788" s="5">
        <f>Table22[[#This Row],[Permit Approval Date]]-Table22[[#This Row],[Permit Submitted Date]]</f>
        <v>0</v>
      </c>
    </row>
    <row r="789" spans="1:14">
      <c r="A789" t="str">
        <f>"Norman"</f>
        <v>Norman</v>
      </c>
      <c r="B789">
        <v>0</v>
      </c>
      <c r="D789">
        <v>1</v>
      </c>
      <c r="E789">
        <v>23</v>
      </c>
      <c r="F789" s="1">
        <v>42689</v>
      </c>
      <c r="G789" s="1">
        <v>42689</v>
      </c>
      <c r="H789">
        <v>3</v>
      </c>
      <c r="I789">
        <v>28.099999999999998</v>
      </c>
      <c r="J789">
        <v>0</v>
      </c>
      <c r="K789">
        <v>35.282937899999993</v>
      </c>
      <c r="L789">
        <v>-97.986161600000003</v>
      </c>
      <c r="M789" s="5">
        <f>ACOS(COS(RADIANS(90-$P$2)) *COS(RADIANS(90-Table224[[#This Row],[Latitude]])) +SIN(RADIANS(90-$P$2)) *SIN(RADIANS(90-Table224[[#This Row],[Latitude]])) *COS(RADIANS($Q$2-Table224[[#This Row],[Longitude]]))) *3958.756</f>
        <v>30.905216772083463</v>
      </c>
      <c r="N789" s="5">
        <f>Table22[[#This Row],[Permit Approval Date]]-Table22[[#This Row],[Permit Submitted Date]]</f>
        <v>1</v>
      </c>
    </row>
    <row r="790" spans="1:14">
      <c r="A790" t="str">
        <f>"Norman"</f>
        <v>Norman</v>
      </c>
      <c r="B790">
        <v>0</v>
      </c>
      <c r="D790">
        <v>1</v>
      </c>
      <c r="E790">
        <v>23</v>
      </c>
      <c r="F790" s="1">
        <v>42690</v>
      </c>
      <c r="G790" s="1">
        <v>42690</v>
      </c>
      <c r="H790">
        <v>3</v>
      </c>
      <c r="I790">
        <v>28.57</v>
      </c>
      <c r="J790">
        <v>0</v>
      </c>
      <c r="K790">
        <v>36.292937899999998</v>
      </c>
      <c r="L790">
        <v>-97.7861616</v>
      </c>
      <c r="M790" s="5">
        <f>ACOS(COS(RADIANS(90-$P$2)) *COS(RADIANS(90-Table224[[#This Row],[Latitude]])) +SIN(RADIANS(90-$P$2)) *SIN(RADIANS(90-Table224[[#This Row],[Latitude]])) *COS(RADIANS($Q$2-Table224[[#This Row],[Longitude]]))) *3958.756</f>
        <v>77.471292321758767</v>
      </c>
      <c r="N790" s="5">
        <f>Table22[[#This Row],[Permit Approval Date]]-Table22[[#This Row],[Permit Submitted Date]]</f>
        <v>7</v>
      </c>
    </row>
    <row r="791" spans="1:14">
      <c r="A791" t="str">
        <f>"Norman"</f>
        <v>Norman</v>
      </c>
      <c r="B791">
        <v>0</v>
      </c>
      <c r="D791">
        <v>1</v>
      </c>
      <c r="E791">
        <v>23</v>
      </c>
      <c r="F791" s="1">
        <v>42691</v>
      </c>
      <c r="G791" s="1">
        <v>42702</v>
      </c>
      <c r="H791">
        <v>4</v>
      </c>
      <c r="I791">
        <v>38.129999999999995</v>
      </c>
      <c r="J791">
        <v>0</v>
      </c>
      <c r="K791">
        <v>35.212937899999993</v>
      </c>
      <c r="L791">
        <v>-97.576161600000006</v>
      </c>
      <c r="M791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791" s="5">
        <f>Table22[[#This Row],[Permit Approval Date]]-Table22[[#This Row],[Permit Submitted Date]]</f>
        <v>7</v>
      </c>
    </row>
    <row r="792" spans="1:14">
      <c r="A792" t="str">
        <f>"Norman"</f>
        <v>Norman</v>
      </c>
      <c r="B792">
        <v>0</v>
      </c>
      <c r="C792">
        <v>1</v>
      </c>
      <c r="D792">
        <v>1</v>
      </c>
      <c r="E792">
        <v>23</v>
      </c>
      <c r="F792" s="1">
        <v>42711</v>
      </c>
      <c r="G792" s="1">
        <v>42716</v>
      </c>
      <c r="H792">
        <v>13</v>
      </c>
      <c r="I792">
        <v>81.19</v>
      </c>
      <c r="J792">
        <v>16.47</v>
      </c>
      <c r="K792">
        <v>35.1429379</v>
      </c>
      <c r="L792">
        <v>-97.366161599999998</v>
      </c>
      <c r="M792" s="5">
        <f>ACOS(COS(RADIANS(90-$P$2)) *COS(RADIANS(90-Table224[[#This Row],[Latitude]])) +SIN(RADIANS(90-$P$2)) *SIN(RADIANS(90-Table224[[#This Row],[Latitude]])) *COS(RADIANS($Q$2-Table224[[#This Row],[Longitude]]))) *3958.756</f>
        <v>6.2987574863903912</v>
      </c>
      <c r="N792" s="5">
        <f>Table22[[#This Row],[Permit Approval Date]]-Table22[[#This Row],[Permit Submitted Date]]</f>
        <v>0</v>
      </c>
    </row>
    <row r="793" spans="1:14">
      <c r="A793" t="str">
        <f>"Norman"</f>
        <v>Norman</v>
      </c>
      <c r="B793">
        <v>0</v>
      </c>
      <c r="D793">
        <v>1</v>
      </c>
      <c r="E793">
        <v>23</v>
      </c>
      <c r="F793" s="1">
        <v>42712</v>
      </c>
      <c r="G793" s="1">
        <v>42717</v>
      </c>
      <c r="H793">
        <v>7</v>
      </c>
      <c r="I793">
        <v>49.38</v>
      </c>
      <c r="J793">
        <v>0</v>
      </c>
      <c r="K793">
        <v>35.472937899999998</v>
      </c>
      <c r="L793">
        <v>-97.026161599999995</v>
      </c>
      <c r="M793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793" s="5">
        <f>Table22[[#This Row],[Permit Approval Date]]-Table22[[#This Row],[Permit Submitted Date]]</f>
        <v>0</v>
      </c>
    </row>
    <row r="794" spans="1:14">
      <c r="A794" t="str">
        <f>"Norman"</f>
        <v>Norman</v>
      </c>
      <c r="B794">
        <v>0</v>
      </c>
      <c r="D794">
        <v>1</v>
      </c>
      <c r="E794">
        <v>23</v>
      </c>
      <c r="F794" s="1">
        <v>42724</v>
      </c>
      <c r="G794" s="1">
        <v>42724</v>
      </c>
      <c r="H794">
        <v>6</v>
      </c>
      <c r="I794">
        <v>56.629999999999995</v>
      </c>
      <c r="J794">
        <v>0</v>
      </c>
      <c r="K794">
        <v>34.992937899999994</v>
      </c>
      <c r="L794">
        <v>-97.256161599999999</v>
      </c>
      <c r="M794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794" s="5">
        <f>Table22[[#This Row],[Permit Approval Date]]-Table22[[#This Row],[Permit Submitted Date]]</f>
        <v>6</v>
      </c>
    </row>
    <row r="795" spans="1:14">
      <c r="A795" t="str">
        <f>"Norman"</f>
        <v>Norman</v>
      </c>
      <c r="B795">
        <v>0</v>
      </c>
      <c r="D795">
        <v>1</v>
      </c>
      <c r="E795">
        <v>23</v>
      </c>
      <c r="F795" s="1">
        <v>42752</v>
      </c>
      <c r="G795" s="1">
        <v>42759</v>
      </c>
      <c r="H795">
        <v>6</v>
      </c>
      <c r="I795">
        <v>37.519999999999996</v>
      </c>
      <c r="J795">
        <v>3.2600000000000002</v>
      </c>
      <c r="K795">
        <v>35.032937899999993</v>
      </c>
      <c r="L795">
        <v>-97.356161600000007</v>
      </c>
      <c r="M795" s="5">
        <f>ACOS(COS(RADIANS(90-$P$2)) *COS(RADIANS(90-Table224[[#This Row],[Latitude]])) +SIN(RADIANS(90-$P$2)) *SIN(RADIANS(90-Table224[[#This Row],[Latitude]])) *COS(RADIANS($Q$2-Table224[[#This Row],[Longitude]]))) *3958.756</f>
        <v>13.008804681234098</v>
      </c>
      <c r="N795" s="5">
        <f>Table22[[#This Row],[Permit Approval Date]]-Table22[[#This Row],[Permit Submitted Date]]</f>
        <v>0</v>
      </c>
    </row>
    <row r="796" spans="1:14">
      <c r="A796" t="str">
        <f>"Norman"</f>
        <v>Norman</v>
      </c>
      <c r="B796">
        <v>0</v>
      </c>
      <c r="D796">
        <v>1</v>
      </c>
      <c r="E796">
        <v>23</v>
      </c>
      <c r="F796" s="1">
        <v>42780</v>
      </c>
      <c r="G796" s="1">
        <v>42787</v>
      </c>
      <c r="H796">
        <v>8</v>
      </c>
      <c r="I796">
        <v>53.639999999999993</v>
      </c>
      <c r="J796">
        <v>0</v>
      </c>
      <c r="K796">
        <v>35.482937899999996</v>
      </c>
      <c r="L796">
        <v>-97.206161600000001</v>
      </c>
      <c r="M796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796" s="5">
        <f>Table22[[#This Row],[Permit Approval Date]]-Table22[[#This Row],[Permit Submitted Date]]</f>
        <v>0</v>
      </c>
    </row>
    <row r="797" spans="1:14">
      <c r="A797" t="str">
        <f>"Norman"</f>
        <v>Norman</v>
      </c>
      <c r="B797">
        <v>0</v>
      </c>
      <c r="D797">
        <v>1</v>
      </c>
      <c r="E797">
        <v>23</v>
      </c>
      <c r="F797" s="1">
        <v>42781</v>
      </c>
      <c r="G797" s="1">
        <v>42781</v>
      </c>
      <c r="H797">
        <v>8</v>
      </c>
      <c r="I797">
        <v>58.440000000000005</v>
      </c>
      <c r="J797">
        <v>0</v>
      </c>
      <c r="K797">
        <v>34.992937899999994</v>
      </c>
      <c r="L797">
        <v>-97.256161599999999</v>
      </c>
      <c r="M797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797" s="5">
        <f>Table22[[#This Row],[Permit Approval Date]]-Table22[[#This Row],[Permit Submitted Date]]</f>
        <v>0</v>
      </c>
    </row>
    <row r="798" spans="1:14">
      <c r="A798" t="str">
        <f>"Norman"</f>
        <v>Norman</v>
      </c>
      <c r="B798">
        <v>0</v>
      </c>
      <c r="D798">
        <v>1</v>
      </c>
      <c r="E798">
        <v>23</v>
      </c>
      <c r="F798" s="1">
        <v>42782</v>
      </c>
      <c r="G798" s="1">
        <v>42789</v>
      </c>
      <c r="H798">
        <v>11</v>
      </c>
      <c r="I798">
        <v>82.149999999999991</v>
      </c>
      <c r="J798">
        <v>0</v>
      </c>
      <c r="K798">
        <v>34.982937899999996</v>
      </c>
      <c r="L798">
        <v>-97.396161599999999</v>
      </c>
      <c r="M798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798" s="5">
        <f>Table22[[#This Row],[Permit Approval Date]]-Table22[[#This Row],[Permit Submitted Date]]</f>
        <v>0</v>
      </c>
    </row>
    <row r="799" spans="1:14">
      <c r="A799" t="str">
        <f>"Norman"</f>
        <v>Norman</v>
      </c>
      <c r="B799">
        <v>1</v>
      </c>
      <c r="D799">
        <v>1</v>
      </c>
      <c r="E799">
        <v>23</v>
      </c>
      <c r="F799" s="1">
        <v>42810</v>
      </c>
      <c r="G799" s="1">
        <v>42823</v>
      </c>
      <c r="H799">
        <v>6</v>
      </c>
      <c r="I799">
        <v>49.870000000000012</v>
      </c>
      <c r="J799">
        <v>0</v>
      </c>
      <c r="K799">
        <v>35.270556999999997</v>
      </c>
      <c r="L799">
        <v>-97.490181400000012</v>
      </c>
      <c r="M799" s="5">
        <f>ACOS(COS(RADIANS(90-$P$2)) *COS(RADIANS(90-Table224[[#This Row],[Latitude]])) +SIN(RADIANS(90-$P$2)) *SIN(RADIANS(90-Table224[[#This Row],[Latitude]])) *COS(RADIANS($Q$2-Table224[[#This Row],[Longitude]]))) *3958.756</f>
        <v>5.0888713619078683</v>
      </c>
      <c r="N799" s="5">
        <f>Table22[[#This Row],[Permit Approval Date]]-Table22[[#This Row],[Permit Submitted Date]]</f>
        <v>3</v>
      </c>
    </row>
    <row r="800" spans="1:14">
      <c r="A800" t="str">
        <f>"Norman"</f>
        <v>Norman</v>
      </c>
      <c r="B800">
        <v>0</v>
      </c>
      <c r="D800">
        <v>1</v>
      </c>
      <c r="E800">
        <v>23</v>
      </c>
      <c r="F800" s="1">
        <v>42811</v>
      </c>
      <c r="G800" s="1">
        <v>42811</v>
      </c>
      <c r="H800">
        <v>13</v>
      </c>
      <c r="I800">
        <v>94.339999999999989</v>
      </c>
      <c r="J800">
        <v>0</v>
      </c>
      <c r="K800">
        <v>34.902937899999998</v>
      </c>
      <c r="L800">
        <v>-97.886161600000008</v>
      </c>
      <c r="M800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800" s="5">
        <f>Table22[[#This Row],[Permit Approval Date]]-Table22[[#This Row],[Permit Submitted Date]]</f>
        <v>7</v>
      </c>
    </row>
    <row r="801" spans="1:14">
      <c r="A801" t="str">
        <f>"Norman"</f>
        <v>Norman</v>
      </c>
      <c r="B801">
        <v>0</v>
      </c>
      <c r="D801">
        <v>1</v>
      </c>
      <c r="E801">
        <v>23</v>
      </c>
      <c r="F801" s="1">
        <v>42811</v>
      </c>
      <c r="G801" s="1">
        <v>42815</v>
      </c>
      <c r="H801">
        <v>8</v>
      </c>
      <c r="I801">
        <v>35.989999999999995</v>
      </c>
      <c r="J801">
        <v>0</v>
      </c>
      <c r="K801">
        <v>35.482937899999996</v>
      </c>
      <c r="L801">
        <v>-97.206161600000001</v>
      </c>
      <c r="M801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801" s="5">
        <f>Table22[[#This Row],[Permit Approval Date]]-Table22[[#This Row],[Permit Submitted Date]]</f>
        <v>0</v>
      </c>
    </row>
    <row r="802" spans="1:14">
      <c r="A802" t="str">
        <f>"Norman"</f>
        <v>Norman</v>
      </c>
      <c r="B802">
        <v>0</v>
      </c>
      <c r="D802">
        <v>1</v>
      </c>
      <c r="E802">
        <v>23</v>
      </c>
      <c r="F802" s="1">
        <v>42814</v>
      </c>
      <c r="G802" s="1">
        <v>42836</v>
      </c>
      <c r="H802">
        <v>4</v>
      </c>
      <c r="I802">
        <v>35.340000000000003</v>
      </c>
      <c r="J802">
        <v>0</v>
      </c>
      <c r="K802">
        <v>35.212937899999993</v>
      </c>
      <c r="L802">
        <v>-97.576161600000006</v>
      </c>
      <c r="M802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802" s="5">
        <f>Table22[[#This Row],[Permit Approval Date]]-Table22[[#This Row],[Permit Submitted Date]]</f>
        <v>16</v>
      </c>
    </row>
    <row r="803" spans="1:14">
      <c r="A803" t="str">
        <f>"Norman"</f>
        <v>Norman</v>
      </c>
      <c r="B803">
        <v>1</v>
      </c>
      <c r="D803">
        <v>1</v>
      </c>
      <c r="E803">
        <v>23</v>
      </c>
      <c r="F803" s="1">
        <v>42823</v>
      </c>
      <c r="G803" s="1">
        <v>42843</v>
      </c>
      <c r="H803">
        <v>9</v>
      </c>
      <c r="I803">
        <v>69.5</v>
      </c>
      <c r="J803">
        <v>0</v>
      </c>
      <c r="K803">
        <v>35.610296099999999</v>
      </c>
      <c r="L803">
        <v>-96.836200200000007</v>
      </c>
      <c r="M803" s="5">
        <f>ACOS(COS(RADIANS(90-$P$2)) *COS(RADIANS(90-Table224[[#This Row],[Latitude]])) +SIN(RADIANS(90-$P$2)) *SIN(RADIANS(90-Table224[[#This Row],[Latitude]])) *COS(RADIANS($Q$2-Table224[[#This Row],[Longitude]]))) *3958.756</f>
        <v>44.290986761079026</v>
      </c>
      <c r="N803" s="5">
        <f>Table22[[#This Row],[Permit Approval Date]]-Table22[[#This Row],[Permit Submitted Date]]</f>
        <v>7</v>
      </c>
    </row>
    <row r="804" spans="1:14">
      <c r="A804" t="str">
        <f>"Norman"</f>
        <v>Norman</v>
      </c>
      <c r="B804">
        <v>1</v>
      </c>
      <c r="D804">
        <v>1</v>
      </c>
      <c r="E804">
        <v>23</v>
      </c>
      <c r="F804" s="1">
        <v>42828</v>
      </c>
      <c r="G804" s="1">
        <v>42838</v>
      </c>
      <c r="H804">
        <v>6</v>
      </c>
      <c r="I804">
        <v>55.04</v>
      </c>
      <c r="J804">
        <v>0</v>
      </c>
      <c r="K804">
        <v>35.2253015</v>
      </c>
      <c r="L804">
        <v>-97.106652800000006</v>
      </c>
      <c r="M804" s="5">
        <f>ACOS(COS(RADIANS(90-$P$2)) *COS(RADIANS(90-Table224[[#This Row],[Latitude]])) +SIN(RADIANS(90-$P$2)) *SIN(RADIANS(90-Table224[[#This Row],[Latitude]])) *COS(RADIANS($Q$2-Table224[[#This Row],[Longitude]]))) *3958.756</f>
        <v>19.236475099371141</v>
      </c>
      <c r="N804" s="5">
        <f>Table22[[#This Row],[Permit Approval Date]]-Table22[[#This Row],[Permit Submitted Date]]</f>
        <v>0</v>
      </c>
    </row>
    <row r="805" spans="1:14">
      <c r="A805" t="str">
        <f>"Norman"</f>
        <v>Norman</v>
      </c>
      <c r="B805">
        <v>1</v>
      </c>
      <c r="D805">
        <v>1</v>
      </c>
      <c r="E805">
        <v>23</v>
      </c>
      <c r="F805" s="1">
        <v>42837</v>
      </c>
      <c r="G805" s="1">
        <v>42839</v>
      </c>
      <c r="H805">
        <v>18</v>
      </c>
      <c r="I805">
        <v>100.34</v>
      </c>
      <c r="J805">
        <v>8.5</v>
      </c>
      <c r="K805">
        <v>35.210556999999994</v>
      </c>
      <c r="L805">
        <v>-97.610181400000016</v>
      </c>
      <c r="M805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805" s="5">
        <f>Table22[[#This Row],[Permit Approval Date]]-Table22[[#This Row],[Permit Submitted Date]]</f>
        <v>5</v>
      </c>
    </row>
    <row r="806" spans="1:14">
      <c r="A806" t="str">
        <f>"Norman"</f>
        <v>Norman</v>
      </c>
      <c r="B806">
        <v>1</v>
      </c>
      <c r="C806">
        <v>1</v>
      </c>
      <c r="D806">
        <v>1</v>
      </c>
      <c r="E806">
        <v>23</v>
      </c>
      <c r="F806" s="1">
        <v>42843</v>
      </c>
      <c r="G806" s="1">
        <v>42845</v>
      </c>
      <c r="H806">
        <v>5</v>
      </c>
      <c r="I806">
        <v>13.42</v>
      </c>
      <c r="J806">
        <v>24.749999999999996</v>
      </c>
      <c r="K806">
        <v>35.313924999999998</v>
      </c>
      <c r="L806">
        <v>-97.779213999999996</v>
      </c>
      <c r="M806" s="5">
        <f>ACOS(COS(RADIANS(90-$P$2)) *COS(RADIANS(90-Table224[[#This Row],[Latitude]])) +SIN(RADIANS(90-$P$2)) *SIN(RADIANS(90-Table224[[#This Row],[Latitude]])) *COS(RADIANS($Q$2-Table224[[#This Row],[Longitude]]))) *3958.756</f>
        <v>20.189807526514745</v>
      </c>
      <c r="N806" s="5">
        <f>Table22[[#This Row],[Permit Approval Date]]-Table22[[#This Row],[Permit Submitted Date]]</f>
        <v>0</v>
      </c>
    </row>
    <row r="807" spans="1:14">
      <c r="A807" t="str">
        <f>"Norman"</f>
        <v>Norman</v>
      </c>
      <c r="B807">
        <v>0</v>
      </c>
      <c r="C807">
        <v>1</v>
      </c>
      <c r="D807">
        <v>1</v>
      </c>
      <c r="E807">
        <v>23</v>
      </c>
      <c r="F807" s="1">
        <v>42844</v>
      </c>
      <c r="G807" s="1">
        <v>42844</v>
      </c>
      <c r="H807">
        <v>6</v>
      </c>
      <c r="I807">
        <v>44.43</v>
      </c>
      <c r="J807">
        <v>14.93</v>
      </c>
      <c r="K807">
        <v>35.472937899999998</v>
      </c>
      <c r="L807">
        <v>-97.026161599999995</v>
      </c>
      <c r="M807" s="5">
        <f>ACOS(COS(RADIANS(90-$P$2)) *COS(RADIANS(90-Table224[[#This Row],[Latitude]])) +SIN(RADIANS(90-$P$2)) *SIN(RADIANS(90-Table224[[#This Row],[Latitude]])) *COS(RADIANS($Q$2-Table224[[#This Row],[Longitude]]))) *3958.756</f>
        <v>30.026275671280082</v>
      </c>
      <c r="N807" s="5">
        <f>Table22[[#This Row],[Permit Approval Date]]-Table22[[#This Row],[Permit Submitted Date]]</f>
        <v>0</v>
      </c>
    </row>
    <row r="808" spans="1:14">
      <c r="A808" t="str">
        <f>"Norman"</f>
        <v>Norman</v>
      </c>
      <c r="B808">
        <v>0</v>
      </c>
      <c r="D808">
        <v>1</v>
      </c>
      <c r="E808">
        <v>23</v>
      </c>
      <c r="F808" s="1">
        <v>42844</v>
      </c>
      <c r="G808" s="1">
        <v>42844</v>
      </c>
      <c r="H808">
        <v>3</v>
      </c>
      <c r="I808">
        <v>33.480000000000004</v>
      </c>
      <c r="J808">
        <v>0</v>
      </c>
      <c r="K808">
        <v>34.962937899999993</v>
      </c>
      <c r="L808">
        <v>-97.966161600000007</v>
      </c>
      <c r="M808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808" s="5">
        <f>Table22[[#This Row],[Permit Approval Date]]-Table22[[#This Row],[Permit Submitted Date]]</f>
        <v>10</v>
      </c>
    </row>
    <row r="809" spans="1:14">
      <c r="A809" t="str">
        <f>"Norman"</f>
        <v>Norman</v>
      </c>
      <c r="B809">
        <v>1</v>
      </c>
      <c r="C809">
        <v>1</v>
      </c>
      <c r="D809">
        <v>1</v>
      </c>
      <c r="E809">
        <v>23</v>
      </c>
      <c r="F809" s="1">
        <v>42853</v>
      </c>
      <c r="G809" s="1">
        <v>42860</v>
      </c>
      <c r="H809">
        <v>9</v>
      </c>
      <c r="I809">
        <v>40.36</v>
      </c>
      <c r="J809">
        <v>25.790000000000003</v>
      </c>
      <c r="K809">
        <v>35.310557000000003</v>
      </c>
      <c r="L809">
        <v>-97.71018140000001</v>
      </c>
      <c r="M809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809" s="5">
        <f>Table22[[#This Row],[Permit Approval Date]]-Table22[[#This Row],[Permit Submitted Date]]</f>
        <v>7</v>
      </c>
    </row>
    <row r="810" spans="1:14">
      <c r="A810" t="str">
        <f>"Norman"</f>
        <v>Norman</v>
      </c>
      <c r="B810">
        <v>1</v>
      </c>
      <c r="D810">
        <v>1</v>
      </c>
      <c r="E810">
        <v>23</v>
      </c>
      <c r="F810" s="1">
        <v>42853</v>
      </c>
      <c r="G810" s="1">
        <v>42860</v>
      </c>
      <c r="H810">
        <v>9</v>
      </c>
      <c r="I810">
        <v>62.039999999999992</v>
      </c>
      <c r="J810">
        <v>6.55</v>
      </c>
      <c r="K810">
        <v>35.310557000000003</v>
      </c>
      <c r="L810">
        <v>-97.71018140000001</v>
      </c>
      <c r="M810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810" s="5">
        <f>Table22[[#This Row],[Permit Approval Date]]-Table22[[#This Row],[Permit Submitted Date]]</f>
        <v>0</v>
      </c>
    </row>
    <row r="811" spans="1:14">
      <c r="A811" t="str">
        <f>"Norman"</f>
        <v>Norman</v>
      </c>
      <c r="B811">
        <v>0</v>
      </c>
      <c r="D811">
        <v>1</v>
      </c>
      <c r="E811">
        <v>23</v>
      </c>
      <c r="F811" s="1">
        <v>42853</v>
      </c>
      <c r="G811" s="1">
        <v>42853</v>
      </c>
      <c r="H811">
        <v>5</v>
      </c>
      <c r="I811">
        <v>54.68</v>
      </c>
      <c r="J811">
        <v>0</v>
      </c>
      <c r="K811">
        <v>35.552937899999996</v>
      </c>
      <c r="L811">
        <v>-97.046161600000005</v>
      </c>
      <c r="M811" s="5">
        <f>ACOS(COS(RADIANS(90-$P$2)) *COS(RADIANS(90-Table224[[#This Row],[Latitude]])) +SIN(RADIANS(90-$P$2)) *SIN(RADIANS(90-Table224[[#This Row],[Latitude]])) *COS(RADIANS($Q$2-Table224[[#This Row],[Longitude]]))) *3958.756</f>
        <v>32.913658964668713</v>
      </c>
      <c r="N811" s="5">
        <f>Table22[[#This Row],[Permit Approval Date]]-Table22[[#This Row],[Permit Submitted Date]]</f>
        <v>7</v>
      </c>
    </row>
    <row r="812" spans="1:14">
      <c r="A812" t="str">
        <f>"Norman"</f>
        <v>Norman</v>
      </c>
      <c r="B812">
        <v>1</v>
      </c>
      <c r="C812">
        <v>1</v>
      </c>
      <c r="D812">
        <v>1</v>
      </c>
      <c r="E812">
        <v>23</v>
      </c>
      <c r="F812" s="1">
        <v>42853</v>
      </c>
      <c r="G812" s="1">
        <v>42860</v>
      </c>
      <c r="H812">
        <v>15</v>
      </c>
      <c r="I812">
        <v>88.2</v>
      </c>
      <c r="J812">
        <v>10.32</v>
      </c>
      <c r="K812">
        <v>35.180556999999993</v>
      </c>
      <c r="L812">
        <v>-97.540181399999994</v>
      </c>
      <c r="M812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812" s="5">
        <f>Table22[[#This Row],[Permit Approval Date]]-Table22[[#This Row],[Permit Submitted Date]]</f>
        <v>0</v>
      </c>
    </row>
    <row r="813" spans="1:14">
      <c r="A813" t="str">
        <f>"Norman"</f>
        <v>Norman</v>
      </c>
      <c r="B813">
        <v>1</v>
      </c>
      <c r="D813">
        <v>1</v>
      </c>
      <c r="E813">
        <v>23</v>
      </c>
      <c r="F813" s="1">
        <v>42866</v>
      </c>
      <c r="G813" s="1">
        <v>42891</v>
      </c>
      <c r="H813">
        <v>4</v>
      </c>
      <c r="I813">
        <v>34.43</v>
      </c>
      <c r="J813">
        <v>0</v>
      </c>
      <c r="K813">
        <v>35.035301499999996</v>
      </c>
      <c r="L813">
        <v>-96.926652799999999</v>
      </c>
      <c r="M813" s="5">
        <f>ACOS(COS(RADIANS(90-$P$2)) *COS(RADIANS(90-Table224[[#This Row],[Latitude]])) +SIN(RADIANS(90-$P$2)) *SIN(RADIANS(90-Table224[[#This Row],[Latitude]])) *COS(RADIANS($Q$2-Table224[[#This Row],[Longitude]]))) *3958.756</f>
        <v>31.665765013299861</v>
      </c>
      <c r="N813" s="5">
        <f>Table22[[#This Row],[Permit Approval Date]]-Table22[[#This Row],[Permit Submitted Date]]</f>
        <v>4</v>
      </c>
    </row>
    <row r="814" spans="1:14">
      <c r="A814" t="str">
        <f>"Norman"</f>
        <v>Norman</v>
      </c>
      <c r="B814">
        <v>1</v>
      </c>
      <c r="D814">
        <v>2</v>
      </c>
      <c r="E814">
        <v>23</v>
      </c>
      <c r="F814" s="1">
        <v>42880</v>
      </c>
      <c r="G814" s="1">
        <v>42906</v>
      </c>
      <c r="H814">
        <v>10</v>
      </c>
      <c r="I814">
        <v>79.02000000000001</v>
      </c>
      <c r="J814">
        <v>0</v>
      </c>
      <c r="K814">
        <v>35.060296100000002</v>
      </c>
      <c r="L814">
        <v>-96.406200200000001</v>
      </c>
      <c r="M814" s="5">
        <f>ACOS(COS(RADIANS(90-$P$2)) *COS(RADIANS(90-Table224[[#This Row],[Latitude]])) +SIN(RADIANS(90-$P$2)) *SIN(RADIANS(90-Table224[[#This Row],[Latitude]])) *COS(RADIANS($Q$2-Table224[[#This Row],[Longitude]]))) *3958.756</f>
        <v>59.645787478648849</v>
      </c>
      <c r="N814" s="5">
        <f>Table22[[#This Row],[Permit Approval Date]]-Table22[[#This Row],[Permit Submitted Date]]</f>
        <v>0</v>
      </c>
    </row>
    <row r="815" spans="1:14">
      <c r="A815" t="str">
        <f>"Norman"</f>
        <v>Norman</v>
      </c>
      <c r="B815">
        <v>1</v>
      </c>
      <c r="D815">
        <v>1</v>
      </c>
      <c r="E815">
        <v>23</v>
      </c>
      <c r="F815" s="1">
        <v>42885</v>
      </c>
      <c r="G815" s="1">
        <v>42899</v>
      </c>
      <c r="H815">
        <v>7</v>
      </c>
      <c r="I815">
        <v>54.88</v>
      </c>
      <c r="J815">
        <v>3.5</v>
      </c>
      <c r="K815">
        <v>35.380055100000099</v>
      </c>
      <c r="L815">
        <v>-97.3722104</v>
      </c>
      <c r="M815" s="5">
        <f>ACOS(COS(RADIANS(90-$P$2)) *COS(RADIANS(90-Table224[[#This Row],[Latitude]])) +SIN(RADIANS(90-$P$2)) *SIN(RADIANS(90-Table224[[#This Row],[Latitude]])) *COS(RADIANS($Q$2-Table224[[#This Row],[Longitude]]))) *3958.756</f>
        <v>12.732615276214201</v>
      </c>
      <c r="N815" s="5">
        <f>Table22[[#This Row],[Permit Approval Date]]-Table22[[#This Row],[Permit Submitted Date]]</f>
        <v>1</v>
      </c>
    </row>
    <row r="816" spans="1:14">
      <c r="A816" t="str">
        <f>"Norman"</f>
        <v>Norman</v>
      </c>
      <c r="B816">
        <v>1</v>
      </c>
      <c r="D816">
        <v>2</v>
      </c>
      <c r="E816">
        <v>23</v>
      </c>
      <c r="F816" s="1">
        <v>42887</v>
      </c>
      <c r="G816" s="1">
        <v>42906</v>
      </c>
      <c r="H816">
        <v>17</v>
      </c>
      <c r="I816">
        <v>119.5</v>
      </c>
      <c r="J816">
        <v>0</v>
      </c>
      <c r="K816">
        <v>35.1802961</v>
      </c>
      <c r="L816">
        <v>-96.506200199999995</v>
      </c>
      <c r="M816" s="5">
        <f>ACOS(COS(RADIANS(90-$P$2)) *COS(RADIANS(90-Table224[[#This Row],[Latitude]])) +SIN(RADIANS(90-$P$2)) *SIN(RADIANS(90-Table224[[#This Row],[Latitude]])) *COS(RADIANS($Q$2-Table224[[#This Row],[Longitude]]))) *3958.756</f>
        <v>53.129456726400853</v>
      </c>
      <c r="N816" s="5">
        <f>Table22[[#This Row],[Permit Approval Date]]-Table22[[#This Row],[Permit Submitted Date]]</f>
        <v>0</v>
      </c>
    </row>
    <row r="817" spans="1:14">
      <c r="A817" t="str">
        <f>"Norman"</f>
        <v>Norman</v>
      </c>
      <c r="B817">
        <v>1</v>
      </c>
      <c r="D817">
        <v>2</v>
      </c>
      <c r="E817">
        <v>23</v>
      </c>
      <c r="F817" s="1">
        <v>42893</v>
      </c>
      <c r="G817" s="1">
        <v>42893</v>
      </c>
      <c r="H817">
        <v>10</v>
      </c>
      <c r="I817">
        <v>60.21</v>
      </c>
      <c r="J817">
        <v>0.78</v>
      </c>
      <c r="K817">
        <v>35.180556999999993</v>
      </c>
      <c r="L817">
        <v>-97.540181399999994</v>
      </c>
      <c r="M817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817" s="5">
        <f>Table22[[#This Row],[Permit Approval Date]]-Table22[[#This Row],[Permit Submitted Date]]</f>
        <v>7</v>
      </c>
    </row>
    <row r="818" spans="1:14">
      <c r="A818" t="str">
        <f>"Norman"</f>
        <v>Norman</v>
      </c>
      <c r="B818">
        <v>0</v>
      </c>
      <c r="D818">
        <v>1</v>
      </c>
      <c r="E818">
        <v>23</v>
      </c>
      <c r="F818" s="1">
        <v>42908</v>
      </c>
      <c r="G818" s="1">
        <v>42912</v>
      </c>
      <c r="H818">
        <v>4</v>
      </c>
      <c r="I818">
        <v>37.379999999999995</v>
      </c>
      <c r="J818">
        <v>0</v>
      </c>
      <c r="K818">
        <v>34.992937899999994</v>
      </c>
      <c r="L818">
        <v>-97.256161599999999</v>
      </c>
      <c r="M818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818" s="5">
        <f>Table22[[#This Row],[Permit Approval Date]]-Table22[[#This Row],[Permit Submitted Date]]</f>
        <v>0</v>
      </c>
    </row>
    <row r="819" spans="1:14">
      <c r="A819" t="str">
        <f>"Norman"</f>
        <v>Norman</v>
      </c>
      <c r="B819">
        <v>1</v>
      </c>
      <c r="D819">
        <v>2</v>
      </c>
      <c r="E819">
        <v>23</v>
      </c>
      <c r="F819" s="1">
        <v>42943</v>
      </c>
      <c r="G819" s="1">
        <v>42943</v>
      </c>
      <c r="H819">
        <v>11</v>
      </c>
      <c r="I819">
        <v>74.89</v>
      </c>
      <c r="J819">
        <v>1</v>
      </c>
      <c r="K819">
        <v>35.310557000000003</v>
      </c>
      <c r="L819">
        <v>-97.71018140000001</v>
      </c>
      <c r="M819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819" s="5">
        <f>Table22[[#This Row],[Permit Approval Date]]-Table22[[#This Row],[Permit Submitted Date]]</f>
        <v>9</v>
      </c>
    </row>
    <row r="820" spans="1:14">
      <c r="A820" t="str">
        <f>"Norman"</f>
        <v>Norman</v>
      </c>
      <c r="B820">
        <v>1</v>
      </c>
      <c r="D820">
        <v>1</v>
      </c>
      <c r="E820">
        <v>23</v>
      </c>
      <c r="F820" s="1">
        <v>42949</v>
      </c>
      <c r="G820" s="1">
        <v>42954</v>
      </c>
      <c r="H820">
        <v>8</v>
      </c>
      <c r="I820">
        <v>71.08</v>
      </c>
      <c r="J820">
        <v>0</v>
      </c>
      <c r="K820">
        <v>34.542937899999998</v>
      </c>
      <c r="L820">
        <v>-97.636161600000008</v>
      </c>
      <c r="M820" s="5">
        <f>ACOS(COS(RADIANS(90-$P$2)) *COS(RADIANS(90-Table224[[#This Row],[Latitude]])) +SIN(RADIANS(90-$P$2)) *SIN(RADIANS(90-Table224[[#This Row],[Latitude]])) *COS(RADIANS($Q$2-Table224[[#This Row],[Longitude]]))) *3958.756</f>
        <v>47.060775072230186</v>
      </c>
      <c r="N820" s="5">
        <f>Table22[[#This Row],[Permit Approval Date]]-Table22[[#This Row],[Permit Submitted Date]]</f>
        <v>0</v>
      </c>
    </row>
    <row r="821" spans="1:14">
      <c r="A821" t="str">
        <f>"Norman"</f>
        <v>Norman</v>
      </c>
      <c r="B821">
        <v>1</v>
      </c>
      <c r="D821">
        <v>1</v>
      </c>
      <c r="E821">
        <v>23</v>
      </c>
      <c r="F821" s="1">
        <v>42962</v>
      </c>
      <c r="G821" s="1">
        <v>42964</v>
      </c>
      <c r="H821">
        <v>5</v>
      </c>
      <c r="I821">
        <v>58.2</v>
      </c>
      <c r="J821">
        <v>0</v>
      </c>
      <c r="K821">
        <v>35.158142000000005</v>
      </c>
      <c r="L821">
        <v>-97.145610999999988</v>
      </c>
      <c r="M821" s="5">
        <f>ACOS(COS(RADIANS(90-$P$2)) *COS(RADIANS(90-Table224[[#This Row],[Latitude]])) +SIN(RADIANS(90-$P$2)) *SIN(RADIANS(90-Table224[[#This Row],[Latitude]])) *COS(RADIANS($Q$2-Table224[[#This Row],[Longitude]]))) *3958.756</f>
        <v>17.317968646855981</v>
      </c>
      <c r="N821" s="5">
        <f>Table22[[#This Row],[Permit Approval Date]]-Table22[[#This Row],[Permit Submitted Date]]</f>
        <v>9</v>
      </c>
    </row>
    <row r="822" spans="1:14">
      <c r="A822" t="str">
        <f>"Norman"</f>
        <v>Norman</v>
      </c>
      <c r="B822">
        <v>1</v>
      </c>
      <c r="C822">
        <v>1</v>
      </c>
      <c r="D822">
        <v>1</v>
      </c>
      <c r="E822">
        <v>23</v>
      </c>
      <c r="F822" s="1">
        <v>42977</v>
      </c>
      <c r="G822" s="1">
        <v>42977</v>
      </c>
      <c r="H822">
        <v>13</v>
      </c>
      <c r="I822">
        <v>67.679999999999993</v>
      </c>
      <c r="J822">
        <v>17.02</v>
      </c>
      <c r="K822">
        <v>35.270556999999997</v>
      </c>
      <c r="L822">
        <v>-97.260181399999993</v>
      </c>
      <c r="M822" s="5">
        <f>ACOS(COS(RADIANS(90-$P$2)) *COS(RADIANS(90-Table224[[#This Row],[Latitude]])) +SIN(RADIANS(90-$P$2)) *SIN(RADIANS(90-Table224[[#This Row],[Latitude]])) *COS(RADIANS($Q$2-Table224[[#This Row],[Longitude]]))) *3958.756</f>
        <v>11.425758104207031</v>
      </c>
      <c r="N822" s="5">
        <f>Table22[[#This Row],[Permit Approval Date]]-Table22[[#This Row],[Permit Submitted Date]]</f>
        <v>8</v>
      </c>
    </row>
    <row r="823" spans="1:14">
      <c r="A823" t="str">
        <f>"Norman"</f>
        <v>Norman</v>
      </c>
      <c r="B823">
        <v>1</v>
      </c>
      <c r="D823">
        <v>1</v>
      </c>
      <c r="E823">
        <v>23</v>
      </c>
      <c r="F823" s="1">
        <v>42981</v>
      </c>
      <c r="G823" s="1">
        <v>42997</v>
      </c>
      <c r="H823">
        <v>7</v>
      </c>
      <c r="I823">
        <v>68.31</v>
      </c>
      <c r="J823">
        <v>0</v>
      </c>
      <c r="K823">
        <v>35.108142000000001</v>
      </c>
      <c r="L823">
        <v>-97.325610999999995</v>
      </c>
      <c r="M823" s="5">
        <f>ACOS(COS(RADIANS(90-$P$2)) *COS(RADIANS(90-Table224[[#This Row],[Latitude]])) +SIN(RADIANS(90-$P$2)) *SIN(RADIANS(90-Table224[[#This Row],[Latitude]])) *COS(RADIANS($Q$2-Table224[[#This Row],[Longitude]]))) *3958.756</f>
        <v>9.6179996795149965</v>
      </c>
      <c r="N823" s="5">
        <f>Table22[[#This Row],[Permit Approval Date]]-Table22[[#This Row],[Permit Submitted Date]]</f>
        <v>0</v>
      </c>
    </row>
    <row r="824" spans="1:14">
      <c r="A824" t="str">
        <f>"Norman"</f>
        <v>Norman</v>
      </c>
      <c r="B824">
        <v>1</v>
      </c>
      <c r="D824">
        <v>1</v>
      </c>
      <c r="E824">
        <v>23</v>
      </c>
      <c r="F824" s="1">
        <v>42983</v>
      </c>
      <c r="G824" s="1">
        <v>42989</v>
      </c>
      <c r="H824">
        <v>4</v>
      </c>
      <c r="I824">
        <v>35.119999999999997</v>
      </c>
      <c r="J824">
        <v>0</v>
      </c>
      <c r="K824">
        <v>35.163924999999999</v>
      </c>
      <c r="L824">
        <v>-97.349214000000003</v>
      </c>
      <c r="M824" s="5">
        <f>ACOS(COS(RADIANS(90-$P$2)) *COS(RADIANS(90-Table224[[#This Row],[Latitude]])) +SIN(RADIANS(90-$P$2)) *SIN(RADIANS(90-Table224[[#This Row],[Latitude]])) *COS(RADIANS($Q$2-Table224[[#This Row],[Longitude]]))) *3958.756</f>
        <v>6.2236407343565459</v>
      </c>
      <c r="N824" s="5">
        <f>Table22[[#This Row],[Permit Approval Date]]-Table22[[#This Row],[Permit Submitted Date]]</f>
        <v>0</v>
      </c>
    </row>
    <row r="825" spans="1:14">
      <c r="A825" t="str">
        <f>"Norman"</f>
        <v>Norman</v>
      </c>
      <c r="B825">
        <v>1</v>
      </c>
      <c r="D825">
        <v>1</v>
      </c>
      <c r="E825">
        <v>23</v>
      </c>
      <c r="F825" s="1">
        <v>42990</v>
      </c>
      <c r="G825" s="1">
        <v>43006</v>
      </c>
      <c r="H825">
        <v>4</v>
      </c>
      <c r="I825">
        <v>39.28</v>
      </c>
      <c r="J825">
        <v>0</v>
      </c>
      <c r="K825">
        <v>35.101928299999997</v>
      </c>
      <c r="L825">
        <v>-97.126524599999996</v>
      </c>
      <c r="M825" s="5">
        <f>ACOS(COS(RADIANS(90-$P$2)) *COS(RADIANS(90-Table224[[#This Row],[Latitude]])) +SIN(RADIANS(90-$P$2)) *SIN(RADIANS(90-Table224[[#This Row],[Latitude]])) *COS(RADIANS($Q$2-Table224[[#This Row],[Longitude]]))) *3958.756</f>
        <v>19.461533505901098</v>
      </c>
      <c r="N825" s="5">
        <f>Table22[[#This Row],[Permit Approval Date]]-Table22[[#This Row],[Permit Submitted Date]]</f>
        <v>19</v>
      </c>
    </row>
    <row r="826" spans="1:14">
      <c r="A826" t="str">
        <f>"Norman"</f>
        <v>Norman</v>
      </c>
      <c r="B826">
        <v>1</v>
      </c>
      <c r="D826">
        <v>1</v>
      </c>
      <c r="E826">
        <v>23</v>
      </c>
      <c r="F826" s="1">
        <v>42996</v>
      </c>
      <c r="G826" s="1">
        <v>42996</v>
      </c>
      <c r="H826">
        <v>5</v>
      </c>
      <c r="I826">
        <v>49.110000000000007</v>
      </c>
      <c r="J826">
        <v>3.08</v>
      </c>
      <c r="K826">
        <v>35.210556999999994</v>
      </c>
      <c r="L826">
        <v>-97.610181400000016</v>
      </c>
      <c r="M826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826" s="5">
        <f>Table22[[#This Row],[Permit Approval Date]]-Table22[[#This Row],[Permit Submitted Date]]</f>
        <v>0</v>
      </c>
    </row>
    <row r="827" spans="1:14">
      <c r="A827" t="str">
        <f>"Norman"</f>
        <v>Norman</v>
      </c>
      <c r="B827">
        <v>1</v>
      </c>
      <c r="D827">
        <v>1</v>
      </c>
      <c r="E827">
        <v>23</v>
      </c>
      <c r="F827" s="1">
        <v>43000</v>
      </c>
      <c r="G827" s="1">
        <v>43024</v>
      </c>
      <c r="H827">
        <v>10</v>
      </c>
      <c r="I827">
        <v>60.650000000000006</v>
      </c>
      <c r="J827">
        <v>2.87</v>
      </c>
      <c r="K827">
        <v>35.210556999999994</v>
      </c>
      <c r="L827">
        <v>-97.610181400000016</v>
      </c>
      <c r="M827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827" s="5">
        <f>Table22[[#This Row],[Permit Approval Date]]-Table22[[#This Row],[Permit Submitted Date]]</f>
        <v>0</v>
      </c>
    </row>
    <row r="828" spans="1:14">
      <c r="A828" t="str">
        <f>"Norman"</f>
        <v>Norman</v>
      </c>
      <c r="B828">
        <v>0</v>
      </c>
      <c r="D828">
        <v>1</v>
      </c>
      <c r="E828">
        <v>23</v>
      </c>
      <c r="F828" s="1">
        <v>43003</v>
      </c>
      <c r="G828" s="1">
        <v>43006</v>
      </c>
      <c r="H828">
        <v>4</v>
      </c>
      <c r="I828">
        <v>34.15</v>
      </c>
      <c r="J828">
        <v>0</v>
      </c>
      <c r="K828">
        <v>35.212937899999993</v>
      </c>
      <c r="L828">
        <v>-97.576161600000006</v>
      </c>
      <c r="M828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828" s="5">
        <f>Table22[[#This Row],[Permit Approval Date]]-Table22[[#This Row],[Permit Submitted Date]]</f>
        <v>7</v>
      </c>
    </row>
    <row r="829" spans="1:14">
      <c r="A829" t="str">
        <f>"Norman"</f>
        <v>Norman</v>
      </c>
      <c r="B829">
        <v>1</v>
      </c>
      <c r="D829">
        <v>1</v>
      </c>
      <c r="E829">
        <v>23</v>
      </c>
      <c r="F829" s="1">
        <v>43005</v>
      </c>
      <c r="G829" s="1">
        <v>43011</v>
      </c>
      <c r="H829">
        <v>5</v>
      </c>
      <c r="I829">
        <v>32.36</v>
      </c>
      <c r="J829">
        <v>0</v>
      </c>
      <c r="K829">
        <v>35.213925000000003</v>
      </c>
      <c r="L829">
        <v>-97.339213999999998</v>
      </c>
      <c r="M829" s="5">
        <f>ACOS(COS(RADIANS(90-$P$2)) *COS(RADIANS(90-Table224[[#This Row],[Latitude]])) +SIN(RADIANS(90-$P$2)) *SIN(RADIANS(90-Table224[[#This Row],[Latitude]])) *COS(RADIANS($Q$2-Table224[[#This Row],[Longitude]]))) *3958.756</f>
        <v>6.0875077162164093</v>
      </c>
      <c r="N829" s="5">
        <f>Table22[[#This Row],[Permit Approval Date]]-Table22[[#This Row],[Permit Submitted Date]]</f>
        <v>0</v>
      </c>
    </row>
    <row r="830" spans="1:14">
      <c r="A830" t="str">
        <f>"Norman"</f>
        <v>Norman</v>
      </c>
      <c r="B830">
        <v>1</v>
      </c>
      <c r="C830">
        <v>1</v>
      </c>
      <c r="D830">
        <v>1</v>
      </c>
      <c r="E830">
        <v>23</v>
      </c>
      <c r="F830" s="1">
        <v>43010</v>
      </c>
      <c r="G830" s="1">
        <v>43011</v>
      </c>
      <c r="H830">
        <v>10</v>
      </c>
      <c r="I830">
        <v>58.03</v>
      </c>
      <c r="J830">
        <v>30.18</v>
      </c>
      <c r="K830">
        <v>35.370055100000094</v>
      </c>
      <c r="L830">
        <v>-97.212210400000004</v>
      </c>
      <c r="M830" s="5">
        <f>ACOS(COS(RADIANS(90-$P$2)) *COS(RADIANS(90-Table224[[#This Row],[Latitude]])) +SIN(RADIANS(90-$P$2)) *SIN(RADIANS(90-Table224[[#This Row],[Latitude]])) *COS(RADIANS($Q$2-Table224[[#This Row],[Longitude]]))) *3958.756</f>
        <v>17.411182267990768</v>
      </c>
      <c r="N830" s="5">
        <f>Table22[[#This Row],[Permit Approval Date]]-Table22[[#This Row],[Permit Submitted Date]]</f>
        <v>0</v>
      </c>
    </row>
    <row r="831" spans="1:14">
      <c r="A831" t="str">
        <f>"Norman"</f>
        <v>Norman</v>
      </c>
      <c r="B831">
        <v>1</v>
      </c>
      <c r="C831">
        <v>1</v>
      </c>
      <c r="D831">
        <v>1</v>
      </c>
      <c r="E831">
        <v>23</v>
      </c>
      <c r="F831" s="1">
        <v>43013</v>
      </c>
      <c r="G831" s="1">
        <v>43032</v>
      </c>
      <c r="H831">
        <v>10</v>
      </c>
      <c r="I831">
        <v>61.49</v>
      </c>
      <c r="J831">
        <v>17</v>
      </c>
      <c r="K831">
        <v>35.075773099999999</v>
      </c>
      <c r="L831">
        <v>-97.674911899999998</v>
      </c>
      <c r="M831" s="5">
        <f>ACOS(COS(RADIANS(90-$P$2)) *COS(RADIANS(90-Table224[[#This Row],[Latitude]])) +SIN(RADIANS(90-$P$2)) *SIN(RADIANS(90-Table224[[#This Row],[Latitude]])) *COS(RADIANS($Q$2-Table224[[#This Row],[Longitude]]))) *3958.756</f>
        <v>15.729604323045256</v>
      </c>
      <c r="N831" s="5">
        <f>Table22[[#This Row],[Permit Approval Date]]-Table22[[#This Row],[Permit Submitted Date]]</f>
        <v>0</v>
      </c>
    </row>
    <row r="832" spans="1:14">
      <c r="A832" t="str">
        <f>"Norman"</f>
        <v>Norman</v>
      </c>
      <c r="B832">
        <v>1</v>
      </c>
      <c r="D832">
        <v>1</v>
      </c>
      <c r="E832">
        <v>23</v>
      </c>
      <c r="F832" s="1">
        <v>43017</v>
      </c>
      <c r="G832" s="1">
        <v>43024</v>
      </c>
      <c r="H832">
        <v>6</v>
      </c>
      <c r="I832">
        <v>33.17</v>
      </c>
      <c r="J832">
        <v>0</v>
      </c>
      <c r="K832">
        <v>35.203924999999998</v>
      </c>
      <c r="L832">
        <v>-97.459214000000003</v>
      </c>
      <c r="M832" s="5">
        <f>ACOS(COS(RADIANS(90-$P$2)) *COS(RADIANS(90-Table224[[#This Row],[Latitude]])) +SIN(RADIANS(90-$P$2)) *SIN(RADIANS(90-Table224[[#This Row],[Latitude]])) *COS(RADIANS($Q$2-Table224[[#This Row],[Longitude]]))) *3958.756</f>
        <v>0.72632740937908113</v>
      </c>
      <c r="N832" s="5">
        <f>Table22[[#This Row],[Permit Approval Date]]-Table22[[#This Row],[Permit Submitted Date]]</f>
        <v>1</v>
      </c>
    </row>
    <row r="833" spans="1:14">
      <c r="A833" t="str">
        <f>"Norman"</f>
        <v>Norman</v>
      </c>
      <c r="B833">
        <v>0</v>
      </c>
      <c r="D833">
        <v>1</v>
      </c>
      <c r="E833">
        <v>23</v>
      </c>
      <c r="F833" s="1">
        <v>43021</v>
      </c>
      <c r="G833" s="1">
        <v>43026</v>
      </c>
      <c r="H833">
        <v>3</v>
      </c>
      <c r="I833">
        <v>29.85</v>
      </c>
      <c r="J833">
        <v>0</v>
      </c>
      <c r="K833">
        <v>35.162937899999996</v>
      </c>
      <c r="L833">
        <v>-97.446161599999996</v>
      </c>
      <c r="M833" s="5">
        <f>ACOS(COS(RADIANS(90-$P$2)) *COS(RADIANS(90-Table224[[#This Row],[Latitude]])) +SIN(RADIANS(90-$P$2)) *SIN(RADIANS(90-Table224[[#This Row],[Latitude]])) *COS(RADIANS($Q$2-Table224[[#This Row],[Longitude]]))) *3958.756</f>
        <v>2.980183107586265</v>
      </c>
      <c r="N833" s="5">
        <f>Table22[[#This Row],[Permit Approval Date]]-Table22[[#This Row],[Permit Submitted Date]]</f>
        <v>0</v>
      </c>
    </row>
    <row r="834" spans="1:14">
      <c r="A834" t="str">
        <f>"Norman"</f>
        <v>Norman</v>
      </c>
      <c r="B834">
        <v>1</v>
      </c>
      <c r="D834">
        <v>1</v>
      </c>
      <c r="E834">
        <v>23</v>
      </c>
      <c r="F834" s="1">
        <v>43026</v>
      </c>
      <c r="G834" s="1">
        <v>43032</v>
      </c>
      <c r="H834">
        <v>7</v>
      </c>
      <c r="I834">
        <v>52.33</v>
      </c>
      <c r="J834">
        <v>1</v>
      </c>
      <c r="K834">
        <v>35.233924999999999</v>
      </c>
      <c r="L834">
        <v>-97.269214000000005</v>
      </c>
      <c r="M834" s="5">
        <f>ACOS(COS(RADIANS(90-$P$2)) *COS(RADIANS(90-Table224[[#This Row],[Latitude]])) +SIN(RADIANS(90-$P$2)) *SIN(RADIANS(90-Table224[[#This Row],[Latitude]])) *COS(RADIANS($Q$2-Table224[[#This Row],[Longitude]]))) *3958.756</f>
        <v>10.196972675987457</v>
      </c>
      <c r="N834" s="5">
        <f>Table22[[#This Row],[Permit Approval Date]]-Table22[[#This Row],[Permit Submitted Date]]</f>
        <v>0</v>
      </c>
    </row>
    <row r="835" spans="1:14">
      <c r="A835" t="str">
        <f>"Norman"</f>
        <v>Norman</v>
      </c>
      <c r="B835">
        <v>1</v>
      </c>
      <c r="C835">
        <v>1</v>
      </c>
      <c r="D835">
        <v>1</v>
      </c>
      <c r="E835">
        <v>23</v>
      </c>
      <c r="F835" s="1">
        <v>43028</v>
      </c>
      <c r="G835" s="1">
        <v>43034</v>
      </c>
      <c r="H835">
        <v>10</v>
      </c>
      <c r="I835">
        <v>51.959999999999994</v>
      </c>
      <c r="J835">
        <v>22.13</v>
      </c>
      <c r="K835">
        <v>36.292937899999998</v>
      </c>
      <c r="L835">
        <v>-97.566161600000001</v>
      </c>
      <c r="M835" s="5">
        <f>ACOS(COS(RADIANS(90-$P$2)) *COS(RADIANS(90-Table224[[#This Row],[Latitude]])) +SIN(RADIANS(90-$P$2)) *SIN(RADIANS(90-Table224[[#This Row],[Latitude]])) *COS(RADIANS($Q$2-Table224[[#This Row],[Longitude]]))) *3958.756</f>
        <v>75.393953636815993</v>
      </c>
      <c r="N835" s="5">
        <f>Table22[[#This Row],[Permit Approval Date]]-Table22[[#This Row],[Permit Submitted Date]]</f>
        <v>7</v>
      </c>
    </row>
    <row r="836" spans="1:14">
      <c r="A836" t="str">
        <f>"Norman"</f>
        <v>Norman</v>
      </c>
      <c r="B836">
        <v>1</v>
      </c>
      <c r="C836">
        <v>1</v>
      </c>
      <c r="D836">
        <v>1</v>
      </c>
      <c r="E836">
        <v>23</v>
      </c>
      <c r="F836" s="1">
        <v>43028</v>
      </c>
      <c r="G836" s="1">
        <v>43034</v>
      </c>
      <c r="H836">
        <v>10</v>
      </c>
      <c r="I836">
        <v>51.959999999999994</v>
      </c>
      <c r="J836">
        <v>22.13</v>
      </c>
      <c r="K836">
        <v>36.292937899999998</v>
      </c>
      <c r="L836">
        <v>-97.566161600000001</v>
      </c>
      <c r="M836" s="5">
        <f>ACOS(COS(RADIANS(90-$P$2)) *COS(RADIANS(90-Table224[[#This Row],[Latitude]])) +SIN(RADIANS(90-$P$2)) *SIN(RADIANS(90-Table224[[#This Row],[Latitude]])) *COS(RADIANS($Q$2-Table224[[#This Row],[Longitude]]))) *3958.756</f>
        <v>75.393953636815993</v>
      </c>
      <c r="N836" s="5">
        <f>Table22[[#This Row],[Permit Approval Date]]-Table22[[#This Row],[Permit Submitted Date]]</f>
        <v>0</v>
      </c>
    </row>
    <row r="837" spans="1:14">
      <c r="A837" t="str">
        <f>"Norman"</f>
        <v>Norman</v>
      </c>
      <c r="B837">
        <v>1</v>
      </c>
      <c r="D837">
        <v>1</v>
      </c>
      <c r="E837">
        <v>23</v>
      </c>
      <c r="F837" s="1">
        <v>43028</v>
      </c>
      <c r="G837" s="1">
        <v>43039</v>
      </c>
      <c r="H837">
        <v>9</v>
      </c>
      <c r="I837">
        <v>42.79</v>
      </c>
      <c r="J837">
        <v>0</v>
      </c>
      <c r="K837">
        <v>34.9906826</v>
      </c>
      <c r="L837">
        <v>-97.572868299999996</v>
      </c>
      <c r="M837" s="5">
        <f>ACOS(COS(RADIANS(90-$P$2)) *COS(RADIANS(90-Table224[[#This Row],[Latitude]])) +SIN(RADIANS(90-$P$2)) *SIN(RADIANS(90-Table224[[#This Row],[Latitude]])) *COS(RADIANS($Q$2-Table224[[#This Row],[Longitude]]))) *3958.756</f>
        <v>16.504584998100857</v>
      </c>
      <c r="N837" s="5">
        <f>Table22[[#This Row],[Permit Approval Date]]-Table22[[#This Row],[Permit Submitted Date]]</f>
        <v>7</v>
      </c>
    </row>
    <row r="838" spans="1:14">
      <c r="A838" t="str">
        <f>"Norman"</f>
        <v>Norman</v>
      </c>
      <c r="B838">
        <v>1</v>
      </c>
      <c r="C838">
        <v>1</v>
      </c>
      <c r="D838">
        <v>1</v>
      </c>
      <c r="E838">
        <v>23</v>
      </c>
      <c r="F838" s="1">
        <v>43033</v>
      </c>
      <c r="G838" s="1">
        <v>43039</v>
      </c>
      <c r="H838">
        <v>6</v>
      </c>
      <c r="I838">
        <v>46.519999999999996</v>
      </c>
      <c r="J838">
        <v>10</v>
      </c>
      <c r="K838">
        <v>35.120055100000094</v>
      </c>
      <c r="L838">
        <v>-96.9822104</v>
      </c>
      <c r="M838" s="5">
        <f>ACOS(COS(RADIANS(90-$P$2)) *COS(RADIANS(90-Table224[[#This Row],[Latitude]])) +SIN(RADIANS(90-$P$2)) *SIN(RADIANS(90-Table224[[#This Row],[Latitude]])) *COS(RADIANS($Q$2-Table224[[#This Row],[Longitude]]))) *3958.756</f>
        <v>26.896835715087352</v>
      </c>
      <c r="N838" s="5">
        <f>Table22[[#This Row],[Permit Approval Date]]-Table22[[#This Row],[Permit Submitted Date]]</f>
        <v>0</v>
      </c>
    </row>
    <row r="839" spans="1:14">
      <c r="A839" t="str">
        <f>"Norman"</f>
        <v>Norman</v>
      </c>
      <c r="B839">
        <v>1</v>
      </c>
      <c r="D839">
        <v>1</v>
      </c>
      <c r="E839">
        <v>23</v>
      </c>
      <c r="F839" s="1">
        <v>43034</v>
      </c>
      <c r="G839" s="1">
        <v>43040</v>
      </c>
      <c r="H839">
        <v>11</v>
      </c>
      <c r="I839">
        <v>82.810000000000016</v>
      </c>
      <c r="J839">
        <v>0</v>
      </c>
      <c r="K839">
        <v>35.108142000000001</v>
      </c>
      <c r="L839">
        <v>-97.225610999999986</v>
      </c>
      <c r="M839" s="5">
        <f>ACOS(COS(RADIANS(90-$P$2)) *COS(RADIANS(90-Table224[[#This Row],[Latitude]])) +SIN(RADIANS(90-$P$2)) *SIN(RADIANS(90-Table224[[#This Row],[Latitude]])) *COS(RADIANS($Q$2-Table224[[#This Row],[Longitude]]))) *3958.756</f>
        <v>14.200125910696551</v>
      </c>
      <c r="N839" s="5">
        <f>Table22[[#This Row],[Permit Approval Date]]-Table22[[#This Row],[Permit Submitted Date]]</f>
        <v>11</v>
      </c>
    </row>
    <row r="840" spans="1:14">
      <c r="A840" t="str">
        <f>"Norman"</f>
        <v>Norman</v>
      </c>
      <c r="B840">
        <v>1</v>
      </c>
      <c r="D840">
        <v>1</v>
      </c>
      <c r="E840">
        <v>23</v>
      </c>
      <c r="F840" s="1">
        <v>43035</v>
      </c>
      <c r="G840" s="1">
        <v>43038</v>
      </c>
      <c r="H840">
        <v>9</v>
      </c>
      <c r="I840">
        <v>66.25</v>
      </c>
      <c r="J840">
        <v>6.8999999999999995</v>
      </c>
      <c r="K840">
        <v>34.592937899999995</v>
      </c>
      <c r="L840">
        <v>-97.306161599999996</v>
      </c>
      <c r="M840" s="5">
        <f>ACOS(COS(RADIANS(90-$P$2)) *COS(RADIANS(90-Table224[[#This Row],[Latitude]])) +SIN(RADIANS(90-$P$2)) *SIN(RADIANS(90-Table224[[#This Row],[Latitude]])) *COS(RADIANS($Q$2-Table224[[#This Row],[Longitude]]))) *3958.756</f>
        <v>43.104479792239502</v>
      </c>
      <c r="N840" s="5">
        <f>Table22[[#This Row],[Permit Approval Date]]-Table22[[#This Row],[Permit Submitted Date]]</f>
        <v>11</v>
      </c>
    </row>
    <row r="841" spans="1:14">
      <c r="A841" t="str">
        <f>"Norman"</f>
        <v>Norman</v>
      </c>
      <c r="B841">
        <v>1</v>
      </c>
      <c r="D841">
        <v>1</v>
      </c>
      <c r="E841">
        <v>23</v>
      </c>
      <c r="F841" s="1">
        <v>43047</v>
      </c>
      <c r="G841" s="1">
        <v>43047</v>
      </c>
      <c r="H841">
        <v>9</v>
      </c>
      <c r="I841">
        <v>61.79</v>
      </c>
      <c r="J841">
        <v>6.75</v>
      </c>
      <c r="K841">
        <v>35.280557000000002</v>
      </c>
      <c r="L841">
        <v>-97.320181399999996</v>
      </c>
      <c r="M841" s="5">
        <f>ACOS(COS(RADIANS(90-$P$2)) *COS(RADIANS(90-Table224[[#This Row],[Latitude]])) +SIN(RADIANS(90-$P$2)) *SIN(RADIANS(90-Table224[[#This Row],[Latitude]])) *COS(RADIANS($Q$2-Table224[[#This Row],[Longitude]]))) *3958.756</f>
        <v>8.7973049412467539</v>
      </c>
      <c r="N841" s="5">
        <f>Table22[[#This Row],[Permit Approval Date]]-Table22[[#This Row],[Permit Submitted Date]]</f>
        <v>11</v>
      </c>
    </row>
    <row r="842" spans="1:14">
      <c r="A842" t="str">
        <f>"Norman"</f>
        <v>Norman</v>
      </c>
      <c r="B842">
        <v>1</v>
      </c>
      <c r="D842">
        <v>1</v>
      </c>
      <c r="E842">
        <v>23</v>
      </c>
      <c r="F842" s="1">
        <v>43056</v>
      </c>
      <c r="G842" s="1">
        <v>43056</v>
      </c>
      <c r="H842">
        <v>8</v>
      </c>
      <c r="I842">
        <v>34.589999999999996</v>
      </c>
      <c r="J842">
        <v>9.9600000000000009</v>
      </c>
      <c r="K842">
        <v>35.260556999999999</v>
      </c>
      <c r="L842">
        <v>-97.540181399999994</v>
      </c>
      <c r="M842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842" s="5">
        <f>Table22[[#This Row],[Permit Approval Date]]-Table22[[#This Row],[Permit Submitted Date]]</f>
        <v>11</v>
      </c>
    </row>
    <row r="843" spans="1:14">
      <c r="A843" t="str">
        <f>"Norman"</f>
        <v>Norman</v>
      </c>
      <c r="B843">
        <v>1</v>
      </c>
      <c r="D843">
        <v>1</v>
      </c>
      <c r="E843">
        <v>23</v>
      </c>
      <c r="F843" s="1">
        <v>43060</v>
      </c>
      <c r="G843" s="1">
        <v>43066</v>
      </c>
      <c r="H843">
        <v>5</v>
      </c>
      <c r="I843">
        <v>47.5</v>
      </c>
      <c r="J843">
        <v>0</v>
      </c>
      <c r="K843">
        <v>35.220954999999996</v>
      </c>
      <c r="L843">
        <v>-97.461640000000003</v>
      </c>
      <c r="M843" s="5">
        <f>ACOS(COS(RADIANS(90-$P$2)) *COS(RADIANS(90-Table224[[#This Row],[Latitude]])) +SIN(RADIANS(90-$P$2)) *SIN(RADIANS(90-Table224[[#This Row],[Latitude]])) *COS(RADIANS($Q$2-Table224[[#This Row],[Longitude]]))) *3958.756</f>
        <v>1.3329858135153894</v>
      </c>
      <c r="N843" s="5">
        <f>Table22[[#This Row],[Permit Approval Date]]-Table22[[#This Row],[Permit Submitted Date]]</f>
        <v>0</v>
      </c>
    </row>
    <row r="844" spans="1:14">
      <c r="A844" t="str">
        <f>"Norman"</f>
        <v>Norman</v>
      </c>
      <c r="B844">
        <v>0</v>
      </c>
      <c r="D844">
        <v>1</v>
      </c>
      <c r="E844">
        <v>23</v>
      </c>
      <c r="F844" s="1">
        <v>43075</v>
      </c>
      <c r="G844" s="1">
        <v>43075</v>
      </c>
      <c r="H844">
        <v>3</v>
      </c>
      <c r="I844">
        <v>23.56</v>
      </c>
      <c r="J844">
        <v>0</v>
      </c>
      <c r="K844">
        <v>34.962937899999993</v>
      </c>
      <c r="L844">
        <v>-97.966161600000007</v>
      </c>
      <c r="M844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844" s="5">
        <f>Table22[[#This Row],[Permit Approval Date]]-Table22[[#This Row],[Permit Submitted Date]]</f>
        <v>13</v>
      </c>
    </row>
    <row r="845" spans="1:14">
      <c r="A845" t="str">
        <f>"Norman"</f>
        <v>Norman</v>
      </c>
      <c r="B845">
        <v>1</v>
      </c>
      <c r="D845">
        <v>1</v>
      </c>
      <c r="E845">
        <v>23</v>
      </c>
      <c r="F845" s="1">
        <v>43077</v>
      </c>
      <c r="G845" s="1">
        <v>43077</v>
      </c>
      <c r="H845">
        <v>8</v>
      </c>
      <c r="I845">
        <v>55.999999999999993</v>
      </c>
      <c r="J845">
        <v>5</v>
      </c>
      <c r="K845">
        <v>35.180556999999993</v>
      </c>
      <c r="L845">
        <v>-97.540181399999994</v>
      </c>
      <c r="M845" s="5">
        <f>ACOS(COS(RADIANS(90-$P$2)) *COS(RADIANS(90-Table224[[#This Row],[Latitude]])) +SIN(RADIANS(90-$P$2)) *SIN(RADIANS(90-Table224[[#This Row],[Latitude]])) *COS(RADIANS($Q$2-Table224[[#This Row],[Longitude]]))) *3958.756</f>
        <v>5.5692151990718619</v>
      </c>
      <c r="N845" s="5">
        <f>Table22[[#This Row],[Permit Approval Date]]-Table22[[#This Row],[Permit Submitted Date]]</f>
        <v>0</v>
      </c>
    </row>
    <row r="846" spans="1:14">
      <c r="A846" t="str">
        <f>"Norman"</f>
        <v>Norman</v>
      </c>
      <c r="B846">
        <v>0</v>
      </c>
      <c r="D846">
        <v>1</v>
      </c>
      <c r="E846">
        <v>23</v>
      </c>
      <c r="F846" s="1">
        <v>43084</v>
      </c>
      <c r="G846" s="1">
        <v>43084</v>
      </c>
      <c r="H846">
        <v>14</v>
      </c>
      <c r="I846">
        <v>99.15</v>
      </c>
      <c r="J846">
        <v>0</v>
      </c>
      <c r="K846">
        <v>35.232937899999996</v>
      </c>
      <c r="L846">
        <v>-97.006161599999999</v>
      </c>
      <c r="M846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846" s="5">
        <f>Table22[[#This Row],[Permit Approval Date]]-Table22[[#This Row],[Permit Submitted Date]]</f>
        <v>0</v>
      </c>
    </row>
    <row r="847" spans="1:14">
      <c r="A847" t="str">
        <f>"Norman"</f>
        <v>Norman</v>
      </c>
      <c r="B847">
        <v>0</v>
      </c>
      <c r="D847">
        <v>1</v>
      </c>
      <c r="E847">
        <v>23</v>
      </c>
      <c r="F847" s="1">
        <v>43084</v>
      </c>
      <c r="G847" s="1">
        <v>43088</v>
      </c>
      <c r="H847">
        <v>4</v>
      </c>
      <c r="I847">
        <v>32.799999999999997</v>
      </c>
      <c r="J847">
        <v>0</v>
      </c>
      <c r="K847">
        <v>35.192937899999997</v>
      </c>
      <c r="L847">
        <v>-97.496161600000008</v>
      </c>
      <c r="M847" s="5">
        <f>ACOS(COS(RADIANS(90-$P$2)) *COS(RADIANS(90-Table224[[#This Row],[Latitude]])) +SIN(RADIANS(90-$P$2)) *SIN(RADIANS(90-Table224[[#This Row],[Latitude]])) *COS(RADIANS($Q$2-Table224[[#This Row],[Longitude]]))) *3958.756</f>
        <v>2.9406156746702079</v>
      </c>
      <c r="N847" s="5">
        <f>Table22[[#This Row],[Permit Approval Date]]-Table22[[#This Row],[Permit Submitted Date]]</f>
        <v>0</v>
      </c>
    </row>
    <row r="848" spans="1:14">
      <c r="A848" t="str">
        <f>"Norman"</f>
        <v>Norman</v>
      </c>
      <c r="B848">
        <v>1</v>
      </c>
      <c r="D848">
        <v>1</v>
      </c>
      <c r="E848">
        <v>23</v>
      </c>
      <c r="F848" s="1">
        <v>43088</v>
      </c>
      <c r="G848" s="1">
        <v>43088</v>
      </c>
      <c r="H848">
        <v>8</v>
      </c>
      <c r="I848">
        <v>68</v>
      </c>
      <c r="J848">
        <v>0</v>
      </c>
      <c r="K848">
        <v>35.140954999999998</v>
      </c>
      <c r="L848">
        <v>-97.121639999999999</v>
      </c>
      <c r="M848" s="5">
        <f>ACOS(COS(RADIANS(90-$P$2)) *COS(RADIANS(90-Table224[[#This Row],[Latitude]])) +SIN(RADIANS(90-$P$2)) *SIN(RADIANS(90-Table224[[#This Row],[Latitude]])) *COS(RADIANS($Q$2-Table224[[#This Row],[Longitude]]))) *3958.756</f>
        <v>18.897392488293068</v>
      </c>
      <c r="N848" s="5">
        <f>Table22[[#This Row],[Permit Approval Date]]-Table22[[#This Row],[Permit Submitted Date]]</f>
        <v>0</v>
      </c>
    </row>
    <row r="849" spans="1:14">
      <c r="A849" t="str">
        <f>"Norman"</f>
        <v>Norman</v>
      </c>
      <c r="B849">
        <v>0</v>
      </c>
      <c r="D849">
        <v>1</v>
      </c>
      <c r="E849">
        <v>23</v>
      </c>
      <c r="F849" s="1">
        <v>43089</v>
      </c>
      <c r="G849" s="1">
        <v>43091</v>
      </c>
      <c r="H849">
        <v>5</v>
      </c>
      <c r="I849">
        <v>30.9</v>
      </c>
      <c r="J849">
        <v>0</v>
      </c>
      <c r="K849">
        <v>35.332937899999997</v>
      </c>
      <c r="L849">
        <v>-97.326161600000006</v>
      </c>
      <c r="M849" s="5">
        <f>ACOS(COS(RADIANS(90-$P$2)) *COS(RADIANS(90-Table224[[#This Row],[Latitude]])) +SIN(RADIANS(90-$P$2)) *SIN(RADIANS(90-Table224[[#This Row],[Latitude]])) *COS(RADIANS($Q$2-Table224[[#This Row],[Longitude]]))) *3958.756</f>
        <v>11.09110584816289</v>
      </c>
      <c r="N849" s="5">
        <f>Table22[[#This Row],[Permit Approval Date]]-Table22[[#This Row],[Permit Submitted Date]]</f>
        <v>19</v>
      </c>
    </row>
    <row r="850" spans="1:14">
      <c r="A850" t="str">
        <f>"Norman"</f>
        <v>Norman</v>
      </c>
      <c r="B850">
        <v>1</v>
      </c>
      <c r="D850">
        <v>1</v>
      </c>
      <c r="E850">
        <v>23</v>
      </c>
      <c r="F850" s="1">
        <v>43090</v>
      </c>
      <c r="G850" s="1">
        <v>43098</v>
      </c>
      <c r="H850">
        <v>9</v>
      </c>
      <c r="I850">
        <v>69.84</v>
      </c>
      <c r="J850">
        <v>0</v>
      </c>
      <c r="K850">
        <v>35.232937899999996</v>
      </c>
      <c r="L850">
        <v>-97.006161599999999</v>
      </c>
      <c r="M850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850" s="5">
        <f>Table22[[#This Row],[Permit Approval Date]]-Table22[[#This Row],[Permit Submitted Date]]</f>
        <v>21</v>
      </c>
    </row>
    <row r="851" spans="1:14">
      <c r="A851" t="str">
        <f>"Norman"</f>
        <v>Norman</v>
      </c>
      <c r="B851">
        <v>1</v>
      </c>
      <c r="D851">
        <v>1</v>
      </c>
      <c r="E851">
        <v>23</v>
      </c>
      <c r="F851" s="1">
        <v>43090</v>
      </c>
      <c r="G851" s="1">
        <v>43098</v>
      </c>
      <c r="H851">
        <v>9</v>
      </c>
      <c r="I851">
        <v>69.84</v>
      </c>
      <c r="J851">
        <v>0</v>
      </c>
      <c r="K851">
        <v>35.232937899999996</v>
      </c>
      <c r="L851">
        <v>-97.006161599999999</v>
      </c>
      <c r="M851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851" s="5">
        <f>Table22[[#This Row],[Permit Approval Date]]-Table22[[#This Row],[Permit Submitted Date]]</f>
        <v>0</v>
      </c>
    </row>
    <row r="852" spans="1:14">
      <c r="A852" t="str">
        <f>"Norman"</f>
        <v>Norman</v>
      </c>
      <c r="B852">
        <v>0</v>
      </c>
      <c r="D852">
        <v>1</v>
      </c>
      <c r="E852">
        <v>23</v>
      </c>
      <c r="F852" s="1">
        <v>43097</v>
      </c>
      <c r="G852" s="1">
        <v>43097</v>
      </c>
      <c r="H852">
        <v>4</v>
      </c>
      <c r="I852">
        <v>28.380000000000003</v>
      </c>
      <c r="J852">
        <v>0</v>
      </c>
      <c r="K852">
        <v>36.262937899999997</v>
      </c>
      <c r="L852">
        <v>-97.766161600000004</v>
      </c>
      <c r="M852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852" s="5">
        <f>Table22[[#This Row],[Permit Approval Date]]-Table22[[#This Row],[Permit Submitted Date]]</f>
        <v>0</v>
      </c>
    </row>
    <row r="853" spans="1:14">
      <c r="A853" t="str">
        <f>"Norman"</f>
        <v>Norman</v>
      </c>
      <c r="B853">
        <v>0</v>
      </c>
      <c r="D853">
        <v>1</v>
      </c>
      <c r="E853">
        <v>24</v>
      </c>
      <c r="F853" s="1">
        <v>42373</v>
      </c>
      <c r="G853" s="1">
        <v>42375</v>
      </c>
      <c r="H853">
        <v>7</v>
      </c>
      <c r="I853">
        <v>69</v>
      </c>
      <c r="J853">
        <v>0</v>
      </c>
      <c r="K853">
        <v>35.362937899999999</v>
      </c>
      <c r="L853">
        <v>-97.236161600000003</v>
      </c>
      <c r="M853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853" s="5">
        <f>Table22[[#This Row],[Permit Approval Date]]-Table22[[#This Row],[Permit Submitted Date]]</f>
        <v>0</v>
      </c>
    </row>
    <row r="854" spans="1:14">
      <c r="A854" t="str">
        <f>"Norman"</f>
        <v>Norman</v>
      </c>
      <c r="B854">
        <v>0</v>
      </c>
      <c r="D854">
        <v>1</v>
      </c>
      <c r="E854">
        <v>24</v>
      </c>
      <c r="F854" s="1">
        <v>42373</v>
      </c>
      <c r="G854" s="1">
        <v>42375</v>
      </c>
      <c r="H854">
        <v>6</v>
      </c>
      <c r="I854">
        <v>55.5</v>
      </c>
      <c r="J854">
        <v>0</v>
      </c>
      <c r="K854">
        <v>35.362937899999999</v>
      </c>
      <c r="L854">
        <v>-97.236161600000003</v>
      </c>
      <c r="M854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854" s="5">
        <f>Table22[[#This Row],[Permit Approval Date]]-Table22[[#This Row],[Permit Submitted Date]]</f>
        <v>0</v>
      </c>
    </row>
    <row r="855" spans="1:14">
      <c r="A855" t="str">
        <f>"Norman"</f>
        <v>Norman</v>
      </c>
      <c r="B855">
        <v>0</v>
      </c>
      <c r="D855">
        <v>1</v>
      </c>
      <c r="E855">
        <v>24</v>
      </c>
      <c r="F855" s="1">
        <v>42376</v>
      </c>
      <c r="G855" s="1">
        <v>42388</v>
      </c>
      <c r="H855">
        <v>9</v>
      </c>
      <c r="I855">
        <v>66.5</v>
      </c>
      <c r="J855">
        <v>0</v>
      </c>
      <c r="K855">
        <v>35.212937899999993</v>
      </c>
      <c r="L855">
        <v>-97.576161600000006</v>
      </c>
      <c r="M855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855" s="5">
        <f>Table22[[#This Row],[Permit Approval Date]]-Table22[[#This Row],[Permit Submitted Date]]</f>
        <v>1</v>
      </c>
    </row>
    <row r="856" spans="1:14">
      <c r="A856" t="str">
        <f>"Norman"</f>
        <v>Norman</v>
      </c>
      <c r="B856">
        <v>0</v>
      </c>
      <c r="D856">
        <v>1</v>
      </c>
      <c r="E856">
        <v>24</v>
      </c>
      <c r="F856" s="1">
        <v>42433</v>
      </c>
      <c r="G856" s="1">
        <v>42437</v>
      </c>
      <c r="H856">
        <v>12</v>
      </c>
      <c r="I856">
        <v>92</v>
      </c>
      <c r="J856">
        <v>0</v>
      </c>
      <c r="K856">
        <v>35.482937899999996</v>
      </c>
      <c r="L856">
        <v>-97.206161600000001</v>
      </c>
      <c r="M856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856" s="5">
        <f>Table22[[#This Row],[Permit Approval Date]]-Table22[[#This Row],[Permit Submitted Date]]</f>
        <v>8</v>
      </c>
    </row>
    <row r="857" spans="1:14">
      <c r="A857" t="str">
        <f>"Norman"</f>
        <v>Norman</v>
      </c>
      <c r="B857">
        <v>0</v>
      </c>
      <c r="D857">
        <v>1</v>
      </c>
      <c r="E857">
        <v>24</v>
      </c>
      <c r="F857" s="1">
        <v>42445</v>
      </c>
      <c r="G857" s="1">
        <v>42451</v>
      </c>
      <c r="H857">
        <v>8</v>
      </c>
      <c r="I857">
        <v>62.5</v>
      </c>
      <c r="J857">
        <v>0</v>
      </c>
      <c r="K857">
        <v>35.242937899999994</v>
      </c>
      <c r="L857">
        <v>-97.636161600000008</v>
      </c>
      <c r="M857" s="5">
        <f>ACOS(COS(RADIANS(90-$P$2)) *COS(RADIANS(90-Table224[[#This Row],[Latitude]])) +SIN(RADIANS(90-$P$2)) *SIN(RADIANS(90-Table224[[#This Row],[Latitude]])) *COS(RADIANS($Q$2-Table224[[#This Row],[Longitude]]))) *3958.756</f>
        <v>10.997307585302561</v>
      </c>
      <c r="N857" s="5">
        <f>Table22[[#This Row],[Permit Approval Date]]-Table22[[#This Row],[Permit Submitted Date]]</f>
        <v>0</v>
      </c>
    </row>
    <row r="858" spans="1:14">
      <c r="A858" t="str">
        <f>"Norman"</f>
        <v>Norman</v>
      </c>
      <c r="B858">
        <v>0</v>
      </c>
      <c r="D858">
        <v>1</v>
      </c>
      <c r="E858">
        <v>24</v>
      </c>
      <c r="F858" s="1">
        <v>42458</v>
      </c>
      <c r="G858" s="1">
        <v>42465</v>
      </c>
      <c r="H858">
        <v>4</v>
      </c>
      <c r="I858">
        <v>27.5</v>
      </c>
      <c r="J858">
        <v>0</v>
      </c>
      <c r="K858">
        <v>35.242937899999994</v>
      </c>
      <c r="L858">
        <v>-97.226161599999998</v>
      </c>
      <c r="M858" s="5">
        <f>ACOS(COS(RADIANS(90-$P$2)) *COS(RADIANS(90-Table224[[#This Row],[Latitude]])) +SIN(RADIANS(90-$P$2)) *SIN(RADIANS(90-Table224[[#This Row],[Latitude]])) *COS(RADIANS($Q$2-Table224[[#This Row],[Longitude]]))) *3958.756</f>
        <v>12.701181611774436</v>
      </c>
      <c r="N858" s="5">
        <f>Table22[[#This Row],[Permit Approval Date]]-Table22[[#This Row],[Permit Submitted Date]]</f>
        <v>0</v>
      </c>
    </row>
    <row r="859" spans="1:14">
      <c r="A859" t="str">
        <f>"Norman"</f>
        <v>Norman</v>
      </c>
      <c r="B859">
        <v>0</v>
      </c>
      <c r="D859">
        <v>1</v>
      </c>
      <c r="E859">
        <v>24</v>
      </c>
      <c r="F859" s="1">
        <v>42458</v>
      </c>
      <c r="G859" s="1">
        <v>42459</v>
      </c>
      <c r="H859">
        <v>3</v>
      </c>
      <c r="I859">
        <v>24</v>
      </c>
      <c r="J859">
        <v>0</v>
      </c>
      <c r="K859">
        <v>35.602937899999993</v>
      </c>
      <c r="L859">
        <v>-97.566161600000001</v>
      </c>
      <c r="M859" s="5">
        <f>ACOS(COS(RADIANS(90-$P$2)) *COS(RADIANS(90-Table224[[#This Row],[Latitude]])) +SIN(RADIANS(90-$P$2)) *SIN(RADIANS(90-Table224[[#This Row],[Latitude]])) *COS(RADIANS($Q$2-Table224[[#This Row],[Longitude]]))) *3958.756</f>
        <v>28.23532465775164</v>
      </c>
      <c r="N859" s="5">
        <f>Table22[[#This Row],[Permit Approval Date]]-Table22[[#This Row],[Permit Submitted Date]]</f>
        <v>0</v>
      </c>
    </row>
    <row r="860" spans="1:14">
      <c r="A860" t="str">
        <f>"Norman"</f>
        <v>Norman</v>
      </c>
      <c r="B860">
        <v>0</v>
      </c>
      <c r="D860">
        <v>1</v>
      </c>
      <c r="E860">
        <v>24</v>
      </c>
      <c r="F860" s="1">
        <v>42459</v>
      </c>
      <c r="G860" s="1">
        <v>42472</v>
      </c>
      <c r="H860">
        <v>4</v>
      </c>
      <c r="I860">
        <v>40</v>
      </c>
      <c r="J860">
        <v>0</v>
      </c>
      <c r="K860">
        <v>35.602937899999993</v>
      </c>
      <c r="L860">
        <v>-97.566161600000001</v>
      </c>
      <c r="M860" s="5">
        <f>ACOS(COS(RADIANS(90-$P$2)) *COS(RADIANS(90-Table224[[#This Row],[Latitude]])) +SIN(RADIANS(90-$P$2)) *SIN(RADIANS(90-Table224[[#This Row],[Latitude]])) *COS(RADIANS($Q$2-Table224[[#This Row],[Longitude]]))) *3958.756</f>
        <v>28.23532465775164</v>
      </c>
      <c r="N860" s="5">
        <f>Table22[[#This Row],[Permit Approval Date]]-Table22[[#This Row],[Permit Submitted Date]]</f>
        <v>0</v>
      </c>
    </row>
    <row r="861" spans="1:14">
      <c r="A861" t="str">
        <f>"Norman"</f>
        <v>Norman</v>
      </c>
      <c r="B861">
        <v>0</v>
      </c>
      <c r="D861">
        <v>2</v>
      </c>
      <c r="E861">
        <v>24</v>
      </c>
      <c r="F861" s="1">
        <v>42473</v>
      </c>
      <c r="G861" s="1">
        <v>42473</v>
      </c>
      <c r="H861">
        <v>5</v>
      </c>
      <c r="I861">
        <v>42</v>
      </c>
      <c r="J861">
        <v>0</v>
      </c>
      <c r="K861">
        <v>35.572937899999999</v>
      </c>
      <c r="L861">
        <v>-97.996161600000008</v>
      </c>
      <c r="M861" s="5">
        <f>ACOS(COS(RADIANS(90-$P$2)) *COS(RADIANS(90-Table224[[#This Row],[Latitude]])) +SIN(RADIANS(90-$P$2)) *SIN(RADIANS(90-Table224[[#This Row],[Latitude]])) *COS(RADIANS($Q$2-Table224[[#This Row],[Longitude]]))) *3958.756</f>
        <v>40.00853893941273</v>
      </c>
      <c r="N861" s="5">
        <f>Table22[[#This Row],[Permit Approval Date]]-Table22[[#This Row],[Permit Submitted Date]]</f>
        <v>0</v>
      </c>
    </row>
    <row r="862" spans="1:14">
      <c r="A862" t="str">
        <f>"Norman"</f>
        <v>Norman</v>
      </c>
      <c r="B862">
        <v>0</v>
      </c>
      <c r="C862">
        <v>1</v>
      </c>
      <c r="D862">
        <v>2</v>
      </c>
      <c r="E862">
        <v>24</v>
      </c>
      <c r="F862" s="1">
        <v>42478</v>
      </c>
      <c r="G862" s="1">
        <v>42481</v>
      </c>
      <c r="H862">
        <v>8</v>
      </c>
      <c r="I862">
        <v>42.5</v>
      </c>
      <c r="J862">
        <v>11</v>
      </c>
      <c r="K862">
        <v>35.702937899999995</v>
      </c>
      <c r="L862">
        <v>-97.4261616</v>
      </c>
      <c r="M862" s="5">
        <f>ACOS(COS(RADIANS(90-$P$2)) *COS(RADIANS(90-Table224[[#This Row],[Latitude]])) +SIN(RADIANS(90-$P$2)) *SIN(RADIANS(90-Table224[[#This Row],[Latitude]])) *COS(RADIANS($Q$2-Table224[[#This Row],[Longitude]]))) *3958.756</f>
        <v>34.349627017789345</v>
      </c>
      <c r="N862" s="5">
        <f>Table22[[#This Row],[Permit Approval Date]]-Table22[[#This Row],[Permit Submitted Date]]</f>
        <v>18</v>
      </c>
    </row>
    <row r="863" spans="1:14">
      <c r="A863" t="str">
        <f>"Norman"</f>
        <v>Norman</v>
      </c>
      <c r="B863">
        <v>0</v>
      </c>
      <c r="D863">
        <v>2</v>
      </c>
      <c r="E863">
        <v>24</v>
      </c>
      <c r="F863" s="1">
        <v>42513</v>
      </c>
      <c r="G863" s="1">
        <v>42515</v>
      </c>
      <c r="H863">
        <v>9</v>
      </c>
      <c r="I863">
        <v>72</v>
      </c>
      <c r="J863">
        <v>0</v>
      </c>
      <c r="K863">
        <v>35.222937899999998</v>
      </c>
      <c r="L863">
        <v>-97.486161600000003</v>
      </c>
      <c r="M863" s="5">
        <f>ACOS(COS(RADIANS(90-$P$2)) *COS(RADIANS(90-Table224[[#This Row],[Latitude]])) +SIN(RADIANS(90-$P$2)) *SIN(RADIANS(90-Table224[[#This Row],[Latitude]])) *COS(RADIANS($Q$2-Table224[[#This Row],[Longitude]]))) *3958.756</f>
        <v>2.5181217902147086</v>
      </c>
      <c r="N863" s="5">
        <f>Table22[[#This Row],[Permit Approval Date]]-Table22[[#This Row],[Permit Submitted Date]]</f>
        <v>10</v>
      </c>
    </row>
    <row r="864" spans="1:14">
      <c r="A864" t="str">
        <f>"Norman"</f>
        <v>Norman</v>
      </c>
      <c r="B864">
        <v>0</v>
      </c>
      <c r="D864">
        <v>1</v>
      </c>
      <c r="E864">
        <v>24</v>
      </c>
      <c r="F864" s="1">
        <v>42534</v>
      </c>
      <c r="G864" s="1">
        <v>42534</v>
      </c>
      <c r="H864">
        <v>3</v>
      </c>
      <c r="I864">
        <v>35</v>
      </c>
      <c r="J864">
        <v>0</v>
      </c>
      <c r="K864">
        <v>36.052937899999996</v>
      </c>
      <c r="L864">
        <v>-97.626161600000003</v>
      </c>
      <c r="M864" s="5">
        <f>ACOS(COS(RADIANS(90-$P$2)) *COS(RADIANS(90-Table224[[#This Row],[Latitude]])) +SIN(RADIANS(90-$P$2)) *SIN(RADIANS(90-Table224[[#This Row],[Latitude]])) *COS(RADIANS($Q$2-Table224[[#This Row],[Longitude]]))) *3958.756</f>
        <v>59.375341336611015</v>
      </c>
      <c r="N864" s="5">
        <f>Table22[[#This Row],[Permit Approval Date]]-Table22[[#This Row],[Permit Submitted Date]]</f>
        <v>1</v>
      </c>
    </row>
    <row r="865" spans="1:14">
      <c r="A865" t="str">
        <f>"Norman"</f>
        <v>Norman</v>
      </c>
      <c r="B865">
        <v>0</v>
      </c>
      <c r="C865">
        <v>1</v>
      </c>
      <c r="D865">
        <v>1</v>
      </c>
      <c r="E865">
        <v>24</v>
      </c>
      <c r="F865" s="1">
        <v>42604</v>
      </c>
      <c r="G865" s="1">
        <v>42604</v>
      </c>
      <c r="H865">
        <v>13</v>
      </c>
      <c r="I865">
        <v>65.910000000000011</v>
      </c>
      <c r="J865">
        <v>35.72</v>
      </c>
      <c r="K865">
        <v>34.902937899999998</v>
      </c>
      <c r="L865">
        <v>-97.886161600000008</v>
      </c>
      <c r="M865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865" s="5">
        <f>Table22[[#This Row],[Permit Approval Date]]-Table22[[#This Row],[Permit Submitted Date]]</f>
        <v>0</v>
      </c>
    </row>
    <row r="866" spans="1:14">
      <c r="A866" t="str">
        <f>"Norman"</f>
        <v>Norman</v>
      </c>
      <c r="B866">
        <v>0</v>
      </c>
      <c r="D866">
        <v>1</v>
      </c>
      <c r="E866">
        <v>24</v>
      </c>
      <c r="F866" s="1">
        <v>42648</v>
      </c>
      <c r="G866" s="1">
        <v>42648</v>
      </c>
      <c r="H866">
        <v>3</v>
      </c>
      <c r="I866">
        <v>24.06</v>
      </c>
      <c r="J866">
        <v>0</v>
      </c>
      <c r="K866">
        <v>35.6429379</v>
      </c>
      <c r="L866">
        <v>-96.876161600000003</v>
      </c>
      <c r="M866" s="5">
        <f>ACOS(COS(RADIANS(90-$P$2)) *COS(RADIANS(90-Table224[[#This Row],[Latitude]])) +SIN(RADIANS(90-$P$2)) *SIN(RADIANS(90-Table224[[#This Row],[Latitude]])) *COS(RADIANS($Q$2-Table224[[#This Row],[Longitude]]))) *3958.756</f>
        <v>44.075950321991947</v>
      </c>
      <c r="N866" s="5">
        <f>Table22[[#This Row],[Permit Approval Date]]-Table22[[#This Row],[Permit Submitted Date]]</f>
        <v>6</v>
      </c>
    </row>
    <row r="867" spans="1:14">
      <c r="A867" t="str">
        <f>"Norman"</f>
        <v>Norman</v>
      </c>
      <c r="B867">
        <v>0</v>
      </c>
      <c r="D867">
        <v>1</v>
      </c>
      <c r="E867">
        <v>24</v>
      </c>
      <c r="F867" s="1">
        <v>42650</v>
      </c>
      <c r="G867" s="1">
        <v>42655</v>
      </c>
      <c r="H867">
        <v>13</v>
      </c>
      <c r="I867">
        <v>78.349999999999994</v>
      </c>
      <c r="J867">
        <v>0</v>
      </c>
      <c r="K867">
        <v>35.102937899999993</v>
      </c>
      <c r="L867">
        <v>-97.276161599999995</v>
      </c>
      <c r="M867" s="5">
        <f>ACOS(COS(RADIANS(90-$P$2)) *COS(RADIANS(90-Table224[[#This Row],[Latitude]])) +SIN(RADIANS(90-$P$2)) *SIN(RADIANS(90-Table224[[#This Row],[Latitude]])) *COS(RADIANS($Q$2-Table224[[#This Row],[Longitude]]))) *3958.756</f>
        <v>11.979075684087395</v>
      </c>
      <c r="N867" s="5">
        <f>Table22[[#This Row],[Permit Approval Date]]-Table22[[#This Row],[Permit Submitted Date]]</f>
        <v>9</v>
      </c>
    </row>
    <row r="868" spans="1:14">
      <c r="A868" t="str">
        <f>"Norman"</f>
        <v>Norman</v>
      </c>
      <c r="B868">
        <v>0</v>
      </c>
      <c r="D868">
        <v>1</v>
      </c>
      <c r="E868">
        <v>24</v>
      </c>
      <c r="F868" s="1">
        <v>42650</v>
      </c>
      <c r="G868" s="1">
        <v>42650</v>
      </c>
      <c r="H868">
        <v>8</v>
      </c>
      <c r="I868">
        <v>71.819999999999993</v>
      </c>
      <c r="J868">
        <v>0</v>
      </c>
      <c r="K868">
        <v>35.232937899999996</v>
      </c>
      <c r="L868">
        <v>-97.006161599999999</v>
      </c>
      <c r="M868" s="5">
        <f>ACOS(COS(RADIANS(90-$P$2)) *COS(RADIANS(90-Table224[[#This Row],[Latitude]])) +SIN(RADIANS(90-$P$2)) *SIN(RADIANS(90-Table224[[#This Row],[Latitude]])) *COS(RADIANS($Q$2-Table224[[#This Row],[Longitude]]))) *3958.756</f>
        <v>24.931120266161376</v>
      </c>
      <c r="N868" s="5">
        <f>Table22[[#This Row],[Permit Approval Date]]-Table22[[#This Row],[Permit Submitted Date]]</f>
        <v>7</v>
      </c>
    </row>
    <row r="869" spans="1:14">
      <c r="A869" t="str">
        <f>"Norman"</f>
        <v>Norman</v>
      </c>
      <c r="B869">
        <v>0</v>
      </c>
      <c r="D869">
        <v>1</v>
      </c>
      <c r="E869">
        <v>24</v>
      </c>
      <c r="F869" s="1">
        <v>42662</v>
      </c>
      <c r="G869" s="1">
        <v>42662</v>
      </c>
      <c r="H869">
        <v>7</v>
      </c>
      <c r="I869">
        <v>51.35</v>
      </c>
      <c r="J869">
        <v>0</v>
      </c>
      <c r="K869">
        <v>34.962937899999993</v>
      </c>
      <c r="L869">
        <v>-97.966161600000007</v>
      </c>
      <c r="M869" s="5">
        <f>ACOS(COS(RADIANS(90-$P$2)) *COS(RADIANS(90-Table224[[#This Row],[Latitude]])) +SIN(RADIANS(90-$P$2)) *SIN(RADIANS(90-Table224[[#This Row],[Latitude]])) *COS(RADIANS($Q$2-Table224[[#This Row],[Longitude]]))) *3958.756</f>
        <v>33.838764252834551</v>
      </c>
      <c r="N869" s="5">
        <f>Table22[[#This Row],[Permit Approval Date]]-Table22[[#This Row],[Permit Submitted Date]]</f>
        <v>25</v>
      </c>
    </row>
    <row r="870" spans="1:14">
      <c r="A870" t="str">
        <f>"Norman"</f>
        <v>Norman</v>
      </c>
      <c r="B870">
        <v>0</v>
      </c>
      <c r="D870">
        <v>1</v>
      </c>
      <c r="E870">
        <v>24</v>
      </c>
      <c r="F870" s="1">
        <v>42668</v>
      </c>
      <c r="G870" s="1">
        <v>42671</v>
      </c>
      <c r="H870">
        <v>3</v>
      </c>
      <c r="I870">
        <v>30.57</v>
      </c>
      <c r="J870">
        <v>0</v>
      </c>
      <c r="K870">
        <v>35.732937899999996</v>
      </c>
      <c r="L870">
        <v>-96.936161600000005</v>
      </c>
      <c r="M870" s="5">
        <f>ACOS(COS(RADIANS(90-$P$2)) *COS(RADIANS(90-Table224[[#This Row],[Latitude]])) +SIN(RADIANS(90-$P$2)) *SIN(RADIANS(90-Table224[[#This Row],[Latitude]])) *COS(RADIANS($Q$2-Table224[[#This Row],[Longitude]]))) *3958.756</f>
        <v>46.370733487732394</v>
      </c>
      <c r="N870" s="5">
        <f>Table22[[#This Row],[Permit Approval Date]]-Table22[[#This Row],[Permit Submitted Date]]</f>
        <v>5</v>
      </c>
    </row>
    <row r="871" spans="1:14">
      <c r="A871" t="str">
        <f>"Norman"</f>
        <v>Norman</v>
      </c>
      <c r="B871">
        <v>0</v>
      </c>
      <c r="D871">
        <v>1</v>
      </c>
      <c r="E871">
        <v>24</v>
      </c>
      <c r="F871" s="1">
        <v>42668</v>
      </c>
      <c r="G871" s="1">
        <v>42675</v>
      </c>
      <c r="H871">
        <v>3</v>
      </c>
      <c r="I871">
        <v>23.27</v>
      </c>
      <c r="J871">
        <v>0</v>
      </c>
      <c r="K871">
        <v>35.262937899999997</v>
      </c>
      <c r="L871">
        <v>-97.806161599999996</v>
      </c>
      <c r="M871" s="5">
        <f>ACOS(COS(RADIANS(90-$P$2)) *COS(RADIANS(90-Table224[[#This Row],[Latitude]])) +SIN(RADIANS(90-$P$2)) *SIN(RADIANS(90-Table224[[#This Row],[Latitude]])) *COS(RADIANS($Q$2-Table224[[#This Row],[Longitude]]))) *3958.756</f>
        <v>20.667811889200305</v>
      </c>
      <c r="N871" s="5">
        <f>Table22[[#This Row],[Permit Approval Date]]-Table22[[#This Row],[Permit Submitted Date]]</f>
        <v>20</v>
      </c>
    </row>
    <row r="872" spans="1:14">
      <c r="A872" t="str">
        <f>"Norman"</f>
        <v>Norman</v>
      </c>
      <c r="B872">
        <v>1</v>
      </c>
      <c r="C872">
        <v>1</v>
      </c>
      <c r="D872">
        <v>1</v>
      </c>
      <c r="E872">
        <v>24</v>
      </c>
      <c r="F872" s="1">
        <v>42688</v>
      </c>
      <c r="G872" s="1">
        <v>42689</v>
      </c>
      <c r="H872">
        <v>9</v>
      </c>
      <c r="I872">
        <v>56.05</v>
      </c>
      <c r="J872">
        <v>16</v>
      </c>
      <c r="K872">
        <v>34.993205600000003</v>
      </c>
      <c r="L872">
        <v>-97.178782400000003</v>
      </c>
      <c r="M872" s="5">
        <f>ACOS(COS(RADIANS(90-$P$2)) *COS(RADIANS(90-Table224[[#This Row],[Latitude]])) +SIN(RADIANS(90-$P$2)) *SIN(RADIANS(90-Table224[[#This Row],[Latitude]])) *COS(RADIANS($Q$2-Table224[[#This Row],[Longitude]]))) *3958.756</f>
        <v>21.107896740502056</v>
      </c>
      <c r="N872" s="5">
        <f>Table22[[#This Row],[Permit Approval Date]]-Table22[[#This Row],[Permit Submitted Date]]</f>
        <v>0</v>
      </c>
    </row>
    <row r="873" spans="1:14">
      <c r="A873" t="str">
        <f>"Norman"</f>
        <v>Norman</v>
      </c>
      <c r="B873">
        <v>0</v>
      </c>
      <c r="D873">
        <v>2</v>
      </c>
      <c r="E873">
        <v>24</v>
      </c>
      <c r="F873" s="1">
        <v>42690</v>
      </c>
      <c r="G873" s="1">
        <v>42711</v>
      </c>
      <c r="H873">
        <v>4</v>
      </c>
      <c r="I873">
        <v>34.130000000000003</v>
      </c>
      <c r="J873">
        <v>0</v>
      </c>
      <c r="K873">
        <v>35.012937899999997</v>
      </c>
      <c r="L873">
        <v>-96.836161599999997</v>
      </c>
      <c r="M873" s="5">
        <f>ACOS(COS(RADIANS(90-$P$2)) *COS(RADIANS(90-Table224[[#This Row],[Latitude]])) +SIN(RADIANS(90-$P$2)) *SIN(RADIANS(90-Table224[[#This Row],[Latitude]])) *COS(RADIANS($Q$2-Table224[[#This Row],[Longitude]]))) *3958.756</f>
        <v>36.99468278300084</v>
      </c>
      <c r="N873" s="5">
        <f>Table22[[#This Row],[Permit Approval Date]]-Table22[[#This Row],[Permit Submitted Date]]</f>
        <v>25</v>
      </c>
    </row>
    <row r="874" spans="1:14">
      <c r="A874" t="str">
        <f>"Norman"</f>
        <v>Norman</v>
      </c>
      <c r="B874">
        <v>0</v>
      </c>
      <c r="D874">
        <v>1</v>
      </c>
      <c r="E874">
        <v>24</v>
      </c>
      <c r="F874" s="1">
        <v>42711</v>
      </c>
      <c r="G874" s="1">
        <v>42717</v>
      </c>
      <c r="H874">
        <v>7</v>
      </c>
      <c r="I874">
        <v>70.5</v>
      </c>
      <c r="J874">
        <v>0</v>
      </c>
      <c r="K874">
        <v>36.452937899999995</v>
      </c>
      <c r="L874">
        <v>-97.7861616</v>
      </c>
      <c r="M874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874" s="5">
        <f>Table22[[#This Row],[Permit Approval Date]]-Table22[[#This Row],[Permit Submitted Date]]</f>
        <v>9</v>
      </c>
    </row>
    <row r="875" spans="1:14">
      <c r="A875" t="str">
        <f>"Norman"</f>
        <v>Norman</v>
      </c>
      <c r="B875">
        <v>0</v>
      </c>
      <c r="D875">
        <v>2</v>
      </c>
      <c r="E875">
        <v>24</v>
      </c>
      <c r="F875" s="1">
        <v>42713</v>
      </c>
      <c r="G875" s="1">
        <v>42713</v>
      </c>
      <c r="H875">
        <v>5</v>
      </c>
      <c r="I875">
        <v>39.58</v>
      </c>
      <c r="J875">
        <v>0</v>
      </c>
      <c r="K875">
        <v>35.122937899999997</v>
      </c>
      <c r="L875">
        <v>-97.126161600000003</v>
      </c>
      <c r="M875" s="5">
        <f>ACOS(COS(RADIANS(90-$P$2)) *COS(RADIANS(90-Table224[[#This Row],[Latitude]])) +SIN(RADIANS(90-$P$2)) *SIN(RADIANS(90-Table224[[#This Row],[Latitude]])) *COS(RADIANS($Q$2-Table224[[#This Row],[Longitude]]))) *3958.756</f>
        <v>18.990152129534994</v>
      </c>
      <c r="N875" s="5">
        <f>Table22[[#This Row],[Permit Approval Date]]-Table22[[#This Row],[Permit Submitted Date]]</f>
        <v>0</v>
      </c>
    </row>
    <row r="876" spans="1:14">
      <c r="A876" t="str">
        <f>"Norman"</f>
        <v>Norman</v>
      </c>
      <c r="B876">
        <v>0</v>
      </c>
      <c r="D876">
        <v>1</v>
      </c>
      <c r="E876">
        <v>24</v>
      </c>
      <c r="F876" s="1">
        <v>42718</v>
      </c>
      <c r="G876" s="1">
        <v>42720</v>
      </c>
      <c r="H876">
        <v>9</v>
      </c>
      <c r="I876">
        <v>75.31</v>
      </c>
      <c r="J876">
        <v>0</v>
      </c>
      <c r="K876">
        <v>35.172937899999994</v>
      </c>
      <c r="L876">
        <v>-97.276161599999995</v>
      </c>
      <c r="M876" s="5">
        <f>ACOS(COS(RADIANS(90-$P$2)) *COS(RADIANS(90-Table224[[#This Row],[Latitude]])) +SIN(RADIANS(90-$P$2)) *SIN(RADIANS(90-Table224[[#This Row],[Latitude]])) *COS(RADIANS($Q$2-Table224[[#This Row],[Longitude]]))) *3958.756</f>
        <v>9.893608223818962</v>
      </c>
      <c r="N876" s="5">
        <f>Table22[[#This Row],[Permit Approval Date]]-Table22[[#This Row],[Permit Submitted Date]]</f>
        <v>10</v>
      </c>
    </row>
    <row r="877" spans="1:14">
      <c r="A877" t="str">
        <f>"Norman"</f>
        <v>Norman</v>
      </c>
      <c r="B877">
        <v>0</v>
      </c>
      <c r="D877">
        <v>1</v>
      </c>
      <c r="E877">
        <v>24</v>
      </c>
      <c r="F877" s="1">
        <v>42746</v>
      </c>
      <c r="G877" s="1">
        <v>42746</v>
      </c>
      <c r="H877">
        <v>6</v>
      </c>
      <c r="I877">
        <v>53.03</v>
      </c>
      <c r="J877">
        <v>0</v>
      </c>
      <c r="K877">
        <v>36.452937899999995</v>
      </c>
      <c r="L877">
        <v>-97.7861616</v>
      </c>
      <c r="M877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877" s="5">
        <f>Table22[[#This Row],[Permit Approval Date]]-Table22[[#This Row],[Permit Submitted Date]]</f>
        <v>10</v>
      </c>
    </row>
    <row r="878" spans="1:14">
      <c r="A878" t="str">
        <f>"Norman"</f>
        <v>Norman</v>
      </c>
      <c r="B878">
        <v>0</v>
      </c>
      <c r="D878">
        <v>1</v>
      </c>
      <c r="E878">
        <v>24</v>
      </c>
      <c r="F878" s="1">
        <v>42783</v>
      </c>
      <c r="G878" s="1">
        <v>42783</v>
      </c>
      <c r="H878">
        <v>11</v>
      </c>
      <c r="I878">
        <v>85.93</v>
      </c>
      <c r="J878">
        <v>0</v>
      </c>
      <c r="K878">
        <v>35.082937899999997</v>
      </c>
      <c r="L878">
        <v>-97.616161599999998</v>
      </c>
      <c r="M878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878" s="5">
        <f>Table22[[#This Row],[Permit Approval Date]]-Table22[[#This Row],[Permit Submitted Date]]</f>
        <v>14</v>
      </c>
    </row>
    <row r="879" spans="1:14">
      <c r="A879" t="str">
        <f>"Norman"</f>
        <v>Norman</v>
      </c>
      <c r="B879">
        <v>1</v>
      </c>
      <c r="D879">
        <v>1</v>
      </c>
      <c r="E879">
        <v>24</v>
      </c>
      <c r="F879" s="1">
        <v>42810</v>
      </c>
      <c r="G879" s="1">
        <v>42823</v>
      </c>
      <c r="H879">
        <v>8</v>
      </c>
      <c r="I879">
        <v>48.81</v>
      </c>
      <c r="J879">
        <v>0.73</v>
      </c>
      <c r="K879">
        <v>35.260556999999999</v>
      </c>
      <c r="L879">
        <v>-97.540181399999994</v>
      </c>
      <c r="M879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879" s="5">
        <f>Table22[[#This Row],[Permit Approval Date]]-Table22[[#This Row],[Permit Submitted Date]]</f>
        <v>8</v>
      </c>
    </row>
    <row r="880" spans="1:14">
      <c r="A880" t="str">
        <f>"Norman"</f>
        <v>Norman</v>
      </c>
      <c r="B880">
        <v>0</v>
      </c>
      <c r="D880">
        <v>1</v>
      </c>
      <c r="E880">
        <v>24</v>
      </c>
      <c r="F880" s="1">
        <v>42815</v>
      </c>
      <c r="G880" s="1">
        <v>42815</v>
      </c>
      <c r="H880">
        <v>5</v>
      </c>
      <c r="I880">
        <v>29.05</v>
      </c>
      <c r="J880">
        <v>0</v>
      </c>
      <c r="K880">
        <v>35.552937899999996</v>
      </c>
      <c r="L880">
        <v>-97.046161600000005</v>
      </c>
      <c r="M880" s="5">
        <f>ACOS(COS(RADIANS(90-$P$2)) *COS(RADIANS(90-Table224[[#This Row],[Latitude]])) +SIN(RADIANS(90-$P$2)) *SIN(RADIANS(90-Table224[[#This Row],[Latitude]])) *COS(RADIANS($Q$2-Table224[[#This Row],[Longitude]]))) *3958.756</f>
        <v>32.913658964668713</v>
      </c>
      <c r="N880" s="5">
        <f>Table22[[#This Row],[Permit Approval Date]]-Table22[[#This Row],[Permit Submitted Date]]</f>
        <v>13</v>
      </c>
    </row>
    <row r="881" spans="1:14">
      <c r="A881" t="str">
        <f>"Norman"</f>
        <v>Norman</v>
      </c>
      <c r="B881">
        <v>0</v>
      </c>
      <c r="D881">
        <v>1</v>
      </c>
      <c r="E881">
        <v>24</v>
      </c>
      <c r="F881" s="1">
        <v>42817</v>
      </c>
      <c r="G881" s="1">
        <v>42817</v>
      </c>
      <c r="H881">
        <v>4</v>
      </c>
      <c r="I881">
        <v>33.090000000000003</v>
      </c>
      <c r="J881">
        <v>0</v>
      </c>
      <c r="K881">
        <v>36.262937899999997</v>
      </c>
      <c r="L881">
        <v>-97.766161600000004</v>
      </c>
      <c r="M881" s="5">
        <f>ACOS(COS(RADIANS(90-$P$2)) *COS(RADIANS(90-Table224[[#This Row],[Latitude]])) +SIN(RADIANS(90-$P$2)) *SIN(RADIANS(90-Table224[[#This Row],[Latitude]])) *COS(RADIANS($Q$2-Table224[[#This Row],[Longitude]]))) *3958.756</f>
        <v>75.189491667285424</v>
      </c>
      <c r="N881" s="5">
        <f>Table22[[#This Row],[Permit Approval Date]]-Table22[[#This Row],[Permit Submitted Date]]</f>
        <v>13</v>
      </c>
    </row>
    <row r="882" spans="1:14">
      <c r="A882" t="str">
        <f>"Norman"</f>
        <v>Norman</v>
      </c>
      <c r="B882">
        <v>0</v>
      </c>
      <c r="D882">
        <v>1</v>
      </c>
      <c r="E882">
        <v>24</v>
      </c>
      <c r="F882" s="1">
        <v>42835</v>
      </c>
      <c r="G882" s="1">
        <v>42835</v>
      </c>
      <c r="H882">
        <v>3</v>
      </c>
      <c r="I882">
        <v>27.53</v>
      </c>
      <c r="J882">
        <v>0</v>
      </c>
      <c r="K882">
        <v>35.632937899999995</v>
      </c>
      <c r="L882">
        <v>-97.506161599999999</v>
      </c>
      <c r="M882" s="5">
        <f>ACOS(COS(RADIANS(90-$P$2)) *COS(RADIANS(90-Table224[[#This Row],[Latitude]])) +SIN(RADIANS(90-$P$2)) *SIN(RADIANS(90-Table224[[#This Row],[Latitude]])) *COS(RADIANS($Q$2-Table224[[#This Row],[Longitude]]))) *3958.756</f>
        <v>29.683728221432123</v>
      </c>
      <c r="N882" s="5">
        <f>Table22[[#This Row],[Permit Approval Date]]-Table22[[#This Row],[Permit Submitted Date]]</f>
        <v>13</v>
      </c>
    </row>
    <row r="883" spans="1:14">
      <c r="A883" t="str">
        <f>"Norman"</f>
        <v>Norman</v>
      </c>
      <c r="B883">
        <v>0</v>
      </c>
      <c r="D883">
        <v>1</v>
      </c>
      <c r="E883">
        <v>24</v>
      </c>
      <c r="F883" s="1">
        <v>42843</v>
      </c>
      <c r="G883" s="1">
        <v>42843</v>
      </c>
      <c r="H883">
        <v>4</v>
      </c>
      <c r="I883">
        <v>38.450000000000003</v>
      </c>
      <c r="J883">
        <v>0</v>
      </c>
      <c r="K883">
        <v>36.452937899999995</v>
      </c>
      <c r="L883">
        <v>-97.7861616</v>
      </c>
      <c r="M883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883" s="5">
        <f>Table22[[#This Row],[Permit Approval Date]]-Table22[[#This Row],[Permit Submitted Date]]</f>
        <v>13</v>
      </c>
    </row>
    <row r="884" spans="1:14">
      <c r="A884" t="str">
        <f>"Norman"</f>
        <v>Norman</v>
      </c>
      <c r="B884">
        <v>0</v>
      </c>
      <c r="C884">
        <v>1</v>
      </c>
      <c r="D884">
        <v>1</v>
      </c>
      <c r="E884">
        <v>24</v>
      </c>
      <c r="F884" s="1">
        <v>42851</v>
      </c>
      <c r="G884" s="1">
        <v>42859</v>
      </c>
      <c r="H884">
        <v>7</v>
      </c>
      <c r="I884">
        <v>37.919999999999995</v>
      </c>
      <c r="J884">
        <v>13.05</v>
      </c>
      <c r="K884">
        <v>35.442937899999997</v>
      </c>
      <c r="L884">
        <v>-97.756161599999999</v>
      </c>
      <c r="M884" s="5">
        <f>ACOS(COS(RADIANS(90-$P$2)) *COS(RADIANS(90-Table224[[#This Row],[Latitude]])) +SIN(RADIANS(90-$P$2)) *SIN(RADIANS(90-Table224[[#This Row],[Latitude]])) *COS(RADIANS($Q$2-Table224[[#This Row],[Longitude]]))) *3958.756</f>
        <v>23.923610815887201</v>
      </c>
      <c r="N884" s="5">
        <f>Table22[[#This Row],[Permit Approval Date]]-Table22[[#This Row],[Permit Submitted Date]]</f>
        <v>13</v>
      </c>
    </row>
    <row r="885" spans="1:14">
      <c r="A885" t="str">
        <f>"Norman"</f>
        <v>Norman</v>
      </c>
      <c r="B885">
        <v>0</v>
      </c>
      <c r="D885">
        <v>1</v>
      </c>
      <c r="E885">
        <v>24</v>
      </c>
      <c r="F885" s="1">
        <v>42856</v>
      </c>
      <c r="G885" s="1">
        <v>42857</v>
      </c>
      <c r="H885">
        <v>4</v>
      </c>
      <c r="I885">
        <v>31.46</v>
      </c>
      <c r="J885">
        <v>0</v>
      </c>
      <c r="K885">
        <v>35.482937899999996</v>
      </c>
      <c r="L885">
        <v>-97.206161600000001</v>
      </c>
      <c r="M885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885" s="5">
        <f>Table22[[#This Row],[Permit Approval Date]]-Table22[[#This Row],[Permit Submitted Date]]</f>
        <v>13</v>
      </c>
    </row>
    <row r="886" spans="1:14">
      <c r="A886" t="str">
        <f>"Norman"</f>
        <v>Norman</v>
      </c>
      <c r="B886">
        <v>0</v>
      </c>
      <c r="D886">
        <v>1</v>
      </c>
      <c r="E886">
        <v>24</v>
      </c>
      <c r="F886" s="1">
        <v>42857</v>
      </c>
      <c r="G886" s="1">
        <v>42857</v>
      </c>
      <c r="H886">
        <v>4</v>
      </c>
      <c r="I886">
        <v>44.67</v>
      </c>
      <c r="J886">
        <v>0</v>
      </c>
      <c r="K886">
        <v>36.452937899999995</v>
      </c>
      <c r="L886">
        <v>-97.7861616</v>
      </c>
      <c r="M886" s="5">
        <f>ACOS(COS(RADIANS(90-$P$2)) *COS(RADIANS(90-Table224[[#This Row],[Latitude]])) +SIN(RADIANS(90-$P$2)) *SIN(RADIANS(90-Table224[[#This Row],[Latitude]])) *COS(RADIANS($Q$2-Table224[[#This Row],[Longitude]]))) *3958.756</f>
        <v>88.224846694032422</v>
      </c>
      <c r="N886" s="5">
        <f>Table22[[#This Row],[Permit Approval Date]]-Table22[[#This Row],[Permit Submitted Date]]</f>
        <v>13</v>
      </c>
    </row>
    <row r="887" spans="1:14">
      <c r="A887" t="str">
        <f>"Norman"</f>
        <v>Norman</v>
      </c>
      <c r="B887">
        <v>0</v>
      </c>
      <c r="C887">
        <v>1</v>
      </c>
      <c r="D887">
        <v>1</v>
      </c>
      <c r="E887">
        <v>24</v>
      </c>
      <c r="F887" s="1">
        <v>42870</v>
      </c>
      <c r="G887" s="1">
        <v>42878</v>
      </c>
      <c r="H887">
        <v>9</v>
      </c>
      <c r="I887">
        <v>42.370000000000005</v>
      </c>
      <c r="J887">
        <v>11.75</v>
      </c>
      <c r="K887">
        <v>35.482937899999996</v>
      </c>
      <c r="L887">
        <v>-97.206161600000001</v>
      </c>
      <c r="M887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887" s="5">
        <f>Table22[[#This Row],[Permit Approval Date]]-Table22[[#This Row],[Permit Submitted Date]]</f>
        <v>13</v>
      </c>
    </row>
    <row r="888" spans="1:14">
      <c r="A888" t="str">
        <f>"Norman"</f>
        <v>Norman</v>
      </c>
      <c r="B888">
        <v>1</v>
      </c>
      <c r="D888">
        <v>1</v>
      </c>
      <c r="E888">
        <v>24</v>
      </c>
      <c r="F888" s="1">
        <v>42887</v>
      </c>
      <c r="G888" s="1">
        <v>42906</v>
      </c>
      <c r="H888">
        <v>7</v>
      </c>
      <c r="I888">
        <v>55.78</v>
      </c>
      <c r="J888">
        <v>2.12</v>
      </c>
      <c r="K888">
        <v>35.260296100000005</v>
      </c>
      <c r="L888">
        <v>-96.546200200000015</v>
      </c>
      <c r="M888" s="5">
        <f>ACOS(COS(RADIANS(90-$P$2)) *COS(RADIANS(90-Table224[[#This Row],[Latitude]])) +SIN(RADIANS(90-$P$2)) *SIN(RADIANS(90-Table224[[#This Row],[Latitude]])) *COS(RADIANS($Q$2-Table224[[#This Row],[Longitude]]))) *3958.756</f>
        <v>50.953960558140352</v>
      </c>
      <c r="N888" s="5">
        <f>Table22[[#This Row],[Permit Approval Date]]-Table22[[#This Row],[Permit Submitted Date]]</f>
        <v>13</v>
      </c>
    </row>
    <row r="889" spans="1:14">
      <c r="A889" t="str">
        <f>"Norman"</f>
        <v>Norman</v>
      </c>
      <c r="B889">
        <v>0</v>
      </c>
      <c r="D889">
        <v>1</v>
      </c>
      <c r="E889">
        <v>24</v>
      </c>
      <c r="F889" s="1">
        <v>42887</v>
      </c>
      <c r="G889" s="1">
        <v>42887</v>
      </c>
      <c r="H889">
        <v>2</v>
      </c>
      <c r="I889">
        <v>19</v>
      </c>
      <c r="J889">
        <v>0</v>
      </c>
      <c r="K889">
        <v>36.002937899999999</v>
      </c>
      <c r="L889">
        <v>-97.346161600000002</v>
      </c>
      <c r="M889" s="5">
        <f>ACOS(COS(RADIANS(90-$P$2)) *COS(RADIANS(90-Table224[[#This Row],[Latitude]])) +SIN(RADIANS(90-$P$2)) *SIN(RADIANS(90-Table224[[#This Row],[Latitude]])) *COS(RADIANS($Q$2-Table224[[#This Row],[Longitude]]))) *3958.756</f>
        <v>55.346772048503162</v>
      </c>
      <c r="N889" s="5">
        <f>Table22[[#This Row],[Permit Approval Date]]-Table22[[#This Row],[Permit Submitted Date]]</f>
        <v>13</v>
      </c>
    </row>
    <row r="890" spans="1:14">
      <c r="A890" t="str">
        <f>"Norman"</f>
        <v>Norman</v>
      </c>
      <c r="B890">
        <v>1</v>
      </c>
      <c r="D890">
        <v>1</v>
      </c>
      <c r="E890">
        <v>24</v>
      </c>
      <c r="F890" s="1">
        <v>42894</v>
      </c>
      <c r="G890" s="1">
        <v>42900</v>
      </c>
      <c r="H890">
        <v>14</v>
      </c>
      <c r="I890">
        <v>75.110000000000014</v>
      </c>
      <c r="J890">
        <v>6.93</v>
      </c>
      <c r="K890">
        <v>35.385345200000003</v>
      </c>
      <c r="L890">
        <v>-97.614357900000002</v>
      </c>
      <c r="M890" s="5">
        <f>ACOS(COS(RADIANS(90-$P$2)) *COS(RADIANS(90-Table224[[#This Row],[Latitude]])) +SIN(RADIANS(90-$P$2)) *SIN(RADIANS(90-Table224[[#This Row],[Latitude]])) *COS(RADIANS($Q$2-Table224[[#This Row],[Longitude]]))) *3958.756</f>
        <v>15.585557003203469</v>
      </c>
      <c r="N890" s="5">
        <f>Table22[[#This Row],[Permit Approval Date]]-Table22[[#This Row],[Permit Submitted Date]]</f>
        <v>13</v>
      </c>
    </row>
    <row r="891" spans="1:14">
      <c r="A891" t="str">
        <f>"Norman"</f>
        <v>Norman</v>
      </c>
      <c r="B891">
        <v>1</v>
      </c>
      <c r="D891">
        <v>1</v>
      </c>
      <c r="E891">
        <v>24</v>
      </c>
      <c r="F891" s="1">
        <v>42905</v>
      </c>
      <c r="G891" s="1">
        <v>42914</v>
      </c>
      <c r="H891">
        <v>8</v>
      </c>
      <c r="I891">
        <v>60.059999999999988</v>
      </c>
      <c r="J891">
        <v>4.1500000000000004</v>
      </c>
      <c r="K891">
        <v>34.422937899999994</v>
      </c>
      <c r="L891">
        <v>-97.556161599999996</v>
      </c>
      <c r="M891" s="5">
        <f>ACOS(COS(RADIANS(90-$P$2)) *COS(RADIANS(90-Table224[[#This Row],[Latitude]])) +SIN(RADIANS(90-$P$2)) *SIN(RADIANS(90-Table224[[#This Row],[Latitude]])) *COS(RADIANS($Q$2-Table224[[#This Row],[Longitude]]))) *3958.756</f>
        <v>54.464753935639081</v>
      </c>
      <c r="N891" s="5">
        <f>Table22[[#This Row],[Permit Approval Date]]-Table22[[#This Row],[Permit Submitted Date]]</f>
        <v>14</v>
      </c>
    </row>
    <row r="892" spans="1:14">
      <c r="A892" t="str">
        <f>"Norman"</f>
        <v>Norman</v>
      </c>
      <c r="B892">
        <v>0</v>
      </c>
      <c r="D892">
        <v>1</v>
      </c>
      <c r="E892">
        <v>24</v>
      </c>
      <c r="F892" s="1">
        <v>42908</v>
      </c>
      <c r="G892" s="1">
        <v>42912</v>
      </c>
      <c r="H892">
        <v>6</v>
      </c>
      <c r="I892">
        <v>42.56</v>
      </c>
      <c r="J892">
        <v>0</v>
      </c>
      <c r="K892">
        <v>34.992937899999994</v>
      </c>
      <c r="L892">
        <v>-97.256161599999999</v>
      </c>
      <c r="M892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892" s="5">
        <f>Table22[[#This Row],[Permit Approval Date]]-Table22[[#This Row],[Permit Submitted Date]]</f>
        <v>13</v>
      </c>
    </row>
    <row r="893" spans="1:14">
      <c r="A893" t="str">
        <f>"Norman"</f>
        <v>Norman</v>
      </c>
      <c r="B893">
        <v>0</v>
      </c>
      <c r="D893">
        <v>2</v>
      </c>
      <c r="E893">
        <v>24</v>
      </c>
      <c r="F893" s="1">
        <v>42919</v>
      </c>
      <c r="G893" s="1">
        <v>42929</v>
      </c>
      <c r="H893">
        <v>6</v>
      </c>
      <c r="I893">
        <v>49.57</v>
      </c>
      <c r="J893">
        <v>0</v>
      </c>
      <c r="K893">
        <v>34.992937899999994</v>
      </c>
      <c r="L893">
        <v>-97.256161599999999</v>
      </c>
      <c r="M893" s="5">
        <f>ACOS(COS(RADIANS(90-$P$2)) *COS(RADIANS(90-Table224[[#This Row],[Latitude]])) +SIN(RADIANS(90-$P$2)) *SIN(RADIANS(90-Table224[[#This Row],[Latitude]])) *COS(RADIANS($Q$2-Table224[[#This Row],[Longitude]]))) *3958.756</f>
        <v>18.241919062229613</v>
      </c>
      <c r="N893" s="5">
        <f>Table22[[#This Row],[Permit Approval Date]]-Table22[[#This Row],[Permit Submitted Date]]</f>
        <v>13</v>
      </c>
    </row>
    <row r="894" spans="1:14">
      <c r="A894" t="str">
        <f>"Norman"</f>
        <v>Norman</v>
      </c>
      <c r="B894">
        <v>0</v>
      </c>
      <c r="D894">
        <v>2</v>
      </c>
      <c r="E894">
        <v>24</v>
      </c>
      <c r="F894" s="1">
        <v>42929</v>
      </c>
      <c r="G894" s="1">
        <v>42944</v>
      </c>
      <c r="H894">
        <v>7</v>
      </c>
      <c r="I894">
        <v>55.08</v>
      </c>
      <c r="J894">
        <v>3.5</v>
      </c>
      <c r="K894">
        <v>34.942937899999997</v>
      </c>
      <c r="L894">
        <v>-97.766161600000004</v>
      </c>
      <c r="M894" s="5">
        <f>ACOS(COS(RADIANS(90-$P$2)) *COS(RADIANS(90-Table224[[#This Row],[Latitude]])) +SIN(RADIANS(90-$P$2)) *SIN(RADIANS(90-Table224[[#This Row],[Latitude]])) *COS(RADIANS($Q$2-Table224[[#This Row],[Longitude]]))) *3958.756</f>
        <v>25.632407703032921</v>
      </c>
      <c r="N894" s="5">
        <f>Table22[[#This Row],[Permit Approval Date]]-Table22[[#This Row],[Permit Submitted Date]]</f>
        <v>13</v>
      </c>
    </row>
    <row r="895" spans="1:14">
      <c r="A895" t="str">
        <f>"Norman"</f>
        <v>Norman</v>
      </c>
      <c r="B895">
        <v>0</v>
      </c>
      <c r="D895">
        <v>1</v>
      </c>
      <c r="E895">
        <v>24</v>
      </c>
      <c r="F895" s="1">
        <v>42947</v>
      </c>
      <c r="G895" s="1">
        <v>42951</v>
      </c>
      <c r="H895">
        <v>2</v>
      </c>
      <c r="I895">
        <v>19</v>
      </c>
      <c r="J895">
        <v>0</v>
      </c>
      <c r="K895">
        <v>34.982937899999996</v>
      </c>
      <c r="L895">
        <v>-97.396161599999999</v>
      </c>
      <c r="M895" s="5">
        <f>ACOS(COS(RADIANS(90-$P$2)) *COS(RADIANS(90-Table224[[#This Row],[Latitude]])) +SIN(RADIANS(90-$P$2)) *SIN(RADIANS(90-Table224[[#This Row],[Latitude]])) *COS(RADIANS($Q$2-Table224[[#This Row],[Longitude]]))) *3958.756</f>
        <v>15.67853663998685</v>
      </c>
      <c r="N895" s="5">
        <f>Table22[[#This Row],[Permit Approval Date]]-Table22[[#This Row],[Permit Submitted Date]]</f>
        <v>13</v>
      </c>
    </row>
    <row r="896" spans="1:14">
      <c r="A896" t="str">
        <f>"Norman"</f>
        <v>Norman</v>
      </c>
      <c r="B896">
        <v>1</v>
      </c>
      <c r="D896">
        <v>1</v>
      </c>
      <c r="E896">
        <v>24</v>
      </c>
      <c r="F896" s="1">
        <v>42948</v>
      </c>
      <c r="G896" s="1">
        <v>42969</v>
      </c>
      <c r="H896">
        <v>8</v>
      </c>
      <c r="I896">
        <v>61.160000000000004</v>
      </c>
      <c r="J896">
        <v>0</v>
      </c>
      <c r="K896">
        <v>34.928142000000001</v>
      </c>
      <c r="L896">
        <v>-97.295610999999994</v>
      </c>
      <c r="M896" s="5">
        <f>ACOS(COS(RADIANS(90-$P$2)) *COS(RADIANS(90-Table224[[#This Row],[Latitude]])) +SIN(RADIANS(90-$P$2)) *SIN(RADIANS(90-Table224[[#This Row],[Latitude]])) *COS(RADIANS($Q$2-Table224[[#This Row],[Longitude]]))) *3958.756</f>
        <v>21.016135911583238</v>
      </c>
      <c r="N896" s="5">
        <f>Table22[[#This Row],[Permit Approval Date]]-Table22[[#This Row],[Permit Submitted Date]]</f>
        <v>5</v>
      </c>
    </row>
    <row r="897" spans="1:14">
      <c r="A897" t="str">
        <f>"Norman"</f>
        <v>Norman</v>
      </c>
      <c r="B897">
        <v>0</v>
      </c>
      <c r="D897">
        <v>1</v>
      </c>
      <c r="E897">
        <v>24</v>
      </c>
      <c r="F897" s="1">
        <v>42948</v>
      </c>
      <c r="G897" s="1">
        <v>42963</v>
      </c>
      <c r="H897">
        <v>6</v>
      </c>
      <c r="I897">
        <v>46.71</v>
      </c>
      <c r="J897">
        <v>0</v>
      </c>
      <c r="K897">
        <v>35.362937899999999</v>
      </c>
      <c r="L897">
        <v>-97.236161600000003</v>
      </c>
      <c r="M897" s="5">
        <f>ACOS(COS(RADIANS(90-$P$2)) *COS(RADIANS(90-Table224[[#This Row],[Latitude]])) +SIN(RADIANS(90-$P$2)) *SIN(RADIANS(90-Table224[[#This Row],[Latitude]])) *COS(RADIANS($Q$2-Table224[[#This Row],[Longitude]]))) *3958.756</f>
        <v>16.07386776250852</v>
      </c>
      <c r="N897" s="5">
        <f>Table22[[#This Row],[Permit Approval Date]]-Table22[[#This Row],[Permit Submitted Date]]</f>
        <v>0</v>
      </c>
    </row>
    <row r="898" spans="1:14">
      <c r="A898" t="str">
        <f>"Norman"</f>
        <v>Norman</v>
      </c>
      <c r="B898">
        <v>1</v>
      </c>
      <c r="D898">
        <v>1</v>
      </c>
      <c r="E898">
        <v>24</v>
      </c>
      <c r="F898" s="1">
        <v>42964</v>
      </c>
      <c r="G898" s="1">
        <v>42976</v>
      </c>
      <c r="H898">
        <v>6</v>
      </c>
      <c r="I898">
        <v>44.410000000000004</v>
      </c>
      <c r="J898">
        <v>8.1300000000000008</v>
      </c>
      <c r="K898">
        <v>35.045301500000001</v>
      </c>
      <c r="L898">
        <v>-96.476652799999997</v>
      </c>
      <c r="M898" s="5">
        <f>ACOS(COS(RADIANS(90-$P$2)) *COS(RADIANS(90-Table224[[#This Row],[Latitude]])) +SIN(RADIANS(90-$P$2)) *SIN(RADIANS(90-Table224[[#This Row],[Latitude]])) *COS(RADIANS($Q$2-Table224[[#This Row],[Longitude]]))) *3958.756</f>
        <v>55.927565371644249</v>
      </c>
      <c r="N898" s="5">
        <f>Table22[[#This Row],[Permit Approval Date]]-Table22[[#This Row],[Permit Submitted Date]]</f>
        <v>12</v>
      </c>
    </row>
    <row r="899" spans="1:14">
      <c r="A899" t="str">
        <f>"Norman"</f>
        <v>Norman</v>
      </c>
      <c r="B899">
        <v>0</v>
      </c>
      <c r="D899">
        <v>1</v>
      </c>
      <c r="E899">
        <v>24</v>
      </c>
      <c r="F899" s="1">
        <v>42970</v>
      </c>
      <c r="G899" s="1">
        <v>42977</v>
      </c>
      <c r="H899">
        <v>4</v>
      </c>
      <c r="I899">
        <v>37.07</v>
      </c>
      <c r="J899">
        <v>0</v>
      </c>
      <c r="K899">
        <v>35.232937899999996</v>
      </c>
      <c r="L899">
        <v>-97.1761616</v>
      </c>
      <c r="M899" s="5">
        <f>ACOS(COS(RADIANS(90-$P$2)) *COS(RADIANS(90-Table224[[#This Row],[Latitude]])) +SIN(RADIANS(90-$P$2)) *SIN(RADIANS(90-Table224[[#This Row],[Latitude]])) *COS(RADIANS($Q$2-Table224[[#This Row],[Longitude]]))) *3958.756</f>
        <v>15.378616388051286</v>
      </c>
      <c r="N899" s="5">
        <f>Table22[[#This Row],[Permit Approval Date]]-Table22[[#This Row],[Permit Submitted Date]]</f>
        <v>0</v>
      </c>
    </row>
    <row r="900" spans="1:14">
      <c r="A900" t="str">
        <f>"Norman"</f>
        <v>Norman</v>
      </c>
      <c r="B900">
        <v>1</v>
      </c>
      <c r="D900">
        <v>1</v>
      </c>
      <c r="E900">
        <v>24</v>
      </c>
      <c r="F900" s="1">
        <v>42973</v>
      </c>
      <c r="G900" s="1">
        <v>42975</v>
      </c>
      <c r="H900">
        <v>5</v>
      </c>
      <c r="I900">
        <v>45.88</v>
      </c>
      <c r="J900">
        <v>0</v>
      </c>
      <c r="K900">
        <v>35.088142000000005</v>
      </c>
      <c r="L900">
        <v>-97.125610999999992</v>
      </c>
      <c r="M900" s="5">
        <f>ACOS(COS(RADIANS(90-$P$2)) *COS(RADIANS(90-Table224[[#This Row],[Latitude]])) +SIN(RADIANS(90-$P$2)) *SIN(RADIANS(90-Table224[[#This Row],[Latitude]])) *COS(RADIANS($Q$2-Table224[[#This Row],[Longitude]]))) *3958.756</f>
        <v>19.881934317166429</v>
      </c>
      <c r="N900" s="5">
        <f>Table22[[#This Row],[Permit Approval Date]]-Table22[[#This Row],[Permit Submitted Date]]</f>
        <v>12</v>
      </c>
    </row>
    <row r="901" spans="1:14">
      <c r="A901" t="str">
        <f>"Norman"</f>
        <v>Norman</v>
      </c>
      <c r="B901">
        <v>0</v>
      </c>
      <c r="D901">
        <v>1</v>
      </c>
      <c r="E901">
        <v>24</v>
      </c>
      <c r="F901" s="1">
        <v>42985</v>
      </c>
      <c r="G901" s="1">
        <v>42996</v>
      </c>
      <c r="H901">
        <v>4</v>
      </c>
      <c r="I901">
        <v>32.049999999999997</v>
      </c>
      <c r="J901">
        <v>0</v>
      </c>
      <c r="K901">
        <v>35.482937899999996</v>
      </c>
      <c r="L901">
        <v>-97.206161600000001</v>
      </c>
      <c r="M901" s="5">
        <f>ACOS(COS(RADIANS(90-$P$2)) *COS(RADIANS(90-Table224[[#This Row],[Latitude]])) +SIN(RADIANS(90-$P$2)) *SIN(RADIANS(90-Table224[[#This Row],[Latitude]])) *COS(RADIANS($Q$2-Table224[[#This Row],[Longitude]]))) *3958.756</f>
        <v>23.443563020453009</v>
      </c>
      <c r="N901" s="5">
        <f>Table22[[#This Row],[Permit Approval Date]]-Table22[[#This Row],[Permit Submitted Date]]</f>
        <v>0</v>
      </c>
    </row>
    <row r="902" spans="1:14">
      <c r="A902" t="str">
        <f>"Norman"</f>
        <v>Norman</v>
      </c>
      <c r="B902">
        <v>1</v>
      </c>
      <c r="D902">
        <v>2</v>
      </c>
      <c r="E902">
        <v>24</v>
      </c>
      <c r="F902" s="1">
        <v>42986</v>
      </c>
      <c r="G902" s="1">
        <v>42986</v>
      </c>
      <c r="H902">
        <v>11</v>
      </c>
      <c r="I902">
        <v>69.459999999999994</v>
      </c>
      <c r="J902">
        <v>5.17</v>
      </c>
      <c r="K902">
        <v>35.320556999999994</v>
      </c>
      <c r="L902">
        <v>-97.540181399999994</v>
      </c>
      <c r="M902" s="5">
        <f>ACOS(COS(RADIANS(90-$P$2)) *COS(RADIANS(90-Table224[[#This Row],[Latitude]])) +SIN(RADIANS(90-$P$2)) *SIN(RADIANS(90-Table224[[#This Row],[Latitude]])) *COS(RADIANS($Q$2-Table224[[#This Row],[Longitude]]))) *3958.756</f>
        <v>9.5097119946493365</v>
      </c>
      <c r="N902" s="5">
        <f>Table22[[#This Row],[Permit Approval Date]]-Table22[[#This Row],[Permit Submitted Date]]</f>
        <v>3</v>
      </c>
    </row>
    <row r="903" spans="1:14">
      <c r="A903" t="str">
        <f>"Norman"</f>
        <v>Norman</v>
      </c>
      <c r="B903">
        <v>1</v>
      </c>
      <c r="C903">
        <v>1</v>
      </c>
      <c r="D903">
        <v>2</v>
      </c>
      <c r="E903">
        <v>24</v>
      </c>
      <c r="F903" s="1">
        <v>42986</v>
      </c>
      <c r="G903" s="1">
        <v>42986</v>
      </c>
      <c r="H903">
        <v>9</v>
      </c>
      <c r="I903">
        <v>57.260000000000005</v>
      </c>
      <c r="J903">
        <v>9.77</v>
      </c>
      <c r="K903">
        <v>35.270556999999997</v>
      </c>
      <c r="L903">
        <v>-97.260181399999993</v>
      </c>
      <c r="M903" s="5">
        <f>ACOS(COS(RADIANS(90-$P$2)) *COS(RADIANS(90-Table224[[#This Row],[Latitude]])) +SIN(RADIANS(90-$P$2)) *SIN(RADIANS(90-Table224[[#This Row],[Latitude]])) *COS(RADIANS($Q$2-Table224[[#This Row],[Longitude]]))) *3958.756</f>
        <v>11.425758104207031</v>
      </c>
      <c r="N903" s="5">
        <f>Table22[[#This Row],[Permit Approval Date]]-Table22[[#This Row],[Permit Submitted Date]]</f>
        <v>21</v>
      </c>
    </row>
    <row r="904" spans="1:14">
      <c r="A904" t="str">
        <f>"Norman"</f>
        <v>Norman</v>
      </c>
      <c r="B904">
        <v>0</v>
      </c>
      <c r="D904">
        <v>1</v>
      </c>
      <c r="E904">
        <v>24</v>
      </c>
      <c r="F904" s="1">
        <v>42990</v>
      </c>
      <c r="G904" s="1">
        <v>42990</v>
      </c>
      <c r="H904">
        <v>7</v>
      </c>
      <c r="I904">
        <v>45.650000000000006</v>
      </c>
      <c r="J904">
        <v>0</v>
      </c>
      <c r="K904">
        <v>34.902937899999998</v>
      </c>
      <c r="L904">
        <v>-97.886161600000008</v>
      </c>
      <c r="M904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904" s="5">
        <f>Table22[[#This Row],[Permit Approval Date]]-Table22[[#This Row],[Permit Submitted Date]]</f>
        <v>4</v>
      </c>
    </row>
    <row r="905" spans="1:14">
      <c r="A905" t="str">
        <f>"Norman"</f>
        <v>Norman</v>
      </c>
      <c r="B905">
        <v>0</v>
      </c>
      <c r="D905">
        <v>1</v>
      </c>
      <c r="E905">
        <v>24</v>
      </c>
      <c r="F905" s="1">
        <v>42998</v>
      </c>
      <c r="G905" s="1">
        <v>42998</v>
      </c>
      <c r="H905">
        <v>8</v>
      </c>
      <c r="I905">
        <v>59.78</v>
      </c>
      <c r="J905">
        <v>0</v>
      </c>
      <c r="K905">
        <v>35.082937899999997</v>
      </c>
      <c r="L905">
        <v>-97.616161599999998</v>
      </c>
      <c r="M905" s="5">
        <f>ACOS(COS(RADIANS(90-$P$2)) *COS(RADIANS(90-Table224[[#This Row],[Latitude]])) +SIN(RADIANS(90-$P$2)) *SIN(RADIANS(90-Table224[[#This Row],[Latitude]])) *COS(RADIANS($Q$2-Table224[[#This Row],[Longitude]]))) *3958.756</f>
        <v>12.811370472846091</v>
      </c>
      <c r="N905" s="5">
        <f>Table22[[#This Row],[Permit Approval Date]]-Table22[[#This Row],[Permit Submitted Date]]</f>
        <v>3</v>
      </c>
    </row>
    <row r="906" spans="1:14">
      <c r="A906" t="str">
        <f>"Norman"</f>
        <v>Norman</v>
      </c>
      <c r="B906">
        <v>1</v>
      </c>
      <c r="C906">
        <v>1</v>
      </c>
      <c r="D906">
        <v>1</v>
      </c>
      <c r="E906">
        <v>24</v>
      </c>
      <c r="F906" s="1">
        <v>43000</v>
      </c>
      <c r="G906" s="1">
        <v>43007</v>
      </c>
      <c r="H906">
        <v>8</v>
      </c>
      <c r="I906">
        <v>60.31</v>
      </c>
      <c r="J906">
        <v>12.05</v>
      </c>
      <c r="K906">
        <v>35.170055100000098</v>
      </c>
      <c r="L906">
        <v>-97.462210400000004</v>
      </c>
      <c r="M906" s="5">
        <f>ACOS(COS(RADIANS(90-$P$2)) *COS(RADIANS(90-Table224[[#This Row],[Latitude]])) +SIN(RADIANS(90-$P$2)) *SIN(RADIANS(90-Table224[[#This Row],[Latitude]])) *COS(RADIANS($Q$2-Table224[[#This Row],[Longitude]]))) *3958.756</f>
        <v>2.6394802156242476</v>
      </c>
      <c r="N906" s="5">
        <f>Table22[[#This Row],[Permit Approval Date]]-Table22[[#This Row],[Permit Submitted Date]]</f>
        <v>12</v>
      </c>
    </row>
    <row r="907" spans="1:14">
      <c r="A907" t="str">
        <f>"Norman"</f>
        <v>Norman</v>
      </c>
      <c r="B907">
        <v>1</v>
      </c>
      <c r="D907">
        <v>1</v>
      </c>
      <c r="E907">
        <v>24</v>
      </c>
      <c r="F907" s="1">
        <v>43003</v>
      </c>
      <c r="G907" s="1">
        <v>43004</v>
      </c>
      <c r="H907">
        <v>7</v>
      </c>
      <c r="I907">
        <v>47.48</v>
      </c>
      <c r="J907">
        <v>0</v>
      </c>
      <c r="K907">
        <v>35.120954999999995</v>
      </c>
      <c r="L907">
        <v>-97.541640000000001</v>
      </c>
      <c r="M907" s="5">
        <f>ACOS(COS(RADIANS(90-$P$2)) *COS(RADIANS(90-Table224[[#This Row],[Latitude]])) +SIN(RADIANS(90-$P$2)) *SIN(RADIANS(90-Table224[[#This Row],[Latitude]])) *COS(RADIANS($Q$2-Table224[[#This Row],[Longitude]]))) *3958.756</f>
        <v>7.9618465204585229</v>
      </c>
      <c r="N907" s="5">
        <f>Table22[[#This Row],[Permit Approval Date]]-Table22[[#This Row],[Permit Submitted Date]]</f>
        <v>12</v>
      </c>
    </row>
    <row r="908" spans="1:14">
      <c r="A908" t="str">
        <f>"Norman"</f>
        <v>Norman</v>
      </c>
      <c r="B908">
        <v>0</v>
      </c>
      <c r="D908">
        <v>1</v>
      </c>
      <c r="E908">
        <v>24</v>
      </c>
      <c r="F908" s="1">
        <v>43003</v>
      </c>
      <c r="G908" s="1">
        <v>43006</v>
      </c>
      <c r="H908">
        <v>3</v>
      </c>
      <c r="I908">
        <v>26.96</v>
      </c>
      <c r="J908">
        <v>0</v>
      </c>
      <c r="K908">
        <v>35.212937899999993</v>
      </c>
      <c r="L908">
        <v>-97.576161600000006</v>
      </c>
      <c r="M908" s="5">
        <f>ACOS(COS(RADIANS(90-$P$2)) *COS(RADIANS(90-Table224[[#This Row],[Latitude]])) +SIN(RADIANS(90-$P$2)) *SIN(RADIANS(90-Table224[[#This Row],[Latitude]])) *COS(RADIANS($Q$2-Table224[[#This Row],[Longitude]]))) *3958.756</f>
        <v>7.3284066219263675</v>
      </c>
      <c r="N908" s="5">
        <f>Table22[[#This Row],[Permit Approval Date]]-Table22[[#This Row],[Permit Submitted Date]]</f>
        <v>3</v>
      </c>
    </row>
    <row r="909" spans="1:14">
      <c r="A909" t="str">
        <f>"Norman"</f>
        <v>Norman</v>
      </c>
      <c r="B909">
        <v>1</v>
      </c>
      <c r="C909">
        <v>1</v>
      </c>
      <c r="D909">
        <v>2</v>
      </c>
      <c r="E909">
        <v>24</v>
      </c>
      <c r="F909" s="1">
        <v>43005</v>
      </c>
      <c r="G909" s="1">
        <v>43005</v>
      </c>
      <c r="H909">
        <v>15</v>
      </c>
      <c r="I909">
        <v>71.38</v>
      </c>
      <c r="J909">
        <v>13.07</v>
      </c>
      <c r="K909">
        <v>35.260556999999999</v>
      </c>
      <c r="L909">
        <v>-97.540181399999994</v>
      </c>
      <c r="M909" s="5">
        <f>ACOS(COS(RADIANS(90-$P$2)) *COS(RADIANS(90-Table224[[#This Row],[Latitude]])) +SIN(RADIANS(90-$P$2)) *SIN(RADIANS(90-Table224[[#This Row],[Latitude]])) *COS(RADIANS($Q$2-Table224[[#This Row],[Longitude]]))) *3958.756</f>
        <v>6.4849763629514818</v>
      </c>
      <c r="N909" s="5">
        <f>Table22[[#This Row],[Permit Approval Date]]-Table22[[#This Row],[Permit Submitted Date]]</f>
        <v>3</v>
      </c>
    </row>
    <row r="910" spans="1:14">
      <c r="A910" t="str">
        <f>"Norman"</f>
        <v>Norman</v>
      </c>
      <c r="B910">
        <v>1</v>
      </c>
      <c r="D910">
        <v>1</v>
      </c>
      <c r="E910">
        <v>24</v>
      </c>
      <c r="F910" s="1">
        <v>43013</v>
      </c>
      <c r="G910" s="1">
        <v>43013</v>
      </c>
      <c r="H910">
        <v>4</v>
      </c>
      <c r="I910">
        <v>40.28</v>
      </c>
      <c r="J910">
        <v>0</v>
      </c>
      <c r="K910">
        <v>35.218142</v>
      </c>
      <c r="L910">
        <v>-97.155610999999993</v>
      </c>
      <c r="M910" s="5">
        <f>ACOS(COS(RADIANS(90-$P$2)) *COS(RADIANS(90-Table224[[#This Row],[Latitude]])) +SIN(RADIANS(90-$P$2)) *SIN(RADIANS(90-Table224[[#This Row],[Latitude]])) *COS(RADIANS($Q$2-Table224[[#This Row],[Longitude]]))) *3958.756</f>
        <v>16.448805996412069</v>
      </c>
      <c r="N910" s="5">
        <f>Table22[[#This Row],[Permit Approval Date]]-Table22[[#This Row],[Permit Submitted Date]]</f>
        <v>14</v>
      </c>
    </row>
    <row r="911" spans="1:14">
      <c r="A911" t="str">
        <f>"Norman"</f>
        <v>Norman</v>
      </c>
      <c r="B911">
        <v>1</v>
      </c>
      <c r="C911">
        <v>1</v>
      </c>
      <c r="D911">
        <v>1</v>
      </c>
      <c r="E911">
        <v>24</v>
      </c>
      <c r="F911" s="1">
        <v>43014</v>
      </c>
      <c r="G911" s="1">
        <v>43014</v>
      </c>
      <c r="H911">
        <v>7</v>
      </c>
      <c r="I911">
        <v>41.75</v>
      </c>
      <c r="J911">
        <v>14.82</v>
      </c>
      <c r="K911">
        <v>35.310557000000003</v>
      </c>
      <c r="L911">
        <v>-97.71018140000001</v>
      </c>
      <c r="M911" s="5">
        <f>ACOS(COS(RADIANS(90-$P$2)) *COS(RADIANS(90-Table224[[#This Row],[Latitude]])) +SIN(RADIANS(90-$P$2)) *SIN(RADIANS(90-Table224[[#This Row],[Latitude]])) *COS(RADIANS($Q$2-Table224[[#This Row],[Longitude]]))) *3958.756</f>
        <v>16.529734858429485</v>
      </c>
      <c r="N911" s="5">
        <f>Table22[[#This Row],[Permit Approval Date]]-Table22[[#This Row],[Permit Submitted Date]]</f>
        <v>3</v>
      </c>
    </row>
    <row r="912" spans="1:14">
      <c r="A912" t="str">
        <f>"Norman"</f>
        <v>Norman</v>
      </c>
      <c r="B912">
        <v>1</v>
      </c>
      <c r="D912">
        <v>1</v>
      </c>
      <c r="E912">
        <v>24</v>
      </c>
      <c r="F912" s="1">
        <v>43017</v>
      </c>
      <c r="G912" s="1">
        <v>43019</v>
      </c>
      <c r="H912">
        <v>12</v>
      </c>
      <c r="I912">
        <v>79.61</v>
      </c>
      <c r="J912">
        <v>6.15</v>
      </c>
      <c r="K912">
        <v>35.045301500000001</v>
      </c>
      <c r="L912">
        <v>-96.476652799999997</v>
      </c>
      <c r="M912" s="5">
        <f>ACOS(COS(RADIANS(90-$P$2)) *COS(RADIANS(90-Table224[[#This Row],[Latitude]])) +SIN(RADIANS(90-$P$2)) *SIN(RADIANS(90-Table224[[#This Row],[Latitude]])) *COS(RADIANS($Q$2-Table224[[#This Row],[Longitude]]))) *3958.756</f>
        <v>55.927565371644249</v>
      </c>
      <c r="N912" s="5">
        <f>Table22[[#This Row],[Permit Approval Date]]-Table22[[#This Row],[Permit Submitted Date]]</f>
        <v>0</v>
      </c>
    </row>
    <row r="913" spans="1:14">
      <c r="A913" t="str">
        <f>"Norman"</f>
        <v>Norman</v>
      </c>
      <c r="B913">
        <v>1</v>
      </c>
      <c r="D913">
        <v>1</v>
      </c>
      <c r="E913">
        <v>24</v>
      </c>
      <c r="F913" s="1">
        <v>43019</v>
      </c>
      <c r="G913" s="1">
        <v>43019</v>
      </c>
      <c r="H913">
        <v>9</v>
      </c>
      <c r="I913">
        <v>72</v>
      </c>
      <c r="J913">
        <v>0</v>
      </c>
      <c r="K913">
        <v>35.460055100000098</v>
      </c>
      <c r="L913">
        <v>-97.49221039999999</v>
      </c>
      <c r="M913" s="5">
        <f>ACOS(COS(RADIANS(90-$P$2)) *COS(RADIANS(90-Table224[[#This Row],[Latitude]])) +SIN(RADIANS(90-$P$2)) *SIN(RADIANS(90-Table224[[#This Row],[Latitude]])) *COS(RADIANS($Q$2-Table224[[#This Row],[Longitude]]))) *3958.756</f>
        <v>17.735908430062363</v>
      </c>
      <c r="N913" s="5">
        <f>Table22[[#This Row],[Permit Approval Date]]-Table22[[#This Row],[Permit Submitted Date]]</f>
        <v>22</v>
      </c>
    </row>
    <row r="914" spans="1:14">
      <c r="A914" t="str">
        <f>"Norman"</f>
        <v>Norman</v>
      </c>
      <c r="B914">
        <v>1</v>
      </c>
      <c r="D914">
        <v>1</v>
      </c>
      <c r="E914">
        <v>24</v>
      </c>
      <c r="F914" s="1">
        <v>43020</v>
      </c>
      <c r="G914" s="1">
        <v>43024</v>
      </c>
      <c r="H914">
        <v>4</v>
      </c>
      <c r="I914">
        <v>42.64</v>
      </c>
      <c r="J914">
        <v>0</v>
      </c>
      <c r="K914">
        <v>35.028142000000003</v>
      </c>
      <c r="L914">
        <v>-97.255610999999988</v>
      </c>
      <c r="M914" s="5">
        <f>ACOS(COS(RADIANS(90-$P$2)) *COS(RADIANS(90-Table224[[#This Row],[Latitude]])) +SIN(RADIANS(90-$P$2)) *SIN(RADIANS(90-Table224[[#This Row],[Latitude]])) *COS(RADIANS($Q$2-Table224[[#This Row],[Longitude]]))) *3958.756</f>
        <v>16.360536167469984</v>
      </c>
      <c r="N914" s="5">
        <f>Table22[[#This Row],[Permit Approval Date]]-Table22[[#This Row],[Permit Submitted Date]]</f>
        <v>10</v>
      </c>
    </row>
    <row r="915" spans="1:14">
      <c r="A915" t="str">
        <f>"Norman"</f>
        <v>Norman</v>
      </c>
      <c r="B915">
        <v>1</v>
      </c>
      <c r="C915">
        <v>1</v>
      </c>
      <c r="D915">
        <v>1</v>
      </c>
      <c r="E915">
        <v>24</v>
      </c>
      <c r="F915" s="1">
        <v>43024</v>
      </c>
      <c r="G915" s="1">
        <v>43038</v>
      </c>
      <c r="H915">
        <v>7</v>
      </c>
      <c r="I915">
        <v>26.439999999999998</v>
      </c>
      <c r="J915">
        <v>17.04</v>
      </c>
      <c r="K915">
        <v>35.075773099999999</v>
      </c>
      <c r="L915">
        <v>-97.674911899999998</v>
      </c>
      <c r="M915" s="5">
        <f>ACOS(COS(RADIANS(90-$P$2)) *COS(RADIANS(90-Table224[[#This Row],[Latitude]])) +SIN(RADIANS(90-$P$2)) *SIN(RADIANS(90-Table224[[#This Row],[Latitude]])) *COS(RADIANS($Q$2-Table224[[#This Row],[Longitude]]))) *3958.756</f>
        <v>15.729604323045256</v>
      </c>
      <c r="N915" s="5">
        <f>Table22[[#This Row],[Permit Approval Date]]-Table22[[#This Row],[Permit Submitted Date]]</f>
        <v>8</v>
      </c>
    </row>
    <row r="916" spans="1:14">
      <c r="A916" t="str">
        <f>"Norman"</f>
        <v>Norman</v>
      </c>
      <c r="B916">
        <v>1</v>
      </c>
      <c r="D916">
        <v>1</v>
      </c>
      <c r="E916">
        <v>24</v>
      </c>
      <c r="F916" s="1">
        <v>43025</v>
      </c>
      <c r="G916" s="1">
        <v>43025</v>
      </c>
      <c r="H916">
        <v>9</v>
      </c>
      <c r="I916">
        <v>89.06</v>
      </c>
      <c r="J916">
        <v>0</v>
      </c>
      <c r="K916">
        <v>35.065345200000003</v>
      </c>
      <c r="L916">
        <v>-97.484357899999992</v>
      </c>
      <c r="M916" s="5">
        <f>ACOS(COS(RADIANS(90-$P$2)) *COS(RADIANS(90-Table224[[#This Row],[Latitude]])) +SIN(RADIANS(90-$P$2)) *SIN(RADIANS(90-Table224[[#This Row],[Latitude]])) *COS(RADIANS($Q$2-Table224[[#This Row],[Longitude]]))) *3958.756</f>
        <v>9.9541600162234207</v>
      </c>
      <c r="N916" s="5">
        <f>Table22[[#This Row],[Permit Approval Date]]-Table22[[#This Row],[Permit Submitted Date]]</f>
        <v>0</v>
      </c>
    </row>
    <row r="917" spans="1:14">
      <c r="A917" t="str">
        <f>"Norman"</f>
        <v>Norman</v>
      </c>
      <c r="B917">
        <v>1</v>
      </c>
      <c r="D917">
        <v>1</v>
      </c>
      <c r="E917">
        <v>24</v>
      </c>
      <c r="F917" s="1">
        <v>43025</v>
      </c>
      <c r="G917" s="1">
        <v>43025</v>
      </c>
      <c r="H917">
        <v>4</v>
      </c>
      <c r="I917">
        <v>45.25</v>
      </c>
      <c r="J917">
        <v>0</v>
      </c>
      <c r="K917">
        <v>34.883924999999998</v>
      </c>
      <c r="L917">
        <v>-97.529213999999996</v>
      </c>
      <c r="M917" s="5">
        <f>ACOS(COS(RADIANS(90-$P$2)) *COS(RADIANS(90-Table224[[#This Row],[Latitude]])) +SIN(RADIANS(90-$P$2)) *SIN(RADIANS(90-Table224[[#This Row],[Latitude]])) *COS(RADIANS($Q$2-Table224[[#This Row],[Longitude]]))) *3958.756</f>
        <v>22.743071222211018</v>
      </c>
      <c r="N917" s="5">
        <f>Table22[[#This Row],[Permit Approval Date]]-Table22[[#This Row],[Permit Submitted Date]]</f>
        <v>7</v>
      </c>
    </row>
    <row r="918" spans="1:14">
      <c r="A918" t="str">
        <f>"Norman"</f>
        <v>Norman</v>
      </c>
      <c r="B918">
        <v>1</v>
      </c>
      <c r="D918">
        <v>1</v>
      </c>
      <c r="E918">
        <v>24</v>
      </c>
      <c r="F918" s="1">
        <v>43026</v>
      </c>
      <c r="G918" s="1">
        <v>43026</v>
      </c>
      <c r="H918">
        <v>9</v>
      </c>
      <c r="I918">
        <v>56.96</v>
      </c>
      <c r="J918">
        <v>9.08</v>
      </c>
      <c r="K918">
        <v>35.4748345</v>
      </c>
      <c r="L918">
        <v>-97.610178399999995</v>
      </c>
      <c r="M918" s="5">
        <f>ACOS(COS(RADIANS(90-$P$2)) *COS(RADIANS(90-Table224[[#This Row],[Latitude]])) +SIN(RADIANS(90-$P$2)) *SIN(RADIANS(90-Table224[[#This Row],[Latitude]])) *COS(RADIANS($Q$2-Table224[[#This Row],[Longitude]]))) *3958.756</f>
        <v>20.732115643256577</v>
      </c>
      <c r="N918" s="5">
        <f>Table22[[#This Row],[Permit Approval Date]]-Table22[[#This Row],[Permit Submitted Date]]</f>
        <v>23</v>
      </c>
    </row>
    <row r="919" spans="1:14">
      <c r="A919" t="str">
        <f>"Norman"</f>
        <v>Norman</v>
      </c>
      <c r="B919">
        <v>1</v>
      </c>
      <c r="D919">
        <v>1</v>
      </c>
      <c r="E919">
        <v>24</v>
      </c>
      <c r="F919" s="1">
        <v>43028</v>
      </c>
      <c r="G919" s="1">
        <v>43040</v>
      </c>
      <c r="H919">
        <v>11</v>
      </c>
      <c r="I919">
        <v>91.86</v>
      </c>
      <c r="J919">
        <v>0</v>
      </c>
      <c r="K919">
        <v>35.272937899999995</v>
      </c>
      <c r="L919">
        <v>-96.956161600000001</v>
      </c>
      <c r="M919" s="5">
        <f>ACOS(COS(RADIANS(90-$P$2)) *COS(RADIANS(90-Table224[[#This Row],[Latitude]])) +SIN(RADIANS(90-$P$2)) *SIN(RADIANS(90-Table224[[#This Row],[Latitude]])) *COS(RADIANS($Q$2-Table224[[#This Row],[Longitude]]))) *3958.756</f>
        <v>28.060331074102265</v>
      </c>
      <c r="N919" s="5">
        <f>Table22[[#This Row],[Permit Approval Date]]-Table22[[#This Row],[Permit Submitted Date]]</f>
        <v>0</v>
      </c>
    </row>
    <row r="920" spans="1:14">
      <c r="A920" t="str">
        <f>"Norman"</f>
        <v>Norman</v>
      </c>
      <c r="B920">
        <v>1</v>
      </c>
      <c r="D920">
        <v>1</v>
      </c>
      <c r="E920">
        <v>24</v>
      </c>
      <c r="F920" s="1">
        <v>43028</v>
      </c>
      <c r="G920" s="1">
        <v>43040</v>
      </c>
      <c r="H920">
        <v>11</v>
      </c>
      <c r="I920">
        <v>91.86</v>
      </c>
      <c r="J920">
        <v>0</v>
      </c>
      <c r="K920">
        <v>35.272937899999995</v>
      </c>
      <c r="L920">
        <v>-96.956161600000001</v>
      </c>
      <c r="M920" s="5">
        <f>ACOS(COS(RADIANS(90-$P$2)) *COS(RADIANS(90-Table224[[#This Row],[Latitude]])) +SIN(RADIANS(90-$P$2)) *SIN(RADIANS(90-Table224[[#This Row],[Latitude]])) *COS(RADIANS($Q$2-Table224[[#This Row],[Longitude]]))) *3958.756</f>
        <v>28.060331074102265</v>
      </c>
      <c r="N920" s="5">
        <f>Table22[[#This Row],[Permit Approval Date]]-Table22[[#This Row],[Permit Submitted Date]]</f>
        <v>0</v>
      </c>
    </row>
    <row r="921" spans="1:14">
      <c r="A921" t="str">
        <f>"Norman"</f>
        <v>Norman</v>
      </c>
      <c r="B921">
        <v>1</v>
      </c>
      <c r="D921">
        <v>1</v>
      </c>
      <c r="E921">
        <v>24</v>
      </c>
      <c r="F921" s="1">
        <v>43038</v>
      </c>
      <c r="G921" s="1">
        <v>43040</v>
      </c>
      <c r="H921">
        <v>5</v>
      </c>
      <c r="I921">
        <v>50.6</v>
      </c>
      <c r="J921">
        <v>4.5</v>
      </c>
      <c r="K921">
        <v>35.211928299999997</v>
      </c>
      <c r="L921">
        <v>-97.016524599999997</v>
      </c>
      <c r="M921" s="5">
        <f>ACOS(COS(RADIANS(90-$P$2)) *COS(RADIANS(90-Table224[[#This Row],[Latitude]])) +SIN(RADIANS(90-$P$2)) *SIN(RADIANS(90-Table224[[#This Row],[Latitude]])) *COS(RADIANS($Q$2-Table224[[#This Row],[Longitude]]))) *3958.756</f>
        <v>24.283476477935956</v>
      </c>
      <c r="N921" s="5">
        <f>Table22[[#This Row],[Permit Approval Date]]-Table22[[#This Row],[Permit Submitted Date]]</f>
        <v>22</v>
      </c>
    </row>
    <row r="922" spans="1:14">
      <c r="A922" t="str">
        <f>"Norman"</f>
        <v>Norman</v>
      </c>
      <c r="B922">
        <v>1</v>
      </c>
      <c r="C922">
        <v>1</v>
      </c>
      <c r="D922">
        <v>1</v>
      </c>
      <c r="E922">
        <v>24</v>
      </c>
      <c r="F922" s="1">
        <v>43046</v>
      </c>
      <c r="G922" s="1">
        <v>43046</v>
      </c>
      <c r="H922">
        <v>17</v>
      </c>
      <c r="I922">
        <v>94.87</v>
      </c>
      <c r="J922">
        <v>14.3</v>
      </c>
      <c r="K922">
        <v>35.210556999999994</v>
      </c>
      <c r="L922">
        <v>-97.610181400000016</v>
      </c>
      <c r="M922" s="5">
        <f>ACOS(COS(RADIANS(90-$P$2)) *COS(RADIANS(90-Table224[[#This Row],[Latitude]])) +SIN(RADIANS(90-$P$2)) *SIN(RADIANS(90-Table224[[#This Row],[Latitude]])) *COS(RADIANS($Q$2-Table224[[#This Row],[Longitude]]))) *3958.756</f>
        <v>9.2388710109045373</v>
      </c>
      <c r="N922" s="5">
        <f>Table22[[#This Row],[Permit Approval Date]]-Table22[[#This Row],[Permit Submitted Date]]</f>
        <v>21</v>
      </c>
    </row>
    <row r="923" spans="1:14">
      <c r="A923" t="str">
        <f>"Norman"</f>
        <v>Norman</v>
      </c>
      <c r="B923">
        <v>1</v>
      </c>
      <c r="D923">
        <v>1</v>
      </c>
      <c r="E923">
        <v>24</v>
      </c>
      <c r="F923" s="1">
        <v>43049</v>
      </c>
      <c r="G923" s="1">
        <v>43053</v>
      </c>
      <c r="H923">
        <v>5</v>
      </c>
      <c r="I923">
        <v>27.03</v>
      </c>
      <c r="J923">
        <v>5.18</v>
      </c>
      <c r="K923">
        <v>35.233924999999999</v>
      </c>
      <c r="L923">
        <v>-97.269214000000005</v>
      </c>
      <c r="M923" s="5">
        <f>ACOS(COS(RADIANS(90-$P$2)) *COS(RADIANS(90-Table224[[#This Row],[Latitude]])) +SIN(RADIANS(90-$P$2)) *SIN(RADIANS(90-Table224[[#This Row],[Latitude]])) *COS(RADIANS($Q$2-Table224[[#This Row],[Longitude]]))) *3958.756</f>
        <v>10.196972675987457</v>
      </c>
      <c r="N923" s="5">
        <f>Table22[[#This Row],[Permit Approval Date]]-Table22[[#This Row],[Permit Submitted Date]]</f>
        <v>5</v>
      </c>
    </row>
    <row r="924" spans="1:14">
      <c r="A924" t="str">
        <f>"Norman"</f>
        <v>Norman</v>
      </c>
      <c r="B924">
        <v>1</v>
      </c>
      <c r="D924">
        <v>1</v>
      </c>
      <c r="E924">
        <v>24</v>
      </c>
      <c r="F924" s="1">
        <v>43066</v>
      </c>
      <c r="G924" s="1">
        <v>43073</v>
      </c>
      <c r="H924">
        <v>10</v>
      </c>
      <c r="I924">
        <v>66.5</v>
      </c>
      <c r="J924">
        <v>0</v>
      </c>
      <c r="K924">
        <v>35.324834499999994</v>
      </c>
      <c r="L924">
        <v>-96.840178399999999</v>
      </c>
      <c r="M924" s="5">
        <f>ACOS(COS(RADIANS(90-$P$2)) *COS(RADIANS(90-Table224[[#This Row],[Latitude]])) +SIN(RADIANS(90-$P$2)) *SIN(RADIANS(90-Table224[[#This Row],[Latitude]])) *COS(RADIANS($Q$2-Table224[[#This Row],[Longitude]]))) *3958.756</f>
        <v>35.181869205571907</v>
      </c>
      <c r="N924" s="5">
        <f>Table22[[#This Row],[Permit Approval Date]]-Table22[[#This Row],[Permit Submitted Date]]</f>
        <v>22</v>
      </c>
    </row>
    <row r="925" spans="1:14">
      <c r="A925" t="str">
        <f>"Norman"</f>
        <v>Norman</v>
      </c>
      <c r="B925">
        <v>0</v>
      </c>
      <c r="D925">
        <v>1</v>
      </c>
      <c r="E925">
        <v>24</v>
      </c>
      <c r="F925" s="1">
        <v>43068</v>
      </c>
      <c r="G925" s="1">
        <v>43082</v>
      </c>
      <c r="H925">
        <v>3</v>
      </c>
      <c r="I925">
        <v>27.03</v>
      </c>
      <c r="J925">
        <v>0</v>
      </c>
      <c r="K925">
        <v>35.112937899999999</v>
      </c>
      <c r="L925">
        <v>-97.946161599999996</v>
      </c>
      <c r="M925" s="5">
        <f>ACOS(COS(RADIANS(90-$P$2)) *COS(RADIANS(90-Table224[[#This Row],[Latitude]])) +SIN(RADIANS(90-$P$2)) *SIN(RADIANS(90-Table224[[#This Row],[Latitude]])) *COS(RADIANS($Q$2-Table224[[#This Row],[Longitude]]))) *3958.756</f>
        <v>28.942207529288897</v>
      </c>
      <c r="N925" s="5">
        <f>Table22[[#This Row],[Permit Approval Date]]-Table22[[#This Row],[Permit Submitted Date]]</f>
        <v>5</v>
      </c>
    </row>
    <row r="926" spans="1:14">
      <c r="A926" t="str">
        <f>"Norman"</f>
        <v>Norman</v>
      </c>
      <c r="B926">
        <v>1</v>
      </c>
      <c r="D926">
        <v>1</v>
      </c>
      <c r="E926">
        <v>24</v>
      </c>
      <c r="F926" s="1">
        <v>43080</v>
      </c>
      <c r="G926" s="1">
        <v>43080</v>
      </c>
      <c r="H926">
        <v>6</v>
      </c>
      <c r="I926">
        <v>54.170000000000009</v>
      </c>
      <c r="J926">
        <v>0</v>
      </c>
      <c r="K926">
        <v>35.1457731</v>
      </c>
      <c r="L926">
        <v>-97.694911900000008</v>
      </c>
      <c r="M926" s="5">
        <f>ACOS(COS(RADIANS(90-$P$2)) *COS(RADIANS(90-Table224[[#This Row],[Latitude]])) +SIN(RADIANS(90-$P$2)) *SIN(RADIANS(90-Table224[[#This Row],[Latitude]])) *COS(RADIANS($Q$2-Table224[[#This Row],[Longitude]]))) *3958.756</f>
        <v>14.628354249935571</v>
      </c>
      <c r="N926" s="5">
        <f>Table22[[#This Row],[Permit Approval Date]]-Table22[[#This Row],[Permit Submitted Date]]</f>
        <v>0</v>
      </c>
    </row>
    <row r="927" spans="1:14">
      <c r="A927" t="str">
        <f>"Norman"</f>
        <v>Norman</v>
      </c>
      <c r="B927">
        <v>1</v>
      </c>
      <c r="D927">
        <v>1</v>
      </c>
      <c r="E927">
        <v>24</v>
      </c>
      <c r="F927" s="1">
        <v>43082</v>
      </c>
      <c r="G927" s="1">
        <v>43096</v>
      </c>
      <c r="H927">
        <v>4</v>
      </c>
      <c r="I927">
        <v>29.32</v>
      </c>
      <c r="J927">
        <v>2.7699999999999996</v>
      </c>
      <c r="K927">
        <v>35.193925</v>
      </c>
      <c r="L927">
        <v>-97.029213999999996</v>
      </c>
      <c r="M927" s="5">
        <f>ACOS(COS(RADIANS(90-$P$2)) *COS(RADIANS(90-Table224[[#This Row],[Latitude]])) +SIN(RADIANS(90-$P$2)) *SIN(RADIANS(90-Table224[[#This Row],[Latitude]])) *COS(RADIANS($Q$2-Table224[[#This Row],[Longitude]]))) *3958.756</f>
        <v>23.581293156455043</v>
      </c>
      <c r="N927" s="5">
        <f>Table22[[#This Row],[Permit Approval Date]]-Table22[[#This Row],[Permit Submitted Date]]</f>
        <v>22</v>
      </c>
    </row>
    <row r="928" spans="1:14">
      <c r="A928" t="str">
        <f>"Norman"</f>
        <v>Norman</v>
      </c>
      <c r="B928">
        <v>1</v>
      </c>
      <c r="D928">
        <v>1</v>
      </c>
      <c r="E928">
        <v>24</v>
      </c>
      <c r="F928" s="1">
        <v>43087</v>
      </c>
      <c r="G928" s="1">
        <v>43088</v>
      </c>
      <c r="H928">
        <v>5</v>
      </c>
      <c r="I928">
        <v>47.83</v>
      </c>
      <c r="J928">
        <v>0</v>
      </c>
      <c r="K928">
        <v>35.028142000000003</v>
      </c>
      <c r="L928">
        <v>-97.255610999999988</v>
      </c>
      <c r="M928" s="5">
        <f>ACOS(COS(RADIANS(90-$P$2)) *COS(RADIANS(90-Table224[[#This Row],[Latitude]])) +SIN(RADIANS(90-$P$2)) *SIN(RADIANS(90-Table224[[#This Row],[Latitude]])) *COS(RADIANS($Q$2-Table224[[#This Row],[Longitude]]))) *3958.756</f>
        <v>16.360536167469984</v>
      </c>
      <c r="N928" s="5">
        <f>Table22[[#This Row],[Permit Approval Date]]-Table22[[#This Row],[Permit Submitted Date]]</f>
        <v>0</v>
      </c>
    </row>
    <row r="929" spans="1:17">
      <c r="A929" t="str">
        <f>"Norman"</f>
        <v>Norman</v>
      </c>
      <c r="B929">
        <v>0</v>
      </c>
      <c r="C929">
        <v>1</v>
      </c>
      <c r="D929">
        <v>1</v>
      </c>
      <c r="E929">
        <v>24</v>
      </c>
      <c r="F929" s="1">
        <v>43088</v>
      </c>
      <c r="G929" s="1">
        <v>43088</v>
      </c>
      <c r="H929">
        <v>6</v>
      </c>
      <c r="I929">
        <v>40.480000000000004</v>
      </c>
      <c r="J929">
        <v>16.55</v>
      </c>
      <c r="K929">
        <v>34.902937899999998</v>
      </c>
      <c r="L929">
        <v>-97.886161600000008</v>
      </c>
      <c r="M929" s="5">
        <f>ACOS(COS(RADIANS(90-$P$2)) *COS(RADIANS(90-Table224[[#This Row],[Latitude]])) +SIN(RADIANS(90-$P$2)) *SIN(RADIANS(90-Table224[[#This Row],[Latitude]])) *COS(RADIANS($Q$2-Table224[[#This Row],[Longitude]]))) *3958.756</f>
        <v>32.507095666015886</v>
      </c>
      <c r="N929" s="5">
        <f>Table22[[#This Row],[Permit Approval Date]]-Table22[[#This Row],[Permit Submitted Date]]</f>
        <v>0</v>
      </c>
    </row>
    <row r="930" spans="1:17">
      <c r="A930" t="str">
        <f>"Norman"</f>
        <v>Norman</v>
      </c>
      <c r="B930">
        <v>1</v>
      </c>
      <c r="D930">
        <v>1</v>
      </c>
      <c r="E930">
        <v>24</v>
      </c>
      <c r="F930" s="1">
        <v>43098</v>
      </c>
      <c r="G930" s="1">
        <v>43110</v>
      </c>
      <c r="H930">
        <v>5</v>
      </c>
      <c r="I930">
        <v>47.78</v>
      </c>
      <c r="J930">
        <v>0</v>
      </c>
      <c r="K930">
        <v>35.108142000000001</v>
      </c>
      <c r="L930">
        <v>-97.225610999999986</v>
      </c>
      <c r="M930" s="5">
        <f>ACOS(COS(RADIANS(90-$P$2)) *COS(RADIANS(90-Table224[[#This Row],[Latitude]])) +SIN(RADIANS(90-$P$2)) *SIN(RADIANS(90-Table224[[#This Row],[Latitude]])) *COS(RADIANS($Q$2-Table224[[#This Row],[Longitude]]))) *3958.756</f>
        <v>14.200125910696551</v>
      </c>
      <c r="N930" s="5">
        <f>Table22[[#This Row],[Permit Approval Date]]-Table22[[#This Row],[Permit Submitted Date]]</f>
        <v>7</v>
      </c>
    </row>
    <row r="931" spans="1:17">
      <c r="A931" s="6"/>
      <c r="B931" s="6"/>
      <c r="C931" s="6"/>
      <c r="D931" s="6"/>
      <c r="E931" s="6"/>
      <c r="F931" s="7"/>
      <c r="G931" s="7"/>
      <c r="H931" s="6"/>
      <c r="I931" s="6"/>
      <c r="J931" s="6"/>
      <c r="K931" s="6"/>
      <c r="L931" s="6"/>
      <c r="M931" s="6"/>
      <c r="N931" s="6"/>
      <c r="O931" s="6"/>
      <c r="P931" s="6"/>
      <c r="Q931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879"/>
  <sheetViews>
    <sheetView workbookViewId="0">
      <selection activeCell="P6" sqref="P6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4" max="14" width="12.140625" customWidth="1"/>
    <col min="15" max="15" width="13.5703125" customWidth="1"/>
    <col min="16" max="16" width="10.5703125" customWidth="1"/>
    <col min="17" max="17" width="10.2851562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>
      <c r="A2" t="str">
        <f>"Norman"</f>
        <v>Norman</v>
      </c>
      <c r="B2">
        <v>0</v>
      </c>
      <c r="D2">
        <v>1</v>
      </c>
      <c r="E2">
        <v>25</v>
      </c>
      <c r="F2" s="1">
        <v>42352</v>
      </c>
      <c r="G2" s="1">
        <v>42373</v>
      </c>
      <c r="H2">
        <v>10</v>
      </c>
      <c r="I2">
        <v>81</v>
      </c>
      <c r="J2">
        <v>0</v>
      </c>
      <c r="K2">
        <v>35.482937899999996</v>
      </c>
      <c r="L2">
        <v>-97.206161600000001</v>
      </c>
      <c r="M2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>
      <c r="A3" t="str">
        <f>"Norman"</f>
        <v>Norman</v>
      </c>
      <c r="B3">
        <v>0</v>
      </c>
      <c r="D3">
        <v>1</v>
      </c>
      <c r="E3">
        <v>25</v>
      </c>
      <c r="F3" s="1">
        <v>42373</v>
      </c>
      <c r="G3" s="1">
        <v>42380</v>
      </c>
      <c r="H3">
        <v>17</v>
      </c>
      <c r="I3">
        <v>139</v>
      </c>
      <c r="J3">
        <v>0</v>
      </c>
      <c r="K3">
        <v>35.362937899999999</v>
      </c>
      <c r="L3">
        <v>-97.116161599999998</v>
      </c>
      <c r="M3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3" s="5">
        <f>Table22[[#This Row],[Permit Approval Date]]-Table22[[#This Row],[Permit Submitted Date]]</f>
        <v>19</v>
      </c>
    </row>
    <row r="4" spans="1:17">
      <c r="A4" t="str">
        <f>"Norman"</f>
        <v>Norman</v>
      </c>
      <c r="B4">
        <v>0</v>
      </c>
      <c r="D4">
        <v>1</v>
      </c>
      <c r="E4">
        <v>25</v>
      </c>
      <c r="F4" s="1">
        <v>42391</v>
      </c>
      <c r="G4" s="1">
        <v>42391</v>
      </c>
      <c r="H4">
        <v>14</v>
      </c>
      <c r="I4">
        <v>119</v>
      </c>
      <c r="J4">
        <v>0</v>
      </c>
      <c r="K4">
        <v>34.782937899999993</v>
      </c>
      <c r="L4">
        <v>-98.076161600000006</v>
      </c>
      <c r="M4" s="5">
        <f>ACOS(COS(RADIANS(90-$P$2)) *COS(RADIANS(90-Table225[[#This Row],[Latitude]])) +SIN(RADIANS(90-$P$2)) *SIN(RADIANS(90-Table225[[#This Row],[Latitude]])) *COS(RADIANS($Q$2-Table225[[#This Row],[Longitude]]))) *3958.756</f>
        <v>46.091469153605814</v>
      </c>
      <c r="N4" s="5">
        <f>Table22[[#This Row],[Permit Approval Date]]-Table22[[#This Row],[Permit Submitted Date]]</f>
        <v>14</v>
      </c>
    </row>
    <row r="5" spans="1:17">
      <c r="A5" t="str">
        <f>"Norman"</f>
        <v>Norman</v>
      </c>
      <c r="B5">
        <v>0</v>
      </c>
      <c r="C5">
        <v>1</v>
      </c>
      <c r="D5">
        <v>1</v>
      </c>
      <c r="E5">
        <v>25</v>
      </c>
      <c r="F5" s="1">
        <v>42402</v>
      </c>
      <c r="G5" s="1">
        <v>42403</v>
      </c>
      <c r="H5">
        <v>16</v>
      </c>
      <c r="I5">
        <v>99.5</v>
      </c>
      <c r="J5">
        <v>12</v>
      </c>
      <c r="K5">
        <v>35.472937899999998</v>
      </c>
      <c r="L5">
        <v>-97.026161599999995</v>
      </c>
      <c r="M5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5" s="5">
        <f>Table22[[#This Row],[Permit Approval Date]]-Table22[[#This Row],[Permit Submitted Date]]</f>
        <v>10</v>
      </c>
    </row>
    <row r="6" spans="1:17">
      <c r="A6" t="str">
        <f>"Norman"</f>
        <v>Norman</v>
      </c>
      <c r="B6">
        <v>0</v>
      </c>
      <c r="D6">
        <v>1</v>
      </c>
      <c r="E6">
        <v>25</v>
      </c>
      <c r="F6" s="1">
        <v>42408</v>
      </c>
      <c r="G6" s="1">
        <v>42408</v>
      </c>
      <c r="H6">
        <v>15</v>
      </c>
      <c r="I6">
        <v>127</v>
      </c>
      <c r="J6">
        <v>0</v>
      </c>
      <c r="K6">
        <v>36.282937899999993</v>
      </c>
      <c r="L6">
        <v>-98.2861616</v>
      </c>
      <c r="M6" s="5">
        <f>ACOS(COS(RADIANS(90-$P$2)) *COS(RADIANS(90-Table225[[#This Row],[Latitude]])) +SIN(RADIANS(90-$P$2)) *SIN(RADIANS(90-Table225[[#This Row],[Latitude]])) *COS(RADIANS($Q$2-Table225[[#This Row],[Longitude]]))) *3958.756</f>
        <v>88.047567121306258</v>
      </c>
      <c r="N6" s="5">
        <f>Table22[[#This Row],[Permit Approval Date]]-Table22[[#This Row],[Permit Submitted Date]]</f>
        <v>6</v>
      </c>
    </row>
    <row r="7" spans="1:17">
      <c r="A7" t="str">
        <f>"Norman"</f>
        <v>Norman</v>
      </c>
      <c r="B7">
        <v>0</v>
      </c>
      <c r="D7">
        <v>1</v>
      </c>
      <c r="E7">
        <v>25</v>
      </c>
      <c r="F7" s="1">
        <v>42419</v>
      </c>
      <c r="G7" s="1">
        <v>42425</v>
      </c>
      <c r="H7">
        <v>23</v>
      </c>
      <c r="I7">
        <v>171.75</v>
      </c>
      <c r="J7">
        <v>0</v>
      </c>
      <c r="K7">
        <v>35.362937899999999</v>
      </c>
      <c r="L7">
        <v>-97.236161600000003</v>
      </c>
      <c r="M7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7" s="5">
        <f>Table22[[#This Row],[Permit Approval Date]]-Table22[[#This Row],[Permit Submitted Date]]</f>
        <v>13</v>
      </c>
    </row>
    <row r="8" spans="1:17">
      <c r="A8" t="str">
        <f>"Norman"</f>
        <v>Norman</v>
      </c>
      <c r="B8">
        <v>0</v>
      </c>
      <c r="D8">
        <v>1</v>
      </c>
      <c r="E8">
        <v>25</v>
      </c>
      <c r="F8" s="1">
        <v>42444</v>
      </c>
      <c r="G8" s="1">
        <v>42452</v>
      </c>
      <c r="H8">
        <v>5</v>
      </c>
      <c r="I8">
        <v>41</v>
      </c>
      <c r="J8">
        <v>0</v>
      </c>
      <c r="K8">
        <v>35.242937899999994</v>
      </c>
      <c r="L8">
        <v>-97.266161600000004</v>
      </c>
      <c r="M8" s="5">
        <f>ACOS(COS(RADIANS(90-$P$2)) *COS(RADIANS(90-Table225[[#This Row],[Latitude]])) +SIN(RADIANS(90-$P$2)) *SIN(RADIANS(90-Table225[[#This Row],[Latitude]])) *COS(RADIANS($Q$2-Table225[[#This Row],[Longitude]]))) *3958.756</f>
        <v>10.49913770014671</v>
      </c>
      <c r="N8" s="5">
        <f>Table22[[#This Row],[Permit Approval Date]]-Table22[[#This Row],[Permit Submitted Date]]</f>
        <v>12</v>
      </c>
    </row>
    <row r="9" spans="1:17">
      <c r="A9" t="str">
        <f>"Norman"</f>
        <v>Norman</v>
      </c>
      <c r="B9">
        <v>0</v>
      </c>
      <c r="D9">
        <v>1</v>
      </c>
      <c r="E9">
        <v>25</v>
      </c>
      <c r="F9" s="1">
        <v>42450</v>
      </c>
      <c r="G9" s="1">
        <v>42450</v>
      </c>
      <c r="H9">
        <v>6</v>
      </c>
      <c r="I9">
        <v>50.5</v>
      </c>
      <c r="J9">
        <v>0</v>
      </c>
      <c r="K9">
        <v>35.232937899999996</v>
      </c>
      <c r="L9">
        <v>-97.006161599999999</v>
      </c>
      <c r="M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9" s="5">
        <f>Table22[[#This Row],[Permit Approval Date]]-Table22[[#This Row],[Permit Submitted Date]]</f>
        <v>8</v>
      </c>
    </row>
    <row r="10" spans="1:17">
      <c r="A10" t="str">
        <f>"Norman"</f>
        <v>Norman</v>
      </c>
      <c r="B10">
        <v>0</v>
      </c>
      <c r="D10">
        <v>1</v>
      </c>
      <c r="E10">
        <v>25</v>
      </c>
      <c r="F10" s="1">
        <v>42458</v>
      </c>
      <c r="G10" s="1">
        <v>42458</v>
      </c>
      <c r="H10">
        <v>4</v>
      </c>
      <c r="I10">
        <v>38</v>
      </c>
      <c r="J10">
        <v>0</v>
      </c>
      <c r="K10">
        <v>34.782937899999993</v>
      </c>
      <c r="L10">
        <v>-98.076161600000006</v>
      </c>
      <c r="M10" s="5">
        <f>ACOS(COS(RADIANS(90-$P$2)) *COS(RADIANS(90-Table225[[#This Row],[Latitude]])) +SIN(RADIANS(90-$P$2)) *SIN(RADIANS(90-Table225[[#This Row],[Latitude]])) *COS(RADIANS($Q$2-Table225[[#This Row],[Longitude]]))) *3958.756</f>
        <v>46.091469153605814</v>
      </c>
      <c r="N10" s="5">
        <f>Table22[[#This Row],[Permit Approval Date]]-Table22[[#This Row],[Permit Submitted Date]]</f>
        <v>9</v>
      </c>
    </row>
    <row r="11" spans="1:17">
      <c r="A11" t="str">
        <f>"Norman"</f>
        <v>Norman</v>
      </c>
      <c r="B11">
        <v>0</v>
      </c>
      <c r="D11">
        <v>1</v>
      </c>
      <c r="E11">
        <v>25</v>
      </c>
      <c r="F11" s="1">
        <v>42479</v>
      </c>
      <c r="G11" s="1">
        <v>42488</v>
      </c>
      <c r="H11">
        <v>12</v>
      </c>
      <c r="I11">
        <v>99</v>
      </c>
      <c r="J11">
        <v>0</v>
      </c>
      <c r="K11">
        <v>36.282937899999993</v>
      </c>
      <c r="L11">
        <v>-98.2861616</v>
      </c>
      <c r="M11" s="5">
        <f>ACOS(COS(RADIANS(90-$P$2)) *COS(RADIANS(90-Table225[[#This Row],[Latitude]])) +SIN(RADIANS(90-$P$2)) *SIN(RADIANS(90-Table225[[#This Row],[Latitude]])) *COS(RADIANS($Q$2-Table225[[#This Row],[Longitude]]))) *3958.756</f>
        <v>88.047567121306258</v>
      </c>
      <c r="N11" s="5">
        <f>Table22[[#This Row],[Permit Approval Date]]-Table22[[#This Row],[Permit Submitted Date]]</f>
        <v>7</v>
      </c>
    </row>
    <row r="12" spans="1:17">
      <c r="A12" t="str">
        <f>"Norman"</f>
        <v>Norman</v>
      </c>
      <c r="B12">
        <v>0</v>
      </c>
      <c r="D12">
        <v>1</v>
      </c>
      <c r="E12">
        <v>25</v>
      </c>
      <c r="F12" s="1">
        <v>42487</v>
      </c>
      <c r="G12" s="1">
        <v>42493</v>
      </c>
      <c r="H12">
        <v>4</v>
      </c>
      <c r="I12">
        <v>30.5</v>
      </c>
      <c r="J12">
        <v>0</v>
      </c>
      <c r="K12">
        <v>35.352937899999993</v>
      </c>
      <c r="L12">
        <v>-97.196161599999996</v>
      </c>
      <c r="M12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12" s="5">
        <f>Table22[[#This Row],[Permit Approval Date]]-Table22[[#This Row],[Permit Submitted Date]]</f>
        <v>9</v>
      </c>
    </row>
    <row r="13" spans="1:17">
      <c r="A13" t="str">
        <f>"Norman"</f>
        <v>Norman</v>
      </c>
      <c r="B13">
        <v>0</v>
      </c>
      <c r="D13">
        <v>1</v>
      </c>
      <c r="E13">
        <v>25</v>
      </c>
      <c r="F13" s="1">
        <v>42509</v>
      </c>
      <c r="G13" s="1">
        <v>42516</v>
      </c>
      <c r="H13">
        <v>10</v>
      </c>
      <c r="I13">
        <v>82</v>
      </c>
      <c r="J13">
        <v>0</v>
      </c>
      <c r="K13">
        <v>35.242937899999994</v>
      </c>
      <c r="L13">
        <v>-97.226161599999998</v>
      </c>
      <c r="M13" s="5">
        <f>ACOS(COS(RADIANS(90-$P$2)) *COS(RADIANS(90-Table225[[#This Row],[Latitude]])) +SIN(RADIANS(90-$P$2)) *SIN(RADIANS(90-Table225[[#This Row],[Latitude]])) *COS(RADIANS($Q$2-Table225[[#This Row],[Longitude]]))) *3958.756</f>
        <v>12.701181611774436</v>
      </c>
      <c r="N13" s="5">
        <f>Table22[[#This Row],[Permit Approval Date]]-Table22[[#This Row],[Permit Submitted Date]]</f>
        <v>9</v>
      </c>
    </row>
    <row r="14" spans="1:17">
      <c r="A14" t="str">
        <f>"Norman"</f>
        <v>Norman</v>
      </c>
      <c r="B14">
        <v>0</v>
      </c>
      <c r="D14">
        <v>1</v>
      </c>
      <c r="E14">
        <v>25</v>
      </c>
      <c r="F14" s="1">
        <v>42510</v>
      </c>
      <c r="G14" s="1">
        <v>42527</v>
      </c>
      <c r="H14">
        <v>9</v>
      </c>
      <c r="I14">
        <v>71</v>
      </c>
      <c r="J14">
        <v>0</v>
      </c>
      <c r="K14">
        <v>35.592937899999995</v>
      </c>
      <c r="L14">
        <v>-97.346161600000002</v>
      </c>
      <c r="M14" s="5">
        <f>ACOS(COS(RADIANS(90-$P$2)) *COS(RADIANS(90-Table225[[#This Row],[Latitude]])) +SIN(RADIANS(90-$P$2)) *SIN(RADIANS(90-Table225[[#This Row],[Latitude]])) *COS(RADIANS($Q$2-Table225[[#This Row],[Longitude]]))) *3958.756</f>
        <v>27.322267185397649</v>
      </c>
      <c r="N14" s="5">
        <f>Table22[[#This Row],[Permit Approval Date]]-Table22[[#This Row],[Permit Submitted Date]]</f>
        <v>0</v>
      </c>
    </row>
    <row r="15" spans="1:17">
      <c r="A15" t="str">
        <f>"Norman"</f>
        <v>Norman</v>
      </c>
      <c r="B15">
        <v>0</v>
      </c>
      <c r="D15">
        <v>1</v>
      </c>
      <c r="E15">
        <v>25</v>
      </c>
      <c r="F15" s="1">
        <v>42527</v>
      </c>
      <c r="G15" s="1">
        <v>42534</v>
      </c>
      <c r="H15">
        <v>7</v>
      </c>
      <c r="I15">
        <v>48</v>
      </c>
      <c r="J15">
        <v>1.5</v>
      </c>
      <c r="K15">
        <v>35.032937899999993</v>
      </c>
      <c r="L15">
        <v>-97.356161600000007</v>
      </c>
      <c r="M15" s="5">
        <f>ACOS(COS(RADIANS(90-$P$2)) *COS(RADIANS(90-Table225[[#This Row],[Latitude]])) +SIN(RADIANS(90-$P$2)) *SIN(RADIANS(90-Table225[[#This Row],[Latitude]])) *COS(RADIANS($Q$2-Table225[[#This Row],[Longitude]]))) *3958.756</f>
        <v>13.008804681234098</v>
      </c>
      <c r="N15" s="5">
        <f>Table22[[#This Row],[Permit Approval Date]]-Table22[[#This Row],[Permit Submitted Date]]</f>
        <v>2</v>
      </c>
    </row>
    <row r="16" spans="1:17">
      <c r="A16" t="str">
        <f>"Norman"</f>
        <v>Norman</v>
      </c>
      <c r="B16">
        <v>0</v>
      </c>
      <c r="D16">
        <v>1</v>
      </c>
      <c r="E16">
        <v>25</v>
      </c>
      <c r="F16" s="1">
        <v>42529</v>
      </c>
      <c r="G16" s="1">
        <v>42552</v>
      </c>
      <c r="H16">
        <v>8</v>
      </c>
      <c r="I16">
        <v>72.5</v>
      </c>
      <c r="J16">
        <v>0</v>
      </c>
      <c r="K16">
        <v>36.472937899999998</v>
      </c>
      <c r="L16">
        <v>-98.236161600000003</v>
      </c>
      <c r="M16" s="5">
        <f>ACOS(COS(RADIANS(90-$P$2)) *COS(RADIANS(90-Table225[[#This Row],[Latitude]])) +SIN(RADIANS(90-$P$2)) *SIN(RADIANS(90-Table225[[#This Row],[Latitude]])) *COS(RADIANS($Q$2-Table225[[#This Row],[Longitude]]))) *3958.756</f>
        <v>98.068159364672084</v>
      </c>
      <c r="N16" s="5">
        <f>Table22[[#This Row],[Permit Approval Date]]-Table22[[#This Row],[Permit Submitted Date]]</f>
        <v>9</v>
      </c>
    </row>
    <row r="17" spans="1:14">
      <c r="A17" t="str">
        <f>"Norman"</f>
        <v>Norman</v>
      </c>
      <c r="B17">
        <v>0</v>
      </c>
      <c r="D17">
        <v>1</v>
      </c>
      <c r="E17">
        <v>25</v>
      </c>
      <c r="F17" s="1">
        <v>42548</v>
      </c>
      <c r="G17" s="1">
        <v>42548</v>
      </c>
      <c r="H17">
        <v>5</v>
      </c>
      <c r="I17">
        <v>32</v>
      </c>
      <c r="J17">
        <v>3</v>
      </c>
      <c r="K17">
        <v>35.232937899999996</v>
      </c>
      <c r="L17">
        <v>-97.006161599999999</v>
      </c>
      <c r="M17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7" s="5">
        <f>Table22[[#This Row],[Permit Approval Date]]-Table22[[#This Row],[Permit Submitted Date]]</f>
        <v>3</v>
      </c>
    </row>
    <row r="18" spans="1:14">
      <c r="A18" t="str">
        <f>"Norman"</f>
        <v>Norman</v>
      </c>
      <c r="B18">
        <v>0</v>
      </c>
      <c r="D18">
        <v>1</v>
      </c>
      <c r="E18">
        <v>25</v>
      </c>
      <c r="F18" s="1">
        <v>42551</v>
      </c>
      <c r="G18" s="1">
        <v>42562</v>
      </c>
      <c r="H18">
        <v>7</v>
      </c>
      <c r="I18">
        <v>51</v>
      </c>
      <c r="J18">
        <v>0</v>
      </c>
      <c r="K18">
        <v>35.262937899999997</v>
      </c>
      <c r="L18">
        <v>-97.316161600000001</v>
      </c>
      <c r="M18" s="5">
        <f>ACOS(COS(RADIANS(90-$P$2)) *COS(RADIANS(90-Table225[[#This Row],[Latitude]])) +SIN(RADIANS(90-$P$2)) *SIN(RADIANS(90-Table225[[#This Row],[Latitude]])) *COS(RADIANS($Q$2-Table225[[#This Row],[Longitude]]))) *3958.756</f>
        <v>8.3452968784445485</v>
      </c>
      <c r="N18" s="5">
        <f>Table22[[#This Row],[Permit Approval Date]]-Table22[[#This Row],[Permit Submitted Date]]</f>
        <v>2</v>
      </c>
    </row>
    <row r="19" spans="1:14">
      <c r="A19" t="str">
        <f>"Norman"</f>
        <v>Norman</v>
      </c>
      <c r="B19">
        <v>0</v>
      </c>
      <c r="D19">
        <v>1</v>
      </c>
      <c r="E19">
        <v>25</v>
      </c>
      <c r="F19" s="1">
        <v>42559</v>
      </c>
      <c r="G19" s="1">
        <v>42566</v>
      </c>
      <c r="H19">
        <v>6</v>
      </c>
      <c r="I19">
        <v>51.5</v>
      </c>
      <c r="J19">
        <v>0</v>
      </c>
      <c r="K19">
        <v>35.262937899999997</v>
      </c>
      <c r="L19">
        <v>-97.806161599999996</v>
      </c>
      <c r="M19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19" s="5">
        <f>Table22[[#This Row],[Permit Approval Date]]-Table22[[#This Row],[Permit Submitted Date]]</f>
        <v>0</v>
      </c>
    </row>
    <row r="20" spans="1:14">
      <c r="A20" t="str">
        <f>"Norman"</f>
        <v>Norman</v>
      </c>
      <c r="B20">
        <v>0</v>
      </c>
      <c r="D20">
        <v>2</v>
      </c>
      <c r="E20">
        <v>25</v>
      </c>
      <c r="F20" s="1">
        <v>42573</v>
      </c>
      <c r="G20" s="1">
        <v>42578</v>
      </c>
      <c r="H20">
        <v>10</v>
      </c>
      <c r="I20">
        <v>84.5</v>
      </c>
      <c r="J20">
        <v>8</v>
      </c>
      <c r="K20">
        <v>36.002937899999999</v>
      </c>
      <c r="L20">
        <v>-97.346161600000002</v>
      </c>
      <c r="M20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20" s="5">
        <f>Table22[[#This Row],[Permit Approval Date]]-Table22[[#This Row],[Permit Submitted Date]]</f>
        <v>0</v>
      </c>
    </row>
    <row r="21" spans="1:14">
      <c r="A21" t="str">
        <f>"Norman"</f>
        <v>Norman</v>
      </c>
      <c r="B21">
        <v>0</v>
      </c>
      <c r="C21">
        <v>1</v>
      </c>
      <c r="D21">
        <v>2</v>
      </c>
      <c r="E21">
        <v>25</v>
      </c>
      <c r="F21" s="1">
        <v>42585</v>
      </c>
      <c r="G21" s="1">
        <v>42597</v>
      </c>
      <c r="H21">
        <v>5</v>
      </c>
      <c r="I21">
        <v>38</v>
      </c>
      <c r="J21">
        <v>13</v>
      </c>
      <c r="K21">
        <v>34.942937899999997</v>
      </c>
      <c r="L21">
        <v>-97.766161600000004</v>
      </c>
      <c r="M21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21" s="5">
        <f>Table22[[#This Row],[Permit Approval Date]]-Table22[[#This Row],[Permit Submitted Date]]</f>
        <v>15</v>
      </c>
    </row>
    <row r="22" spans="1:14">
      <c r="A22" t="str">
        <f>"Norman"</f>
        <v>Norman</v>
      </c>
      <c r="B22">
        <v>0</v>
      </c>
      <c r="D22">
        <v>1</v>
      </c>
      <c r="E22">
        <v>25</v>
      </c>
      <c r="F22" s="1">
        <v>42587</v>
      </c>
      <c r="G22" s="1">
        <v>42592</v>
      </c>
      <c r="H22">
        <v>4</v>
      </c>
      <c r="I22">
        <v>42</v>
      </c>
      <c r="J22">
        <v>0</v>
      </c>
      <c r="K22">
        <v>35.312937899999994</v>
      </c>
      <c r="L22">
        <v>-97.236161600000003</v>
      </c>
      <c r="M22" s="5">
        <f>ACOS(COS(RADIANS(90-$P$2)) *COS(RADIANS(90-Table225[[#This Row],[Latitude]])) +SIN(RADIANS(90-$P$2)) *SIN(RADIANS(90-Table225[[#This Row],[Latitude]])) *COS(RADIANS($Q$2-Table225[[#This Row],[Longitude]]))) *3958.756</f>
        <v>13.982260288154336</v>
      </c>
      <c r="N22" s="5">
        <f>Table22[[#This Row],[Permit Approval Date]]-Table22[[#This Row],[Permit Submitted Date]]</f>
        <v>15</v>
      </c>
    </row>
    <row r="23" spans="1:14">
      <c r="A23" t="str">
        <f>"Norman"</f>
        <v>Norman</v>
      </c>
      <c r="B23">
        <v>0</v>
      </c>
      <c r="D23">
        <v>2</v>
      </c>
      <c r="E23">
        <v>25</v>
      </c>
      <c r="F23" s="1">
        <v>42594</v>
      </c>
      <c r="G23" s="1">
        <v>42594</v>
      </c>
      <c r="H23">
        <v>9</v>
      </c>
      <c r="I23">
        <v>62.55</v>
      </c>
      <c r="J23">
        <v>0</v>
      </c>
      <c r="K23">
        <v>35.122937899999997</v>
      </c>
      <c r="L23">
        <v>-97.126161600000003</v>
      </c>
      <c r="M23" s="5">
        <f>ACOS(COS(RADIANS(90-$P$2)) *COS(RADIANS(90-Table225[[#This Row],[Latitude]])) +SIN(RADIANS(90-$P$2)) *SIN(RADIANS(90-Table225[[#This Row],[Latitude]])) *COS(RADIANS($Q$2-Table225[[#This Row],[Longitude]]))) *3958.756</f>
        <v>18.990152129534994</v>
      </c>
      <c r="N23" s="5">
        <f>Table22[[#This Row],[Permit Approval Date]]-Table22[[#This Row],[Permit Submitted Date]]</f>
        <v>9</v>
      </c>
    </row>
    <row r="24" spans="1:14">
      <c r="A24" t="str">
        <f>"Norman"</f>
        <v>Norman</v>
      </c>
      <c r="B24">
        <v>0</v>
      </c>
      <c r="D24">
        <v>2</v>
      </c>
      <c r="E24">
        <v>25</v>
      </c>
      <c r="F24" s="1">
        <v>42599</v>
      </c>
      <c r="G24" s="1">
        <v>42611</v>
      </c>
      <c r="H24">
        <v>5</v>
      </c>
      <c r="I24">
        <v>42.24</v>
      </c>
      <c r="J24">
        <v>0</v>
      </c>
      <c r="K24">
        <v>35.212937899999993</v>
      </c>
      <c r="L24">
        <v>-97.576161600000006</v>
      </c>
      <c r="M24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24" s="5">
        <f>Table22[[#This Row],[Permit Approval Date]]-Table22[[#This Row],[Permit Submitted Date]]</f>
        <v>6</v>
      </c>
    </row>
    <row r="25" spans="1:14">
      <c r="A25" t="str">
        <f>"Norman"</f>
        <v>Norman</v>
      </c>
      <c r="B25">
        <v>0</v>
      </c>
      <c r="D25">
        <v>1</v>
      </c>
      <c r="E25">
        <v>25</v>
      </c>
      <c r="F25" s="1">
        <v>42611</v>
      </c>
      <c r="G25" s="1">
        <v>42611</v>
      </c>
      <c r="H25">
        <v>5</v>
      </c>
      <c r="I25">
        <v>61.65</v>
      </c>
      <c r="J25">
        <v>0</v>
      </c>
      <c r="K25">
        <v>34.902937899999998</v>
      </c>
      <c r="L25">
        <v>-97.376161600000003</v>
      </c>
      <c r="M25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25" s="5">
        <f>Table22[[#This Row],[Permit Approval Date]]-Table22[[#This Row],[Permit Submitted Date]]</f>
        <v>5</v>
      </c>
    </row>
    <row r="26" spans="1:14">
      <c r="A26" t="str">
        <f>"Norman"</f>
        <v>Norman</v>
      </c>
      <c r="B26">
        <v>0</v>
      </c>
      <c r="C26">
        <v>1</v>
      </c>
      <c r="D26">
        <v>1</v>
      </c>
      <c r="E26">
        <v>25</v>
      </c>
      <c r="F26" s="1">
        <v>42620</v>
      </c>
      <c r="G26" s="1">
        <v>42639</v>
      </c>
      <c r="H26">
        <v>6</v>
      </c>
      <c r="I26">
        <v>36.07</v>
      </c>
      <c r="J26">
        <v>10.5</v>
      </c>
      <c r="K26">
        <v>35.262937899999997</v>
      </c>
      <c r="L26">
        <v>-97.806161599999996</v>
      </c>
      <c r="M26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26" s="5">
        <f>Table22[[#This Row],[Permit Approval Date]]-Table22[[#This Row],[Permit Submitted Date]]</f>
        <v>12</v>
      </c>
    </row>
    <row r="27" spans="1:14">
      <c r="A27" t="str">
        <f>"Norman"</f>
        <v>Norman</v>
      </c>
      <c r="B27">
        <v>0</v>
      </c>
      <c r="D27">
        <v>1</v>
      </c>
      <c r="E27">
        <v>25</v>
      </c>
      <c r="F27" s="1">
        <v>42621</v>
      </c>
      <c r="G27" s="1">
        <v>42627</v>
      </c>
      <c r="H27">
        <v>7</v>
      </c>
      <c r="I27">
        <v>53.98</v>
      </c>
      <c r="J27">
        <v>0</v>
      </c>
      <c r="K27">
        <v>35.482937899999996</v>
      </c>
      <c r="L27">
        <v>-97.206161600000001</v>
      </c>
      <c r="M27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7" s="5">
        <f>Table22[[#This Row],[Permit Approval Date]]-Table22[[#This Row],[Permit Submitted Date]]</f>
        <v>5</v>
      </c>
    </row>
    <row r="28" spans="1:14">
      <c r="A28" t="str">
        <f>"Norman"</f>
        <v>Norman</v>
      </c>
      <c r="B28">
        <v>0</v>
      </c>
      <c r="D28">
        <v>1</v>
      </c>
      <c r="E28">
        <v>25</v>
      </c>
      <c r="F28" s="1">
        <v>42650</v>
      </c>
      <c r="G28" s="1">
        <v>42650</v>
      </c>
      <c r="H28">
        <v>11</v>
      </c>
      <c r="I28">
        <v>93.43</v>
      </c>
      <c r="J28">
        <v>0</v>
      </c>
      <c r="K28">
        <v>35.232937899999996</v>
      </c>
      <c r="L28">
        <v>-97.006161599999999</v>
      </c>
      <c r="M28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28" s="5">
        <f>Table22[[#This Row],[Permit Approval Date]]-Table22[[#This Row],[Permit Submitted Date]]</f>
        <v>0</v>
      </c>
    </row>
    <row r="29" spans="1:14">
      <c r="A29" t="str">
        <f>"Norman"</f>
        <v>Norman</v>
      </c>
      <c r="B29">
        <v>0</v>
      </c>
      <c r="D29">
        <v>1</v>
      </c>
      <c r="E29">
        <v>25</v>
      </c>
      <c r="F29" s="1">
        <v>42661</v>
      </c>
      <c r="G29" s="1">
        <v>42670</v>
      </c>
      <c r="H29">
        <v>4</v>
      </c>
      <c r="I29">
        <v>35.269999999999996</v>
      </c>
      <c r="J29">
        <v>0</v>
      </c>
      <c r="K29">
        <v>35.192937899999997</v>
      </c>
      <c r="L29">
        <v>-97.396161599999999</v>
      </c>
      <c r="M29" s="5">
        <f>ACOS(COS(RADIANS(90-$P$2)) *COS(RADIANS(90-Table225[[#This Row],[Latitude]])) +SIN(RADIANS(90-$P$2)) *SIN(RADIANS(90-Table225[[#This Row],[Latitude]])) *COS(RADIANS($Q$2-Table225[[#This Row],[Longitude]]))) *3958.756</f>
        <v>2.9897876398657939</v>
      </c>
      <c r="N29" s="5">
        <f>Table22[[#This Row],[Permit Approval Date]]-Table22[[#This Row],[Permit Submitted Date]]</f>
        <v>0</v>
      </c>
    </row>
    <row r="30" spans="1:14">
      <c r="A30" t="str">
        <f>"Norman"</f>
        <v>Norman</v>
      </c>
      <c r="B30">
        <v>0</v>
      </c>
      <c r="D30">
        <v>1</v>
      </c>
      <c r="E30">
        <v>25</v>
      </c>
      <c r="F30" s="1">
        <v>42664</v>
      </c>
      <c r="G30" s="1">
        <v>42664</v>
      </c>
      <c r="H30">
        <v>5</v>
      </c>
      <c r="I30">
        <v>44.38</v>
      </c>
      <c r="J30">
        <v>0</v>
      </c>
      <c r="K30">
        <v>35.282937899999993</v>
      </c>
      <c r="L30">
        <v>-97.986161600000003</v>
      </c>
      <c r="M30" s="5">
        <f>ACOS(COS(RADIANS(90-$P$2)) *COS(RADIANS(90-Table225[[#This Row],[Latitude]])) +SIN(RADIANS(90-$P$2)) *SIN(RADIANS(90-Table225[[#This Row],[Latitude]])) *COS(RADIANS($Q$2-Table225[[#This Row],[Longitude]]))) *3958.756</f>
        <v>30.905216772083463</v>
      </c>
      <c r="N30" s="5">
        <f>Table22[[#This Row],[Permit Approval Date]]-Table22[[#This Row],[Permit Submitted Date]]</f>
        <v>0</v>
      </c>
    </row>
    <row r="31" spans="1:14">
      <c r="A31" t="str">
        <f>"Norman"</f>
        <v>Norman</v>
      </c>
      <c r="B31">
        <v>0</v>
      </c>
      <c r="D31">
        <v>1</v>
      </c>
      <c r="E31">
        <v>25</v>
      </c>
      <c r="F31" s="1">
        <v>42709</v>
      </c>
      <c r="G31" s="1">
        <v>42712</v>
      </c>
      <c r="H31">
        <v>11</v>
      </c>
      <c r="I31">
        <v>84.039999999999992</v>
      </c>
      <c r="J31">
        <v>0</v>
      </c>
      <c r="K31">
        <v>35.242937899999994</v>
      </c>
      <c r="L31">
        <v>-97.226161599999998</v>
      </c>
      <c r="M31" s="5">
        <f>ACOS(COS(RADIANS(90-$P$2)) *COS(RADIANS(90-Table225[[#This Row],[Latitude]])) +SIN(RADIANS(90-$P$2)) *SIN(RADIANS(90-Table225[[#This Row],[Latitude]])) *COS(RADIANS($Q$2-Table225[[#This Row],[Longitude]]))) *3958.756</f>
        <v>12.701181611774436</v>
      </c>
      <c r="N31" s="5">
        <f>Table22[[#This Row],[Permit Approval Date]]-Table22[[#This Row],[Permit Submitted Date]]</f>
        <v>0</v>
      </c>
    </row>
    <row r="32" spans="1:14">
      <c r="A32" t="str">
        <f>"Norman"</f>
        <v>Norman</v>
      </c>
      <c r="B32">
        <v>0</v>
      </c>
      <c r="D32">
        <v>1</v>
      </c>
      <c r="E32">
        <v>25</v>
      </c>
      <c r="F32" s="1">
        <v>42720</v>
      </c>
      <c r="G32" s="1">
        <v>42720</v>
      </c>
      <c r="H32">
        <v>4</v>
      </c>
      <c r="I32">
        <v>35.85</v>
      </c>
      <c r="J32">
        <v>0</v>
      </c>
      <c r="K32">
        <v>35.232937899999996</v>
      </c>
      <c r="L32">
        <v>-97.006161599999999</v>
      </c>
      <c r="M3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2" s="5">
        <f>Table22[[#This Row],[Permit Approval Date]]-Table22[[#This Row],[Permit Submitted Date]]</f>
        <v>0</v>
      </c>
    </row>
    <row r="33" spans="1:14">
      <c r="A33" t="str">
        <f>"Norman"</f>
        <v>Norman</v>
      </c>
      <c r="B33">
        <v>0</v>
      </c>
      <c r="C33">
        <v>1</v>
      </c>
      <c r="D33">
        <v>1</v>
      </c>
      <c r="E33">
        <v>25</v>
      </c>
      <c r="F33" s="1">
        <v>42760</v>
      </c>
      <c r="G33" s="1">
        <v>42767</v>
      </c>
      <c r="H33">
        <v>5</v>
      </c>
      <c r="I33">
        <v>28.79</v>
      </c>
      <c r="J33">
        <v>10.72</v>
      </c>
      <c r="K33">
        <v>35.262937899999997</v>
      </c>
      <c r="L33">
        <v>-97.806161599999996</v>
      </c>
      <c r="M33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33" s="5">
        <f>Table22[[#This Row],[Permit Approval Date]]-Table22[[#This Row],[Permit Submitted Date]]</f>
        <v>8</v>
      </c>
    </row>
    <row r="34" spans="1:14">
      <c r="A34" t="str">
        <f>"Norman"</f>
        <v>Norman</v>
      </c>
      <c r="B34">
        <v>1</v>
      </c>
      <c r="C34">
        <v>1</v>
      </c>
      <c r="D34">
        <v>1</v>
      </c>
      <c r="E34">
        <v>25</v>
      </c>
      <c r="F34" s="1">
        <v>42766</v>
      </c>
      <c r="G34" s="1">
        <v>42767</v>
      </c>
      <c r="H34">
        <v>14</v>
      </c>
      <c r="I34">
        <v>125.10000000000001</v>
      </c>
      <c r="J34">
        <v>17.5</v>
      </c>
      <c r="K34">
        <v>34.883205600000004</v>
      </c>
      <c r="L34">
        <v>-97.538782400000002</v>
      </c>
      <c r="M34" s="5">
        <f>ACOS(COS(RADIANS(90-$P$2)) *COS(RADIANS(90-Table225[[#This Row],[Latitude]])) +SIN(RADIANS(90-$P$2)) *SIN(RADIANS(90-Table225[[#This Row],[Latitude]])) *COS(RADIANS($Q$2-Table225[[#This Row],[Longitude]]))) *3958.756</f>
        <v>22.908802665678135</v>
      </c>
      <c r="N34" s="5">
        <f>Table22[[#This Row],[Permit Approval Date]]-Table22[[#This Row],[Permit Submitted Date]]</f>
        <v>1</v>
      </c>
    </row>
    <row r="35" spans="1:14">
      <c r="A35" t="str">
        <f>"Norman"</f>
        <v>Norman</v>
      </c>
      <c r="B35">
        <v>0</v>
      </c>
      <c r="D35">
        <v>1</v>
      </c>
      <c r="E35">
        <v>25</v>
      </c>
      <c r="F35" s="1">
        <v>42794</v>
      </c>
      <c r="G35" s="1">
        <v>42794</v>
      </c>
      <c r="H35">
        <v>2</v>
      </c>
      <c r="I35">
        <v>23.03</v>
      </c>
      <c r="J35">
        <v>0</v>
      </c>
      <c r="K35">
        <v>35.162937899999996</v>
      </c>
      <c r="L35">
        <v>-96.9261616</v>
      </c>
      <c r="M35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35" s="5">
        <f>Table22[[#This Row],[Permit Approval Date]]-Table22[[#This Row],[Permit Submitted Date]]</f>
        <v>8</v>
      </c>
    </row>
    <row r="36" spans="1:14">
      <c r="A36" t="str">
        <f>"Norman"</f>
        <v>Norman</v>
      </c>
      <c r="B36">
        <v>0</v>
      </c>
      <c r="D36">
        <v>1</v>
      </c>
      <c r="E36">
        <v>25</v>
      </c>
      <c r="F36" s="1">
        <v>42811</v>
      </c>
      <c r="G36" s="1">
        <v>42811</v>
      </c>
      <c r="H36">
        <v>9</v>
      </c>
      <c r="I36">
        <v>83.789999999999992</v>
      </c>
      <c r="J36">
        <v>0</v>
      </c>
      <c r="K36">
        <v>35.232937899999996</v>
      </c>
      <c r="L36">
        <v>-97.006161599999999</v>
      </c>
      <c r="M36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6" s="5">
        <f>Table22[[#This Row],[Permit Approval Date]]-Table22[[#This Row],[Permit Submitted Date]]</f>
        <v>3</v>
      </c>
    </row>
    <row r="37" spans="1:14">
      <c r="A37" t="str">
        <f>"Norman"</f>
        <v>Norman</v>
      </c>
      <c r="B37">
        <v>1</v>
      </c>
      <c r="C37">
        <v>1</v>
      </c>
      <c r="D37">
        <v>1</v>
      </c>
      <c r="E37">
        <v>25</v>
      </c>
      <c r="F37" s="1">
        <v>42843</v>
      </c>
      <c r="G37" s="1">
        <v>42845</v>
      </c>
      <c r="H37">
        <v>8</v>
      </c>
      <c r="I37">
        <v>41.8</v>
      </c>
      <c r="J37">
        <v>15.48</v>
      </c>
      <c r="K37">
        <v>35.313924999999998</v>
      </c>
      <c r="L37">
        <v>-97.779213999999996</v>
      </c>
      <c r="M37" s="5">
        <f>ACOS(COS(RADIANS(90-$P$2)) *COS(RADIANS(90-Table225[[#This Row],[Latitude]])) +SIN(RADIANS(90-$P$2)) *SIN(RADIANS(90-Table225[[#This Row],[Latitude]])) *COS(RADIANS($Q$2-Table225[[#This Row],[Longitude]]))) *3958.756</f>
        <v>20.189807526514745</v>
      </c>
      <c r="N37" s="5">
        <f>Table22[[#This Row],[Permit Approval Date]]-Table22[[#This Row],[Permit Submitted Date]]</f>
        <v>0</v>
      </c>
    </row>
    <row r="38" spans="1:14">
      <c r="A38" t="str">
        <f>"Norman"</f>
        <v>Norman</v>
      </c>
      <c r="B38">
        <v>0</v>
      </c>
      <c r="D38">
        <v>1</v>
      </c>
      <c r="E38">
        <v>25</v>
      </c>
      <c r="F38" s="1">
        <v>42844</v>
      </c>
      <c r="G38" s="1">
        <v>42844</v>
      </c>
      <c r="H38">
        <v>9</v>
      </c>
      <c r="I38">
        <v>68.06</v>
      </c>
      <c r="J38">
        <v>0</v>
      </c>
      <c r="K38">
        <v>35.312937899999994</v>
      </c>
      <c r="L38">
        <v>-97.116161599999998</v>
      </c>
      <c r="M38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38" s="5">
        <f>Table22[[#This Row],[Permit Approval Date]]-Table22[[#This Row],[Permit Submitted Date]]</f>
        <v>3</v>
      </c>
    </row>
    <row r="39" spans="1:14">
      <c r="A39" t="str">
        <f>"Norman"</f>
        <v>Norman</v>
      </c>
      <c r="B39">
        <v>0</v>
      </c>
      <c r="D39">
        <v>1</v>
      </c>
      <c r="E39">
        <v>25</v>
      </c>
      <c r="F39" s="1">
        <v>42846</v>
      </c>
      <c r="G39" s="1">
        <v>42851</v>
      </c>
      <c r="H39">
        <v>5</v>
      </c>
      <c r="I39">
        <v>59.5</v>
      </c>
      <c r="J39">
        <v>0</v>
      </c>
      <c r="K39">
        <v>35.362937899999999</v>
      </c>
      <c r="L39">
        <v>-97.236161600000003</v>
      </c>
      <c r="M39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39" s="5">
        <f>Table22[[#This Row],[Permit Approval Date]]-Table22[[#This Row],[Permit Submitted Date]]</f>
        <v>8</v>
      </c>
    </row>
    <row r="40" spans="1:14">
      <c r="A40" t="str">
        <f>"Norman"</f>
        <v>Norman</v>
      </c>
      <c r="B40">
        <v>0</v>
      </c>
      <c r="D40">
        <v>1</v>
      </c>
      <c r="E40">
        <v>25</v>
      </c>
      <c r="F40" s="1">
        <v>42846</v>
      </c>
      <c r="G40" s="1">
        <v>42853</v>
      </c>
      <c r="H40">
        <v>5</v>
      </c>
      <c r="I40">
        <v>37.799999999999997</v>
      </c>
      <c r="J40">
        <v>0</v>
      </c>
      <c r="K40">
        <v>35.312937899999994</v>
      </c>
      <c r="L40">
        <v>-97.116161599999998</v>
      </c>
      <c r="M40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40" s="5">
        <f>Table22[[#This Row],[Permit Approval Date]]-Table22[[#This Row],[Permit Submitted Date]]</f>
        <v>9</v>
      </c>
    </row>
    <row r="41" spans="1:14">
      <c r="A41" t="str">
        <f>"Norman"</f>
        <v>Norman</v>
      </c>
      <c r="B41">
        <v>0</v>
      </c>
      <c r="D41">
        <v>1</v>
      </c>
      <c r="E41">
        <v>25</v>
      </c>
      <c r="F41" s="1">
        <v>42853</v>
      </c>
      <c r="G41" s="1">
        <v>42859</v>
      </c>
      <c r="H41">
        <v>6</v>
      </c>
      <c r="I41">
        <v>49.84</v>
      </c>
      <c r="J41">
        <v>0</v>
      </c>
      <c r="K41">
        <v>34.902937899999998</v>
      </c>
      <c r="L41">
        <v>-97.376161600000003</v>
      </c>
      <c r="M41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41" s="5">
        <f>Table22[[#This Row],[Permit Approval Date]]-Table22[[#This Row],[Permit Submitted Date]]</f>
        <v>8</v>
      </c>
    </row>
    <row r="42" spans="1:14">
      <c r="A42" t="str">
        <f>"Norman"</f>
        <v>Norman</v>
      </c>
      <c r="B42">
        <v>1</v>
      </c>
      <c r="C42">
        <v>1</v>
      </c>
      <c r="D42">
        <v>1</v>
      </c>
      <c r="E42">
        <v>25</v>
      </c>
      <c r="F42" s="1">
        <v>42853</v>
      </c>
      <c r="G42" s="1">
        <v>42867</v>
      </c>
      <c r="H42">
        <v>9</v>
      </c>
      <c r="I42">
        <v>48.699999999999996</v>
      </c>
      <c r="J42">
        <v>11.120000000000001</v>
      </c>
      <c r="K42">
        <v>35.210556999999994</v>
      </c>
      <c r="L42">
        <v>-97.250181400000002</v>
      </c>
      <c r="M42" s="5">
        <f>ACOS(COS(RADIANS(90-$P$2)) *COS(RADIANS(90-Table225[[#This Row],[Latitude]])) +SIN(RADIANS(90-$P$2)) *SIN(RADIANS(90-Table225[[#This Row],[Latitude]])) *COS(RADIANS($Q$2-Table225[[#This Row],[Longitude]]))) *3958.756</f>
        <v>11.093918915394083</v>
      </c>
      <c r="N42" s="5">
        <f>Table22[[#This Row],[Permit Approval Date]]-Table22[[#This Row],[Permit Submitted Date]]</f>
        <v>0</v>
      </c>
    </row>
    <row r="43" spans="1:14">
      <c r="A43" t="str">
        <f>"Norman"</f>
        <v>Norman</v>
      </c>
      <c r="B43">
        <v>0</v>
      </c>
      <c r="D43">
        <v>2</v>
      </c>
      <c r="E43">
        <v>25</v>
      </c>
      <c r="F43" s="1">
        <v>42858</v>
      </c>
      <c r="G43" s="1">
        <v>42860</v>
      </c>
      <c r="H43">
        <v>8</v>
      </c>
      <c r="I43">
        <v>62.010000000000005</v>
      </c>
      <c r="J43">
        <v>0</v>
      </c>
      <c r="K43">
        <v>35.222937899999998</v>
      </c>
      <c r="L43">
        <v>-97.486161600000003</v>
      </c>
      <c r="M43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43" s="5">
        <f>Table22[[#This Row],[Permit Approval Date]]-Table22[[#This Row],[Permit Submitted Date]]</f>
        <v>0</v>
      </c>
    </row>
    <row r="44" spans="1:14">
      <c r="A44" t="str">
        <f>"Norman"</f>
        <v>Norman</v>
      </c>
      <c r="B44">
        <v>1</v>
      </c>
      <c r="D44">
        <v>2</v>
      </c>
      <c r="E44">
        <v>25</v>
      </c>
      <c r="F44" s="1">
        <v>42871</v>
      </c>
      <c r="G44" s="1">
        <v>42895</v>
      </c>
      <c r="H44">
        <v>6</v>
      </c>
      <c r="I44">
        <v>48.25</v>
      </c>
      <c r="J44">
        <v>0</v>
      </c>
      <c r="K44">
        <v>35.200296100000003</v>
      </c>
      <c r="L44">
        <v>-97.456200200000012</v>
      </c>
      <c r="M44" s="5">
        <f>ACOS(COS(RADIANS(90-$P$2)) *COS(RADIANS(90-Table225[[#This Row],[Latitude]])) +SIN(RADIANS(90-$P$2)) *SIN(RADIANS(90-Table225[[#This Row],[Latitude]])) *COS(RADIANS($Q$2-Table225[[#This Row],[Longitude]]))) *3958.756</f>
        <v>0.67208451015404147</v>
      </c>
      <c r="N44" s="5">
        <f>Table22[[#This Row],[Permit Approval Date]]-Table22[[#This Row],[Permit Submitted Date]]</f>
        <v>7</v>
      </c>
    </row>
    <row r="45" spans="1:14">
      <c r="A45" t="str">
        <f>"Norman"</f>
        <v>Norman</v>
      </c>
      <c r="B45">
        <v>1</v>
      </c>
      <c r="D45">
        <v>1</v>
      </c>
      <c r="E45">
        <v>25</v>
      </c>
      <c r="F45" s="1">
        <v>42872</v>
      </c>
      <c r="G45" s="1">
        <v>42872</v>
      </c>
      <c r="H45">
        <v>7</v>
      </c>
      <c r="I45">
        <v>52.089999999999996</v>
      </c>
      <c r="J45">
        <v>0</v>
      </c>
      <c r="K45">
        <v>34.902937899999998</v>
      </c>
      <c r="L45">
        <v>-97.886161600000008</v>
      </c>
      <c r="M45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45" s="5">
        <f>Table22[[#This Row],[Permit Approval Date]]-Table22[[#This Row],[Permit Submitted Date]]</f>
        <v>0</v>
      </c>
    </row>
    <row r="46" spans="1:14">
      <c r="A46" t="str">
        <f>"Norman"</f>
        <v>Norman</v>
      </c>
      <c r="B46">
        <v>1</v>
      </c>
      <c r="D46">
        <v>1</v>
      </c>
      <c r="E46">
        <v>25</v>
      </c>
      <c r="F46" s="1">
        <v>42872</v>
      </c>
      <c r="G46" s="1">
        <v>42872</v>
      </c>
      <c r="H46">
        <v>7</v>
      </c>
      <c r="I46">
        <v>52.089999999999996</v>
      </c>
      <c r="J46">
        <v>0</v>
      </c>
      <c r="K46">
        <v>34.902937899999998</v>
      </c>
      <c r="L46">
        <v>-97.886161600000008</v>
      </c>
      <c r="M46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46" s="5">
        <f>Table22[[#This Row],[Permit Approval Date]]-Table22[[#This Row],[Permit Submitted Date]]</f>
        <v>14</v>
      </c>
    </row>
    <row r="47" spans="1:14">
      <c r="A47" t="str">
        <f>"Norman"</f>
        <v>Norman</v>
      </c>
      <c r="B47">
        <v>0</v>
      </c>
      <c r="D47">
        <v>1</v>
      </c>
      <c r="E47">
        <v>25</v>
      </c>
      <c r="F47" s="1">
        <v>42880</v>
      </c>
      <c r="G47" s="1">
        <v>42880</v>
      </c>
      <c r="H47">
        <v>6</v>
      </c>
      <c r="I47">
        <v>51.879999999999995</v>
      </c>
      <c r="J47">
        <v>0</v>
      </c>
      <c r="K47">
        <v>36.052937899999996</v>
      </c>
      <c r="L47">
        <v>-97.626161600000003</v>
      </c>
      <c r="M47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47" s="5">
        <f>Table22[[#This Row],[Permit Approval Date]]-Table22[[#This Row],[Permit Submitted Date]]</f>
        <v>0</v>
      </c>
    </row>
    <row r="48" spans="1:14">
      <c r="A48" t="str">
        <f>"Norman"</f>
        <v>Norman</v>
      </c>
      <c r="B48">
        <v>0</v>
      </c>
      <c r="D48">
        <v>1</v>
      </c>
      <c r="E48">
        <v>25</v>
      </c>
      <c r="F48" s="1">
        <v>42886</v>
      </c>
      <c r="G48" s="1">
        <v>42894</v>
      </c>
      <c r="H48">
        <v>5</v>
      </c>
      <c r="I48">
        <v>35.69</v>
      </c>
      <c r="J48">
        <v>0</v>
      </c>
      <c r="K48">
        <v>35.482937899999996</v>
      </c>
      <c r="L48">
        <v>-97.206161600000001</v>
      </c>
      <c r="M48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48" s="5">
        <f>Table22[[#This Row],[Permit Approval Date]]-Table22[[#This Row],[Permit Submitted Date]]</f>
        <v>0</v>
      </c>
    </row>
    <row r="49" spans="1:14">
      <c r="A49" t="str">
        <f>"Norman"</f>
        <v>Norman</v>
      </c>
      <c r="B49">
        <v>0</v>
      </c>
      <c r="D49">
        <v>1</v>
      </c>
      <c r="E49">
        <v>25</v>
      </c>
      <c r="F49" s="1">
        <v>42891</v>
      </c>
      <c r="G49" s="1">
        <v>42898</v>
      </c>
      <c r="H49">
        <v>3</v>
      </c>
      <c r="I49">
        <v>25.68</v>
      </c>
      <c r="J49">
        <v>0</v>
      </c>
      <c r="K49">
        <v>35.222937899999998</v>
      </c>
      <c r="L49">
        <v>-97.486161600000003</v>
      </c>
      <c r="M49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49" s="5">
        <f>Table22[[#This Row],[Permit Approval Date]]-Table22[[#This Row],[Permit Submitted Date]]</f>
        <v>6</v>
      </c>
    </row>
    <row r="50" spans="1:14">
      <c r="A50" t="str">
        <f>"Norman"</f>
        <v>Norman</v>
      </c>
      <c r="B50">
        <v>0</v>
      </c>
      <c r="D50">
        <v>1</v>
      </c>
      <c r="E50">
        <v>25</v>
      </c>
      <c r="F50" s="1">
        <v>42892</v>
      </c>
      <c r="G50" s="1">
        <v>42892</v>
      </c>
      <c r="H50">
        <v>3</v>
      </c>
      <c r="I50">
        <v>31.659999999999997</v>
      </c>
      <c r="J50">
        <v>0</v>
      </c>
      <c r="K50">
        <v>35.232937899999996</v>
      </c>
      <c r="L50">
        <v>-97.006161599999999</v>
      </c>
      <c r="M5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0" s="5">
        <f>Table22[[#This Row],[Permit Approval Date]]-Table22[[#This Row],[Permit Submitted Date]]</f>
        <v>0</v>
      </c>
    </row>
    <row r="51" spans="1:14">
      <c r="A51" t="str">
        <f>"Norman"</f>
        <v>Norman</v>
      </c>
      <c r="B51">
        <v>0</v>
      </c>
      <c r="D51">
        <v>1</v>
      </c>
      <c r="E51">
        <v>25</v>
      </c>
      <c r="F51" s="1">
        <v>42893</v>
      </c>
      <c r="G51" s="1">
        <v>42893</v>
      </c>
      <c r="H51">
        <v>5</v>
      </c>
      <c r="I51">
        <v>43.6</v>
      </c>
      <c r="J51">
        <v>0</v>
      </c>
      <c r="K51">
        <v>36.052937899999996</v>
      </c>
      <c r="L51">
        <v>-97.626161600000003</v>
      </c>
      <c r="M51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51" s="5">
        <f>Table22[[#This Row],[Permit Approval Date]]-Table22[[#This Row],[Permit Submitted Date]]</f>
        <v>1</v>
      </c>
    </row>
    <row r="52" spans="1:14">
      <c r="A52" t="str">
        <f>"Norman"</f>
        <v>Norman</v>
      </c>
      <c r="B52">
        <v>0</v>
      </c>
      <c r="D52">
        <v>1</v>
      </c>
      <c r="E52">
        <v>25</v>
      </c>
      <c r="F52" s="1">
        <v>42919</v>
      </c>
      <c r="G52" s="1">
        <v>42921</v>
      </c>
      <c r="H52">
        <v>4</v>
      </c>
      <c r="I52">
        <v>29.8</v>
      </c>
      <c r="J52">
        <v>0</v>
      </c>
      <c r="K52">
        <v>36.292937899999998</v>
      </c>
      <c r="L52">
        <v>-97.566161600000001</v>
      </c>
      <c r="M52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52" s="5">
        <f>Table22[[#This Row],[Permit Approval Date]]-Table22[[#This Row],[Permit Submitted Date]]</f>
        <v>2</v>
      </c>
    </row>
    <row r="53" spans="1:14">
      <c r="A53" t="str">
        <f>"Norman"</f>
        <v>Norman</v>
      </c>
      <c r="B53">
        <v>1</v>
      </c>
      <c r="D53">
        <v>1</v>
      </c>
      <c r="E53">
        <v>25</v>
      </c>
      <c r="F53" s="1">
        <v>42934</v>
      </c>
      <c r="G53" s="1">
        <v>42936</v>
      </c>
      <c r="H53">
        <v>4</v>
      </c>
      <c r="I53">
        <v>42.15</v>
      </c>
      <c r="J53">
        <v>0</v>
      </c>
      <c r="K53">
        <v>35.218142</v>
      </c>
      <c r="L53">
        <v>-97.155610999999993</v>
      </c>
      <c r="M53" s="5">
        <f>ACOS(COS(RADIANS(90-$P$2)) *COS(RADIANS(90-Table225[[#This Row],[Latitude]])) +SIN(RADIANS(90-$P$2)) *SIN(RADIANS(90-Table225[[#This Row],[Latitude]])) *COS(RADIANS($Q$2-Table225[[#This Row],[Longitude]]))) *3958.756</f>
        <v>16.448805996412069</v>
      </c>
      <c r="N53" s="5">
        <f>Table22[[#This Row],[Permit Approval Date]]-Table22[[#This Row],[Permit Submitted Date]]</f>
        <v>0</v>
      </c>
    </row>
    <row r="54" spans="1:14">
      <c r="A54" t="str">
        <f>"Norman"</f>
        <v>Norman</v>
      </c>
      <c r="B54">
        <v>1</v>
      </c>
      <c r="D54">
        <v>2</v>
      </c>
      <c r="E54">
        <v>25</v>
      </c>
      <c r="F54" s="1">
        <v>42942</v>
      </c>
      <c r="G54" s="1">
        <v>42942</v>
      </c>
      <c r="H54">
        <v>15</v>
      </c>
      <c r="I54">
        <v>91.460000000000008</v>
      </c>
      <c r="J54">
        <v>0.93</v>
      </c>
      <c r="K54">
        <v>35.270556999999997</v>
      </c>
      <c r="L54">
        <v>-97.260181399999993</v>
      </c>
      <c r="M54" s="5">
        <f>ACOS(COS(RADIANS(90-$P$2)) *COS(RADIANS(90-Table225[[#This Row],[Latitude]])) +SIN(RADIANS(90-$P$2)) *SIN(RADIANS(90-Table225[[#This Row],[Latitude]])) *COS(RADIANS($Q$2-Table225[[#This Row],[Longitude]]))) *3958.756</f>
        <v>11.425758104207031</v>
      </c>
      <c r="N54" s="5">
        <f>Table22[[#This Row],[Permit Approval Date]]-Table22[[#This Row],[Permit Submitted Date]]</f>
        <v>6</v>
      </c>
    </row>
    <row r="55" spans="1:14">
      <c r="A55" t="str">
        <f>"Norman"</f>
        <v>Norman</v>
      </c>
      <c r="B55">
        <v>1</v>
      </c>
      <c r="D55">
        <v>1</v>
      </c>
      <c r="E55">
        <v>25</v>
      </c>
      <c r="F55" s="1">
        <v>42948</v>
      </c>
      <c r="G55" s="1">
        <v>42948</v>
      </c>
      <c r="H55">
        <v>11</v>
      </c>
      <c r="I55">
        <v>80.939999999999984</v>
      </c>
      <c r="J55">
        <v>0</v>
      </c>
      <c r="K55">
        <v>35.065345200000003</v>
      </c>
      <c r="L55">
        <v>-97.484357899999992</v>
      </c>
      <c r="M55" s="5">
        <f>ACOS(COS(RADIANS(90-$P$2)) *COS(RADIANS(90-Table225[[#This Row],[Latitude]])) +SIN(RADIANS(90-$P$2)) *SIN(RADIANS(90-Table225[[#This Row],[Latitude]])) *COS(RADIANS($Q$2-Table225[[#This Row],[Longitude]]))) *3958.756</f>
        <v>9.9541600162234207</v>
      </c>
      <c r="N55" s="5">
        <f>Table22[[#This Row],[Permit Approval Date]]-Table22[[#This Row],[Permit Submitted Date]]</f>
        <v>0</v>
      </c>
    </row>
    <row r="56" spans="1:14">
      <c r="A56" t="str">
        <f>"Norman"</f>
        <v>Norman</v>
      </c>
      <c r="B56">
        <v>0</v>
      </c>
      <c r="D56">
        <v>1</v>
      </c>
      <c r="E56">
        <v>25</v>
      </c>
      <c r="F56" s="1">
        <v>42957</v>
      </c>
      <c r="G56" s="1">
        <v>42957</v>
      </c>
      <c r="H56">
        <v>5</v>
      </c>
      <c r="I56">
        <v>41.63</v>
      </c>
      <c r="J56">
        <v>0</v>
      </c>
      <c r="K56">
        <v>35.232937899999996</v>
      </c>
      <c r="L56">
        <v>-97.006161599999999</v>
      </c>
      <c r="M56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6" s="5">
        <f>Table22[[#This Row],[Permit Approval Date]]-Table22[[#This Row],[Permit Submitted Date]]</f>
        <v>0</v>
      </c>
    </row>
    <row r="57" spans="1:14">
      <c r="A57" t="str">
        <f>"Norman"</f>
        <v>Norman</v>
      </c>
      <c r="B57">
        <v>1</v>
      </c>
      <c r="D57">
        <v>1</v>
      </c>
      <c r="E57">
        <v>25</v>
      </c>
      <c r="F57" s="1">
        <v>42969</v>
      </c>
      <c r="G57" s="1">
        <v>42972</v>
      </c>
      <c r="H57">
        <v>6</v>
      </c>
      <c r="I57">
        <v>49.569999999999993</v>
      </c>
      <c r="J57">
        <v>0</v>
      </c>
      <c r="K57">
        <v>35.385345200000003</v>
      </c>
      <c r="L57">
        <v>-97.614357900000002</v>
      </c>
      <c r="M57" s="5">
        <f>ACOS(COS(RADIANS(90-$P$2)) *COS(RADIANS(90-Table225[[#This Row],[Latitude]])) +SIN(RADIANS(90-$P$2)) *SIN(RADIANS(90-Table225[[#This Row],[Latitude]])) *COS(RADIANS($Q$2-Table225[[#This Row],[Longitude]]))) *3958.756</f>
        <v>15.585557003203469</v>
      </c>
      <c r="N57" s="5">
        <f>Table22[[#This Row],[Permit Approval Date]]-Table22[[#This Row],[Permit Submitted Date]]</f>
        <v>0</v>
      </c>
    </row>
    <row r="58" spans="1:14">
      <c r="A58" t="str">
        <f>"Norman"</f>
        <v>Norman</v>
      </c>
      <c r="B58">
        <v>1</v>
      </c>
      <c r="D58">
        <v>1</v>
      </c>
      <c r="E58">
        <v>25</v>
      </c>
      <c r="F58" s="1">
        <v>42977</v>
      </c>
      <c r="G58" s="1">
        <v>42977</v>
      </c>
      <c r="H58">
        <v>12</v>
      </c>
      <c r="I58">
        <v>82.52000000000001</v>
      </c>
      <c r="J58">
        <v>7.77</v>
      </c>
      <c r="K58">
        <v>35.370556999999998</v>
      </c>
      <c r="L58">
        <v>-97.550181400000014</v>
      </c>
      <c r="M58" s="5">
        <f>ACOS(COS(RADIANS(90-$P$2)) *COS(RADIANS(90-Table225[[#This Row],[Latitude]])) +SIN(RADIANS(90-$P$2)) *SIN(RADIANS(90-Table225[[#This Row],[Latitude]])) *COS(RADIANS($Q$2-Table225[[#This Row],[Longitude]]))) *3958.756</f>
        <v>12.778003367772808</v>
      </c>
      <c r="N58" s="5">
        <f>Table22[[#This Row],[Permit Approval Date]]-Table22[[#This Row],[Permit Submitted Date]]</f>
        <v>2</v>
      </c>
    </row>
    <row r="59" spans="1:14">
      <c r="A59" t="str">
        <f>"Norman"</f>
        <v>Norman</v>
      </c>
      <c r="B59">
        <v>1</v>
      </c>
      <c r="D59">
        <v>1</v>
      </c>
      <c r="E59">
        <v>25</v>
      </c>
      <c r="F59" s="1">
        <v>42978</v>
      </c>
      <c r="G59" s="1">
        <v>42986</v>
      </c>
      <c r="H59">
        <v>5</v>
      </c>
      <c r="I59">
        <v>42.06</v>
      </c>
      <c r="J59">
        <v>0</v>
      </c>
      <c r="K59">
        <v>35.170055100000098</v>
      </c>
      <c r="L59">
        <v>-97.462210400000004</v>
      </c>
      <c r="M59" s="5">
        <f>ACOS(COS(RADIANS(90-$P$2)) *COS(RADIANS(90-Table225[[#This Row],[Latitude]])) +SIN(RADIANS(90-$P$2)) *SIN(RADIANS(90-Table225[[#This Row],[Latitude]])) *COS(RADIANS($Q$2-Table225[[#This Row],[Longitude]]))) *3958.756</f>
        <v>2.6394802156242476</v>
      </c>
      <c r="N59" s="5">
        <f>Table22[[#This Row],[Permit Approval Date]]-Table22[[#This Row],[Permit Submitted Date]]</f>
        <v>7</v>
      </c>
    </row>
    <row r="60" spans="1:14">
      <c r="A60" t="str">
        <f>"Norman"</f>
        <v>Norman</v>
      </c>
      <c r="B60">
        <v>1</v>
      </c>
      <c r="D60">
        <v>1</v>
      </c>
      <c r="E60">
        <v>25</v>
      </c>
      <c r="F60" s="1">
        <v>42985</v>
      </c>
      <c r="G60" s="1">
        <v>43003</v>
      </c>
      <c r="H60">
        <v>10</v>
      </c>
      <c r="I60">
        <v>89.98</v>
      </c>
      <c r="J60">
        <v>0</v>
      </c>
      <c r="K60">
        <v>34.938141999999999</v>
      </c>
      <c r="L60">
        <v>-97.215610999999996</v>
      </c>
      <c r="M60" s="5">
        <f>ACOS(COS(RADIANS(90-$P$2)) *COS(RADIANS(90-Table225[[#This Row],[Latitude]])) +SIN(RADIANS(90-$P$2)) *SIN(RADIANS(90-Table225[[#This Row],[Latitude]])) *COS(RADIANS($Q$2-Table225[[#This Row],[Longitude]]))) *3958.756</f>
        <v>22.656902942758002</v>
      </c>
      <c r="N60" s="5">
        <f>Table22[[#This Row],[Permit Approval Date]]-Table22[[#This Row],[Permit Submitted Date]]</f>
        <v>4</v>
      </c>
    </row>
    <row r="61" spans="1:14">
      <c r="A61" t="str">
        <f>"Norman"</f>
        <v>Norman</v>
      </c>
      <c r="B61">
        <v>1</v>
      </c>
      <c r="D61">
        <v>1</v>
      </c>
      <c r="E61">
        <v>25</v>
      </c>
      <c r="F61" s="1">
        <v>42987</v>
      </c>
      <c r="G61" s="1">
        <v>42989</v>
      </c>
      <c r="H61">
        <v>7</v>
      </c>
      <c r="I61">
        <v>49.22</v>
      </c>
      <c r="J61">
        <v>0</v>
      </c>
      <c r="K61">
        <v>35.008141999999999</v>
      </c>
      <c r="L61">
        <v>-97.06561099999999</v>
      </c>
      <c r="M61" s="5">
        <f>ACOS(COS(RADIANS(90-$P$2)) *COS(RADIANS(90-Table225[[#This Row],[Latitude]])) +SIN(RADIANS(90-$P$2)) *SIN(RADIANS(90-Table225[[#This Row],[Latitude]])) *COS(RADIANS($Q$2-Table225[[#This Row],[Longitude]]))) *3958.756</f>
        <v>25.511081463528892</v>
      </c>
      <c r="N61" s="5">
        <f>Table22[[#This Row],[Permit Approval Date]]-Table22[[#This Row],[Permit Submitted Date]]</f>
        <v>0</v>
      </c>
    </row>
    <row r="62" spans="1:14">
      <c r="A62" t="str">
        <f>"Norman"</f>
        <v>Norman</v>
      </c>
      <c r="B62">
        <v>0</v>
      </c>
      <c r="D62">
        <v>1</v>
      </c>
      <c r="E62">
        <v>25</v>
      </c>
      <c r="F62" s="1">
        <v>42998</v>
      </c>
      <c r="G62" s="1">
        <v>42998</v>
      </c>
      <c r="H62">
        <v>9</v>
      </c>
      <c r="I62">
        <v>86.8</v>
      </c>
      <c r="J62">
        <v>0</v>
      </c>
      <c r="K62">
        <v>35.232937899999996</v>
      </c>
      <c r="L62">
        <v>-97.006161599999999</v>
      </c>
      <c r="M6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2" s="5">
        <f>Table22[[#This Row],[Permit Approval Date]]-Table22[[#This Row],[Permit Submitted Date]]</f>
        <v>0</v>
      </c>
    </row>
    <row r="63" spans="1:14">
      <c r="A63" t="str">
        <f>"Norman"</f>
        <v>Norman</v>
      </c>
      <c r="B63">
        <v>1</v>
      </c>
      <c r="D63">
        <v>1</v>
      </c>
      <c r="E63">
        <v>25</v>
      </c>
      <c r="F63" s="1">
        <v>43000</v>
      </c>
      <c r="G63" s="1">
        <v>43000</v>
      </c>
      <c r="H63">
        <v>8</v>
      </c>
      <c r="I63">
        <v>54.51</v>
      </c>
      <c r="J63">
        <v>0</v>
      </c>
      <c r="K63">
        <v>35.260556999999999</v>
      </c>
      <c r="L63">
        <v>-97.540181399999994</v>
      </c>
      <c r="M63" s="5">
        <f>ACOS(COS(RADIANS(90-$P$2)) *COS(RADIANS(90-Table225[[#This Row],[Latitude]])) +SIN(RADIANS(90-$P$2)) *SIN(RADIANS(90-Table225[[#This Row],[Latitude]])) *COS(RADIANS($Q$2-Table225[[#This Row],[Longitude]]))) *3958.756</f>
        <v>6.4849763629514818</v>
      </c>
      <c r="N63" s="5">
        <f>Table22[[#This Row],[Permit Approval Date]]-Table22[[#This Row],[Permit Submitted Date]]</f>
        <v>8</v>
      </c>
    </row>
    <row r="64" spans="1:14">
      <c r="A64" t="str">
        <f>"Norman"</f>
        <v>Norman</v>
      </c>
      <c r="B64">
        <v>0</v>
      </c>
      <c r="D64">
        <v>1</v>
      </c>
      <c r="E64">
        <v>25</v>
      </c>
      <c r="F64" s="1">
        <v>43007</v>
      </c>
      <c r="G64" s="1">
        <v>43019</v>
      </c>
      <c r="H64">
        <v>14</v>
      </c>
      <c r="I64">
        <v>111.51</v>
      </c>
      <c r="J64">
        <v>0</v>
      </c>
      <c r="K64">
        <v>35.162937899999996</v>
      </c>
      <c r="L64">
        <v>-96.9261616</v>
      </c>
      <c r="M64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64" s="5">
        <f>Table22[[#This Row],[Permit Approval Date]]-Table22[[#This Row],[Permit Submitted Date]]</f>
        <v>4</v>
      </c>
    </row>
    <row r="65" spans="1:14">
      <c r="A65" t="str">
        <f>"Norman"</f>
        <v>Norman</v>
      </c>
      <c r="B65">
        <v>1</v>
      </c>
      <c r="D65">
        <v>1</v>
      </c>
      <c r="E65">
        <v>25</v>
      </c>
      <c r="F65" s="1">
        <v>43007</v>
      </c>
      <c r="G65" s="1">
        <v>43013</v>
      </c>
      <c r="H65">
        <v>8</v>
      </c>
      <c r="I65">
        <v>59</v>
      </c>
      <c r="J65">
        <v>0</v>
      </c>
      <c r="K65">
        <v>35.200955</v>
      </c>
      <c r="L65">
        <v>-97.271640000000005</v>
      </c>
      <c r="M65" s="5">
        <f>ACOS(COS(RADIANS(90-$P$2)) *COS(RADIANS(90-Table225[[#This Row],[Latitude]])) +SIN(RADIANS(90-$P$2)) *SIN(RADIANS(90-Table225[[#This Row],[Latitude]])) *COS(RADIANS($Q$2-Table225[[#This Row],[Longitude]]))) *3958.756</f>
        <v>9.8850734191735814</v>
      </c>
      <c r="N65" s="5">
        <f>Table22[[#This Row],[Permit Approval Date]]-Table22[[#This Row],[Permit Submitted Date]]</f>
        <v>7</v>
      </c>
    </row>
    <row r="66" spans="1:14">
      <c r="A66" t="str">
        <f>"Norman"</f>
        <v>Norman</v>
      </c>
      <c r="B66">
        <v>1</v>
      </c>
      <c r="D66">
        <v>1</v>
      </c>
      <c r="E66">
        <v>25</v>
      </c>
      <c r="F66" s="1">
        <v>43007</v>
      </c>
      <c r="G66" s="1">
        <v>43020</v>
      </c>
      <c r="H66">
        <v>4</v>
      </c>
      <c r="I66">
        <v>34.75</v>
      </c>
      <c r="J66">
        <v>0</v>
      </c>
      <c r="K66">
        <v>35.193925</v>
      </c>
      <c r="L66">
        <v>-97.029213999999996</v>
      </c>
      <c r="M66" s="5">
        <f>ACOS(COS(RADIANS(90-$P$2)) *COS(RADIANS(90-Table225[[#This Row],[Latitude]])) +SIN(RADIANS(90-$P$2)) *SIN(RADIANS(90-Table225[[#This Row],[Latitude]])) *COS(RADIANS($Q$2-Table225[[#This Row],[Longitude]]))) *3958.756</f>
        <v>23.581293156455043</v>
      </c>
      <c r="N66" s="5">
        <f>Table22[[#This Row],[Permit Approval Date]]-Table22[[#This Row],[Permit Submitted Date]]</f>
        <v>0</v>
      </c>
    </row>
    <row r="67" spans="1:14">
      <c r="A67" t="str">
        <f>"Norman"</f>
        <v>Norman</v>
      </c>
      <c r="B67">
        <v>1</v>
      </c>
      <c r="D67">
        <v>1</v>
      </c>
      <c r="E67">
        <v>25</v>
      </c>
      <c r="F67" s="1">
        <v>43012</v>
      </c>
      <c r="G67" s="1">
        <v>43024</v>
      </c>
      <c r="H67">
        <v>10</v>
      </c>
      <c r="I67">
        <v>86.320000000000007</v>
      </c>
      <c r="J67">
        <v>0</v>
      </c>
      <c r="K67">
        <v>35.482937899999996</v>
      </c>
      <c r="L67">
        <v>-97.206161600000001</v>
      </c>
      <c r="M67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67" s="5">
        <f>Table22[[#This Row],[Permit Approval Date]]-Table22[[#This Row],[Permit Submitted Date]]</f>
        <v>26</v>
      </c>
    </row>
    <row r="68" spans="1:14">
      <c r="A68" t="str">
        <f>"Norman"</f>
        <v>Norman</v>
      </c>
      <c r="B68">
        <v>1</v>
      </c>
      <c r="D68">
        <v>1</v>
      </c>
      <c r="E68">
        <v>25</v>
      </c>
      <c r="F68" s="1">
        <v>43012</v>
      </c>
      <c r="G68" s="1">
        <v>43024</v>
      </c>
      <c r="H68">
        <v>10</v>
      </c>
      <c r="I68">
        <v>86.320000000000007</v>
      </c>
      <c r="J68">
        <v>0</v>
      </c>
      <c r="K68">
        <v>35.482937899999996</v>
      </c>
      <c r="L68">
        <v>-97.206161600000001</v>
      </c>
      <c r="M68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68" s="5">
        <f>Table22[[#This Row],[Permit Approval Date]]-Table22[[#This Row],[Permit Submitted Date]]</f>
        <v>0</v>
      </c>
    </row>
    <row r="69" spans="1:14">
      <c r="A69" t="str">
        <f>"Norman"</f>
        <v>Norman</v>
      </c>
      <c r="B69">
        <v>0</v>
      </c>
      <c r="D69">
        <v>2</v>
      </c>
      <c r="E69">
        <v>25</v>
      </c>
      <c r="F69" s="1">
        <v>43019</v>
      </c>
      <c r="G69" s="1">
        <v>43041</v>
      </c>
      <c r="H69">
        <v>8</v>
      </c>
      <c r="I69">
        <v>76.099999999999994</v>
      </c>
      <c r="J69">
        <v>0</v>
      </c>
      <c r="K69">
        <v>36.882937899999995</v>
      </c>
      <c r="L69">
        <v>-98.406161600000004</v>
      </c>
      <c r="M69" s="5">
        <f>ACOS(COS(RADIANS(90-$P$2)) *COS(RADIANS(90-Table225[[#This Row],[Latitude]])) +SIN(RADIANS(90-$P$2)) *SIN(RADIANS(90-Table225[[#This Row],[Latitude]])) *COS(RADIANS($Q$2-Table225[[#This Row],[Longitude]]))) *3958.756</f>
        <v>127.65846593289137</v>
      </c>
      <c r="N69" s="5">
        <f>Table22[[#This Row],[Permit Approval Date]]-Table22[[#This Row],[Permit Submitted Date]]</f>
        <v>13</v>
      </c>
    </row>
    <row r="70" spans="1:14">
      <c r="A70" t="str">
        <f>"Norman"</f>
        <v>Norman</v>
      </c>
      <c r="B70">
        <v>0</v>
      </c>
      <c r="D70">
        <v>1</v>
      </c>
      <c r="E70">
        <v>25</v>
      </c>
      <c r="F70" s="1">
        <v>43033</v>
      </c>
      <c r="G70" s="1">
        <v>43033</v>
      </c>
      <c r="H70">
        <v>5</v>
      </c>
      <c r="I70">
        <v>57.37</v>
      </c>
      <c r="J70">
        <v>0</v>
      </c>
      <c r="K70">
        <v>35.232937899999996</v>
      </c>
      <c r="L70">
        <v>-97.006161599999999</v>
      </c>
      <c r="M7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0" s="5">
        <f>Table22[[#This Row],[Permit Approval Date]]-Table22[[#This Row],[Permit Submitted Date]]</f>
        <v>6</v>
      </c>
    </row>
    <row r="71" spans="1:14">
      <c r="A71" t="str">
        <f>"Norman"</f>
        <v>Norman</v>
      </c>
      <c r="B71">
        <v>1</v>
      </c>
      <c r="D71">
        <v>1</v>
      </c>
      <c r="E71">
        <v>25</v>
      </c>
      <c r="F71" s="1">
        <v>43045</v>
      </c>
      <c r="G71" s="1">
        <v>43045</v>
      </c>
      <c r="H71">
        <v>11</v>
      </c>
      <c r="I71">
        <v>73.05</v>
      </c>
      <c r="J71">
        <v>1.82</v>
      </c>
      <c r="K71">
        <v>35.180556999999993</v>
      </c>
      <c r="L71">
        <v>-97.540181399999994</v>
      </c>
      <c r="M71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71" s="5">
        <f>Table22[[#This Row],[Permit Approval Date]]-Table22[[#This Row],[Permit Submitted Date]]</f>
        <v>14</v>
      </c>
    </row>
    <row r="72" spans="1:14">
      <c r="A72" t="str">
        <f>"Norman"</f>
        <v>Norman</v>
      </c>
      <c r="B72">
        <v>1</v>
      </c>
      <c r="D72">
        <v>1</v>
      </c>
      <c r="E72">
        <v>25</v>
      </c>
      <c r="F72" s="1">
        <v>43048</v>
      </c>
      <c r="G72" s="1">
        <v>43053</v>
      </c>
      <c r="H72">
        <v>9</v>
      </c>
      <c r="I72">
        <v>70.52</v>
      </c>
      <c r="J72">
        <v>0</v>
      </c>
      <c r="K72">
        <v>35.234834499999998</v>
      </c>
      <c r="L72">
        <v>-97.540178399999988</v>
      </c>
      <c r="M72" s="5">
        <f>ACOS(COS(RADIANS(90-$P$2)) *COS(RADIANS(90-Table225[[#This Row],[Latitude]])) +SIN(RADIANS(90-$P$2)) *SIN(RADIANS(90-Table225[[#This Row],[Latitude]])) *COS(RADIANS($Q$2-Table225[[#This Row],[Longitude]]))) *3958.756</f>
        <v>5.6425836010615491</v>
      </c>
      <c r="N72" s="5">
        <f>Table22[[#This Row],[Permit Approval Date]]-Table22[[#This Row],[Permit Submitted Date]]</f>
        <v>2</v>
      </c>
    </row>
    <row r="73" spans="1:14">
      <c r="A73" t="str">
        <f>"Norman"</f>
        <v>Norman</v>
      </c>
      <c r="B73">
        <v>1</v>
      </c>
      <c r="D73">
        <v>1</v>
      </c>
      <c r="E73">
        <v>25</v>
      </c>
      <c r="F73" s="1">
        <v>43048</v>
      </c>
      <c r="G73" s="1">
        <v>43066</v>
      </c>
      <c r="H73">
        <v>6</v>
      </c>
      <c r="I73">
        <v>30.93</v>
      </c>
      <c r="J73">
        <v>3.17</v>
      </c>
      <c r="K73">
        <v>35.180556999999993</v>
      </c>
      <c r="L73">
        <v>-97.540181399999994</v>
      </c>
      <c r="M73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73" s="5">
        <f>Table22[[#This Row],[Permit Approval Date]]-Table22[[#This Row],[Permit Submitted Date]]</f>
        <v>8</v>
      </c>
    </row>
    <row r="74" spans="1:14">
      <c r="A74" t="str">
        <f>"Norman"</f>
        <v>Norman</v>
      </c>
      <c r="B74">
        <v>1</v>
      </c>
      <c r="C74">
        <v>1</v>
      </c>
      <c r="D74">
        <v>1</v>
      </c>
      <c r="E74">
        <v>25</v>
      </c>
      <c r="F74" s="1">
        <v>43075</v>
      </c>
      <c r="G74" s="1">
        <v>43075</v>
      </c>
      <c r="H74">
        <v>6</v>
      </c>
      <c r="I74">
        <v>41.75</v>
      </c>
      <c r="J74">
        <v>11.52</v>
      </c>
      <c r="K74">
        <v>35.180556999999993</v>
      </c>
      <c r="L74">
        <v>-97.540181399999994</v>
      </c>
      <c r="M74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74" s="5">
        <f>Table22[[#This Row],[Permit Approval Date]]-Table22[[#This Row],[Permit Submitted Date]]</f>
        <v>7</v>
      </c>
    </row>
    <row r="75" spans="1:14">
      <c r="A75" t="str">
        <f>"Norman"</f>
        <v>Norman</v>
      </c>
      <c r="B75">
        <v>1</v>
      </c>
      <c r="D75">
        <v>1</v>
      </c>
      <c r="E75">
        <v>25</v>
      </c>
      <c r="F75" s="1">
        <v>43077</v>
      </c>
      <c r="G75" s="1">
        <v>43080</v>
      </c>
      <c r="H75">
        <v>4</v>
      </c>
      <c r="I75">
        <v>25.48</v>
      </c>
      <c r="J75">
        <v>1.02</v>
      </c>
      <c r="K75">
        <v>35.233924999999999</v>
      </c>
      <c r="L75">
        <v>-97.269214000000005</v>
      </c>
      <c r="M75" s="5">
        <f>ACOS(COS(RADIANS(90-$P$2)) *COS(RADIANS(90-Table225[[#This Row],[Latitude]])) +SIN(RADIANS(90-$P$2)) *SIN(RADIANS(90-Table225[[#This Row],[Latitude]])) *COS(RADIANS($Q$2-Table225[[#This Row],[Longitude]]))) *3958.756</f>
        <v>10.196972675987457</v>
      </c>
      <c r="N75" s="5">
        <f>Table22[[#This Row],[Permit Approval Date]]-Table22[[#This Row],[Permit Submitted Date]]</f>
        <v>0</v>
      </c>
    </row>
    <row r="76" spans="1:14">
      <c r="A76" t="str">
        <f>"Norman"</f>
        <v>Norman</v>
      </c>
      <c r="B76">
        <v>1</v>
      </c>
      <c r="D76">
        <v>1</v>
      </c>
      <c r="E76">
        <v>25</v>
      </c>
      <c r="F76" s="1">
        <v>43081</v>
      </c>
      <c r="G76" s="1">
        <v>43081</v>
      </c>
      <c r="H76">
        <v>5</v>
      </c>
      <c r="I76">
        <v>25.54</v>
      </c>
      <c r="J76">
        <v>5.45</v>
      </c>
      <c r="K76">
        <v>35.260556999999999</v>
      </c>
      <c r="L76">
        <v>-97.540181399999994</v>
      </c>
      <c r="M76" s="5">
        <f>ACOS(COS(RADIANS(90-$P$2)) *COS(RADIANS(90-Table225[[#This Row],[Latitude]])) +SIN(RADIANS(90-$P$2)) *SIN(RADIANS(90-Table225[[#This Row],[Latitude]])) *COS(RADIANS($Q$2-Table225[[#This Row],[Longitude]]))) *3958.756</f>
        <v>6.4849763629514818</v>
      </c>
      <c r="N76" s="5">
        <f>Table22[[#This Row],[Permit Approval Date]]-Table22[[#This Row],[Permit Submitted Date]]</f>
        <v>0</v>
      </c>
    </row>
    <row r="77" spans="1:14">
      <c r="A77" t="str">
        <f>"Norman"</f>
        <v>Norman</v>
      </c>
      <c r="B77">
        <v>0</v>
      </c>
      <c r="D77">
        <v>1</v>
      </c>
      <c r="E77">
        <v>26</v>
      </c>
      <c r="F77" s="1">
        <v>42374</v>
      </c>
      <c r="G77" s="1">
        <v>42389</v>
      </c>
      <c r="H77">
        <v>19</v>
      </c>
      <c r="I77">
        <v>125</v>
      </c>
      <c r="J77">
        <v>1</v>
      </c>
      <c r="K77">
        <v>35.292937899999998</v>
      </c>
      <c r="L77">
        <v>-97.206161600000001</v>
      </c>
      <c r="M77" s="5">
        <f>ACOS(COS(RADIANS(90-$P$2)) *COS(RADIANS(90-Table225[[#This Row],[Latitude]])) +SIN(RADIANS(90-$P$2)) *SIN(RADIANS(90-Table225[[#This Row],[Latitude]])) *COS(RADIANS($Q$2-Table225[[#This Row],[Longitude]]))) *3958.756</f>
        <v>14.836066501105948</v>
      </c>
      <c r="N77" s="5">
        <f>Table22[[#This Row],[Permit Approval Date]]-Table22[[#This Row],[Permit Submitted Date]]</f>
        <v>0</v>
      </c>
    </row>
    <row r="78" spans="1:14">
      <c r="A78" t="str">
        <f>"Norman"</f>
        <v>Norman</v>
      </c>
      <c r="B78">
        <v>0</v>
      </c>
      <c r="D78">
        <v>1</v>
      </c>
      <c r="E78">
        <v>26</v>
      </c>
      <c r="F78" s="1">
        <v>42380</v>
      </c>
      <c r="G78" s="1">
        <v>42383</v>
      </c>
      <c r="H78">
        <v>8</v>
      </c>
      <c r="I78">
        <v>67.5</v>
      </c>
      <c r="J78">
        <v>3</v>
      </c>
      <c r="K78">
        <v>35.242937899999994</v>
      </c>
      <c r="L78">
        <v>-97.636161600000008</v>
      </c>
      <c r="M78" s="5">
        <f>ACOS(COS(RADIANS(90-$P$2)) *COS(RADIANS(90-Table225[[#This Row],[Latitude]])) +SIN(RADIANS(90-$P$2)) *SIN(RADIANS(90-Table225[[#This Row],[Latitude]])) *COS(RADIANS($Q$2-Table225[[#This Row],[Longitude]]))) *3958.756</f>
        <v>10.997307585302561</v>
      </c>
      <c r="N78" s="5">
        <f>Table22[[#This Row],[Permit Approval Date]]-Table22[[#This Row],[Permit Submitted Date]]</f>
        <v>9</v>
      </c>
    </row>
    <row r="79" spans="1:14">
      <c r="A79" t="str">
        <f>"Norman"</f>
        <v>Norman</v>
      </c>
      <c r="B79">
        <v>0</v>
      </c>
      <c r="D79">
        <v>1</v>
      </c>
      <c r="E79">
        <v>26</v>
      </c>
      <c r="F79" s="1">
        <v>42412</v>
      </c>
      <c r="G79" s="1">
        <v>42412</v>
      </c>
      <c r="H79">
        <v>6</v>
      </c>
      <c r="I79">
        <v>48</v>
      </c>
      <c r="J79">
        <v>0</v>
      </c>
      <c r="K79">
        <v>34.992937899999994</v>
      </c>
      <c r="L79">
        <v>-97.256161599999999</v>
      </c>
      <c r="M79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79" s="5">
        <f>Table22[[#This Row],[Permit Approval Date]]-Table22[[#This Row],[Permit Submitted Date]]</f>
        <v>4</v>
      </c>
    </row>
    <row r="80" spans="1:14">
      <c r="A80" t="str">
        <f>"Norman"</f>
        <v>Norman</v>
      </c>
      <c r="B80">
        <v>0</v>
      </c>
      <c r="D80">
        <v>1</v>
      </c>
      <c r="E80">
        <v>26</v>
      </c>
      <c r="F80" s="1">
        <v>42422</v>
      </c>
      <c r="G80" s="1">
        <v>42422</v>
      </c>
      <c r="H80">
        <v>8</v>
      </c>
      <c r="I80">
        <v>62.5</v>
      </c>
      <c r="J80">
        <v>0</v>
      </c>
      <c r="K80">
        <v>34.992937899999994</v>
      </c>
      <c r="L80">
        <v>-97.256161599999999</v>
      </c>
      <c r="M80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80" s="5">
        <f>Table22[[#This Row],[Permit Approval Date]]-Table22[[#This Row],[Permit Submitted Date]]</f>
        <v>0</v>
      </c>
    </row>
    <row r="81" spans="1:14">
      <c r="A81" t="str">
        <f>"Norman"</f>
        <v>Norman</v>
      </c>
      <c r="B81">
        <v>0</v>
      </c>
      <c r="D81">
        <v>1</v>
      </c>
      <c r="E81">
        <v>26</v>
      </c>
      <c r="F81" s="1">
        <v>42453</v>
      </c>
      <c r="G81" s="1">
        <v>42453</v>
      </c>
      <c r="H81">
        <v>15</v>
      </c>
      <c r="I81">
        <v>149.5</v>
      </c>
      <c r="J81">
        <v>0</v>
      </c>
      <c r="K81">
        <v>34.902937899999998</v>
      </c>
      <c r="L81">
        <v>-97.886161600000008</v>
      </c>
      <c r="M81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81" s="5">
        <f>Table22[[#This Row],[Permit Approval Date]]-Table22[[#This Row],[Permit Submitted Date]]</f>
        <v>19</v>
      </c>
    </row>
    <row r="82" spans="1:14">
      <c r="A82" t="str">
        <f>"Norman"</f>
        <v>Norman</v>
      </c>
      <c r="B82">
        <v>0</v>
      </c>
      <c r="D82">
        <v>1</v>
      </c>
      <c r="E82">
        <v>26</v>
      </c>
      <c r="F82" s="1">
        <v>42461</v>
      </c>
      <c r="G82" s="1">
        <v>42461</v>
      </c>
      <c r="H82">
        <v>8</v>
      </c>
      <c r="I82">
        <v>77.5</v>
      </c>
      <c r="J82">
        <v>0</v>
      </c>
      <c r="K82">
        <v>35.232937899999996</v>
      </c>
      <c r="L82">
        <v>-97.006161599999999</v>
      </c>
      <c r="M8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2" s="5">
        <f>Table22[[#This Row],[Permit Approval Date]]-Table22[[#This Row],[Permit Submitted Date]]</f>
        <v>24</v>
      </c>
    </row>
    <row r="83" spans="1:14">
      <c r="A83" t="str">
        <f>"Norman"</f>
        <v>Norman</v>
      </c>
      <c r="B83">
        <v>0</v>
      </c>
      <c r="D83">
        <v>1</v>
      </c>
      <c r="E83">
        <v>26</v>
      </c>
      <c r="F83" s="1">
        <v>42501</v>
      </c>
      <c r="G83" s="1">
        <v>42501</v>
      </c>
      <c r="H83">
        <v>14</v>
      </c>
      <c r="I83">
        <v>105.5</v>
      </c>
      <c r="J83">
        <v>0</v>
      </c>
      <c r="K83">
        <v>34.902937899999998</v>
      </c>
      <c r="L83">
        <v>-97.886161600000008</v>
      </c>
      <c r="M83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83" s="5">
        <f>Table22[[#This Row],[Permit Approval Date]]-Table22[[#This Row],[Permit Submitted Date]]</f>
        <v>0</v>
      </c>
    </row>
    <row r="84" spans="1:14">
      <c r="A84" t="str">
        <f>"Norman"</f>
        <v>Norman</v>
      </c>
      <c r="B84">
        <v>0</v>
      </c>
      <c r="D84">
        <v>1</v>
      </c>
      <c r="E84">
        <v>26</v>
      </c>
      <c r="F84" s="1">
        <v>42515</v>
      </c>
      <c r="G84" s="1">
        <v>42516</v>
      </c>
      <c r="H84">
        <v>12</v>
      </c>
      <c r="I84">
        <v>106</v>
      </c>
      <c r="J84">
        <v>2.5</v>
      </c>
      <c r="K84">
        <v>35.312937899999994</v>
      </c>
      <c r="L84">
        <v>-97.116161599999998</v>
      </c>
      <c r="M84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84" s="5">
        <f>Table22[[#This Row],[Permit Approval Date]]-Table22[[#This Row],[Permit Submitted Date]]</f>
        <v>23</v>
      </c>
    </row>
    <row r="85" spans="1:14">
      <c r="A85" t="str">
        <f>"Norman"</f>
        <v>Norman</v>
      </c>
      <c r="B85">
        <v>0</v>
      </c>
      <c r="D85">
        <v>1</v>
      </c>
      <c r="E85">
        <v>26</v>
      </c>
      <c r="F85" s="1">
        <v>42522</v>
      </c>
      <c r="G85" s="1">
        <v>42528</v>
      </c>
      <c r="H85">
        <v>7</v>
      </c>
      <c r="I85">
        <v>65</v>
      </c>
      <c r="J85">
        <v>0</v>
      </c>
      <c r="K85">
        <v>35.362937899999999</v>
      </c>
      <c r="L85">
        <v>-97.236161600000003</v>
      </c>
      <c r="M85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85" s="5">
        <f>Table22[[#This Row],[Permit Approval Date]]-Table22[[#This Row],[Permit Submitted Date]]</f>
        <v>1</v>
      </c>
    </row>
    <row r="86" spans="1:14">
      <c r="A86" t="str">
        <f>"Norman"</f>
        <v>Norman</v>
      </c>
      <c r="B86">
        <v>0</v>
      </c>
      <c r="D86">
        <v>1</v>
      </c>
      <c r="E86">
        <v>26</v>
      </c>
      <c r="F86" s="1">
        <v>42529</v>
      </c>
      <c r="G86" s="1">
        <v>42529</v>
      </c>
      <c r="H86">
        <v>7</v>
      </c>
      <c r="I86">
        <v>44</v>
      </c>
      <c r="J86">
        <v>0</v>
      </c>
      <c r="K86">
        <v>35.282937899999993</v>
      </c>
      <c r="L86">
        <v>-96.756161599999999</v>
      </c>
      <c r="M86" s="5">
        <f>ACOS(COS(RADIANS(90-$P$2)) *COS(RADIANS(90-Table225[[#This Row],[Latitude]])) +SIN(RADIANS(90-$P$2)) *SIN(RADIANS(90-Table225[[#This Row],[Latitude]])) *COS(RADIANS($Q$2-Table225[[#This Row],[Longitude]]))) *3958.756</f>
        <v>39.321591610794655</v>
      </c>
      <c r="N86" s="5">
        <f>Table22[[#This Row],[Permit Approval Date]]-Table22[[#This Row],[Permit Submitted Date]]</f>
        <v>16</v>
      </c>
    </row>
    <row r="87" spans="1:14">
      <c r="A87" t="str">
        <f>"Norman"</f>
        <v>Norman</v>
      </c>
      <c r="B87">
        <v>0</v>
      </c>
      <c r="D87">
        <v>2</v>
      </c>
      <c r="E87">
        <v>26</v>
      </c>
      <c r="F87" s="1">
        <v>42562</v>
      </c>
      <c r="G87" s="1">
        <v>42562</v>
      </c>
      <c r="H87">
        <v>9</v>
      </c>
      <c r="I87">
        <v>77</v>
      </c>
      <c r="J87">
        <v>0</v>
      </c>
      <c r="K87">
        <v>36.262937899999997</v>
      </c>
      <c r="L87">
        <v>-97.766161600000004</v>
      </c>
      <c r="M87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87" s="5">
        <f>Table22[[#This Row],[Permit Approval Date]]-Table22[[#This Row],[Permit Submitted Date]]</f>
        <v>1</v>
      </c>
    </row>
    <row r="88" spans="1:14">
      <c r="A88" t="str">
        <f>"Norman"</f>
        <v>Norman</v>
      </c>
      <c r="B88">
        <v>0</v>
      </c>
      <c r="D88">
        <v>2</v>
      </c>
      <c r="E88">
        <v>26</v>
      </c>
      <c r="F88" s="1">
        <v>42569</v>
      </c>
      <c r="G88" s="1">
        <v>42569</v>
      </c>
      <c r="H88">
        <v>3</v>
      </c>
      <c r="I88">
        <v>34.5</v>
      </c>
      <c r="J88">
        <v>0</v>
      </c>
      <c r="K88">
        <v>34.962937899999993</v>
      </c>
      <c r="L88">
        <v>-97.966161600000007</v>
      </c>
      <c r="M88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8" s="5">
        <f>Table22[[#This Row],[Permit Approval Date]]-Table22[[#This Row],[Permit Submitted Date]]</f>
        <v>6</v>
      </c>
    </row>
    <row r="89" spans="1:14">
      <c r="A89" t="str">
        <f>"Norman"</f>
        <v>Norman</v>
      </c>
      <c r="B89">
        <v>0</v>
      </c>
      <c r="D89">
        <v>1</v>
      </c>
      <c r="E89">
        <v>26</v>
      </c>
      <c r="F89" s="1">
        <v>42569</v>
      </c>
      <c r="G89" s="1">
        <v>42569</v>
      </c>
      <c r="H89">
        <v>3</v>
      </c>
      <c r="I89">
        <v>34.5</v>
      </c>
      <c r="J89">
        <v>0</v>
      </c>
      <c r="K89">
        <v>34.962937899999993</v>
      </c>
      <c r="L89">
        <v>-97.966161600000007</v>
      </c>
      <c r="M89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9" s="5">
        <f>Table22[[#This Row],[Permit Approval Date]]-Table22[[#This Row],[Permit Submitted Date]]</f>
        <v>1</v>
      </c>
    </row>
    <row r="90" spans="1:14">
      <c r="A90" t="str">
        <f>"Norman"</f>
        <v>Norman</v>
      </c>
      <c r="B90">
        <v>0</v>
      </c>
      <c r="D90">
        <v>1</v>
      </c>
      <c r="E90">
        <v>26</v>
      </c>
      <c r="F90" s="1">
        <v>42600</v>
      </c>
      <c r="G90" s="1">
        <v>42600</v>
      </c>
      <c r="H90">
        <v>12</v>
      </c>
      <c r="I90">
        <v>81.83</v>
      </c>
      <c r="J90">
        <v>0</v>
      </c>
      <c r="K90">
        <v>34.902937899999998</v>
      </c>
      <c r="L90">
        <v>-97.376161600000003</v>
      </c>
      <c r="M90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90" s="5">
        <f>Table22[[#This Row],[Permit Approval Date]]-Table22[[#This Row],[Permit Submitted Date]]</f>
        <v>5</v>
      </c>
    </row>
    <row r="91" spans="1:14">
      <c r="A91" t="str">
        <f>"Norman"</f>
        <v>Norman</v>
      </c>
      <c r="B91">
        <v>0</v>
      </c>
      <c r="D91">
        <v>1</v>
      </c>
      <c r="E91">
        <v>26</v>
      </c>
      <c r="F91" s="1">
        <v>42601</v>
      </c>
      <c r="G91" s="1">
        <v>42601</v>
      </c>
      <c r="H91">
        <v>11</v>
      </c>
      <c r="I91">
        <v>77.5</v>
      </c>
      <c r="J91">
        <v>0</v>
      </c>
      <c r="K91">
        <v>35.082937899999997</v>
      </c>
      <c r="L91">
        <v>-97.616161599999998</v>
      </c>
      <c r="M91" s="5">
        <f>ACOS(COS(RADIANS(90-$P$2)) *COS(RADIANS(90-Table225[[#This Row],[Latitude]])) +SIN(RADIANS(90-$P$2)) *SIN(RADIANS(90-Table225[[#This Row],[Latitude]])) *COS(RADIANS($Q$2-Table225[[#This Row],[Longitude]]))) *3958.756</f>
        <v>12.811370472846091</v>
      </c>
      <c r="N91" s="5">
        <f>Table22[[#This Row],[Permit Approval Date]]-Table22[[#This Row],[Permit Submitted Date]]</f>
        <v>0</v>
      </c>
    </row>
    <row r="92" spans="1:14">
      <c r="A92" t="str">
        <f>"Norman"</f>
        <v>Norman</v>
      </c>
      <c r="B92">
        <v>0</v>
      </c>
      <c r="D92">
        <v>1</v>
      </c>
      <c r="E92">
        <v>26</v>
      </c>
      <c r="F92" s="1">
        <v>42605</v>
      </c>
      <c r="G92" s="1">
        <v>42605</v>
      </c>
      <c r="H92">
        <v>8</v>
      </c>
      <c r="I92">
        <v>66</v>
      </c>
      <c r="J92">
        <v>0</v>
      </c>
      <c r="K92">
        <v>36.002937899999999</v>
      </c>
      <c r="L92">
        <v>-97.346161600000002</v>
      </c>
      <c r="M92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92" s="5">
        <f>Table22[[#This Row],[Permit Approval Date]]-Table22[[#This Row],[Permit Submitted Date]]</f>
        <v>12</v>
      </c>
    </row>
    <row r="93" spans="1:14">
      <c r="A93" t="str">
        <f>"Norman"</f>
        <v>Norman</v>
      </c>
      <c r="B93">
        <v>0</v>
      </c>
      <c r="D93">
        <v>1</v>
      </c>
      <c r="E93">
        <v>26</v>
      </c>
      <c r="F93" s="1">
        <v>42621</v>
      </c>
      <c r="G93" s="1">
        <v>42621</v>
      </c>
      <c r="H93">
        <v>12</v>
      </c>
      <c r="I93">
        <v>94.500000000000014</v>
      </c>
      <c r="J93">
        <v>0</v>
      </c>
      <c r="K93">
        <v>34.992937899999994</v>
      </c>
      <c r="L93">
        <v>-97.256161599999999</v>
      </c>
      <c r="M93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93" s="5">
        <f>Table22[[#This Row],[Permit Approval Date]]-Table22[[#This Row],[Permit Submitted Date]]</f>
        <v>8</v>
      </c>
    </row>
    <row r="94" spans="1:14">
      <c r="A94" t="str">
        <f>"Norman"</f>
        <v>Norman</v>
      </c>
      <c r="B94">
        <v>0</v>
      </c>
      <c r="D94">
        <v>1</v>
      </c>
      <c r="E94">
        <v>26</v>
      </c>
      <c r="F94" s="1">
        <v>42639</v>
      </c>
      <c r="G94" s="1">
        <v>42647</v>
      </c>
      <c r="H94">
        <v>4</v>
      </c>
      <c r="I94">
        <v>37.75</v>
      </c>
      <c r="J94">
        <v>0</v>
      </c>
      <c r="K94">
        <v>35.602937899999993</v>
      </c>
      <c r="L94">
        <v>-97.686161600000005</v>
      </c>
      <c r="M94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94" s="5">
        <f>Table22[[#This Row],[Permit Approval Date]]-Table22[[#This Row],[Permit Submitted Date]]</f>
        <v>6</v>
      </c>
    </row>
    <row r="95" spans="1:14">
      <c r="A95" t="str">
        <f>"Norman"</f>
        <v>Norman</v>
      </c>
      <c r="B95">
        <v>0</v>
      </c>
      <c r="D95">
        <v>1</v>
      </c>
      <c r="E95">
        <v>26</v>
      </c>
      <c r="F95" s="1">
        <v>42649</v>
      </c>
      <c r="G95" s="1">
        <v>42649</v>
      </c>
      <c r="H95">
        <v>12</v>
      </c>
      <c r="I95">
        <v>80.359999999999985</v>
      </c>
      <c r="J95">
        <v>0</v>
      </c>
      <c r="K95">
        <v>35.312937899999994</v>
      </c>
      <c r="L95">
        <v>-97.116161599999998</v>
      </c>
      <c r="M95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95" s="5">
        <f>Table22[[#This Row],[Permit Approval Date]]-Table22[[#This Row],[Permit Submitted Date]]</f>
        <v>0</v>
      </c>
    </row>
    <row r="96" spans="1:14">
      <c r="A96" t="str">
        <f>"Norman"</f>
        <v>Norman</v>
      </c>
      <c r="B96">
        <v>0</v>
      </c>
      <c r="D96">
        <v>1</v>
      </c>
      <c r="E96">
        <v>26</v>
      </c>
      <c r="F96" s="1">
        <v>42696</v>
      </c>
      <c r="G96" s="1">
        <v>42706</v>
      </c>
      <c r="H96">
        <v>7</v>
      </c>
      <c r="I96">
        <v>55.42</v>
      </c>
      <c r="J96">
        <v>0</v>
      </c>
      <c r="K96">
        <v>34.942937899999997</v>
      </c>
      <c r="L96">
        <v>-97.766161600000004</v>
      </c>
      <c r="M96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96" s="5">
        <f>Table22[[#This Row],[Permit Approval Date]]-Table22[[#This Row],[Permit Submitted Date]]</f>
        <v>0</v>
      </c>
    </row>
    <row r="97" spans="1:14">
      <c r="A97" t="str">
        <f>"Norman"</f>
        <v>Norman</v>
      </c>
      <c r="B97">
        <v>0</v>
      </c>
      <c r="D97">
        <v>1</v>
      </c>
      <c r="E97">
        <v>26</v>
      </c>
      <c r="F97" s="1">
        <v>42704</v>
      </c>
      <c r="G97" s="1">
        <v>42704</v>
      </c>
      <c r="H97">
        <v>5</v>
      </c>
      <c r="I97">
        <v>47.14</v>
      </c>
      <c r="J97">
        <v>0</v>
      </c>
      <c r="K97">
        <v>35.162937899999996</v>
      </c>
      <c r="L97">
        <v>-96.9261616</v>
      </c>
      <c r="M97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97" s="5">
        <f>Table22[[#This Row],[Permit Approval Date]]-Table22[[#This Row],[Permit Submitted Date]]</f>
        <v>3</v>
      </c>
    </row>
    <row r="98" spans="1:14">
      <c r="A98" t="str">
        <f>"Norman"</f>
        <v>Norman</v>
      </c>
      <c r="B98">
        <v>0</v>
      </c>
      <c r="D98">
        <v>1</v>
      </c>
      <c r="E98">
        <v>26</v>
      </c>
      <c r="F98" s="1">
        <v>42752</v>
      </c>
      <c r="G98" s="1">
        <v>42753</v>
      </c>
      <c r="H98">
        <v>8</v>
      </c>
      <c r="I98">
        <v>52.469999999999992</v>
      </c>
      <c r="J98">
        <v>0</v>
      </c>
      <c r="K98">
        <v>35.112937899999999</v>
      </c>
      <c r="L98">
        <v>-97.946161599999996</v>
      </c>
      <c r="M98" s="5">
        <f>ACOS(COS(RADIANS(90-$P$2)) *COS(RADIANS(90-Table225[[#This Row],[Latitude]])) +SIN(RADIANS(90-$P$2)) *SIN(RADIANS(90-Table225[[#This Row],[Latitude]])) *COS(RADIANS($Q$2-Table225[[#This Row],[Longitude]]))) *3958.756</f>
        <v>28.942207529288897</v>
      </c>
      <c r="N98" s="5">
        <f>Table22[[#This Row],[Permit Approval Date]]-Table22[[#This Row],[Permit Submitted Date]]</f>
        <v>0</v>
      </c>
    </row>
    <row r="99" spans="1:14">
      <c r="A99" t="str">
        <f>"Norman"</f>
        <v>Norman</v>
      </c>
      <c r="B99">
        <v>0</v>
      </c>
      <c r="D99">
        <v>1</v>
      </c>
      <c r="E99">
        <v>26</v>
      </c>
      <c r="F99" s="1">
        <v>42780</v>
      </c>
      <c r="G99" s="1">
        <v>42780</v>
      </c>
      <c r="H99">
        <v>4</v>
      </c>
      <c r="I99">
        <v>36.33</v>
      </c>
      <c r="J99">
        <v>0</v>
      </c>
      <c r="K99">
        <v>35.472937899999998</v>
      </c>
      <c r="L99">
        <v>-97.026161599999995</v>
      </c>
      <c r="M99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99" s="5">
        <f>Table22[[#This Row],[Permit Approval Date]]-Table22[[#This Row],[Permit Submitted Date]]</f>
        <v>0</v>
      </c>
    </row>
    <row r="100" spans="1:14">
      <c r="A100" t="str">
        <f>"Norman"</f>
        <v>Norman</v>
      </c>
      <c r="B100">
        <v>0</v>
      </c>
      <c r="C100">
        <v>1</v>
      </c>
      <c r="D100">
        <v>1</v>
      </c>
      <c r="E100">
        <v>26</v>
      </c>
      <c r="F100" s="1">
        <v>42802</v>
      </c>
      <c r="G100" s="1">
        <v>42808</v>
      </c>
      <c r="H100">
        <v>6</v>
      </c>
      <c r="I100">
        <v>35.229999999999997</v>
      </c>
      <c r="J100">
        <v>13.2</v>
      </c>
      <c r="K100">
        <v>35.732937899999996</v>
      </c>
      <c r="L100">
        <v>-97.766161600000004</v>
      </c>
      <c r="M100" s="5">
        <f>ACOS(COS(RADIANS(90-$P$2)) *COS(RADIANS(90-Table225[[#This Row],[Latitude]])) +SIN(RADIANS(90-$P$2)) *SIN(RADIANS(90-Table225[[#This Row],[Latitude]])) *COS(RADIANS($Q$2-Table225[[#This Row],[Longitude]]))) *3958.756</f>
        <v>40.601731374678643</v>
      </c>
      <c r="N100" s="5">
        <f>Table22[[#This Row],[Permit Approval Date]]-Table22[[#This Row],[Permit Submitted Date]]</f>
        <v>0</v>
      </c>
    </row>
    <row r="101" spans="1:14">
      <c r="A101" t="str">
        <f>"Norman"</f>
        <v>Norman</v>
      </c>
      <c r="B101">
        <v>0</v>
      </c>
      <c r="D101">
        <v>1</v>
      </c>
      <c r="E101">
        <v>26</v>
      </c>
      <c r="F101" s="1">
        <v>42809</v>
      </c>
      <c r="G101" s="1">
        <v>42822</v>
      </c>
      <c r="H101">
        <v>3</v>
      </c>
      <c r="I101">
        <v>26.73</v>
      </c>
      <c r="J101">
        <v>0</v>
      </c>
      <c r="K101">
        <v>35.222937899999998</v>
      </c>
      <c r="L101">
        <v>-97.486161600000003</v>
      </c>
      <c r="M101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101" s="5">
        <f>Table22[[#This Row],[Permit Approval Date]]-Table22[[#This Row],[Permit Submitted Date]]</f>
        <v>22</v>
      </c>
    </row>
    <row r="102" spans="1:14">
      <c r="A102" t="str">
        <f>"Norman"</f>
        <v>Norman</v>
      </c>
      <c r="B102">
        <v>0</v>
      </c>
      <c r="D102">
        <v>2</v>
      </c>
      <c r="E102">
        <v>26</v>
      </c>
      <c r="F102" s="1">
        <v>42817</v>
      </c>
      <c r="G102" s="1">
        <v>42822</v>
      </c>
      <c r="H102">
        <v>8</v>
      </c>
      <c r="I102">
        <v>67.61</v>
      </c>
      <c r="J102">
        <v>0</v>
      </c>
      <c r="K102">
        <v>35.362937899999999</v>
      </c>
      <c r="L102">
        <v>-97.236161600000003</v>
      </c>
      <c r="M102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102" s="5">
        <f>Table22[[#This Row],[Permit Approval Date]]-Table22[[#This Row],[Permit Submitted Date]]</f>
        <v>0</v>
      </c>
    </row>
    <row r="103" spans="1:14">
      <c r="A103" t="str">
        <f>"Norman"</f>
        <v>Norman</v>
      </c>
      <c r="B103">
        <v>0</v>
      </c>
      <c r="D103">
        <v>1</v>
      </c>
      <c r="E103">
        <v>26</v>
      </c>
      <c r="F103" s="1">
        <v>42835</v>
      </c>
      <c r="G103" s="1">
        <v>42843</v>
      </c>
      <c r="H103">
        <v>4</v>
      </c>
      <c r="I103">
        <v>35.17</v>
      </c>
      <c r="J103">
        <v>0</v>
      </c>
      <c r="K103">
        <v>35.242937899999994</v>
      </c>
      <c r="L103">
        <v>-97.266161600000004</v>
      </c>
      <c r="M103" s="5">
        <f>ACOS(COS(RADIANS(90-$P$2)) *COS(RADIANS(90-Table225[[#This Row],[Latitude]])) +SIN(RADIANS(90-$P$2)) *SIN(RADIANS(90-Table225[[#This Row],[Latitude]])) *COS(RADIANS($Q$2-Table225[[#This Row],[Longitude]]))) *3958.756</f>
        <v>10.49913770014671</v>
      </c>
      <c r="N103" s="5">
        <f>Table22[[#This Row],[Permit Approval Date]]-Table22[[#This Row],[Permit Submitted Date]]</f>
        <v>0</v>
      </c>
    </row>
    <row r="104" spans="1:14">
      <c r="A104" t="str">
        <f>"Norman"</f>
        <v>Norman</v>
      </c>
      <c r="B104">
        <v>0</v>
      </c>
      <c r="D104">
        <v>1</v>
      </c>
      <c r="E104">
        <v>26</v>
      </c>
      <c r="F104" s="1">
        <v>42852</v>
      </c>
      <c r="G104" s="1">
        <v>42863</v>
      </c>
      <c r="H104">
        <v>4</v>
      </c>
      <c r="I104">
        <v>26.71</v>
      </c>
      <c r="J104">
        <v>0</v>
      </c>
      <c r="K104">
        <v>35.242937899999994</v>
      </c>
      <c r="L104">
        <v>-97.636161600000008</v>
      </c>
      <c r="M104" s="5">
        <f>ACOS(COS(RADIANS(90-$P$2)) *COS(RADIANS(90-Table225[[#This Row],[Latitude]])) +SIN(RADIANS(90-$P$2)) *SIN(RADIANS(90-Table225[[#This Row],[Latitude]])) *COS(RADIANS($Q$2-Table225[[#This Row],[Longitude]]))) *3958.756</f>
        <v>10.997307585302561</v>
      </c>
      <c r="N104" s="5">
        <f>Table22[[#This Row],[Permit Approval Date]]-Table22[[#This Row],[Permit Submitted Date]]</f>
        <v>13</v>
      </c>
    </row>
    <row r="105" spans="1:14">
      <c r="A105" t="str">
        <f>"Norman"</f>
        <v>Norman</v>
      </c>
      <c r="B105">
        <v>0</v>
      </c>
      <c r="D105">
        <v>1</v>
      </c>
      <c r="E105">
        <v>26</v>
      </c>
      <c r="F105" s="1">
        <v>42860</v>
      </c>
      <c r="G105" s="1">
        <v>42874</v>
      </c>
      <c r="H105">
        <v>4</v>
      </c>
      <c r="I105">
        <v>34.479999999999997</v>
      </c>
      <c r="J105">
        <v>0</v>
      </c>
      <c r="K105">
        <v>35.212937899999993</v>
      </c>
      <c r="L105">
        <v>-97.576161600000006</v>
      </c>
      <c r="M105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105" s="5">
        <f>Table22[[#This Row],[Permit Approval Date]]-Table22[[#This Row],[Permit Submitted Date]]</f>
        <v>0</v>
      </c>
    </row>
    <row r="106" spans="1:14">
      <c r="A106" t="str">
        <f>"Norman"</f>
        <v>Norman</v>
      </c>
      <c r="B106">
        <v>0</v>
      </c>
      <c r="D106">
        <v>1</v>
      </c>
      <c r="E106">
        <v>26</v>
      </c>
      <c r="F106" s="1">
        <v>42870</v>
      </c>
      <c r="G106" s="1">
        <v>42874</v>
      </c>
      <c r="H106">
        <v>4</v>
      </c>
      <c r="I106">
        <v>30.700000000000003</v>
      </c>
      <c r="J106">
        <v>0</v>
      </c>
      <c r="K106">
        <v>35.212937899999993</v>
      </c>
      <c r="L106">
        <v>-97.576161600000006</v>
      </c>
      <c r="M106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106" s="5">
        <f>Table22[[#This Row],[Permit Approval Date]]-Table22[[#This Row],[Permit Submitted Date]]</f>
        <v>0</v>
      </c>
    </row>
    <row r="107" spans="1:14">
      <c r="A107" t="str">
        <f>"Norman"</f>
        <v>Norman</v>
      </c>
      <c r="B107">
        <v>1</v>
      </c>
      <c r="D107">
        <v>1</v>
      </c>
      <c r="E107">
        <v>26</v>
      </c>
      <c r="F107" s="1">
        <v>42878</v>
      </c>
      <c r="G107" s="1">
        <v>42886</v>
      </c>
      <c r="H107">
        <v>4</v>
      </c>
      <c r="I107">
        <v>24.19</v>
      </c>
      <c r="J107">
        <v>0</v>
      </c>
      <c r="K107">
        <v>34.662937899999996</v>
      </c>
      <c r="L107">
        <v>-97.116161599999998</v>
      </c>
      <c r="M107" s="5">
        <f>ACOS(COS(RADIANS(90-$P$2)) *COS(RADIANS(90-Table225[[#This Row],[Latitude]])) +SIN(RADIANS(90-$P$2)) *SIN(RADIANS(90-Table225[[#This Row],[Latitude]])) *COS(RADIANS($Q$2-Table225[[#This Row],[Longitude]]))) *3958.756</f>
        <v>41.935888738776761</v>
      </c>
      <c r="N107" s="5">
        <f>Table22[[#This Row],[Permit Approval Date]]-Table22[[#This Row],[Permit Submitted Date]]</f>
        <v>0</v>
      </c>
    </row>
    <row r="108" spans="1:14">
      <c r="A108" t="str">
        <f>"Norman"</f>
        <v>Norman</v>
      </c>
      <c r="B108">
        <v>1</v>
      </c>
      <c r="D108">
        <v>1</v>
      </c>
      <c r="E108">
        <v>26</v>
      </c>
      <c r="F108" s="1">
        <v>42894</v>
      </c>
      <c r="G108" s="1">
        <v>42913</v>
      </c>
      <c r="H108">
        <v>5</v>
      </c>
      <c r="I108">
        <v>68.25</v>
      </c>
      <c r="J108">
        <v>0</v>
      </c>
      <c r="K108">
        <v>35.235301499999998</v>
      </c>
      <c r="L108">
        <v>-97.466652800000006</v>
      </c>
      <c r="M108" s="5">
        <f>ACOS(COS(RADIANS(90-$P$2)) *COS(RADIANS(90-Table225[[#This Row],[Latitude]])) +SIN(RADIANS(90-$P$2)) *SIN(RADIANS(90-Table225[[#This Row],[Latitude]])) *COS(RADIANS($Q$2-Table225[[#This Row],[Longitude]]))) *3958.756</f>
        <v>2.3147773678752066</v>
      </c>
      <c r="N108" s="5">
        <f>Table22[[#This Row],[Permit Approval Date]]-Table22[[#This Row],[Permit Submitted Date]]</f>
        <v>0</v>
      </c>
    </row>
    <row r="109" spans="1:14">
      <c r="A109" t="str">
        <f>"Norman"</f>
        <v>Norman</v>
      </c>
      <c r="B109">
        <v>0</v>
      </c>
      <c r="D109">
        <v>1</v>
      </c>
      <c r="E109">
        <v>26</v>
      </c>
      <c r="F109" s="1">
        <v>42926</v>
      </c>
      <c r="G109" s="1">
        <v>42926</v>
      </c>
      <c r="H109">
        <v>3</v>
      </c>
      <c r="I109">
        <v>18.45</v>
      </c>
      <c r="J109">
        <v>0</v>
      </c>
      <c r="K109">
        <v>36.262937899999997</v>
      </c>
      <c r="L109">
        <v>-97.766161600000004</v>
      </c>
      <c r="M109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109" s="5">
        <f>Table22[[#This Row],[Permit Approval Date]]-Table22[[#This Row],[Permit Submitted Date]]</f>
        <v>0</v>
      </c>
    </row>
    <row r="110" spans="1:14">
      <c r="A110" t="str">
        <f>"Norman"</f>
        <v>Norman</v>
      </c>
      <c r="B110">
        <v>1</v>
      </c>
      <c r="D110">
        <v>1</v>
      </c>
      <c r="E110">
        <v>26</v>
      </c>
      <c r="F110" s="1">
        <v>42935</v>
      </c>
      <c r="G110" s="1">
        <v>42951</v>
      </c>
      <c r="H110">
        <v>7</v>
      </c>
      <c r="I110">
        <v>58.42</v>
      </c>
      <c r="J110">
        <v>0</v>
      </c>
      <c r="K110">
        <v>35.040954999999997</v>
      </c>
      <c r="L110">
        <v>-97.311639999999997</v>
      </c>
      <c r="M110" s="5">
        <f>ACOS(COS(RADIANS(90-$P$2)) *COS(RADIANS(90-Table225[[#This Row],[Latitude]])) +SIN(RADIANS(90-$P$2)) *SIN(RADIANS(90-Table225[[#This Row],[Latitude]])) *COS(RADIANS($Q$2-Table225[[#This Row],[Longitude]]))) *3958.756</f>
        <v>13.723512092077399</v>
      </c>
      <c r="N110" s="5">
        <f>Table22[[#This Row],[Permit Approval Date]]-Table22[[#This Row],[Permit Submitted Date]]</f>
        <v>14</v>
      </c>
    </row>
    <row r="111" spans="1:14">
      <c r="A111" t="str">
        <f>"Norman"</f>
        <v>Norman</v>
      </c>
      <c r="B111">
        <v>1</v>
      </c>
      <c r="D111">
        <v>1</v>
      </c>
      <c r="E111">
        <v>26</v>
      </c>
      <c r="F111" s="1">
        <v>42940</v>
      </c>
      <c r="G111" s="1">
        <v>42954</v>
      </c>
      <c r="H111">
        <v>7</v>
      </c>
      <c r="I111">
        <v>60.45</v>
      </c>
      <c r="J111">
        <v>0</v>
      </c>
      <c r="K111">
        <v>35.212937899999993</v>
      </c>
      <c r="L111">
        <v>-97.576161600000006</v>
      </c>
      <c r="M111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111" s="5">
        <f>Table22[[#This Row],[Permit Approval Date]]-Table22[[#This Row],[Permit Submitted Date]]</f>
        <v>26</v>
      </c>
    </row>
    <row r="112" spans="1:14">
      <c r="A112" t="str">
        <f>"Norman"</f>
        <v>Norman</v>
      </c>
      <c r="B112">
        <v>1</v>
      </c>
      <c r="D112">
        <v>1</v>
      </c>
      <c r="E112">
        <v>26</v>
      </c>
      <c r="F112" s="1">
        <v>42940</v>
      </c>
      <c r="G112" s="1">
        <v>42954</v>
      </c>
      <c r="H112">
        <v>7</v>
      </c>
      <c r="I112">
        <v>60.449999999999996</v>
      </c>
      <c r="J112">
        <v>0</v>
      </c>
      <c r="K112">
        <v>35.212937899999993</v>
      </c>
      <c r="L112">
        <v>-97.576161600000006</v>
      </c>
      <c r="M112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112" s="5">
        <f>Table22[[#This Row],[Permit Approval Date]]-Table22[[#This Row],[Permit Submitted Date]]</f>
        <v>1</v>
      </c>
    </row>
    <row r="113" spans="1:14">
      <c r="A113" t="str">
        <f>"Norman"</f>
        <v>Norman</v>
      </c>
      <c r="B113">
        <v>0</v>
      </c>
      <c r="D113">
        <v>1</v>
      </c>
      <c r="E113">
        <v>26</v>
      </c>
      <c r="F113" s="1">
        <v>42941</v>
      </c>
      <c r="G113" s="1">
        <v>42941</v>
      </c>
      <c r="H113">
        <v>4</v>
      </c>
      <c r="I113">
        <v>32.86</v>
      </c>
      <c r="J113">
        <v>0</v>
      </c>
      <c r="K113">
        <v>34.902937899999998</v>
      </c>
      <c r="L113">
        <v>-97.886161600000008</v>
      </c>
      <c r="M113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113" s="5">
        <f>Table22[[#This Row],[Permit Approval Date]]-Table22[[#This Row],[Permit Submitted Date]]</f>
        <v>0</v>
      </c>
    </row>
    <row r="114" spans="1:14">
      <c r="A114" t="str">
        <f>"Norman"</f>
        <v>Norman</v>
      </c>
      <c r="B114">
        <v>1</v>
      </c>
      <c r="D114">
        <v>1</v>
      </c>
      <c r="E114">
        <v>26</v>
      </c>
      <c r="F114" s="1">
        <v>42942</v>
      </c>
      <c r="G114" s="1">
        <v>42961</v>
      </c>
      <c r="H114">
        <v>6</v>
      </c>
      <c r="I114">
        <v>74</v>
      </c>
      <c r="J114">
        <v>0</v>
      </c>
      <c r="K114">
        <v>34.423205600000003</v>
      </c>
      <c r="L114">
        <v>-97.408782399999993</v>
      </c>
      <c r="M114" s="5">
        <f>ACOS(COS(RADIANS(90-$P$2)) *COS(RADIANS(90-Table225[[#This Row],[Latitude]])) +SIN(RADIANS(90-$P$2)) *SIN(RADIANS(90-Table225[[#This Row],[Latitude]])) *COS(RADIANS($Q$2-Table225[[#This Row],[Longitude]]))) *3958.756</f>
        <v>54.133200916842902</v>
      </c>
      <c r="N114" s="5">
        <f>Table22[[#This Row],[Permit Approval Date]]-Table22[[#This Row],[Permit Submitted Date]]</f>
        <v>12</v>
      </c>
    </row>
    <row r="115" spans="1:14">
      <c r="A115" t="str">
        <f>"Norman"</f>
        <v>Norman</v>
      </c>
      <c r="B115">
        <v>1</v>
      </c>
      <c r="D115">
        <v>1</v>
      </c>
      <c r="E115">
        <v>26</v>
      </c>
      <c r="F115" s="1">
        <v>42942</v>
      </c>
      <c r="G115" s="1">
        <v>42950</v>
      </c>
      <c r="H115">
        <v>2</v>
      </c>
      <c r="I115">
        <v>12.58</v>
      </c>
      <c r="J115">
        <v>2.9</v>
      </c>
      <c r="K115">
        <v>35.213925000000003</v>
      </c>
      <c r="L115">
        <v>-97.339213999999998</v>
      </c>
      <c r="M115" s="5">
        <f>ACOS(COS(RADIANS(90-$P$2)) *COS(RADIANS(90-Table225[[#This Row],[Latitude]])) +SIN(RADIANS(90-$P$2)) *SIN(RADIANS(90-Table225[[#This Row],[Latitude]])) *COS(RADIANS($Q$2-Table225[[#This Row],[Longitude]]))) *3958.756</f>
        <v>6.0875077162164093</v>
      </c>
      <c r="N115" s="5">
        <f>Table22[[#This Row],[Permit Approval Date]]-Table22[[#This Row],[Permit Submitted Date]]</f>
        <v>0</v>
      </c>
    </row>
    <row r="116" spans="1:14">
      <c r="A116" t="str">
        <f>"Norman"</f>
        <v>Norman</v>
      </c>
      <c r="B116">
        <v>0</v>
      </c>
      <c r="D116">
        <v>1</v>
      </c>
      <c r="E116">
        <v>26</v>
      </c>
      <c r="F116" s="1">
        <v>42957</v>
      </c>
      <c r="G116" s="1">
        <v>42957</v>
      </c>
      <c r="H116">
        <v>3</v>
      </c>
      <c r="I116">
        <v>26.619999999999997</v>
      </c>
      <c r="J116">
        <v>0</v>
      </c>
      <c r="K116">
        <v>35.162937899999996</v>
      </c>
      <c r="L116">
        <v>-96.9261616</v>
      </c>
      <c r="M116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116" s="5">
        <f>Table22[[#This Row],[Permit Approval Date]]-Table22[[#This Row],[Permit Submitted Date]]</f>
        <v>12</v>
      </c>
    </row>
    <row r="117" spans="1:14">
      <c r="A117" t="str">
        <f>"Norman"</f>
        <v>Norman</v>
      </c>
      <c r="B117">
        <v>1</v>
      </c>
      <c r="D117">
        <v>1</v>
      </c>
      <c r="E117">
        <v>26</v>
      </c>
      <c r="F117" s="1">
        <v>42962</v>
      </c>
      <c r="G117" s="1">
        <v>42970</v>
      </c>
      <c r="H117">
        <v>7</v>
      </c>
      <c r="I117">
        <v>46.239999999999995</v>
      </c>
      <c r="J117">
        <v>0</v>
      </c>
      <c r="K117">
        <v>34.693925</v>
      </c>
      <c r="L117">
        <v>-97.409213999999992</v>
      </c>
      <c r="M117" s="5">
        <f>ACOS(COS(RADIANS(90-$P$2)) *COS(RADIANS(90-Table225[[#This Row],[Latitude]])) +SIN(RADIANS(90-$P$2)) *SIN(RADIANS(90-Table225[[#This Row],[Latitude]])) *COS(RADIANS($Q$2-Table225[[#This Row],[Longitude]]))) *3958.756</f>
        <v>35.449081189038786</v>
      </c>
      <c r="N117" s="5">
        <f>Table22[[#This Row],[Permit Approval Date]]-Table22[[#This Row],[Permit Submitted Date]]</f>
        <v>4</v>
      </c>
    </row>
    <row r="118" spans="1:14">
      <c r="A118" t="str">
        <f>"Norman"</f>
        <v>Norman</v>
      </c>
      <c r="B118">
        <v>0</v>
      </c>
      <c r="D118">
        <v>1</v>
      </c>
      <c r="E118">
        <v>26</v>
      </c>
      <c r="F118" s="1">
        <v>42963</v>
      </c>
      <c r="G118" s="1">
        <v>42969</v>
      </c>
      <c r="H118">
        <v>4</v>
      </c>
      <c r="I118">
        <v>37.200000000000003</v>
      </c>
      <c r="J118">
        <v>0</v>
      </c>
      <c r="K118">
        <v>35.352937899999993</v>
      </c>
      <c r="L118">
        <v>-97.196161599999996</v>
      </c>
      <c r="M118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118" s="5">
        <f>Table22[[#This Row],[Permit Approval Date]]-Table22[[#This Row],[Permit Submitted Date]]</f>
        <v>0</v>
      </c>
    </row>
    <row r="119" spans="1:14">
      <c r="A119" t="str">
        <f>"Norman"</f>
        <v>Norman</v>
      </c>
      <c r="B119">
        <v>0</v>
      </c>
      <c r="D119">
        <v>1</v>
      </c>
      <c r="E119">
        <v>26</v>
      </c>
      <c r="F119" s="1">
        <v>42963</v>
      </c>
      <c r="G119" s="1">
        <v>42969</v>
      </c>
      <c r="H119">
        <v>4</v>
      </c>
      <c r="I119">
        <v>30.75</v>
      </c>
      <c r="J119">
        <v>0</v>
      </c>
      <c r="K119">
        <v>35.042937899999998</v>
      </c>
      <c r="L119">
        <v>-97.486161600000003</v>
      </c>
      <c r="M119" s="5">
        <f>ACOS(COS(RADIANS(90-$P$2)) *COS(RADIANS(90-Table225[[#This Row],[Latitude]])) +SIN(RADIANS(90-$P$2)) *SIN(RADIANS(90-Table225[[#This Row],[Latitude]])) *COS(RADIANS($Q$2-Table225[[#This Row],[Longitude]]))) *3958.756</f>
        <v>11.490650529451814</v>
      </c>
      <c r="N119" s="5">
        <f>Table22[[#This Row],[Permit Approval Date]]-Table22[[#This Row],[Permit Submitted Date]]</f>
        <v>6</v>
      </c>
    </row>
    <row r="120" spans="1:14">
      <c r="A120" t="str">
        <f>"Norman"</f>
        <v>Norman</v>
      </c>
      <c r="B120">
        <v>0</v>
      </c>
      <c r="D120">
        <v>1</v>
      </c>
      <c r="E120">
        <v>26</v>
      </c>
      <c r="F120" s="1">
        <v>42968</v>
      </c>
      <c r="G120" s="1">
        <v>42968</v>
      </c>
      <c r="H120">
        <v>3</v>
      </c>
      <c r="I120">
        <v>25.5</v>
      </c>
      <c r="J120">
        <v>0</v>
      </c>
      <c r="K120">
        <v>35.232937899999996</v>
      </c>
      <c r="L120">
        <v>-97.006161599999999</v>
      </c>
      <c r="M12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20" s="5">
        <f>Table22[[#This Row],[Permit Approval Date]]-Table22[[#This Row],[Permit Submitted Date]]</f>
        <v>0</v>
      </c>
    </row>
    <row r="121" spans="1:14">
      <c r="A121" t="str">
        <f>"Norman"</f>
        <v>Norman</v>
      </c>
      <c r="B121">
        <v>0</v>
      </c>
      <c r="D121">
        <v>1</v>
      </c>
      <c r="E121">
        <v>26</v>
      </c>
      <c r="F121" s="1">
        <v>42972</v>
      </c>
      <c r="G121" s="1">
        <v>42984</v>
      </c>
      <c r="H121">
        <v>4</v>
      </c>
      <c r="I121">
        <v>31.349999999999998</v>
      </c>
      <c r="J121">
        <v>0</v>
      </c>
      <c r="K121">
        <v>35.482937899999996</v>
      </c>
      <c r="L121">
        <v>-97.206161600000001</v>
      </c>
      <c r="M121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121" s="5">
        <f>Table22[[#This Row],[Permit Approval Date]]-Table22[[#This Row],[Permit Submitted Date]]</f>
        <v>0</v>
      </c>
    </row>
    <row r="122" spans="1:14">
      <c r="A122" t="str">
        <f>"Norman"</f>
        <v>Norman</v>
      </c>
      <c r="B122">
        <v>1</v>
      </c>
      <c r="D122">
        <v>1</v>
      </c>
      <c r="E122">
        <v>26</v>
      </c>
      <c r="F122" s="1">
        <v>42977</v>
      </c>
      <c r="G122" s="1">
        <v>42977</v>
      </c>
      <c r="H122">
        <v>11</v>
      </c>
      <c r="I122">
        <v>68.62</v>
      </c>
      <c r="J122">
        <v>6.01</v>
      </c>
      <c r="K122">
        <v>35.180556999999993</v>
      </c>
      <c r="L122">
        <v>-97.540181399999994</v>
      </c>
      <c r="M122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122" s="5">
        <f>Table22[[#This Row],[Permit Approval Date]]-Table22[[#This Row],[Permit Submitted Date]]</f>
        <v>0</v>
      </c>
    </row>
    <row r="123" spans="1:14">
      <c r="A123" t="str">
        <f>"Norman"</f>
        <v>Norman</v>
      </c>
      <c r="B123">
        <v>1</v>
      </c>
      <c r="D123">
        <v>1</v>
      </c>
      <c r="E123">
        <v>26</v>
      </c>
      <c r="F123" s="1">
        <v>42977</v>
      </c>
      <c r="G123" s="1">
        <v>42977</v>
      </c>
      <c r="H123">
        <v>9</v>
      </c>
      <c r="I123">
        <v>66.08</v>
      </c>
      <c r="J123">
        <v>1</v>
      </c>
      <c r="K123">
        <v>35.180556999999993</v>
      </c>
      <c r="L123">
        <v>-97.540181399999994</v>
      </c>
      <c r="M123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123" s="5">
        <f>Table22[[#This Row],[Permit Approval Date]]-Table22[[#This Row],[Permit Submitted Date]]</f>
        <v>0</v>
      </c>
    </row>
    <row r="124" spans="1:14">
      <c r="A124" t="str">
        <f>"Norman"</f>
        <v>Norman</v>
      </c>
      <c r="B124">
        <v>1</v>
      </c>
      <c r="D124">
        <v>1</v>
      </c>
      <c r="E124">
        <v>26</v>
      </c>
      <c r="F124" s="1">
        <v>42977</v>
      </c>
      <c r="G124" s="1">
        <v>42977</v>
      </c>
      <c r="H124">
        <v>6</v>
      </c>
      <c r="I124">
        <v>57.150000000000006</v>
      </c>
      <c r="J124">
        <v>0</v>
      </c>
      <c r="K124">
        <v>35.370556999999998</v>
      </c>
      <c r="L124">
        <v>-97.550181400000014</v>
      </c>
      <c r="M124" s="5">
        <f>ACOS(COS(RADIANS(90-$P$2)) *COS(RADIANS(90-Table225[[#This Row],[Latitude]])) +SIN(RADIANS(90-$P$2)) *SIN(RADIANS(90-Table225[[#This Row],[Latitude]])) *COS(RADIANS($Q$2-Table225[[#This Row],[Longitude]]))) *3958.756</f>
        <v>12.778003367772808</v>
      </c>
      <c r="N124" s="5">
        <f>Table22[[#This Row],[Permit Approval Date]]-Table22[[#This Row],[Permit Submitted Date]]</f>
        <v>3</v>
      </c>
    </row>
    <row r="125" spans="1:14">
      <c r="A125" t="str">
        <f>"Norman"</f>
        <v>Norman</v>
      </c>
      <c r="B125">
        <v>1</v>
      </c>
      <c r="C125">
        <v>1</v>
      </c>
      <c r="D125">
        <v>1</v>
      </c>
      <c r="E125">
        <v>26</v>
      </c>
      <c r="F125" s="1">
        <v>42989</v>
      </c>
      <c r="G125" s="1">
        <v>42989</v>
      </c>
      <c r="H125">
        <v>8</v>
      </c>
      <c r="I125">
        <v>38.96</v>
      </c>
      <c r="J125">
        <v>20.83</v>
      </c>
      <c r="K125">
        <v>35.160556999999997</v>
      </c>
      <c r="L125">
        <v>-97.320181399999996</v>
      </c>
      <c r="M125" s="5">
        <f>ACOS(COS(RADIANS(90-$P$2)) *COS(RADIANS(90-Table225[[#This Row],[Latitude]])) +SIN(RADIANS(90-$P$2)) *SIN(RADIANS(90-Table225[[#This Row],[Latitude]])) *COS(RADIANS($Q$2-Table225[[#This Row],[Longitude]]))) *3958.756</f>
        <v>7.8018271027525037</v>
      </c>
      <c r="N125" s="5">
        <f>Table22[[#This Row],[Permit Approval Date]]-Table22[[#This Row],[Permit Submitted Date]]</f>
        <v>0</v>
      </c>
    </row>
    <row r="126" spans="1:14">
      <c r="A126" t="str">
        <f>"Norman"</f>
        <v>Norman</v>
      </c>
      <c r="B126">
        <v>1</v>
      </c>
      <c r="D126">
        <v>1</v>
      </c>
      <c r="E126">
        <v>26</v>
      </c>
      <c r="F126" s="1">
        <v>42991</v>
      </c>
      <c r="G126" s="1">
        <v>42991</v>
      </c>
      <c r="H126">
        <v>5</v>
      </c>
      <c r="I126">
        <v>46.17</v>
      </c>
      <c r="J126">
        <v>0</v>
      </c>
      <c r="K126">
        <v>35.140682599999998</v>
      </c>
      <c r="L126">
        <v>-97.382868299999998</v>
      </c>
      <c r="M126" s="5">
        <f>ACOS(COS(RADIANS(90-$P$2)) *COS(RADIANS(90-Table225[[#This Row],[Latitude]])) +SIN(RADIANS(90-$P$2)) *SIN(RADIANS(90-Table225[[#This Row],[Latitude]])) *COS(RADIANS($Q$2-Table225[[#This Row],[Longitude]]))) *3958.756</f>
        <v>5.777002977755803</v>
      </c>
      <c r="N126" s="5">
        <f>Table22[[#This Row],[Permit Approval Date]]-Table22[[#This Row],[Permit Submitted Date]]</f>
        <v>3</v>
      </c>
    </row>
    <row r="127" spans="1:14">
      <c r="A127" t="str">
        <f>"Norman"</f>
        <v>Norman</v>
      </c>
      <c r="B127">
        <v>1</v>
      </c>
      <c r="C127">
        <v>1</v>
      </c>
      <c r="D127">
        <v>1</v>
      </c>
      <c r="E127">
        <v>26</v>
      </c>
      <c r="F127" s="1">
        <v>42992</v>
      </c>
      <c r="G127" s="1">
        <v>42992</v>
      </c>
      <c r="H127">
        <v>14</v>
      </c>
      <c r="I127">
        <v>59.33</v>
      </c>
      <c r="J127">
        <v>37.42</v>
      </c>
      <c r="K127">
        <v>35.6548345</v>
      </c>
      <c r="L127">
        <v>-97.920178399999998</v>
      </c>
      <c r="M127" s="5">
        <f>ACOS(COS(RADIANS(90-$P$2)) *COS(RADIANS(90-Table225[[#This Row],[Latitude]])) +SIN(RADIANS(90-$P$2)) *SIN(RADIANS(90-Table225[[#This Row],[Latitude]])) *COS(RADIANS($Q$2-Table225[[#This Row],[Longitude]]))) *3958.756</f>
        <v>40.892540474351144</v>
      </c>
      <c r="N127" s="5">
        <f>Table22[[#This Row],[Permit Approval Date]]-Table22[[#This Row],[Permit Submitted Date]]</f>
        <v>0</v>
      </c>
    </row>
    <row r="128" spans="1:14">
      <c r="A128" t="str">
        <f>"Norman"</f>
        <v>Norman</v>
      </c>
      <c r="B128">
        <v>0</v>
      </c>
      <c r="D128">
        <v>2</v>
      </c>
      <c r="E128">
        <v>26</v>
      </c>
      <c r="F128" s="1">
        <v>42999</v>
      </c>
      <c r="G128" s="1">
        <v>43017</v>
      </c>
      <c r="H128">
        <v>7</v>
      </c>
      <c r="I128">
        <v>61.83</v>
      </c>
      <c r="J128">
        <v>0</v>
      </c>
      <c r="K128">
        <v>35.482937899999996</v>
      </c>
      <c r="L128">
        <v>-97.206161600000001</v>
      </c>
      <c r="M128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C129">
        <v>1</v>
      </c>
      <c r="D129">
        <v>2</v>
      </c>
      <c r="E129">
        <v>26</v>
      </c>
      <c r="F129" s="1">
        <v>43006</v>
      </c>
      <c r="G129" s="1">
        <v>43006</v>
      </c>
      <c r="H129">
        <v>12</v>
      </c>
      <c r="I129">
        <v>61.389999999999993</v>
      </c>
      <c r="J129">
        <v>10.45</v>
      </c>
      <c r="K129">
        <v>35.180556999999993</v>
      </c>
      <c r="L129">
        <v>-97.540181399999994</v>
      </c>
      <c r="M129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129" s="5">
        <f>Table22[[#This Row],[Permit Approval Date]]-Table22[[#This Row],[Permit Submitted Date]]</f>
        <v>0</v>
      </c>
    </row>
    <row r="130" spans="1:14">
      <c r="A130" t="str">
        <f>"Norman"</f>
        <v>Norman</v>
      </c>
      <c r="B130">
        <v>1</v>
      </c>
      <c r="D130">
        <v>1</v>
      </c>
      <c r="E130">
        <v>26</v>
      </c>
      <c r="F130" s="1">
        <v>43010</v>
      </c>
      <c r="G130" s="1">
        <v>43020</v>
      </c>
      <c r="H130">
        <v>5</v>
      </c>
      <c r="I130">
        <v>43.18</v>
      </c>
      <c r="J130">
        <v>0</v>
      </c>
      <c r="K130">
        <v>35.108142000000001</v>
      </c>
      <c r="L130">
        <v>-97.225610999999986</v>
      </c>
      <c r="M130" s="5">
        <f>ACOS(COS(RADIANS(90-$P$2)) *COS(RADIANS(90-Table225[[#This Row],[Latitude]])) +SIN(RADIANS(90-$P$2)) *SIN(RADIANS(90-Table225[[#This Row],[Latitude]])) *COS(RADIANS($Q$2-Table225[[#This Row],[Longitude]]))) *3958.756</f>
        <v>14.200125910696551</v>
      </c>
      <c r="N130" s="5">
        <f>Table22[[#This Row],[Permit Approval Date]]-Table22[[#This Row],[Permit Submitted Date]]</f>
        <v>3</v>
      </c>
    </row>
    <row r="131" spans="1:14">
      <c r="A131" t="str">
        <f>"Norman"</f>
        <v>Norman</v>
      </c>
      <c r="B131">
        <v>1</v>
      </c>
      <c r="D131">
        <v>1</v>
      </c>
      <c r="E131">
        <v>26</v>
      </c>
      <c r="F131" s="1">
        <v>43011</v>
      </c>
      <c r="G131" s="1">
        <v>43018</v>
      </c>
      <c r="H131">
        <v>4</v>
      </c>
      <c r="I131">
        <v>34.230000000000004</v>
      </c>
      <c r="J131">
        <v>0</v>
      </c>
      <c r="K131">
        <v>35.143925000000003</v>
      </c>
      <c r="L131">
        <v>-97.239214000000004</v>
      </c>
      <c r="M131" s="5">
        <f>ACOS(COS(RADIANS(90-$P$2)) *COS(RADIANS(90-Table225[[#This Row],[Latitude]])) +SIN(RADIANS(90-$P$2)) *SIN(RADIANS(90-Table225[[#This Row],[Latitude]])) *COS(RADIANS($Q$2-Table225[[#This Row],[Longitude]]))) *3958.756</f>
        <v>12.475696978703521</v>
      </c>
      <c r="N131" s="5">
        <f>Table22[[#This Row],[Permit Approval Date]]-Table22[[#This Row],[Permit Submitted Date]]</f>
        <v>0</v>
      </c>
    </row>
    <row r="132" spans="1:14">
      <c r="A132" t="str">
        <f>"Norman"</f>
        <v>Norman</v>
      </c>
      <c r="B132">
        <v>0</v>
      </c>
      <c r="D132">
        <v>1</v>
      </c>
      <c r="E132">
        <v>26</v>
      </c>
      <c r="F132" s="1">
        <v>43014</v>
      </c>
      <c r="G132" s="1">
        <v>43028</v>
      </c>
      <c r="H132">
        <v>12</v>
      </c>
      <c r="I132">
        <v>121.79</v>
      </c>
      <c r="J132">
        <v>0</v>
      </c>
      <c r="K132">
        <v>35.332937899999997</v>
      </c>
      <c r="L132">
        <v>-97.326161600000006</v>
      </c>
      <c r="M132" s="5">
        <f>ACOS(COS(RADIANS(90-$P$2)) *COS(RADIANS(90-Table225[[#This Row],[Latitude]])) +SIN(RADIANS(90-$P$2)) *SIN(RADIANS(90-Table225[[#This Row],[Latitude]])) *COS(RADIANS($Q$2-Table225[[#This Row],[Longitude]]))) *3958.756</f>
        <v>11.09110584816289</v>
      </c>
      <c r="N132" s="5">
        <f>Table22[[#This Row],[Permit Approval Date]]-Table22[[#This Row],[Permit Submitted Date]]</f>
        <v>0</v>
      </c>
    </row>
    <row r="133" spans="1:14">
      <c r="A133" t="str">
        <f>"Norman"</f>
        <v>Norman</v>
      </c>
      <c r="B133">
        <v>1</v>
      </c>
      <c r="D133">
        <v>1</v>
      </c>
      <c r="E133">
        <v>26</v>
      </c>
      <c r="F133" s="1">
        <v>43025</v>
      </c>
      <c r="G133" s="1">
        <v>43032</v>
      </c>
      <c r="H133">
        <v>8</v>
      </c>
      <c r="I133">
        <v>64.569999999999993</v>
      </c>
      <c r="J133">
        <v>0</v>
      </c>
      <c r="K133">
        <v>35.385345200000003</v>
      </c>
      <c r="L133">
        <v>-97.614357900000002</v>
      </c>
      <c r="M133" s="5">
        <f>ACOS(COS(RADIANS(90-$P$2)) *COS(RADIANS(90-Table225[[#This Row],[Latitude]])) +SIN(RADIANS(90-$P$2)) *SIN(RADIANS(90-Table225[[#This Row],[Latitude]])) *COS(RADIANS($Q$2-Table225[[#This Row],[Longitude]]))) *3958.756</f>
        <v>15.585557003203469</v>
      </c>
      <c r="N133" s="5">
        <f>Table22[[#This Row],[Permit Approval Date]]-Table22[[#This Row],[Permit Submitted Date]]</f>
        <v>6</v>
      </c>
    </row>
    <row r="134" spans="1:14">
      <c r="A134" t="str">
        <f>"Norman"</f>
        <v>Norman</v>
      </c>
      <c r="B134">
        <v>0</v>
      </c>
      <c r="D134">
        <v>2</v>
      </c>
      <c r="E134">
        <v>26</v>
      </c>
      <c r="F134" s="1">
        <v>43027</v>
      </c>
      <c r="G134" s="1">
        <v>43032</v>
      </c>
      <c r="H134">
        <v>3</v>
      </c>
      <c r="I134">
        <v>30.92</v>
      </c>
      <c r="J134">
        <v>0</v>
      </c>
      <c r="K134">
        <v>35.212937899999993</v>
      </c>
      <c r="L134">
        <v>-97.576161600000006</v>
      </c>
      <c r="M134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134" s="5">
        <f>Table22[[#This Row],[Permit Approval Date]]-Table22[[#This Row],[Permit Submitted Date]]</f>
        <v>14</v>
      </c>
    </row>
    <row r="135" spans="1:14">
      <c r="A135" t="str">
        <f>"Norman"</f>
        <v>Norman</v>
      </c>
      <c r="B135">
        <v>1</v>
      </c>
      <c r="C135">
        <v>1</v>
      </c>
      <c r="D135">
        <v>1</v>
      </c>
      <c r="E135">
        <v>26</v>
      </c>
      <c r="F135" s="1">
        <v>43031</v>
      </c>
      <c r="G135" s="1">
        <v>43031</v>
      </c>
      <c r="H135">
        <v>5</v>
      </c>
      <c r="I135">
        <v>33.93</v>
      </c>
      <c r="J135">
        <v>10.350000000000001</v>
      </c>
      <c r="K135">
        <v>35.260556999999999</v>
      </c>
      <c r="L135">
        <v>-97.540181399999994</v>
      </c>
      <c r="M135" s="5">
        <f>ACOS(COS(RADIANS(90-$P$2)) *COS(RADIANS(90-Table225[[#This Row],[Latitude]])) +SIN(RADIANS(90-$P$2)) *SIN(RADIANS(90-Table225[[#This Row],[Latitude]])) *COS(RADIANS($Q$2-Table225[[#This Row],[Longitude]]))) *3958.756</f>
        <v>6.4849763629514818</v>
      </c>
      <c r="N135" s="5">
        <f>Table22[[#This Row],[Permit Approval Date]]-Table22[[#This Row],[Permit Submitted Date]]</f>
        <v>5</v>
      </c>
    </row>
    <row r="136" spans="1:14">
      <c r="A136" t="str">
        <f>"Norman"</f>
        <v>Norman</v>
      </c>
      <c r="B136">
        <v>1</v>
      </c>
      <c r="D136">
        <v>1</v>
      </c>
      <c r="E136">
        <v>26</v>
      </c>
      <c r="F136" s="1">
        <v>43035</v>
      </c>
      <c r="G136" s="1">
        <v>43035</v>
      </c>
      <c r="H136">
        <v>4</v>
      </c>
      <c r="I136">
        <v>21.73</v>
      </c>
      <c r="J136">
        <v>2.56</v>
      </c>
      <c r="K136">
        <v>35.363925000000002</v>
      </c>
      <c r="L136">
        <v>-96.889213999999996</v>
      </c>
      <c r="M136" s="5">
        <f>ACOS(COS(RADIANS(90-$P$2)) *COS(RADIANS(90-Table225[[#This Row],[Latitude]])) +SIN(RADIANS(90-$P$2)) *SIN(RADIANS(90-Table225[[#This Row],[Latitude]])) *COS(RADIANS($Q$2-Table225[[#This Row],[Longitude]]))) *3958.756</f>
        <v>33.275867502582969</v>
      </c>
      <c r="N136" s="5">
        <f>Table22[[#This Row],[Permit Approval Date]]-Table22[[#This Row],[Permit Submitted Date]]</f>
        <v>0</v>
      </c>
    </row>
    <row r="137" spans="1:14">
      <c r="A137" t="str">
        <f>"Norman"</f>
        <v>Norman</v>
      </c>
      <c r="B137">
        <v>0</v>
      </c>
      <c r="D137">
        <v>1</v>
      </c>
      <c r="E137">
        <v>26</v>
      </c>
      <c r="F137" s="1">
        <v>43039</v>
      </c>
      <c r="G137" s="1">
        <v>43039</v>
      </c>
      <c r="H137">
        <v>8</v>
      </c>
      <c r="I137">
        <v>63.06</v>
      </c>
      <c r="J137">
        <v>0</v>
      </c>
      <c r="K137">
        <v>35.232937899999996</v>
      </c>
      <c r="L137">
        <v>-97.006161599999999</v>
      </c>
      <c r="M137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37" s="5">
        <f>Table22[[#This Row],[Permit Approval Date]]-Table22[[#This Row],[Permit Submitted Date]]</f>
        <v>8</v>
      </c>
    </row>
    <row r="138" spans="1:14">
      <c r="A138" t="str">
        <f>"Norman"</f>
        <v>Norman</v>
      </c>
      <c r="B138">
        <v>0</v>
      </c>
      <c r="D138">
        <v>1</v>
      </c>
      <c r="E138">
        <v>26</v>
      </c>
      <c r="F138" s="1">
        <v>43041</v>
      </c>
      <c r="G138" s="1">
        <v>43042</v>
      </c>
      <c r="H138">
        <v>9</v>
      </c>
      <c r="I138">
        <v>57.06</v>
      </c>
      <c r="J138">
        <v>0</v>
      </c>
      <c r="K138">
        <v>35.362937899999999</v>
      </c>
      <c r="L138">
        <v>-97.236161600000003</v>
      </c>
      <c r="M138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138" s="5">
        <f>Table22[[#This Row],[Permit Approval Date]]-Table22[[#This Row],[Permit Submitted Date]]</f>
        <v>0</v>
      </c>
    </row>
    <row r="139" spans="1:14">
      <c r="A139" t="str">
        <f>"Norman"</f>
        <v>Norman</v>
      </c>
      <c r="B139">
        <v>1</v>
      </c>
      <c r="D139">
        <v>1</v>
      </c>
      <c r="E139">
        <v>26</v>
      </c>
      <c r="F139" s="1">
        <v>43047</v>
      </c>
      <c r="G139" s="1">
        <v>43059</v>
      </c>
      <c r="H139">
        <v>8</v>
      </c>
      <c r="I139">
        <v>75.930000000000007</v>
      </c>
      <c r="J139">
        <v>0</v>
      </c>
      <c r="K139">
        <v>35.335773100000004</v>
      </c>
      <c r="L139">
        <v>-97.214911900000004</v>
      </c>
      <c r="M139" s="5">
        <f>ACOS(COS(RADIANS(90-$P$2)) *COS(RADIANS(90-Table225[[#This Row],[Latitude]])) +SIN(RADIANS(90-$P$2)) *SIN(RADIANS(90-Table225[[#This Row],[Latitude]])) *COS(RADIANS($Q$2-Table225[[#This Row],[Longitude]]))) *3958.756</f>
        <v>15.847763382471648</v>
      </c>
      <c r="N139" s="5">
        <f>Table22[[#This Row],[Permit Approval Date]]-Table22[[#This Row],[Permit Submitted Date]]</f>
        <v>0</v>
      </c>
    </row>
    <row r="140" spans="1:14">
      <c r="A140" t="str">
        <f>"Norman"</f>
        <v>Norman</v>
      </c>
      <c r="B140">
        <v>1</v>
      </c>
      <c r="D140">
        <v>1</v>
      </c>
      <c r="E140">
        <v>26</v>
      </c>
      <c r="F140" s="1">
        <v>43055</v>
      </c>
      <c r="G140" s="1">
        <v>43069</v>
      </c>
      <c r="H140">
        <v>6</v>
      </c>
      <c r="I140">
        <v>35.599999999999994</v>
      </c>
      <c r="J140">
        <v>4.46</v>
      </c>
      <c r="K140">
        <v>35.193925</v>
      </c>
      <c r="L140">
        <v>-97.349214000000003</v>
      </c>
      <c r="M140" s="5">
        <f>ACOS(COS(RADIANS(90-$P$2)) *COS(RADIANS(90-Table225[[#This Row],[Latitude]])) +SIN(RADIANS(90-$P$2)) *SIN(RADIANS(90-Table225[[#This Row],[Latitude]])) *COS(RADIANS($Q$2-Table225[[#This Row],[Longitude]]))) *3958.756</f>
        <v>5.5630560730764307</v>
      </c>
      <c r="N140" s="5">
        <f>Table22[[#This Row],[Permit Approval Date]]-Table22[[#This Row],[Permit Submitted Date]]</f>
        <v>0</v>
      </c>
    </row>
    <row r="141" spans="1:14">
      <c r="A141" t="str">
        <f>"Norman"</f>
        <v>Norman</v>
      </c>
      <c r="B141">
        <v>0</v>
      </c>
      <c r="D141">
        <v>1</v>
      </c>
      <c r="E141">
        <v>26</v>
      </c>
      <c r="F141" s="1">
        <v>43074</v>
      </c>
      <c r="G141" s="1">
        <v>43074</v>
      </c>
      <c r="H141">
        <v>8</v>
      </c>
      <c r="I141">
        <v>73.009999999999991</v>
      </c>
      <c r="J141">
        <v>0</v>
      </c>
      <c r="K141">
        <v>35.732937899999996</v>
      </c>
      <c r="L141">
        <v>-96.936161600000005</v>
      </c>
      <c r="M141" s="5">
        <f>ACOS(COS(RADIANS(90-$P$2)) *COS(RADIANS(90-Table225[[#This Row],[Latitude]])) +SIN(RADIANS(90-$P$2)) *SIN(RADIANS(90-Table225[[#This Row],[Latitude]])) *COS(RADIANS($Q$2-Table225[[#This Row],[Longitude]]))) *3958.756</f>
        <v>46.370733487732394</v>
      </c>
      <c r="N141" s="5">
        <f>Table22[[#This Row],[Permit Approval Date]]-Table22[[#This Row],[Permit Submitted Date]]</f>
        <v>0</v>
      </c>
    </row>
    <row r="142" spans="1:14">
      <c r="A142" t="str">
        <f>"Norman"</f>
        <v>Norman</v>
      </c>
      <c r="B142">
        <v>1</v>
      </c>
      <c r="D142">
        <v>1</v>
      </c>
      <c r="E142">
        <v>26</v>
      </c>
      <c r="F142" s="1">
        <v>43081</v>
      </c>
      <c r="G142" s="1">
        <v>43084</v>
      </c>
      <c r="H142">
        <v>6</v>
      </c>
      <c r="I142">
        <v>45.43</v>
      </c>
      <c r="J142">
        <v>6.97</v>
      </c>
      <c r="K142">
        <v>35.310557000000003</v>
      </c>
      <c r="L142">
        <v>-97.71018140000001</v>
      </c>
      <c r="M142" s="5">
        <f>ACOS(COS(RADIANS(90-$P$2)) *COS(RADIANS(90-Table225[[#This Row],[Latitude]])) +SIN(RADIANS(90-$P$2)) *SIN(RADIANS(90-Table225[[#This Row],[Latitude]])) *COS(RADIANS($Q$2-Table225[[#This Row],[Longitude]]))) *3958.756</f>
        <v>16.529734858429485</v>
      </c>
      <c r="N142" s="5">
        <f>Table22[[#This Row],[Permit Approval Date]]-Table22[[#This Row],[Permit Submitted Date]]</f>
        <v>0</v>
      </c>
    </row>
    <row r="143" spans="1:14">
      <c r="A143" t="str">
        <f>"Norman"</f>
        <v>Norman</v>
      </c>
      <c r="B143">
        <v>1</v>
      </c>
      <c r="D143">
        <v>1</v>
      </c>
      <c r="E143">
        <v>26</v>
      </c>
      <c r="F143" s="1">
        <v>43105</v>
      </c>
      <c r="G143" s="1">
        <v>43108</v>
      </c>
      <c r="H143">
        <v>10</v>
      </c>
      <c r="I143">
        <v>76.28</v>
      </c>
      <c r="J143">
        <v>0</v>
      </c>
      <c r="K143">
        <v>35.360055100000096</v>
      </c>
      <c r="L143">
        <v>-97.772210399999992</v>
      </c>
      <c r="M143" s="5">
        <f>ACOS(COS(RADIANS(90-$P$2)) *COS(RADIANS(90-Table225[[#This Row],[Latitude]])) +SIN(RADIANS(90-$P$2)) *SIN(RADIANS(90-Table225[[#This Row],[Latitude]])) *COS(RADIANS($Q$2-Table225[[#This Row],[Longitude]]))) *3958.756</f>
        <v>21.223255111471438</v>
      </c>
      <c r="N143" s="5">
        <f>Table22[[#This Row],[Permit Approval Date]]-Table22[[#This Row],[Permit Submitted Date]]</f>
        <v>8</v>
      </c>
    </row>
    <row r="144" spans="1:14">
      <c r="A144" t="str">
        <f>"Norman"</f>
        <v>Norman</v>
      </c>
      <c r="B144">
        <v>0</v>
      </c>
      <c r="D144">
        <v>1</v>
      </c>
      <c r="E144">
        <v>27</v>
      </c>
      <c r="F144" s="1">
        <v>42354</v>
      </c>
      <c r="G144" s="1">
        <v>42373</v>
      </c>
      <c r="H144">
        <v>7</v>
      </c>
      <c r="I144">
        <v>52.5</v>
      </c>
      <c r="J144">
        <v>0</v>
      </c>
      <c r="K144">
        <v>34.822937899999999</v>
      </c>
      <c r="L144">
        <v>-97.1761616</v>
      </c>
      <c r="M144" s="5">
        <f>ACOS(COS(RADIANS(90-$P$2)) *COS(RADIANS(90-Table225[[#This Row],[Latitude]])) +SIN(RADIANS(90-$P$2)) *SIN(RADIANS(90-Table225[[#This Row],[Latitude]])) *COS(RADIANS($Q$2-Table225[[#This Row],[Longitude]]))) *3958.756</f>
        <v>30.577529986058767</v>
      </c>
      <c r="N144" s="5">
        <f>Table22[[#This Row],[Permit Approval Date]]-Table22[[#This Row],[Permit Submitted Date]]</f>
        <v>0</v>
      </c>
    </row>
    <row r="145" spans="1:14">
      <c r="A145" t="str">
        <f>"Norman"</f>
        <v>Norman</v>
      </c>
      <c r="B145">
        <v>0</v>
      </c>
      <c r="C145">
        <v>1</v>
      </c>
      <c r="D145">
        <v>1</v>
      </c>
      <c r="E145">
        <v>27</v>
      </c>
      <c r="F145" s="1">
        <v>42373</v>
      </c>
      <c r="G145" s="1">
        <v>42373</v>
      </c>
      <c r="H145">
        <v>10</v>
      </c>
      <c r="I145">
        <v>60</v>
      </c>
      <c r="J145">
        <v>20</v>
      </c>
      <c r="K145">
        <v>34.902937899999998</v>
      </c>
      <c r="L145">
        <v>-97.886161600000008</v>
      </c>
      <c r="M145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145" s="5">
        <f>Table22[[#This Row],[Permit Approval Date]]-Table22[[#This Row],[Permit Submitted Date]]</f>
        <v>0</v>
      </c>
    </row>
    <row r="146" spans="1:14">
      <c r="A146" t="str">
        <f>"Norman"</f>
        <v>Norman</v>
      </c>
      <c r="B146">
        <v>0</v>
      </c>
      <c r="D146">
        <v>1</v>
      </c>
      <c r="E146">
        <v>27</v>
      </c>
      <c r="F146" s="1">
        <v>42384</v>
      </c>
      <c r="G146" s="1">
        <v>42398</v>
      </c>
      <c r="H146">
        <v>20</v>
      </c>
      <c r="I146">
        <v>151</v>
      </c>
      <c r="J146">
        <v>0</v>
      </c>
      <c r="K146">
        <v>34.902937899999998</v>
      </c>
      <c r="L146">
        <v>-97.886161600000008</v>
      </c>
      <c r="M146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146" s="5">
        <f>Table22[[#This Row],[Permit Approval Date]]-Table22[[#This Row],[Permit Submitted Date]]</f>
        <v>17</v>
      </c>
    </row>
    <row r="147" spans="1:14">
      <c r="A147" t="str">
        <f>"Norman"</f>
        <v>Norman</v>
      </c>
      <c r="B147">
        <v>0</v>
      </c>
      <c r="D147">
        <v>1</v>
      </c>
      <c r="E147">
        <v>27</v>
      </c>
      <c r="F147" s="1">
        <v>42397</v>
      </c>
      <c r="G147" s="1">
        <v>42397</v>
      </c>
      <c r="H147">
        <v>6</v>
      </c>
      <c r="I147">
        <v>56</v>
      </c>
      <c r="J147">
        <v>0</v>
      </c>
      <c r="K147">
        <v>35.192937899999997</v>
      </c>
      <c r="L147">
        <v>-97.396161599999999</v>
      </c>
      <c r="M147" s="5">
        <f>ACOS(COS(RADIANS(90-$P$2)) *COS(RADIANS(90-Table225[[#This Row],[Latitude]])) +SIN(RADIANS(90-$P$2)) *SIN(RADIANS(90-Table225[[#This Row],[Latitude]])) *COS(RADIANS($Q$2-Table225[[#This Row],[Longitude]]))) *3958.756</f>
        <v>2.9897876398657939</v>
      </c>
      <c r="N147" s="5">
        <f>Table22[[#This Row],[Permit Approval Date]]-Table22[[#This Row],[Permit Submitted Date]]</f>
        <v>6</v>
      </c>
    </row>
    <row r="148" spans="1:14">
      <c r="A148" t="str">
        <f>"Norman"</f>
        <v>Norman</v>
      </c>
      <c r="B148">
        <v>0</v>
      </c>
      <c r="D148">
        <v>1</v>
      </c>
      <c r="E148">
        <v>27</v>
      </c>
      <c r="F148" s="1">
        <v>42410</v>
      </c>
      <c r="G148" s="1">
        <v>42410</v>
      </c>
      <c r="H148">
        <v>10</v>
      </c>
      <c r="I148">
        <v>111.5</v>
      </c>
      <c r="J148">
        <v>0</v>
      </c>
      <c r="K148">
        <v>35.232937899999996</v>
      </c>
      <c r="L148">
        <v>-97.006161599999999</v>
      </c>
      <c r="M148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48" s="5">
        <f>Table22[[#This Row],[Permit Approval Date]]-Table22[[#This Row],[Permit Submitted Date]]</f>
        <v>7</v>
      </c>
    </row>
    <row r="149" spans="1:14">
      <c r="A149" t="str">
        <f>"Norman"</f>
        <v>Norman</v>
      </c>
      <c r="B149">
        <v>0</v>
      </c>
      <c r="D149">
        <v>1</v>
      </c>
      <c r="E149">
        <v>27</v>
      </c>
      <c r="F149" s="1">
        <v>42416</v>
      </c>
      <c r="G149" s="1">
        <v>42416</v>
      </c>
      <c r="H149">
        <v>13</v>
      </c>
      <c r="I149">
        <v>117</v>
      </c>
      <c r="J149">
        <v>0</v>
      </c>
      <c r="K149">
        <v>35.172937899999994</v>
      </c>
      <c r="L149">
        <v>-97.276161599999995</v>
      </c>
      <c r="M149" s="5">
        <f>ACOS(COS(RADIANS(90-$P$2)) *COS(RADIANS(90-Table225[[#This Row],[Latitude]])) +SIN(RADIANS(90-$P$2)) *SIN(RADIANS(90-Table225[[#This Row],[Latitude]])) *COS(RADIANS($Q$2-Table225[[#This Row],[Longitude]]))) *3958.756</f>
        <v>9.893608223818962</v>
      </c>
      <c r="N149" s="5">
        <f>Table22[[#This Row],[Permit Approval Date]]-Table22[[#This Row],[Permit Submitted Date]]</f>
        <v>19</v>
      </c>
    </row>
    <row r="150" spans="1:14">
      <c r="A150" t="str">
        <f>"Norman"</f>
        <v>Norman</v>
      </c>
      <c r="B150">
        <v>0</v>
      </c>
      <c r="D150">
        <v>1</v>
      </c>
      <c r="E150">
        <v>27</v>
      </c>
      <c r="F150" s="1">
        <v>42425</v>
      </c>
      <c r="G150" s="1">
        <v>42425</v>
      </c>
      <c r="H150">
        <v>9</v>
      </c>
      <c r="I150">
        <v>72.5</v>
      </c>
      <c r="J150">
        <v>0</v>
      </c>
      <c r="K150">
        <v>36.452937899999995</v>
      </c>
      <c r="L150">
        <v>-97.7861616</v>
      </c>
      <c r="M150" s="5">
        <f>ACOS(COS(RADIANS(90-$P$2)) *COS(RADIANS(90-Table225[[#This Row],[Latitude]])) +SIN(RADIANS(90-$P$2)) *SIN(RADIANS(90-Table225[[#This Row],[Latitude]])) *COS(RADIANS($Q$2-Table225[[#This Row],[Longitude]]))) *3958.756</f>
        <v>88.224846694032422</v>
      </c>
      <c r="N150" s="5">
        <f>Table22[[#This Row],[Permit Approval Date]]-Table22[[#This Row],[Permit Submitted Date]]</f>
        <v>0</v>
      </c>
    </row>
    <row r="151" spans="1:14">
      <c r="A151" t="str">
        <f>"Norman"</f>
        <v>Norman</v>
      </c>
      <c r="B151">
        <v>0</v>
      </c>
      <c r="D151">
        <v>1</v>
      </c>
      <c r="E151">
        <v>27</v>
      </c>
      <c r="F151" s="1">
        <v>42426</v>
      </c>
      <c r="G151" s="1">
        <v>42426</v>
      </c>
      <c r="H151">
        <v>5</v>
      </c>
      <c r="I151">
        <v>37.5</v>
      </c>
      <c r="J151">
        <v>0</v>
      </c>
      <c r="K151">
        <v>34.832937899999997</v>
      </c>
      <c r="L151">
        <v>-97.956161600000001</v>
      </c>
      <c r="M151" s="5">
        <f>ACOS(COS(RADIANS(90-$P$2)) *COS(RADIANS(90-Table225[[#This Row],[Latitude]])) +SIN(RADIANS(90-$P$2)) *SIN(RADIANS(90-Table225[[#This Row],[Latitude]])) *COS(RADIANS($Q$2-Table225[[#This Row],[Longitude]]))) *3958.756</f>
        <v>38.677371585741092</v>
      </c>
      <c r="N151" s="5">
        <f>Table22[[#This Row],[Permit Approval Date]]-Table22[[#This Row],[Permit Submitted Date]]</f>
        <v>6</v>
      </c>
    </row>
    <row r="152" spans="1:14">
      <c r="A152" t="str">
        <f>"Norman"</f>
        <v>Norman</v>
      </c>
      <c r="B152">
        <v>0</v>
      </c>
      <c r="D152">
        <v>1</v>
      </c>
      <c r="E152">
        <v>27</v>
      </c>
      <c r="F152" s="1">
        <v>42430</v>
      </c>
      <c r="G152" s="1">
        <v>42430</v>
      </c>
      <c r="H152">
        <v>8</v>
      </c>
      <c r="I152">
        <v>64.5</v>
      </c>
      <c r="J152">
        <v>0</v>
      </c>
      <c r="K152">
        <v>35.232937899999996</v>
      </c>
      <c r="L152">
        <v>-97.006161599999999</v>
      </c>
      <c r="M15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52" s="5">
        <f>Table22[[#This Row],[Permit Approval Date]]-Table22[[#This Row],[Permit Submitted Date]]</f>
        <v>6</v>
      </c>
    </row>
    <row r="153" spans="1:14">
      <c r="A153" t="str">
        <f>"Norman"</f>
        <v>Norman</v>
      </c>
      <c r="B153">
        <v>0</v>
      </c>
      <c r="D153">
        <v>1</v>
      </c>
      <c r="E153">
        <v>27</v>
      </c>
      <c r="F153" s="1">
        <v>42446</v>
      </c>
      <c r="G153" s="1">
        <v>42452</v>
      </c>
      <c r="H153">
        <v>9</v>
      </c>
      <c r="I153">
        <v>64</v>
      </c>
      <c r="J153">
        <v>5</v>
      </c>
      <c r="K153">
        <v>35.362937899999999</v>
      </c>
      <c r="L153">
        <v>-97.236161600000003</v>
      </c>
      <c r="M153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153" s="5">
        <f>Table22[[#This Row],[Permit Approval Date]]-Table22[[#This Row],[Permit Submitted Date]]</f>
        <v>0</v>
      </c>
    </row>
    <row r="154" spans="1:14">
      <c r="A154" t="str">
        <f>"Norman"</f>
        <v>Norman</v>
      </c>
      <c r="B154">
        <v>0</v>
      </c>
      <c r="D154">
        <v>1</v>
      </c>
      <c r="E154">
        <v>27</v>
      </c>
      <c r="F154" s="1">
        <v>42453</v>
      </c>
      <c r="G154" s="1">
        <v>42453</v>
      </c>
      <c r="H154">
        <v>10</v>
      </c>
      <c r="I154">
        <v>89.5</v>
      </c>
      <c r="J154">
        <v>0</v>
      </c>
      <c r="K154">
        <v>35.902937899999998</v>
      </c>
      <c r="L154">
        <v>-97.716161600000007</v>
      </c>
      <c r="M154" s="5">
        <f>ACOS(COS(RADIANS(90-$P$2)) *COS(RADIANS(90-Table225[[#This Row],[Latitude]])) +SIN(RADIANS(90-$P$2)) *SIN(RADIANS(90-Table225[[#This Row],[Latitude]])) *COS(RADIANS($Q$2-Table225[[#This Row],[Longitude]]))) *3958.756</f>
        <v>50.476576746280514</v>
      </c>
      <c r="N154" s="5">
        <f>Table22[[#This Row],[Permit Approval Date]]-Table22[[#This Row],[Permit Submitted Date]]</f>
        <v>0</v>
      </c>
    </row>
    <row r="155" spans="1:14">
      <c r="A155" t="str">
        <f>"Norman"</f>
        <v>Norman</v>
      </c>
      <c r="B155">
        <v>0</v>
      </c>
      <c r="D155">
        <v>1</v>
      </c>
      <c r="E155">
        <v>27</v>
      </c>
      <c r="F155" s="1">
        <v>42466</v>
      </c>
      <c r="G155" s="1">
        <v>42466</v>
      </c>
      <c r="H155">
        <v>6</v>
      </c>
      <c r="I155">
        <v>49.5</v>
      </c>
      <c r="J155">
        <v>0</v>
      </c>
      <c r="K155">
        <v>35.202937899999995</v>
      </c>
      <c r="L155">
        <v>-97.206161600000001</v>
      </c>
      <c r="M155" s="5">
        <f>ACOS(COS(RADIANS(90-$P$2)) *COS(RADIANS(90-Table225[[#This Row],[Latitude]])) +SIN(RADIANS(90-$P$2)) *SIN(RADIANS(90-Table225[[#This Row],[Latitude]])) *COS(RADIANS($Q$2-Table225[[#This Row],[Longitude]]))) *3958.756</f>
        <v>13.577014277156541</v>
      </c>
      <c r="N155" s="5">
        <f>Table22[[#This Row],[Permit Approval Date]]-Table22[[#This Row],[Permit Submitted Date]]</f>
        <v>0</v>
      </c>
    </row>
    <row r="156" spans="1:14">
      <c r="A156" t="str">
        <f>"Norman"</f>
        <v>Norman</v>
      </c>
      <c r="B156">
        <v>0</v>
      </c>
      <c r="D156">
        <v>1</v>
      </c>
      <c r="E156">
        <v>27</v>
      </c>
      <c r="F156" s="1">
        <v>42485</v>
      </c>
      <c r="G156" s="1">
        <v>42485</v>
      </c>
      <c r="H156">
        <v>8</v>
      </c>
      <c r="I156">
        <v>80</v>
      </c>
      <c r="J156">
        <v>0</v>
      </c>
      <c r="K156">
        <v>35.902937899999998</v>
      </c>
      <c r="L156">
        <v>-97.716161600000007</v>
      </c>
      <c r="M156" s="5">
        <f>ACOS(COS(RADIANS(90-$P$2)) *COS(RADIANS(90-Table225[[#This Row],[Latitude]])) +SIN(RADIANS(90-$P$2)) *SIN(RADIANS(90-Table225[[#This Row],[Latitude]])) *COS(RADIANS($Q$2-Table225[[#This Row],[Longitude]]))) *3958.756</f>
        <v>50.476576746280514</v>
      </c>
      <c r="N156" s="5">
        <f>Table22[[#This Row],[Permit Approval Date]]-Table22[[#This Row],[Permit Submitted Date]]</f>
        <v>0</v>
      </c>
    </row>
    <row r="157" spans="1:14">
      <c r="A157" t="str">
        <f>"Norman"</f>
        <v>Norman</v>
      </c>
      <c r="B157">
        <v>0</v>
      </c>
      <c r="D157">
        <v>1</v>
      </c>
      <c r="E157">
        <v>27</v>
      </c>
      <c r="F157" s="1">
        <v>42486</v>
      </c>
      <c r="G157" s="1">
        <v>42489</v>
      </c>
      <c r="H157">
        <v>8</v>
      </c>
      <c r="I157">
        <v>80</v>
      </c>
      <c r="J157">
        <v>0</v>
      </c>
      <c r="K157">
        <v>35.032937899999993</v>
      </c>
      <c r="L157">
        <v>-97.296161600000005</v>
      </c>
      <c r="M157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157" s="5">
        <f>Table22[[#This Row],[Permit Approval Date]]-Table22[[#This Row],[Permit Submitted Date]]</f>
        <v>6</v>
      </c>
    </row>
    <row r="158" spans="1:14">
      <c r="A158" t="str">
        <f>"Norman"</f>
        <v>Norman</v>
      </c>
      <c r="B158">
        <v>0</v>
      </c>
      <c r="D158">
        <v>1</v>
      </c>
      <c r="E158">
        <v>27</v>
      </c>
      <c r="F158" s="1">
        <v>42488</v>
      </c>
      <c r="G158" s="1">
        <v>42488</v>
      </c>
      <c r="H158">
        <v>10</v>
      </c>
      <c r="I158">
        <v>86</v>
      </c>
      <c r="J158">
        <v>0</v>
      </c>
      <c r="K158">
        <v>35.552937899999996</v>
      </c>
      <c r="L158">
        <v>-97.046161600000005</v>
      </c>
      <c r="M158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158" s="5">
        <f>Table22[[#This Row],[Permit Approval Date]]-Table22[[#This Row],[Permit Submitted Date]]</f>
        <v>4</v>
      </c>
    </row>
    <row r="159" spans="1:14">
      <c r="A159" t="str">
        <f>"Norman"</f>
        <v>Norman</v>
      </c>
      <c r="B159">
        <v>0</v>
      </c>
      <c r="D159">
        <v>1</v>
      </c>
      <c r="E159">
        <v>27</v>
      </c>
      <c r="F159" s="1">
        <v>42495</v>
      </c>
      <c r="G159" s="1">
        <v>42495</v>
      </c>
      <c r="H159">
        <v>18</v>
      </c>
      <c r="I159">
        <v>151.5</v>
      </c>
      <c r="J159">
        <v>0</v>
      </c>
      <c r="K159">
        <v>35.772937899999995</v>
      </c>
      <c r="L159">
        <v>-97.106161600000007</v>
      </c>
      <c r="M159" s="5">
        <f>ACOS(COS(RADIANS(90-$P$2)) *COS(RADIANS(90-Table225[[#This Row],[Latitude]])) +SIN(RADIANS(90-$P$2)) *SIN(RADIANS(90-Table225[[#This Row],[Latitude]])) *COS(RADIANS($Q$2-Table225[[#This Row],[Longitude]]))) *3958.756</f>
        <v>43.599087585857838</v>
      </c>
      <c r="N159" s="5">
        <f>Table22[[#This Row],[Permit Approval Date]]-Table22[[#This Row],[Permit Submitted Date]]</f>
        <v>4</v>
      </c>
    </row>
    <row r="160" spans="1:14">
      <c r="A160" t="str">
        <f>"Norman"</f>
        <v>Norman</v>
      </c>
      <c r="B160">
        <v>0</v>
      </c>
      <c r="D160">
        <v>1</v>
      </c>
      <c r="E160">
        <v>27</v>
      </c>
      <c r="F160" s="1">
        <v>42515</v>
      </c>
      <c r="G160" s="1">
        <v>42515</v>
      </c>
      <c r="H160">
        <v>5</v>
      </c>
      <c r="I160">
        <v>44</v>
      </c>
      <c r="J160">
        <v>0</v>
      </c>
      <c r="K160">
        <v>34.962937899999993</v>
      </c>
      <c r="L160">
        <v>-97.966161600000007</v>
      </c>
      <c r="M160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160" s="5">
        <f>Table22[[#This Row],[Permit Approval Date]]-Table22[[#This Row],[Permit Submitted Date]]</f>
        <v>14</v>
      </c>
    </row>
    <row r="161" spans="1:14">
      <c r="A161" t="str">
        <f>"Norman"</f>
        <v>Norman</v>
      </c>
      <c r="B161">
        <v>0</v>
      </c>
      <c r="D161">
        <v>1</v>
      </c>
      <c r="E161">
        <v>27</v>
      </c>
      <c r="F161" s="1">
        <v>42516</v>
      </c>
      <c r="G161" s="1">
        <v>42522</v>
      </c>
      <c r="H161">
        <v>12</v>
      </c>
      <c r="I161">
        <v>90.5</v>
      </c>
      <c r="J161">
        <v>3</v>
      </c>
      <c r="K161">
        <v>35.032937899999993</v>
      </c>
      <c r="L161">
        <v>-97.356161600000007</v>
      </c>
      <c r="M161" s="5">
        <f>ACOS(COS(RADIANS(90-$P$2)) *COS(RADIANS(90-Table225[[#This Row],[Latitude]])) +SIN(RADIANS(90-$P$2)) *SIN(RADIANS(90-Table225[[#This Row],[Latitude]])) *COS(RADIANS($Q$2-Table225[[#This Row],[Longitude]]))) *3958.756</f>
        <v>13.008804681234098</v>
      </c>
      <c r="N161" s="5">
        <f>Table22[[#This Row],[Permit Approval Date]]-Table22[[#This Row],[Permit Submitted Date]]</f>
        <v>4</v>
      </c>
    </row>
    <row r="162" spans="1:14">
      <c r="A162" t="str">
        <f>"Norman"</f>
        <v>Norman</v>
      </c>
      <c r="B162">
        <v>0</v>
      </c>
      <c r="D162">
        <v>2</v>
      </c>
      <c r="E162">
        <v>27</v>
      </c>
      <c r="F162" s="1">
        <v>42538</v>
      </c>
      <c r="G162" s="1">
        <v>42538</v>
      </c>
      <c r="H162">
        <v>4</v>
      </c>
      <c r="I162">
        <v>35</v>
      </c>
      <c r="J162">
        <v>0</v>
      </c>
      <c r="K162">
        <v>35.662937899999996</v>
      </c>
      <c r="L162">
        <v>-97.076161600000006</v>
      </c>
      <c r="M162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162" s="5">
        <f>Table22[[#This Row],[Permit Approval Date]]-Table22[[#This Row],[Permit Submitted Date]]</f>
        <v>15</v>
      </c>
    </row>
    <row r="163" spans="1:14">
      <c r="A163" t="str">
        <f>"Norman"</f>
        <v>Norman</v>
      </c>
      <c r="B163">
        <v>0</v>
      </c>
      <c r="C163">
        <v>1</v>
      </c>
      <c r="D163">
        <v>1</v>
      </c>
      <c r="E163">
        <v>27</v>
      </c>
      <c r="F163" s="1">
        <v>42542</v>
      </c>
      <c r="G163" s="1">
        <v>42542</v>
      </c>
      <c r="H163">
        <v>8</v>
      </c>
      <c r="I163">
        <v>52.5</v>
      </c>
      <c r="J163">
        <v>19</v>
      </c>
      <c r="K163">
        <v>36.052937899999996</v>
      </c>
      <c r="L163">
        <v>-97.626161600000003</v>
      </c>
      <c r="M163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163" s="5">
        <f>Table22[[#This Row],[Permit Approval Date]]-Table22[[#This Row],[Permit Submitted Date]]</f>
        <v>0</v>
      </c>
    </row>
    <row r="164" spans="1:14">
      <c r="A164" t="str">
        <f>"Norman"</f>
        <v>Norman</v>
      </c>
      <c r="B164">
        <v>0</v>
      </c>
      <c r="D164">
        <v>1</v>
      </c>
      <c r="E164">
        <v>27</v>
      </c>
      <c r="F164" s="1">
        <v>42559</v>
      </c>
      <c r="G164" s="1">
        <v>42559</v>
      </c>
      <c r="H164">
        <v>6</v>
      </c>
      <c r="I164">
        <v>32</v>
      </c>
      <c r="J164">
        <v>0</v>
      </c>
      <c r="K164">
        <v>35.662937899999996</v>
      </c>
      <c r="L164">
        <v>-97.076161600000006</v>
      </c>
      <c r="M164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164" s="5">
        <f>Table22[[#This Row],[Permit Approval Date]]-Table22[[#This Row],[Permit Submitted Date]]</f>
        <v>6</v>
      </c>
    </row>
    <row r="165" spans="1:14">
      <c r="A165" t="str">
        <f>"Norman"</f>
        <v>Norman</v>
      </c>
      <c r="B165">
        <v>0</v>
      </c>
      <c r="D165">
        <v>1</v>
      </c>
      <c r="E165">
        <v>27</v>
      </c>
      <c r="F165" s="1">
        <v>42598</v>
      </c>
      <c r="G165" s="1">
        <v>42606</v>
      </c>
      <c r="H165">
        <v>6</v>
      </c>
      <c r="I165">
        <v>45.07</v>
      </c>
      <c r="J165">
        <v>0</v>
      </c>
      <c r="K165">
        <v>35.312937899999994</v>
      </c>
      <c r="L165">
        <v>-97.116161599999998</v>
      </c>
      <c r="M165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165" s="5">
        <f>Table22[[#This Row],[Permit Approval Date]]-Table22[[#This Row],[Permit Submitted Date]]</f>
        <v>6</v>
      </c>
    </row>
    <row r="166" spans="1:14">
      <c r="A166" t="str">
        <f>"Norman"</f>
        <v>Norman</v>
      </c>
      <c r="B166">
        <v>0</v>
      </c>
      <c r="D166">
        <v>1</v>
      </c>
      <c r="E166">
        <v>27</v>
      </c>
      <c r="F166" s="1">
        <v>42640</v>
      </c>
      <c r="G166" s="1">
        <v>42650</v>
      </c>
      <c r="H166">
        <v>8</v>
      </c>
      <c r="I166">
        <v>60.050000000000004</v>
      </c>
      <c r="J166">
        <v>0</v>
      </c>
      <c r="K166">
        <v>35.162937899999996</v>
      </c>
      <c r="L166">
        <v>-96.9261616</v>
      </c>
      <c r="M166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166" s="5">
        <f>Table22[[#This Row],[Permit Approval Date]]-Table22[[#This Row],[Permit Submitted Date]]</f>
        <v>9</v>
      </c>
    </row>
    <row r="167" spans="1:14">
      <c r="A167" t="str">
        <f>"Norman"</f>
        <v>Norman</v>
      </c>
      <c r="B167">
        <v>0</v>
      </c>
      <c r="D167">
        <v>1</v>
      </c>
      <c r="E167">
        <v>27</v>
      </c>
      <c r="F167" s="1">
        <v>42647</v>
      </c>
      <c r="G167" s="1">
        <v>42647</v>
      </c>
      <c r="H167">
        <v>4</v>
      </c>
      <c r="I167">
        <v>38.159999999999997</v>
      </c>
      <c r="J167">
        <v>0</v>
      </c>
      <c r="K167">
        <v>36.452937899999995</v>
      </c>
      <c r="L167">
        <v>-97.7861616</v>
      </c>
      <c r="M167" s="5">
        <f>ACOS(COS(RADIANS(90-$P$2)) *COS(RADIANS(90-Table225[[#This Row],[Latitude]])) +SIN(RADIANS(90-$P$2)) *SIN(RADIANS(90-Table225[[#This Row],[Latitude]])) *COS(RADIANS($Q$2-Table225[[#This Row],[Longitude]]))) *3958.756</f>
        <v>88.224846694032422</v>
      </c>
      <c r="N167" s="5">
        <f>Table22[[#This Row],[Permit Approval Date]]-Table22[[#This Row],[Permit Submitted Date]]</f>
        <v>0</v>
      </c>
    </row>
    <row r="168" spans="1:14">
      <c r="A168" t="str">
        <f>"Norman"</f>
        <v>Norman</v>
      </c>
      <c r="B168">
        <v>0</v>
      </c>
      <c r="D168">
        <v>1</v>
      </c>
      <c r="E168">
        <v>27</v>
      </c>
      <c r="F168" s="1">
        <v>42655</v>
      </c>
      <c r="G168" s="1">
        <v>42667</v>
      </c>
      <c r="H168">
        <v>9</v>
      </c>
      <c r="I168">
        <v>70.39</v>
      </c>
      <c r="J168">
        <v>0</v>
      </c>
      <c r="K168">
        <v>35.602937899999993</v>
      </c>
      <c r="L168">
        <v>-97.686161600000005</v>
      </c>
      <c r="M168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168" s="5">
        <f>Table22[[#This Row],[Permit Approval Date]]-Table22[[#This Row],[Permit Submitted Date]]</f>
        <v>0</v>
      </c>
    </row>
    <row r="169" spans="1:14">
      <c r="A169" t="str">
        <f>"Norman"</f>
        <v>Norman</v>
      </c>
      <c r="B169">
        <v>0</v>
      </c>
      <c r="D169">
        <v>2</v>
      </c>
      <c r="E169">
        <v>27</v>
      </c>
      <c r="F169" s="1">
        <v>42661</v>
      </c>
      <c r="G169" s="1">
        <v>42670</v>
      </c>
      <c r="H169">
        <v>7</v>
      </c>
      <c r="I169">
        <v>39.9</v>
      </c>
      <c r="J169">
        <v>0</v>
      </c>
      <c r="K169">
        <v>35.212937899999993</v>
      </c>
      <c r="L169">
        <v>-97.576161600000006</v>
      </c>
      <c r="M169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169" s="5">
        <f>Table22[[#This Row],[Permit Approval Date]]-Table22[[#This Row],[Permit Submitted Date]]</f>
        <v>0</v>
      </c>
    </row>
    <row r="170" spans="1:14">
      <c r="A170" t="str">
        <f>"Norman"</f>
        <v>Norman</v>
      </c>
      <c r="B170">
        <v>0</v>
      </c>
      <c r="D170">
        <v>1</v>
      </c>
      <c r="E170">
        <v>27</v>
      </c>
      <c r="F170" s="1">
        <v>42671</v>
      </c>
      <c r="G170" s="1">
        <v>42671</v>
      </c>
      <c r="H170">
        <v>6</v>
      </c>
      <c r="I170">
        <v>46.42</v>
      </c>
      <c r="J170">
        <v>0</v>
      </c>
      <c r="K170">
        <v>34.932937899999999</v>
      </c>
      <c r="L170">
        <v>-96.396161599999999</v>
      </c>
      <c r="M170" s="5">
        <f>ACOS(COS(RADIANS(90-$P$2)) *COS(RADIANS(90-Table225[[#This Row],[Latitude]])) +SIN(RADIANS(90-$P$2)) *SIN(RADIANS(90-Table225[[#This Row],[Latitude]])) *COS(RADIANS($Q$2-Table225[[#This Row],[Longitude]]))) *3958.756</f>
        <v>62.328353087971003</v>
      </c>
      <c r="N170" s="5">
        <f>Table22[[#This Row],[Permit Approval Date]]-Table22[[#This Row],[Permit Submitted Date]]</f>
        <v>1</v>
      </c>
    </row>
    <row r="171" spans="1:14">
      <c r="A171" t="str">
        <f>"Norman"</f>
        <v>Norman</v>
      </c>
      <c r="B171">
        <v>0</v>
      </c>
      <c r="D171">
        <v>1</v>
      </c>
      <c r="E171">
        <v>27</v>
      </c>
      <c r="F171" s="1">
        <v>42691</v>
      </c>
      <c r="G171" s="1">
        <v>42691</v>
      </c>
      <c r="H171">
        <v>4</v>
      </c>
      <c r="I171">
        <v>28.98</v>
      </c>
      <c r="J171">
        <v>0</v>
      </c>
      <c r="K171">
        <v>34.962937899999993</v>
      </c>
      <c r="L171">
        <v>-97.966161600000007</v>
      </c>
      <c r="M171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171" s="5">
        <f>Table22[[#This Row],[Permit Approval Date]]-Table22[[#This Row],[Permit Submitted Date]]</f>
        <v>3</v>
      </c>
    </row>
    <row r="172" spans="1:14">
      <c r="A172" t="str">
        <f>"Norman"</f>
        <v>Norman</v>
      </c>
      <c r="B172">
        <v>0</v>
      </c>
      <c r="D172">
        <v>1</v>
      </c>
      <c r="E172">
        <v>27</v>
      </c>
      <c r="F172" s="1">
        <v>42710</v>
      </c>
      <c r="G172" s="1">
        <v>42713</v>
      </c>
      <c r="H172">
        <v>10</v>
      </c>
      <c r="I172">
        <v>59.65</v>
      </c>
      <c r="J172">
        <v>0</v>
      </c>
      <c r="K172">
        <v>35.332937899999997</v>
      </c>
      <c r="L172">
        <v>-97.326161600000006</v>
      </c>
      <c r="M172" s="5">
        <f>ACOS(COS(RADIANS(90-$P$2)) *COS(RADIANS(90-Table225[[#This Row],[Latitude]])) +SIN(RADIANS(90-$P$2)) *SIN(RADIANS(90-Table225[[#This Row],[Latitude]])) *COS(RADIANS($Q$2-Table225[[#This Row],[Longitude]]))) *3958.756</f>
        <v>11.09110584816289</v>
      </c>
      <c r="N172" s="5">
        <f>Table22[[#This Row],[Permit Approval Date]]-Table22[[#This Row],[Permit Submitted Date]]</f>
        <v>3</v>
      </c>
    </row>
    <row r="173" spans="1:14">
      <c r="A173" t="str">
        <f>"Norman"</f>
        <v>Norman</v>
      </c>
      <c r="B173">
        <v>0</v>
      </c>
      <c r="D173">
        <v>1</v>
      </c>
      <c r="E173">
        <v>27</v>
      </c>
      <c r="F173" s="1">
        <v>42738</v>
      </c>
      <c r="G173" s="1">
        <v>42738</v>
      </c>
      <c r="H173">
        <v>4</v>
      </c>
      <c r="I173">
        <v>36.82</v>
      </c>
      <c r="J173">
        <v>0</v>
      </c>
      <c r="K173">
        <v>34.942937899999997</v>
      </c>
      <c r="L173">
        <v>-97.766161600000004</v>
      </c>
      <c r="M173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173" s="5">
        <f>Table22[[#This Row],[Permit Approval Date]]-Table22[[#This Row],[Permit Submitted Date]]</f>
        <v>1</v>
      </c>
    </row>
    <row r="174" spans="1:14">
      <c r="A174" t="str">
        <f>"Norman"</f>
        <v>Norman</v>
      </c>
      <c r="B174">
        <v>0</v>
      </c>
      <c r="D174">
        <v>1</v>
      </c>
      <c r="E174">
        <v>27</v>
      </c>
      <c r="F174" s="1">
        <v>42746</v>
      </c>
      <c r="G174" s="1">
        <v>42746</v>
      </c>
      <c r="H174">
        <v>11</v>
      </c>
      <c r="I174">
        <v>84.960000000000008</v>
      </c>
      <c r="J174">
        <v>0</v>
      </c>
      <c r="K174">
        <v>35.082937899999997</v>
      </c>
      <c r="L174">
        <v>-97.616161599999998</v>
      </c>
      <c r="M174" s="5">
        <f>ACOS(COS(RADIANS(90-$P$2)) *COS(RADIANS(90-Table225[[#This Row],[Latitude]])) +SIN(RADIANS(90-$P$2)) *SIN(RADIANS(90-Table225[[#This Row],[Latitude]])) *COS(RADIANS($Q$2-Table225[[#This Row],[Longitude]]))) *3958.756</f>
        <v>12.811370472846091</v>
      </c>
      <c r="N174" s="5">
        <f>Table22[[#This Row],[Permit Approval Date]]-Table22[[#This Row],[Permit Submitted Date]]</f>
        <v>0</v>
      </c>
    </row>
    <row r="175" spans="1:14">
      <c r="A175" t="str">
        <f>"Norman"</f>
        <v>Norman</v>
      </c>
      <c r="B175">
        <v>0</v>
      </c>
      <c r="D175">
        <v>1</v>
      </c>
      <c r="E175">
        <v>27</v>
      </c>
      <c r="F175" s="1">
        <v>42753</v>
      </c>
      <c r="G175" s="1">
        <v>42753</v>
      </c>
      <c r="H175">
        <v>19</v>
      </c>
      <c r="I175">
        <v>124.76999999999998</v>
      </c>
      <c r="J175">
        <v>0</v>
      </c>
      <c r="K175">
        <v>35.232937899999996</v>
      </c>
      <c r="L175">
        <v>-97.006161599999999</v>
      </c>
      <c r="M17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75" s="5">
        <f>Table22[[#This Row],[Permit Approval Date]]-Table22[[#This Row],[Permit Submitted Date]]</f>
        <v>0</v>
      </c>
    </row>
    <row r="176" spans="1:14">
      <c r="A176" t="str">
        <f>"Norman"</f>
        <v>Norman</v>
      </c>
      <c r="B176">
        <v>0</v>
      </c>
      <c r="D176">
        <v>2</v>
      </c>
      <c r="E176">
        <v>27</v>
      </c>
      <c r="F176" s="1">
        <v>42756</v>
      </c>
      <c r="G176" s="1">
        <v>42759</v>
      </c>
      <c r="H176">
        <v>8</v>
      </c>
      <c r="I176">
        <v>61.12</v>
      </c>
      <c r="J176">
        <v>0</v>
      </c>
      <c r="K176">
        <v>35.362937899999999</v>
      </c>
      <c r="L176">
        <v>-97.236161600000003</v>
      </c>
      <c r="M176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176" s="5">
        <f>Table22[[#This Row],[Permit Approval Date]]-Table22[[#This Row],[Permit Submitted Date]]</f>
        <v>8</v>
      </c>
    </row>
    <row r="177" spans="1:14">
      <c r="A177" t="str">
        <f>"Norman"</f>
        <v>Norman</v>
      </c>
      <c r="B177">
        <v>0</v>
      </c>
      <c r="D177">
        <v>1</v>
      </c>
      <c r="E177">
        <v>27</v>
      </c>
      <c r="F177" s="1">
        <v>42762</v>
      </c>
      <c r="G177" s="1">
        <v>42762</v>
      </c>
      <c r="H177">
        <v>8</v>
      </c>
      <c r="I177">
        <v>59.400000000000006</v>
      </c>
      <c r="J177">
        <v>0</v>
      </c>
      <c r="K177">
        <v>34.902937899999998</v>
      </c>
      <c r="L177">
        <v>-97.886161600000008</v>
      </c>
      <c r="M177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177" s="5">
        <f>Table22[[#This Row],[Permit Approval Date]]-Table22[[#This Row],[Permit Submitted Date]]</f>
        <v>0</v>
      </c>
    </row>
    <row r="178" spans="1:14">
      <c r="A178" t="str">
        <f>"Norman"</f>
        <v>Norman</v>
      </c>
      <c r="B178">
        <v>0</v>
      </c>
      <c r="D178">
        <v>2</v>
      </c>
      <c r="E178">
        <v>27</v>
      </c>
      <c r="F178" s="1">
        <v>42765</v>
      </c>
      <c r="G178" s="1">
        <v>42765</v>
      </c>
      <c r="H178">
        <v>5</v>
      </c>
      <c r="I178">
        <v>43.61</v>
      </c>
      <c r="J178">
        <v>1.98</v>
      </c>
      <c r="K178">
        <v>34.962937899999993</v>
      </c>
      <c r="L178">
        <v>-97.966161600000007</v>
      </c>
      <c r="M178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178" s="5">
        <f>Table22[[#This Row],[Permit Approval Date]]-Table22[[#This Row],[Permit Submitted Date]]</f>
        <v>8</v>
      </c>
    </row>
    <row r="179" spans="1:14">
      <c r="A179" t="str">
        <f>"Norman"</f>
        <v>Norman</v>
      </c>
      <c r="B179">
        <v>0</v>
      </c>
      <c r="D179">
        <v>1</v>
      </c>
      <c r="E179">
        <v>27</v>
      </c>
      <c r="F179" s="1">
        <v>42780</v>
      </c>
      <c r="G179" s="1">
        <v>42780</v>
      </c>
      <c r="H179">
        <v>9</v>
      </c>
      <c r="I179">
        <v>78.849999999999994</v>
      </c>
      <c r="J179">
        <v>0</v>
      </c>
      <c r="K179">
        <v>35.472937899999998</v>
      </c>
      <c r="L179">
        <v>-97.026161599999995</v>
      </c>
      <c r="M179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179" s="5">
        <f>Table22[[#This Row],[Permit Approval Date]]-Table22[[#This Row],[Permit Submitted Date]]</f>
        <v>0</v>
      </c>
    </row>
    <row r="180" spans="1:14">
      <c r="A180" t="str">
        <f>"Norman"</f>
        <v>Norman</v>
      </c>
      <c r="B180">
        <v>1</v>
      </c>
      <c r="D180">
        <v>1</v>
      </c>
      <c r="E180">
        <v>27</v>
      </c>
      <c r="F180" s="1">
        <v>42793</v>
      </c>
      <c r="G180" s="1">
        <v>42794</v>
      </c>
      <c r="H180">
        <v>10</v>
      </c>
      <c r="I180">
        <v>70.989999999999995</v>
      </c>
      <c r="J180">
        <v>0</v>
      </c>
      <c r="K180">
        <v>35.150954999999996</v>
      </c>
      <c r="L180">
        <v>-97.421639999999996</v>
      </c>
      <c r="M180" s="5">
        <f>ACOS(COS(RADIANS(90-$P$2)) *COS(RADIANS(90-Table225[[#This Row],[Latitude]])) +SIN(RADIANS(90-$P$2)) *SIN(RADIANS(90-Table225[[#This Row],[Latitude]])) *COS(RADIANS($Q$2-Table225[[#This Row],[Longitude]]))) *3958.756</f>
        <v>4.0609017812829054</v>
      </c>
      <c r="N180" s="5">
        <f>Table22[[#This Row],[Permit Approval Date]]-Table22[[#This Row],[Permit Submitted Date]]</f>
        <v>0</v>
      </c>
    </row>
    <row r="181" spans="1:14">
      <c r="A181" t="str">
        <f>"Norman"</f>
        <v>Norman</v>
      </c>
      <c r="B181">
        <v>1</v>
      </c>
      <c r="D181">
        <v>1</v>
      </c>
      <c r="E181">
        <v>27</v>
      </c>
      <c r="F181" s="1">
        <v>42803</v>
      </c>
      <c r="G181" s="1">
        <v>42828</v>
      </c>
      <c r="H181">
        <v>8</v>
      </c>
      <c r="I181">
        <v>65.83</v>
      </c>
      <c r="J181">
        <v>0</v>
      </c>
      <c r="K181">
        <v>35.260296100000005</v>
      </c>
      <c r="L181">
        <v>-96.546200200000015</v>
      </c>
      <c r="M181" s="5">
        <f>ACOS(COS(RADIANS(90-$P$2)) *COS(RADIANS(90-Table225[[#This Row],[Latitude]])) +SIN(RADIANS(90-$P$2)) *SIN(RADIANS(90-Table225[[#This Row],[Latitude]])) *COS(RADIANS($Q$2-Table225[[#This Row],[Longitude]]))) *3958.756</f>
        <v>50.953960558140352</v>
      </c>
      <c r="N181" s="5">
        <f>Table22[[#This Row],[Permit Approval Date]]-Table22[[#This Row],[Permit Submitted Date]]</f>
        <v>0</v>
      </c>
    </row>
    <row r="182" spans="1:14">
      <c r="A182" t="str">
        <f>"Norman"</f>
        <v>Norman</v>
      </c>
      <c r="B182">
        <v>1</v>
      </c>
      <c r="C182">
        <v>1</v>
      </c>
      <c r="D182">
        <v>1</v>
      </c>
      <c r="E182">
        <v>27</v>
      </c>
      <c r="F182" s="1">
        <v>42810</v>
      </c>
      <c r="G182" s="1">
        <v>42815</v>
      </c>
      <c r="H182">
        <v>5</v>
      </c>
      <c r="I182">
        <v>20.63</v>
      </c>
      <c r="J182">
        <v>8.5499999999999989</v>
      </c>
      <c r="K182">
        <v>35.203924999999998</v>
      </c>
      <c r="L182">
        <v>-97.459214000000003</v>
      </c>
      <c r="M182" s="5">
        <f>ACOS(COS(RADIANS(90-$P$2)) *COS(RADIANS(90-Table225[[#This Row],[Latitude]])) +SIN(RADIANS(90-$P$2)) *SIN(RADIANS(90-Table225[[#This Row],[Latitude]])) *COS(RADIANS($Q$2-Table225[[#This Row],[Longitude]]))) *3958.756</f>
        <v>0.72632740937908113</v>
      </c>
      <c r="N182" s="5">
        <f>Table22[[#This Row],[Permit Approval Date]]-Table22[[#This Row],[Permit Submitted Date]]</f>
        <v>0</v>
      </c>
    </row>
    <row r="183" spans="1:14">
      <c r="A183" t="str">
        <f>"Norman"</f>
        <v>Norman</v>
      </c>
      <c r="B183">
        <v>0</v>
      </c>
      <c r="D183">
        <v>1</v>
      </c>
      <c r="E183">
        <v>27</v>
      </c>
      <c r="F183" s="1">
        <v>42818</v>
      </c>
      <c r="G183" s="1">
        <v>42818</v>
      </c>
      <c r="H183">
        <v>4</v>
      </c>
      <c r="I183">
        <v>35.849999999999994</v>
      </c>
      <c r="J183">
        <v>0</v>
      </c>
      <c r="K183">
        <v>35.232937899999996</v>
      </c>
      <c r="L183">
        <v>-97.006161599999999</v>
      </c>
      <c r="M183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83" s="5">
        <f>Table22[[#This Row],[Permit Approval Date]]-Table22[[#This Row],[Permit Submitted Date]]</f>
        <v>6</v>
      </c>
    </row>
    <row r="184" spans="1:14">
      <c r="A184" t="str">
        <f>"Norman"</f>
        <v>Norman</v>
      </c>
      <c r="B184">
        <v>1</v>
      </c>
      <c r="D184">
        <v>1</v>
      </c>
      <c r="E184">
        <v>27</v>
      </c>
      <c r="F184" s="1">
        <v>42822</v>
      </c>
      <c r="G184" s="1">
        <v>42825</v>
      </c>
      <c r="H184">
        <v>4</v>
      </c>
      <c r="I184">
        <v>28.060000000000002</v>
      </c>
      <c r="J184">
        <v>0</v>
      </c>
      <c r="K184">
        <v>35.088142000000005</v>
      </c>
      <c r="L184">
        <v>-97.125610999999992</v>
      </c>
      <c r="M184" s="5">
        <f>ACOS(COS(RADIANS(90-$P$2)) *COS(RADIANS(90-Table225[[#This Row],[Latitude]])) +SIN(RADIANS(90-$P$2)) *SIN(RADIANS(90-Table225[[#This Row],[Latitude]])) *COS(RADIANS($Q$2-Table225[[#This Row],[Longitude]]))) *3958.756</f>
        <v>19.881934317166429</v>
      </c>
      <c r="N184" s="5">
        <f>Table22[[#This Row],[Permit Approval Date]]-Table22[[#This Row],[Permit Submitted Date]]</f>
        <v>0</v>
      </c>
    </row>
    <row r="185" spans="1:14">
      <c r="A185" t="str">
        <f>"Norman"</f>
        <v>Norman</v>
      </c>
      <c r="B185">
        <v>0</v>
      </c>
      <c r="D185">
        <v>2</v>
      </c>
      <c r="E185">
        <v>27</v>
      </c>
      <c r="F185" s="1">
        <v>42823</v>
      </c>
      <c r="G185" s="1">
        <v>42831</v>
      </c>
      <c r="H185">
        <v>13</v>
      </c>
      <c r="I185">
        <v>79.789999999999992</v>
      </c>
      <c r="J185">
        <v>0</v>
      </c>
      <c r="K185">
        <v>35.032937899999993</v>
      </c>
      <c r="L185">
        <v>-97.296161600000005</v>
      </c>
      <c r="M185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185" s="5">
        <f>Table22[[#This Row],[Permit Approval Date]]-Table22[[#This Row],[Permit Submitted Date]]</f>
        <v>7</v>
      </c>
    </row>
    <row r="186" spans="1:14">
      <c r="A186" t="str">
        <f>"Norman"</f>
        <v>Norman</v>
      </c>
      <c r="B186">
        <v>0</v>
      </c>
      <c r="D186">
        <v>2</v>
      </c>
      <c r="E186">
        <v>27</v>
      </c>
      <c r="F186" s="1">
        <v>42837</v>
      </c>
      <c r="G186" s="1">
        <v>42844</v>
      </c>
      <c r="H186">
        <v>4</v>
      </c>
      <c r="I186">
        <v>45.900000000000006</v>
      </c>
      <c r="J186">
        <v>0</v>
      </c>
      <c r="K186">
        <v>35.242937899999994</v>
      </c>
      <c r="L186">
        <v>-97.636161600000008</v>
      </c>
      <c r="M186" s="5">
        <f>ACOS(COS(RADIANS(90-$P$2)) *COS(RADIANS(90-Table225[[#This Row],[Latitude]])) +SIN(RADIANS(90-$P$2)) *SIN(RADIANS(90-Table225[[#This Row],[Latitude]])) *COS(RADIANS($Q$2-Table225[[#This Row],[Longitude]]))) *3958.756</f>
        <v>10.997307585302561</v>
      </c>
      <c r="N186" s="5">
        <f>Table22[[#This Row],[Permit Approval Date]]-Table22[[#This Row],[Permit Submitted Date]]</f>
        <v>0</v>
      </c>
    </row>
    <row r="187" spans="1:14">
      <c r="A187" t="str">
        <f>"Norman"</f>
        <v>Norman</v>
      </c>
      <c r="B187">
        <v>0</v>
      </c>
      <c r="D187">
        <v>1</v>
      </c>
      <c r="E187">
        <v>27</v>
      </c>
      <c r="F187" s="1">
        <v>42850</v>
      </c>
      <c r="G187" s="1">
        <v>42850</v>
      </c>
      <c r="H187">
        <v>4</v>
      </c>
      <c r="I187">
        <v>35.799999999999997</v>
      </c>
      <c r="J187">
        <v>0</v>
      </c>
      <c r="K187">
        <v>35.232937899999996</v>
      </c>
      <c r="L187">
        <v>-97.006161599999999</v>
      </c>
      <c r="M187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87" s="5">
        <f>Table22[[#This Row],[Permit Approval Date]]-Table22[[#This Row],[Permit Submitted Date]]</f>
        <v>6</v>
      </c>
    </row>
    <row r="188" spans="1:14">
      <c r="A188" t="str">
        <f>"Norman"</f>
        <v>Norman</v>
      </c>
      <c r="B188">
        <v>0</v>
      </c>
      <c r="D188">
        <v>2</v>
      </c>
      <c r="E188">
        <v>27</v>
      </c>
      <c r="F188" s="1">
        <v>42853</v>
      </c>
      <c r="G188" s="1">
        <v>42853</v>
      </c>
      <c r="H188">
        <v>5</v>
      </c>
      <c r="I188">
        <v>46.07</v>
      </c>
      <c r="J188">
        <v>0</v>
      </c>
      <c r="K188">
        <v>35.232937899999996</v>
      </c>
      <c r="L188">
        <v>-97.006161599999999</v>
      </c>
      <c r="M188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88" s="5">
        <f>Table22[[#This Row],[Permit Approval Date]]-Table22[[#This Row],[Permit Submitted Date]]</f>
        <v>0</v>
      </c>
    </row>
    <row r="189" spans="1:14">
      <c r="A189" t="str">
        <f>"Norman"</f>
        <v>Norman</v>
      </c>
      <c r="B189">
        <v>0</v>
      </c>
      <c r="D189">
        <v>1</v>
      </c>
      <c r="E189">
        <v>27</v>
      </c>
      <c r="F189" s="1">
        <v>42870</v>
      </c>
      <c r="G189" s="1">
        <v>42870</v>
      </c>
      <c r="H189">
        <v>7</v>
      </c>
      <c r="I189">
        <v>66.88000000000001</v>
      </c>
      <c r="J189">
        <v>0</v>
      </c>
      <c r="K189">
        <v>35.572937899999999</v>
      </c>
      <c r="L189">
        <v>-97.996161600000008</v>
      </c>
      <c r="M189" s="5">
        <f>ACOS(COS(RADIANS(90-$P$2)) *COS(RADIANS(90-Table225[[#This Row],[Latitude]])) +SIN(RADIANS(90-$P$2)) *SIN(RADIANS(90-Table225[[#This Row],[Latitude]])) *COS(RADIANS($Q$2-Table225[[#This Row],[Longitude]]))) *3958.756</f>
        <v>40.00853893941273</v>
      </c>
      <c r="N189" s="5">
        <f>Table22[[#This Row],[Permit Approval Date]]-Table22[[#This Row],[Permit Submitted Date]]</f>
        <v>7</v>
      </c>
    </row>
    <row r="190" spans="1:14">
      <c r="A190" t="str">
        <f>"Norman"</f>
        <v>Norman</v>
      </c>
      <c r="B190">
        <v>0</v>
      </c>
      <c r="D190">
        <v>1</v>
      </c>
      <c r="E190">
        <v>27</v>
      </c>
      <c r="F190" s="1">
        <v>42892</v>
      </c>
      <c r="G190" s="1">
        <v>42892</v>
      </c>
      <c r="H190">
        <v>5</v>
      </c>
      <c r="I190">
        <v>52.56</v>
      </c>
      <c r="J190">
        <v>0</v>
      </c>
      <c r="K190">
        <v>35.232937899999996</v>
      </c>
      <c r="L190">
        <v>-97.006161599999999</v>
      </c>
      <c r="M19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90" s="5">
        <f>Table22[[#This Row],[Permit Approval Date]]-Table22[[#This Row],[Permit Submitted Date]]</f>
        <v>0</v>
      </c>
    </row>
    <row r="191" spans="1:14">
      <c r="A191" t="str">
        <f>"Norman"</f>
        <v>Norman</v>
      </c>
      <c r="B191">
        <v>1</v>
      </c>
      <c r="D191">
        <v>1</v>
      </c>
      <c r="E191">
        <v>27</v>
      </c>
      <c r="F191" s="1">
        <v>42895</v>
      </c>
      <c r="G191" s="1">
        <v>42909</v>
      </c>
      <c r="H191">
        <v>11</v>
      </c>
      <c r="I191">
        <v>97.87</v>
      </c>
      <c r="J191">
        <v>0</v>
      </c>
      <c r="K191">
        <v>35.232937899999996</v>
      </c>
      <c r="L191">
        <v>-97.006161599999999</v>
      </c>
      <c r="M191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91" s="5">
        <f>Table22[[#This Row],[Permit Approval Date]]-Table22[[#This Row],[Permit Submitted Date]]</f>
        <v>6</v>
      </c>
    </row>
    <row r="192" spans="1:14">
      <c r="A192" t="str">
        <f>"Norman"</f>
        <v>Norman</v>
      </c>
      <c r="B192">
        <v>1</v>
      </c>
      <c r="D192">
        <v>1</v>
      </c>
      <c r="E192">
        <v>27</v>
      </c>
      <c r="F192" s="1">
        <v>42895</v>
      </c>
      <c r="G192" s="1">
        <v>42909</v>
      </c>
      <c r="H192">
        <v>11</v>
      </c>
      <c r="I192">
        <v>97.86999999999999</v>
      </c>
      <c r="J192">
        <v>0</v>
      </c>
      <c r="K192">
        <v>35.232937899999996</v>
      </c>
      <c r="L192">
        <v>-97.006161599999999</v>
      </c>
      <c r="M19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192" s="5">
        <f>Table22[[#This Row],[Permit Approval Date]]-Table22[[#This Row],[Permit Submitted Date]]</f>
        <v>0</v>
      </c>
    </row>
    <row r="193" spans="1:14">
      <c r="A193" t="str">
        <f>"Norman"</f>
        <v>Norman</v>
      </c>
      <c r="B193">
        <v>1</v>
      </c>
      <c r="D193">
        <v>1</v>
      </c>
      <c r="E193">
        <v>27</v>
      </c>
      <c r="F193" s="1">
        <v>42947</v>
      </c>
      <c r="G193" s="1">
        <v>42954</v>
      </c>
      <c r="H193">
        <v>10</v>
      </c>
      <c r="I193">
        <v>53.65</v>
      </c>
      <c r="J193">
        <v>0</v>
      </c>
      <c r="K193">
        <v>34.673925000000004</v>
      </c>
      <c r="L193">
        <v>-97.219213999999994</v>
      </c>
      <c r="M193" s="5">
        <f>ACOS(COS(RADIANS(90-$P$2)) *COS(RADIANS(90-Table225[[#This Row],[Latitude]])) +SIN(RADIANS(90-$P$2)) *SIN(RADIANS(90-Table225[[#This Row],[Latitude]])) *COS(RADIANS($Q$2-Table225[[#This Row],[Longitude]]))) *3958.756</f>
        <v>38.958310206561471</v>
      </c>
      <c r="N193" s="5">
        <f>Table22[[#This Row],[Permit Approval Date]]-Table22[[#This Row],[Permit Submitted Date]]</f>
        <v>6</v>
      </c>
    </row>
    <row r="194" spans="1:14">
      <c r="A194" t="str">
        <f>"Norman"</f>
        <v>Norman</v>
      </c>
      <c r="B194">
        <v>1</v>
      </c>
      <c r="C194">
        <v>1</v>
      </c>
      <c r="D194">
        <v>1</v>
      </c>
      <c r="E194">
        <v>27</v>
      </c>
      <c r="F194" s="1">
        <v>42947</v>
      </c>
      <c r="G194" s="1">
        <v>42947</v>
      </c>
      <c r="H194">
        <v>7</v>
      </c>
      <c r="I194">
        <v>38.909999999999997</v>
      </c>
      <c r="J194">
        <v>10.74</v>
      </c>
      <c r="K194">
        <v>35.153925000000001</v>
      </c>
      <c r="L194">
        <v>-97.259214</v>
      </c>
      <c r="M194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194" s="5">
        <f>Table22[[#This Row],[Permit Approval Date]]-Table22[[#This Row],[Permit Submitted Date]]</f>
        <v>6</v>
      </c>
    </row>
    <row r="195" spans="1:14">
      <c r="A195" t="str">
        <f>"Norman"</f>
        <v>Norman</v>
      </c>
      <c r="B195">
        <v>1</v>
      </c>
      <c r="D195">
        <v>2</v>
      </c>
      <c r="E195">
        <v>27</v>
      </c>
      <c r="F195" s="1">
        <v>42948</v>
      </c>
      <c r="G195" s="1">
        <v>42949</v>
      </c>
      <c r="H195">
        <v>14</v>
      </c>
      <c r="I195">
        <v>109.27</v>
      </c>
      <c r="J195">
        <v>2.1800000000000002</v>
      </c>
      <c r="K195">
        <v>35.310557000000003</v>
      </c>
      <c r="L195">
        <v>-97.71018140000001</v>
      </c>
      <c r="M195" s="5">
        <f>ACOS(COS(RADIANS(90-$P$2)) *COS(RADIANS(90-Table225[[#This Row],[Latitude]])) +SIN(RADIANS(90-$P$2)) *SIN(RADIANS(90-Table225[[#This Row],[Latitude]])) *COS(RADIANS($Q$2-Table225[[#This Row],[Longitude]]))) *3958.756</f>
        <v>16.529734858429485</v>
      </c>
      <c r="N195" s="5">
        <f>Table22[[#This Row],[Permit Approval Date]]-Table22[[#This Row],[Permit Submitted Date]]</f>
        <v>10</v>
      </c>
    </row>
    <row r="196" spans="1:14">
      <c r="A196" t="str">
        <f>"Norman"</f>
        <v>Norman</v>
      </c>
      <c r="B196">
        <v>0</v>
      </c>
      <c r="D196">
        <v>2</v>
      </c>
      <c r="E196">
        <v>27</v>
      </c>
      <c r="F196" s="1">
        <v>42950</v>
      </c>
      <c r="G196" s="1">
        <v>42950</v>
      </c>
      <c r="H196">
        <v>4</v>
      </c>
      <c r="I196">
        <v>35.099999999999994</v>
      </c>
      <c r="J196">
        <v>0</v>
      </c>
      <c r="K196">
        <v>36.262937899999997</v>
      </c>
      <c r="L196">
        <v>-97.766161600000004</v>
      </c>
      <c r="M196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196" s="5">
        <f>Table22[[#This Row],[Permit Approval Date]]-Table22[[#This Row],[Permit Submitted Date]]</f>
        <v>0</v>
      </c>
    </row>
    <row r="197" spans="1:14">
      <c r="A197" t="str">
        <f>"Norman"</f>
        <v>Norman</v>
      </c>
      <c r="B197">
        <v>1</v>
      </c>
      <c r="D197">
        <v>1</v>
      </c>
      <c r="E197">
        <v>27</v>
      </c>
      <c r="F197" s="1">
        <v>42955</v>
      </c>
      <c r="G197" s="1">
        <v>42969</v>
      </c>
      <c r="H197">
        <v>5</v>
      </c>
      <c r="I197">
        <v>52.25</v>
      </c>
      <c r="J197">
        <v>0</v>
      </c>
      <c r="K197">
        <v>34.958142000000002</v>
      </c>
      <c r="L197">
        <v>-97.245610999999997</v>
      </c>
      <c r="M197" s="5">
        <f>ACOS(COS(RADIANS(90-$P$2)) *COS(RADIANS(90-Table225[[#This Row],[Latitude]])) +SIN(RADIANS(90-$P$2)) *SIN(RADIANS(90-Table225[[#This Row],[Latitude]])) *COS(RADIANS($Q$2-Table225[[#This Row],[Longitude]]))) *3958.756</f>
        <v>20.557428257570493</v>
      </c>
      <c r="N197" s="5">
        <f>Table22[[#This Row],[Permit Approval Date]]-Table22[[#This Row],[Permit Submitted Date]]</f>
        <v>0</v>
      </c>
    </row>
    <row r="198" spans="1:14">
      <c r="A198" t="str">
        <f>"Norman"</f>
        <v>Norman</v>
      </c>
      <c r="B198">
        <v>0</v>
      </c>
      <c r="D198">
        <v>1</v>
      </c>
      <c r="E198">
        <v>27</v>
      </c>
      <c r="F198" s="1">
        <v>42956</v>
      </c>
      <c r="G198" s="1">
        <v>42956</v>
      </c>
      <c r="H198">
        <v>8</v>
      </c>
      <c r="I198">
        <v>53.78</v>
      </c>
      <c r="J198">
        <v>0</v>
      </c>
      <c r="K198">
        <v>35.472937899999998</v>
      </c>
      <c r="L198">
        <v>-97.026161599999995</v>
      </c>
      <c r="M198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198" s="5">
        <f>Table22[[#This Row],[Permit Approval Date]]-Table22[[#This Row],[Permit Submitted Date]]</f>
        <v>0</v>
      </c>
    </row>
    <row r="199" spans="1:14">
      <c r="A199" t="str">
        <f>"Norman"</f>
        <v>Norman</v>
      </c>
      <c r="B199">
        <v>1</v>
      </c>
      <c r="D199">
        <v>1</v>
      </c>
      <c r="E199">
        <v>27</v>
      </c>
      <c r="F199" s="1">
        <v>42961</v>
      </c>
      <c r="G199" s="1">
        <v>42968</v>
      </c>
      <c r="H199">
        <v>9</v>
      </c>
      <c r="I199">
        <v>68.52000000000001</v>
      </c>
      <c r="J199">
        <v>0</v>
      </c>
      <c r="K199">
        <v>35.162937899999996</v>
      </c>
      <c r="L199">
        <v>-96.9261616</v>
      </c>
      <c r="M199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199" s="5">
        <f>Table22[[#This Row],[Permit Approval Date]]-Table22[[#This Row],[Permit Submitted Date]]</f>
        <v>2</v>
      </c>
    </row>
    <row r="200" spans="1:14">
      <c r="A200" t="str">
        <f>"Norman"</f>
        <v>Norman</v>
      </c>
      <c r="B200">
        <v>1</v>
      </c>
      <c r="D200">
        <v>1</v>
      </c>
      <c r="E200">
        <v>27</v>
      </c>
      <c r="F200" s="1">
        <v>42961</v>
      </c>
      <c r="G200" s="1">
        <v>42968</v>
      </c>
      <c r="H200">
        <v>9</v>
      </c>
      <c r="I200">
        <v>68.52000000000001</v>
      </c>
      <c r="J200">
        <v>0</v>
      </c>
      <c r="K200">
        <v>35.162937899999996</v>
      </c>
      <c r="L200">
        <v>-96.9261616</v>
      </c>
      <c r="M200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200" s="5">
        <f>Table22[[#This Row],[Permit Approval Date]]-Table22[[#This Row],[Permit Submitted Date]]</f>
        <v>2</v>
      </c>
    </row>
    <row r="201" spans="1:14">
      <c r="A201" t="str">
        <f>"Norman"</f>
        <v>Norman</v>
      </c>
      <c r="B201">
        <v>1</v>
      </c>
      <c r="D201">
        <v>1</v>
      </c>
      <c r="E201">
        <v>27</v>
      </c>
      <c r="F201" s="1">
        <v>42975</v>
      </c>
      <c r="G201" s="1">
        <v>42979</v>
      </c>
      <c r="H201">
        <v>8</v>
      </c>
      <c r="I201">
        <v>88.91</v>
      </c>
      <c r="J201">
        <v>0</v>
      </c>
      <c r="K201">
        <v>35.038142000000001</v>
      </c>
      <c r="L201">
        <v>-97.495610999999997</v>
      </c>
      <c r="M201" s="5">
        <f>ACOS(COS(RADIANS(90-$P$2)) *COS(RADIANS(90-Table225[[#This Row],[Latitude]])) +SIN(RADIANS(90-$P$2)) *SIN(RADIANS(90-Table225[[#This Row],[Latitude]])) *COS(RADIANS($Q$2-Table225[[#This Row],[Longitude]]))) *3958.756</f>
        <v>11.928404667204356</v>
      </c>
      <c r="N201" s="5">
        <f>Table22[[#This Row],[Permit Approval Date]]-Table22[[#This Row],[Permit Submitted Date]]</f>
        <v>2</v>
      </c>
    </row>
    <row r="202" spans="1:14">
      <c r="A202" t="str">
        <f>"Norman"</f>
        <v>Norman</v>
      </c>
      <c r="B202">
        <v>0</v>
      </c>
      <c r="D202">
        <v>1</v>
      </c>
      <c r="E202">
        <v>27</v>
      </c>
      <c r="F202" s="1">
        <v>42975</v>
      </c>
      <c r="G202" s="1">
        <v>42986</v>
      </c>
      <c r="H202">
        <v>7</v>
      </c>
      <c r="I202">
        <v>51.850000000000009</v>
      </c>
      <c r="J202">
        <v>0</v>
      </c>
      <c r="K202">
        <v>34.902937899999998</v>
      </c>
      <c r="L202">
        <v>-97.376161600000003</v>
      </c>
      <c r="M202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202" s="5">
        <f>Table22[[#This Row],[Permit Approval Date]]-Table22[[#This Row],[Permit Submitted Date]]</f>
        <v>0</v>
      </c>
    </row>
    <row r="203" spans="1:14">
      <c r="A203" t="str">
        <f>"Norman"</f>
        <v>Norman</v>
      </c>
      <c r="B203">
        <v>0</v>
      </c>
      <c r="D203">
        <v>1</v>
      </c>
      <c r="E203">
        <v>27</v>
      </c>
      <c r="F203" s="1">
        <v>42977</v>
      </c>
      <c r="G203" s="1">
        <v>42978</v>
      </c>
      <c r="H203">
        <v>5</v>
      </c>
      <c r="I203">
        <v>26.45</v>
      </c>
      <c r="J203">
        <v>0</v>
      </c>
      <c r="K203">
        <v>35.422937899999994</v>
      </c>
      <c r="L203">
        <v>-97.106161600000007</v>
      </c>
      <c r="M203" s="5">
        <f>ACOS(COS(RADIANS(90-$P$2)) *COS(RADIANS(90-Table225[[#This Row],[Latitude]])) +SIN(RADIANS(90-$P$2)) *SIN(RADIANS(90-Table225[[#This Row],[Latitude]])) *COS(RADIANS($Q$2-Table225[[#This Row],[Longitude]]))) *3958.756</f>
        <v>24.350899798056059</v>
      </c>
      <c r="N203" s="5">
        <f>Table22[[#This Row],[Permit Approval Date]]-Table22[[#This Row],[Permit Submitted Date]]</f>
        <v>0</v>
      </c>
    </row>
    <row r="204" spans="1:14">
      <c r="A204" t="str">
        <f>"Norman"</f>
        <v>Norman</v>
      </c>
      <c r="B204">
        <v>0</v>
      </c>
      <c r="D204">
        <v>1</v>
      </c>
      <c r="E204">
        <v>27</v>
      </c>
      <c r="F204" s="1">
        <v>42978</v>
      </c>
      <c r="G204" s="1">
        <v>42983</v>
      </c>
      <c r="H204">
        <v>4</v>
      </c>
      <c r="I204">
        <v>32.9</v>
      </c>
      <c r="J204">
        <v>0</v>
      </c>
      <c r="K204">
        <v>35.222937899999998</v>
      </c>
      <c r="L204">
        <v>-97.486161600000003</v>
      </c>
      <c r="M204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204" s="5">
        <f>Table22[[#This Row],[Permit Approval Date]]-Table22[[#This Row],[Permit Submitted Date]]</f>
        <v>0</v>
      </c>
    </row>
    <row r="205" spans="1:14">
      <c r="A205" t="str">
        <f>"Norman"</f>
        <v>Norman</v>
      </c>
      <c r="B205">
        <v>1</v>
      </c>
      <c r="D205">
        <v>1</v>
      </c>
      <c r="E205">
        <v>27</v>
      </c>
      <c r="F205" s="1">
        <v>42979</v>
      </c>
      <c r="G205" s="1">
        <v>42983</v>
      </c>
      <c r="H205">
        <v>6</v>
      </c>
      <c r="I205">
        <v>59.18</v>
      </c>
      <c r="J205">
        <v>0</v>
      </c>
      <c r="K205">
        <v>35.195773100000004</v>
      </c>
      <c r="L205">
        <v>-97.464911900000004</v>
      </c>
      <c r="M205" s="5">
        <f>ACOS(COS(RADIANS(90-$P$2)) *COS(RADIANS(90-Table225[[#This Row],[Latitude]])) +SIN(RADIANS(90-$P$2)) *SIN(RADIANS(90-Table225[[#This Row],[Latitude]])) *COS(RADIANS($Q$2-Table225[[#This Row],[Longitude]]))) *3958.756</f>
        <v>1.2540804080392209</v>
      </c>
      <c r="N205" s="5">
        <f>Table22[[#This Row],[Permit Approval Date]]-Table22[[#This Row],[Permit Submitted Date]]</f>
        <v>0</v>
      </c>
    </row>
    <row r="206" spans="1:14">
      <c r="A206" t="str">
        <f>"Norman"</f>
        <v>Norman</v>
      </c>
      <c r="B206">
        <v>0</v>
      </c>
      <c r="D206">
        <v>1</v>
      </c>
      <c r="E206">
        <v>27</v>
      </c>
      <c r="F206" s="1">
        <v>43000</v>
      </c>
      <c r="G206" s="1">
        <v>43000</v>
      </c>
      <c r="H206">
        <v>11</v>
      </c>
      <c r="I206">
        <v>85.84</v>
      </c>
      <c r="J206">
        <v>0</v>
      </c>
      <c r="K206">
        <v>36.052937899999996</v>
      </c>
      <c r="L206">
        <v>-98.236161600000003</v>
      </c>
      <c r="M206" s="5">
        <f>ACOS(COS(RADIANS(90-$P$2)) *COS(RADIANS(90-Table225[[#This Row],[Latitude]])) +SIN(RADIANS(90-$P$2)) *SIN(RADIANS(90-Table225[[#This Row],[Latitude]])) *COS(RADIANS($Q$2-Table225[[#This Row],[Longitude]]))) *3958.756</f>
        <v>73.414613218663234</v>
      </c>
      <c r="N206" s="5">
        <f>Table22[[#This Row],[Permit Approval Date]]-Table22[[#This Row],[Permit Submitted Date]]</f>
        <v>1</v>
      </c>
    </row>
    <row r="207" spans="1:14">
      <c r="A207" t="str">
        <f>"Norman"</f>
        <v>Norman</v>
      </c>
      <c r="B207">
        <v>0</v>
      </c>
      <c r="D207">
        <v>1</v>
      </c>
      <c r="E207">
        <v>27</v>
      </c>
      <c r="F207" s="1">
        <v>43000</v>
      </c>
      <c r="G207" s="1">
        <v>43000</v>
      </c>
      <c r="H207">
        <v>8</v>
      </c>
      <c r="I207">
        <v>60.279999999999994</v>
      </c>
      <c r="J207">
        <v>0</v>
      </c>
      <c r="K207">
        <v>34.962937899999993</v>
      </c>
      <c r="L207">
        <v>-97.966161600000007</v>
      </c>
      <c r="M20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207" s="5">
        <f>Table22[[#This Row],[Permit Approval Date]]-Table22[[#This Row],[Permit Submitted Date]]</f>
        <v>0</v>
      </c>
    </row>
    <row r="208" spans="1:14">
      <c r="A208" t="str">
        <f>"Norman"</f>
        <v>Norman</v>
      </c>
      <c r="B208">
        <v>1</v>
      </c>
      <c r="D208">
        <v>1</v>
      </c>
      <c r="E208">
        <v>27</v>
      </c>
      <c r="F208" s="1">
        <v>43003</v>
      </c>
      <c r="G208" s="1">
        <v>43003</v>
      </c>
      <c r="H208">
        <v>13</v>
      </c>
      <c r="I208">
        <v>82.36</v>
      </c>
      <c r="J208">
        <v>0</v>
      </c>
      <c r="K208">
        <v>35.312937899999994</v>
      </c>
      <c r="L208">
        <v>-97.116161599999998</v>
      </c>
      <c r="M208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208" s="5">
        <f>Table22[[#This Row],[Permit Approval Date]]-Table22[[#This Row],[Permit Submitted Date]]</f>
        <v>7</v>
      </c>
    </row>
    <row r="209" spans="1:14">
      <c r="A209" t="str">
        <f>"Norman"</f>
        <v>Norman</v>
      </c>
      <c r="B209">
        <v>1</v>
      </c>
      <c r="D209">
        <v>1</v>
      </c>
      <c r="E209">
        <v>27</v>
      </c>
      <c r="F209" s="1">
        <v>43003</v>
      </c>
      <c r="G209" s="1">
        <v>43003</v>
      </c>
      <c r="H209">
        <v>13</v>
      </c>
      <c r="I209">
        <v>82.36</v>
      </c>
      <c r="J209">
        <v>0</v>
      </c>
      <c r="K209">
        <v>35.312937899999994</v>
      </c>
      <c r="L209">
        <v>-97.116161599999998</v>
      </c>
      <c r="M209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209" s="5">
        <f>Table22[[#This Row],[Permit Approval Date]]-Table22[[#This Row],[Permit Submitted Date]]</f>
        <v>0</v>
      </c>
    </row>
    <row r="210" spans="1:14">
      <c r="A210" t="str">
        <f>"Norman"</f>
        <v>Norman</v>
      </c>
      <c r="B210">
        <v>1</v>
      </c>
      <c r="D210">
        <v>1</v>
      </c>
      <c r="E210">
        <v>27</v>
      </c>
      <c r="F210" s="1">
        <v>43006</v>
      </c>
      <c r="G210" s="1">
        <v>43018</v>
      </c>
      <c r="H210">
        <v>7</v>
      </c>
      <c r="I210">
        <v>71.430000000000007</v>
      </c>
      <c r="J210">
        <v>0</v>
      </c>
      <c r="K210">
        <v>35.108142000000001</v>
      </c>
      <c r="L210">
        <v>-97.325610999999995</v>
      </c>
      <c r="M210" s="5">
        <f>ACOS(COS(RADIANS(90-$P$2)) *COS(RADIANS(90-Table225[[#This Row],[Latitude]])) +SIN(RADIANS(90-$P$2)) *SIN(RADIANS(90-Table225[[#This Row],[Latitude]])) *COS(RADIANS($Q$2-Table225[[#This Row],[Longitude]]))) *3958.756</f>
        <v>9.6179996795149965</v>
      </c>
      <c r="N210" s="5">
        <f>Table22[[#This Row],[Permit Approval Date]]-Table22[[#This Row],[Permit Submitted Date]]</f>
        <v>3</v>
      </c>
    </row>
    <row r="211" spans="1:14">
      <c r="A211" t="str">
        <f>"Norman"</f>
        <v>Norman</v>
      </c>
      <c r="B211">
        <v>1</v>
      </c>
      <c r="D211">
        <v>1</v>
      </c>
      <c r="E211">
        <v>27</v>
      </c>
      <c r="F211" s="1">
        <v>43010</v>
      </c>
      <c r="G211" s="1">
        <v>43013</v>
      </c>
      <c r="H211">
        <v>6</v>
      </c>
      <c r="I211">
        <v>51.4</v>
      </c>
      <c r="J211">
        <v>0</v>
      </c>
      <c r="K211">
        <v>34.883924999999998</v>
      </c>
      <c r="L211">
        <v>-97.089213999999998</v>
      </c>
      <c r="M211" s="5">
        <f>ACOS(COS(RADIANS(90-$P$2)) *COS(RADIANS(90-Table225[[#This Row],[Latitude]])) +SIN(RADIANS(90-$P$2)) *SIN(RADIANS(90-Table225[[#This Row],[Latitude]])) *COS(RADIANS($Q$2-Table225[[#This Row],[Longitude]]))) *3958.756</f>
        <v>30.06913624124288</v>
      </c>
      <c r="N211" s="5">
        <f>Table22[[#This Row],[Permit Approval Date]]-Table22[[#This Row],[Permit Submitted Date]]</f>
        <v>0</v>
      </c>
    </row>
    <row r="212" spans="1:14">
      <c r="A212" t="str">
        <f>"Norman"</f>
        <v>Norman</v>
      </c>
      <c r="B212">
        <v>1</v>
      </c>
      <c r="D212">
        <v>1</v>
      </c>
      <c r="E212">
        <v>27</v>
      </c>
      <c r="F212" s="1">
        <v>43011</v>
      </c>
      <c r="G212" s="1">
        <v>43014</v>
      </c>
      <c r="H212">
        <v>12</v>
      </c>
      <c r="I212">
        <v>96.61</v>
      </c>
      <c r="J212">
        <v>8</v>
      </c>
      <c r="K212">
        <v>34.602937899999993</v>
      </c>
      <c r="L212">
        <v>-97.186161600000005</v>
      </c>
      <c r="M212" s="5">
        <f>ACOS(COS(RADIANS(90-$P$2)) *COS(RADIANS(90-Table225[[#This Row],[Latitude]])) +SIN(RADIANS(90-$P$2)) *SIN(RADIANS(90-Table225[[#This Row],[Latitude]])) *COS(RADIANS($Q$2-Table225[[#This Row],[Longitude]]))) *3958.756</f>
        <v>44.208514179570429</v>
      </c>
      <c r="N212" s="5">
        <f>Table22[[#This Row],[Permit Approval Date]]-Table22[[#This Row],[Permit Submitted Date]]</f>
        <v>0</v>
      </c>
    </row>
    <row r="213" spans="1:14">
      <c r="A213" t="str">
        <f>"Norman"</f>
        <v>Norman</v>
      </c>
      <c r="B213">
        <v>1</v>
      </c>
      <c r="D213">
        <v>1</v>
      </c>
      <c r="E213">
        <v>27</v>
      </c>
      <c r="F213" s="1">
        <v>43011</v>
      </c>
      <c r="G213" s="1">
        <v>43013</v>
      </c>
      <c r="H213">
        <v>7</v>
      </c>
      <c r="I213">
        <v>57.1</v>
      </c>
      <c r="J213">
        <v>0</v>
      </c>
      <c r="K213">
        <v>34.962937899999993</v>
      </c>
      <c r="L213">
        <v>-97.966161600000007</v>
      </c>
      <c r="M213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213" s="5">
        <f>Table22[[#This Row],[Permit Approval Date]]-Table22[[#This Row],[Permit Submitted Date]]</f>
        <v>11</v>
      </c>
    </row>
    <row r="214" spans="1:14">
      <c r="A214" t="str">
        <f>"Norman"</f>
        <v>Norman</v>
      </c>
      <c r="B214">
        <v>1</v>
      </c>
      <c r="D214">
        <v>1</v>
      </c>
      <c r="E214">
        <v>27</v>
      </c>
      <c r="F214" s="1">
        <v>43011</v>
      </c>
      <c r="G214" s="1">
        <v>43013</v>
      </c>
      <c r="H214">
        <v>7</v>
      </c>
      <c r="I214">
        <v>57.099999999999994</v>
      </c>
      <c r="J214">
        <v>0</v>
      </c>
      <c r="K214">
        <v>34.962937899999993</v>
      </c>
      <c r="L214">
        <v>-97.966161600000007</v>
      </c>
      <c r="M214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214" s="5">
        <f>Table22[[#This Row],[Permit Approval Date]]-Table22[[#This Row],[Permit Submitted Date]]</f>
        <v>1</v>
      </c>
    </row>
    <row r="215" spans="1:14">
      <c r="A215" t="str">
        <f>"Norman"</f>
        <v>Norman</v>
      </c>
      <c r="B215">
        <v>1</v>
      </c>
      <c r="D215">
        <v>1</v>
      </c>
      <c r="E215">
        <v>27</v>
      </c>
      <c r="F215" s="1">
        <v>43012</v>
      </c>
      <c r="G215" s="1">
        <v>43019</v>
      </c>
      <c r="H215">
        <v>10</v>
      </c>
      <c r="I215">
        <v>73.100000000000009</v>
      </c>
      <c r="J215">
        <v>0</v>
      </c>
      <c r="K215">
        <v>35.180556999999993</v>
      </c>
      <c r="L215">
        <v>-97.540181399999994</v>
      </c>
      <c r="M215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215" s="5">
        <f>Table22[[#This Row],[Permit Approval Date]]-Table22[[#This Row],[Permit Submitted Date]]</f>
        <v>0</v>
      </c>
    </row>
    <row r="216" spans="1:14">
      <c r="A216" t="str">
        <f>"Norman"</f>
        <v>Norman</v>
      </c>
      <c r="B216">
        <v>1</v>
      </c>
      <c r="C216">
        <v>1</v>
      </c>
      <c r="D216">
        <v>1</v>
      </c>
      <c r="E216">
        <v>27</v>
      </c>
      <c r="F216" s="1">
        <v>43018</v>
      </c>
      <c r="G216" s="1">
        <v>43031</v>
      </c>
      <c r="H216">
        <v>11</v>
      </c>
      <c r="I216">
        <v>44.21</v>
      </c>
      <c r="J216">
        <v>53.600000000000009</v>
      </c>
      <c r="K216">
        <v>35.482937899999996</v>
      </c>
      <c r="L216">
        <v>-97.206161600000001</v>
      </c>
      <c r="M216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16" s="5">
        <f>Table22[[#This Row],[Permit Approval Date]]-Table22[[#This Row],[Permit Submitted Date]]</f>
        <v>6</v>
      </c>
    </row>
    <row r="217" spans="1:14">
      <c r="A217" t="str">
        <f>"Norman"</f>
        <v>Norman</v>
      </c>
      <c r="B217">
        <v>1</v>
      </c>
      <c r="C217">
        <v>1</v>
      </c>
      <c r="D217">
        <v>1</v>
      </c>
      <c r="E217">
        <v>27</v>
      </c>
      <c r="F217" s="1">
        <v>43018</v>
      </c>
      <c r="G217" s="1">
        <v>43031</v>
      </c>
      <c r="H217">
        <v>11</v>
      </c>
      <c r="I217">
        <v>44.21</v>
      </c>
      <c r="J217">
        <v>53.599999999999994</v>
      </c>
      <c r="K217">
        <v>35.482937899999996</v>
      </c>
      <c r="L217">
        <v>-97.206161600000001</v>
      </c>
      <c r="M217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17" s="5">
        <f>Table22[[#This Row],[Permit Approval Date]]-Table22[[#This Row],[Permit Submitted Date]]</f>
        <v>7</v>
      </c>
    </row>
    <row r="218" spans="1:14">
      <c r="A218" t="str">
        <f>"Norman"</f>
        <v>Norman</v>
      </c>
      <c r="B218">
        <v>0</v>
      </c>
      <c r="D218">
        <v>1</v>
      </c>
      <c r="E218">
        <v>27</v>
      </c>
      <c r="F218" s="1">
        <v>43026</v>
      </c>
      <c r="G218" s="1">
        <v>43034</v>
      </c>
      <c r="H218">
        <v>6</v>
      </c>
      <c r="I218">
        <v>51.58</v>
      </c>
      <c r="J218">
        <v>5.32</v>
      </c>
      <c r="K218">
        <v>35.482937899999996</v>
      </c>
      <c r="L218">
        <v>-97.206161600000001</v>
      </c>
      <c r="M218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18" s="5">
        <f>Table22[[#This Row],[Permit Approval Date]]-Table22[[#This Row],[Permit Submitted Date]]</f>
        <v>1</v>
      </c>
    </row>
    <row r="219" spans="1:14">
      <c r="A219" t="str">
        <f>"Norman"</f>
        <v>Norman</v>
      </c>
      <c r="B219">
        <v>1</v>
      </c>
      <c r="D219">
        <v>1</v>
      </c>
      <c r="E219">
        <v>27</v>
      </c>
      <c r="F219" s="1">
        <v>43027</v>
      </c>
      <c r="G219" s="1">
        <v>43046</v>
      </c>
      <c r="H219">
        <v>5</v>
      </c>
      <c r="I219">
        <v>43</v>
      </c>
      <c r="J219">
        <v>0</v>
      </c>
      <c r="K219">
        <v>35.203924999999998</v>
      </c>
      <c r="L219">
        <v>-97.459214000000003</v>
      </c>
      <c r="M219" s="5">
        <f>ACOS(COS(RADIANS(90-$P$2)) *COS(RADIANS(90-Table225[[#This Row],[Latitude]])) +SIN(RADIANS(90-$P$2)) *SIN(RADIANS(90-Table225[[#This Row],[Latitude]])) *COS(RADIANS($Q$2-Table225[[#This Row],[Longitude]]))) *3958.756</f>
        <v>0.72632740937908113</v>
      </c>
      <c r="N219" s="5">
        <f>Table22[[#This Row],[Permit Approval Date]]-Table22[[#This Row],[Permit Submitted Date]]</f>
        <v>15</v>
      </c>
    </row>
    <row r="220" spans="1:14">
      <c r="A220" t="str">
        <f>"Norman"</f>
        <v>Norman</v>
      </c>
      <c r="B220">
        <v>0</v>
      </c>
      <c r="D220">
        <v>1</v>
      </c>
      <c r="E220">
        <v>27</v>
      </c>
      <c r="F220" s="1">
        <v>43031</v>
      </c>
      <c r="G220" s="1">
        <v>43031</v>
      </c>
      <c r="H220">
        <v>12</v>
      </c>
      <c r="I220">
        <v>102.88</v>
      </c>
      <c r="J220">
        <v>0</v>
      </c>
      <c r="K220">
        <v>35.312937899999994</v>
      </c>
      <c r="L220">
        <v>-97.116161599999998</v>
      </c>
      <c r="M220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220" s="5">
        <f>Table22[[#This Row],[Permit Approval Date]]-Table22[[#This Row],[Permit Submitted Date]]</f>
        <v>5</v>
      </c>
    </row>
    <row r="221" spans="1:14">
      <c r="A221" t="str">
        <f>"Norman"</f>
        <v>Norman</v>
      </c>
      <c r="B221">
        <v>0</v>
      </c>
      <c r="D221">
        <v>1</v>
      </c>
      <c r="E221">
        <v>27</v>
      </c>
      <c r="F221" s="1">
        <v>43031</v>
      </c>
      <c r="G221" s="1">
        <v>43031</v>
      </c>
      <c r="H221">
        <v>3</v>
      </c>
      <c r="I221">
        <v>27.47</v>
      </c>
      <c r="J221">
        <v>0</v>
      </c>
      <c r="K221">
        <v>35.312937899999994</v>
      </c>
      <c r="L221">
        <v>-97.116161599999998</v>
      </c>
      <c r="M221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221" s="5">
        <f>Table22[[#This Row],[Permit Approval Date]]-Table22[[#This Row],[Permit Submitted Date]]</f>
        <v>13</v>
      </c>
    </row>
    <row r="222" spans="1:14">
      <c r="A222" t="str">
        <f>"Norman"</f>
        <v>Norman</v>
      </c>
      <c r="B222">
        <v>1</v>
      </c>
      <c r="D222">
        <v>1</v>
      </c>
      <c r="E222">
        <v>27</v>
      </c>
      <c r="F222" s="1">
        <v>43032</v>
      </c>
      <c r="G222" s="1">
        <v>43046</v>
      </c>
      <c r="H222">
        <v>5</v>
      </c>
      <c r="I222">
        <v>36.620000000000005</v>
      </c>
      <c r="J222">
        <v>0</v>
      </c>
      <c r="K222">
        <v>35.153925000000001</v>
      </c>
      <c r="L222">
        <v>-97.259214</v>
      </c>
      <c r="M222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222" s="5">
        <f>Table22[[#This Row],[Permit Approval Date]]-Table22[[#This Row],[Permit Submitted Date]]</f>
        <v>7</v>
      </c>
    </row>
    <row r="223" spans="1:14">
      <c r="A223" t="str">
        <f>"Norman"</f>
        <v>Norman</v>
      </c>
      <c r="B223">
        <v>1</v>
      </c>
      <c r="C223">
        <v>1</v>
      </c>
      <c r="D223">
        <v>1</v>
      </c>
      <c r="E223">
        <v>27</v>
      </c>
      <c r="F223" s="1">
        <v>43039</v>
      </c>
      <c r="G223" s="1">
        <v>43046</v>
      </c>
      <c r="H223">
        <v>6</v>
      </c>
      <c r="I223">
        <v>36.5</v>
      </c>
      <c r="J223">
        <v>9</v>
      </c>
      <c r="K223">
        <v>35.243925000000004</v>
      </c>
      <c r="L223">
        <v>-97.409213999999992</v>
      </c>
      <c r="M223" s="5">
        <f>ACOS(COS(RADIANS(90-$P$2)) *COS(RADIANS(90-Table225[[#This Row],[Latitude]])) +SIN(RADIANS(90-$P$2)) *SIN(RADIANS(90-Table225[[#This Row],[Latitude]])) *COS(RADIANS($Q$2-Table225[[#This Row],[Longitude]]))) *3958.756</f>
        <v>3.3613313021155715</v>
      </c>
      <c r="N223" s="5">
        <f>Table22[[#This Row],[Permit Approval Date]]-Table22[[#This Row],[Permit Submitted Date]]</f>
        <v>0</v>
      </c>
    </row>
    <row r="224" spans="1:14">
      <c r="A224" t="str">
        <f>"Norman"</f>
        <v>Norman</v>
      </c>
      <c r="B224">
        <v>1</v>
      </c>
      <c r="D224">
        <v>1</v>
      </c>
      <c r="E224">
        <v>27</v>
      </c>
      <c r="F224" s="1">
        <v>43047</v>
      </c>
      <c r="G224" s="1">
        <v>43070</v>
      </c>
      <c r="H224">
        <v>13</v>
      </c>
      <c r="I224">
        <v>87.499999999999986</v>
      </c>
      <c r="J224">
        <v>0</v>
      </c>
      <c r="K224">
        <v>35.409803999999994</v>
      </c>
      <c r="L224">
        <v>-97.590030999999996</v>
      </c>
      <c r="M224" s="5">
        <f>ACOS(COS(RADIANS(90-$P$2)) *COS(RADIANS(90-Table225[[#This Row],[Latitude]])) +SIN(RADIANS(90-$P$2)) *SIN(RADIANS(90-Table225[[#This Row],[Latitude]])) *COS(RADIANS($Q$2-Table225[[#This Row],[Longitude]]))) *3958.756</f>
        <v>16.233918470676016</v>
      </c>
      <c r="N224" s="5">
        <f>Table22[[#This Row],[Permit Approval Date]]-Table22[[#This Row],[Permit Submitted Date]]</f>
        <v>4</v>
      </c>
    </row>
    <row r="225" spans="1:14">
      <c r="A225" t="str">
        <f>"Norman"</f>
        <v>Norman</v>
      </c>
      <c r="B225">
        <v>0</v>
      </c>
      <c r="D225">
        <v>2</v>
      </c>
      <c r="E225">
        <v>27</v>
      </c>
      <c r="F225" s="1">
        <v>43052</v>
      </c>
      <c r="G225" s="1">
        <v>43055</v>
      </c>
      <c r="H225">
        <v>6</v>
      </c>
      <c r="I225">
        <v>53.179999999999993</v>
      </c>
      <c r="J225">
        <v>0</v>
      </c>
      <c r="K225">
        <v>35.092937899999995</v>
      </c>
      <c r="L225">
        <v>-97.236161600000003</v>
      </c>
      <c r="M225" s="5">
        <f>ACOS(COS(RADIANS(90-$P$2)) *COS(RADIANS(90-Table225[[#This Row],[Latitude]])) +SIN(RADIANS(90-$P$2)) *SIN(RADIANS(90-Table225[[#This Row],[Latitude]])) *COS(RADIANS($Q$2-Table225[[#This Row],[Longitude]]))) *3958.756</f>
        <v>14.228947513888629</v>
      </c>
      <c r="N225" s="5">
        <f>Table22[[#This Row],[Permit Approval Date]]-Table22[[#This Row],[Permit Submitted Date]]</f>
        <v>0</v>
      </c>
    </row>
    <row r="226" spans="1:14">
      <c r="A226" t="str">
        <f>"Norman"</f>
        <v>Norman</v>
      </c>
      <c r="B226">
        <v>1</v>
      </c>
      <c r="D226">
        <v>1</v>
      </c>
      <c r="E226">
        <v>27</v>
      </c>
      <c r="F226" s="1">
        <v>43054</v>
      </c>
      <c r="G226" s="1">
        <v>43059</v>
      </c>
      <c r="H226">
        <v>7</v>
      </c>
      <c r="I226">
        <v>53.219999999999992</v>
      </c>
      <c r="J226">
        <v>4</v>
      </c>
      <c r="K226">
        <v>34.422937899999994</v>
      </c>
      <c r="L226">
        <v>-97.636161600000008</v>
      </c>
      <c r="M226" s="5">
        <f>ACOS(COS(RADIANS(90-$P$2)) *COS(RADIANS(90-Table225[[#This Row],[Latitude]])) +SIN(RADIANS(90-$P$2)) *SIN(RADIANS(90-Table225[[#This Row],[Latitude]])) *COS(RADIANS($Q$2-Table225[[#This Row],[Longitude]]))) *3958.756</f>
        <v>55.16700963935876</v>
      </c>
      <c r="N226" s="5">
        <f>Table22[[#This Row],[Permit Approval Date]]-Table22[[#This Row],[Permit Submitted Date]]</f>
        <v>0</v>
      </c>
    </row>
    <row r="227" spans="1:14">
      <c r="A227" t="str">
        <f>"Norman"</f>
        <v>Norman</v>
      </c>
      <c r="B227">
        <v>1</v>
      </c>
      <c r="D227">
        <v>1</v>
      </c>
      <c r="E227">
        <v>27</v>
      </c>
      <c r="F227" s="1">
        <v>43059</v>
      </c>
      <c r="G227" s="1">
        <v>43060</v>
      </c>
      <c r="H227">
        <v>10</v>
      </c>
      <c r="I227">
        <v>81.5</v>
      </c>
      <c r="J227">
        <v>0</v>
      </c>
      <c r="K227">
        <v>35.063621399999995</v>
      </c>
      <c r="L227">
        <v>-97.329232199999993</v>
      </c>
      <c r="M227" s="5">
        <f>ACOS(COS(RADIANS(90-$P$2)) *COS(RADIANS(90-Table225[[#This Row],[Latitude]])) +SIN(RADIANS(90-$P$2)) *SIN(RADIANS(90-Table225[[#This Row],[Latitude]])) *COS(RADIANS($Q$2-Table225[[#This Row],[Longitude]]))) *3958.756</f>
        <v>11.868595835601443</v>
      </c>
      <c r="N227" s="5">
        <f>Table22[[#This Row],[Permit Approval Date]]-Table22[[#This Row],[Permit Submitted Date]]</f>
        <v>0</v>
      </c>
    </row>
    <row r="228" spans="1:14">
      <c r="A228" t="str">
        <f>"Norman"</f>
        <v>Norman</v>
      </c>
      <c r="B228">
        <v>1</v>
      </c>
      <c r="D228">
        <v>1</v>
      </c>
      <c r="E228">
        <v>27</v>
      </c>
      <c r="F228" s="1">
        <v>43063</v>
      </c>
      <c r="G228" s="1">
        <v>43063</v>
      </c>
      <c r="H228">
        <v>7</v>
      </c>
      <c r="I228">
        <v>69.02000000000001</v>
      </c>
      <c r="J228">
        <v>1.98</v>
      </c>
      <c r="K228">
        <v>35.180556999999993</v>
      </c>
      <c r="L228">
        <v>-97.540181399999994</v>
      </c>
      <c r="M228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228" s="5">
        <f>Table22[[#This Row],[Permit Approval Date]]-Table22[[#This Row],[Permit Submitted Date]]</f>
        <v>8</v>
      </c>
    </row>
    <row r="229" spans="1:14">
      <c r="A229" t="str">
        <f>"Norman"</f>
        <v>Norman</v>
      </c>
      <c r="B229">
        <v>1</v>
      </c>
      <c r="D229">
        <v>1</v>
      </c>
      <c r="E229">
        <v>27</v>
      </c>
      <c r="F229" s="1">
        <v>43066</v>
      </c>
      <c r="G229" s="1">
        <v>43066</v>
      </c>
      <c r="H229">
        <v>10</v>
      </c>
      <c r="I229">
        <v>52.760000000000005</v>
      </c>
      <c r="J229">
        <v>2.23</v>
      </c>
      <c r="K229">
        <v>35.210556999999994</v>
      </c>
      <c r="L229">
        <v>-97.610181400000016</v>
      </c>
      <c r="M229" s="5">
        <f>ACOS(COS(RADIANS(90-$P$2)) *COS(RADIANS(90-Table225[[#This Row],[Latitude]])) +SIN(RADIANS(90-$P$2)) *SIN(RADIANS(90-Table225[[#This Row],[Latitude]])) *COS(RADIANS($Q$2-Table225[[#This Row],[Longitude]]))) *3958.756</f>
        <v>9.2388710109045373</v>
      </c>
      <c r="N229" s="5">
        <f>Table22[[#This Row],[Permit Approval Date]]-Table22[[#This Row],[Permit Submitted Date]]</f>
        <v>8</v>
      </c>
    </row>
    <row r="230" spans="1:14">
      <c r="A230" t="str">
        <f>"Norman"</f>
        <v>Norman</v>
      </c>
      <c r="B230">
        <v>1</v>
      </c>
      <c r="D230">
        <v>1</v>
      </c>
      <c r="E230">
        <v>27</v>
      </c>
      <c r="F230" s="1">
        <v>43074</v>
      </c>
      <c r="G230" s="1">
        <v>43074</v>
      </c>
      <c r="H230">
        <v>10</v>
      </c>
      <c r="I230">
        <v>70.710000000000008</v>
      </c>
      <c r="J230">
        <v>5.37</v>
      </c>
      <c r="K230">
        <v>35.180556999999993</v>
      </c>
      <c r="L230">
        <v>-97.540181399999994</v>
      </c>
      <c r="M230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230" s="5">
        <f>Table22[[#This Row],[Permit Approval Date]]-Table22[[#This Row],[Permit Submitted Date]]</f>
        <v>7</v>
      </c>
    </row>
    <row r="231" spans="1:14">
      <c r="A231" t="str">
        <f>"Norman"</f>
        <v>Norman</v>
      </c>
      <c r="B231">
        <v>1</v>
      </c>
      <c r="D231">
        <v>1</v>
      </c>
      <c r="E231">
        <v>27</v>
      </c>
      <c r="F231" s="1">
        <v>43082</v>
      </c>
      <c r="G231" s="1">
        <v>43083</v>
      </c>
      <c r="H231">
        <v>9</v>
      </c>
      <c r="I231">
        <v>53.400000000000006</v>
      </c>
      <c r="J231">
        <v>2</v>
      </c>
      <c r="K231">
        <v>35.243621399999995</v>
      </c>
      <c r="L231">
        <v>-97.689232199999992</v>
      </c>
      <c r="M231" s="5">
        <f>ACOS(COS(RADIANS(90-$P$2)) *COS(RADIANS(90-Table225[[#This Row],[Latitude]])) +SIN(RADIANS(90-$P$2)) *SIN(RADIANS(90-Table225[[#This Row],[Latitude]])) *COS(RADIANS($Q$2-Table225[[#This Row],[Longitude]]))) *3958.756</f>
        <v>13.937209535080711</v>
      </c>
      <c r="N231" s="5">
        <f>Table22[[#This Row],[Permit Approval Date]]-Table22[[#This Row],[Permit Submitted Date]]</f>
        <v>6</v>
      </c>
    </row>
    <row r="232" spans="1:14">
      <c r="A232" t="str">
        <f>"Norman"</f>
        <v>Norman</v>
      </c>
      <c r="B232">
        <v>1</v>
      </c>
      <c r="D232">
        <v>1</v>
      </c>
      <c r="E232">
        <v>27</v>
      </c>
      <c r="F232" s="1">
        <v>43091</v>
      </c>
      <c r="G232" s="1">
        <v>43098</v>
      </c>
      <c r="H232">
        <v>6</v>
      </c>
      <c r="I232">
        <v>40.519999999999996</v>
      </c>
      <c r="J232">
        <v>0</v>
      </c>
      <c r="K232">
        <v>35.028142000000003</v>
      </c>
      <c r="L232">
        <v>-97.255610999999988</v>
      </c>
      <c r="M232" s="5">
        <f>ACOS(COS(RADIANS(90-$P$2)) *COS(RADIANS(90-Table225[[#This Row],[Latitude]])) +SIN(RADIANS(90-$P$2)) *SIN(RADIANS(90-Table225[[#This Row],[Latitude]])) *COS(RADIANS($Q$2-Table225[[#This Row],[Longitude]]))) *3958.756</f>
        <v>16.360536167469984</v>
      </c>
      <c r="N232" s="5">
        <f>Table22[[#This Row],[Permit Approval Date]]-Table22[[#This Row],[Permit Submitted Date]]</f>
        <v>0</v>
      </c>
    </row>
    <row r="233" spans="1:14">
      <c r="A233" t="str">
        <f>"Norman"</f>
        <v>Norman</v>
      </c>
      <c r="B233">
        <v>0</v>
      </c>
      <c r="D233">
        <v>1</v>
      </c>
      <c r="E233">
        <v>27</v>
      </c>
      <c r="F233" s="1">
        <v>43109</v>
      </c>
      <c r="G233" s="1">
        <v>43110</v>
      </c>
      <c r="H233">
        <v>5</v>
      </c>
      <c r="I233">
        <v>36.300000000000004</v>
      </c>
      <c r="J233">
        <v>0</v>
      </c>
      <c r="K233">
        <v>35.072937899999999</v>
      </c>
      <c r="L233">
        <v>-97.396161599999999</v>
      </c>
      <c r="M233" s="5">
        <f>ACOS(COS(RADIANS(90-$P$2)) *COS(RADIANS(90-Table225[[#This Row],[Latitude]])) +SIN(RADIANS(90-$P$2)) *SIN(RADIANS(90-Table225[[#This Row],[Latitude]])) *COS(RADIANS($Q$2-Table225[[#This Row],[Longitude]]))) *3958.756</f>
        <v>9.6301363463523302</v>
      </c>
      <c r="N233" s="5">
        <f>Table22[[#This Row],[Permit Approval Date]]-Table22[[#This Row],[Permit Submitted Date]]</f>
        <v>0</v>
      </c>
    </row>
    <row r="234" spans="1:14">
      <c r="A234" t="str">
        <f>"Norman"</f>
        <v>Norman</v>
      </c>
      <c r="B234">
        <v>0</v>
      </c>
      <c r="D234">
        <v>1</v>
      </c>
      <c r="E234">
        <v>28</v>
      </c>
      <c r="F234" s="1">
        <v>42373</v>
      </c>
      <c r="G234" s="1">
        <v>42376</v>
      </c>
      <c r="H234">
        <v>7</v>
      </c>
      <c r="I234">
        <v>60</v>
      </c>
      <c r="J234">
        <v>0</v>
      </c>
      <c r="K234">
        <v>35.212937899999993</v>
      </c>
      <c r="L234">
        <v>-97.576161600000006</v>
      </c>
      <c r="M234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234" s="5">
        <f>Table22[[#This Row],[Permit Approval Date]]-Table22[[#This Row],[Permit Submitted Date]]</f>
        <v>0</v>
      </c>
    </row>
    <row r="235" spans="1:14">
      <c r="A235" t="str">
        <f>"Norman"</f>
        <v>Norman</v>
      </c>
      <c r="B235">
        <v>0</v>
      </c>
      <c r="C235">
        <v>1</v>
      </c>
      <c r="D235">
        <v>1</v>
      </c>
      <c r="E235">
        <v>28</v>
      </c>
      <c r="F235" s="1">
        <v>42395</v>
      </c>
      <c r="G235" s="1">
        <v>42403</v>
      </c>
      <c r="H235">
        <v>12</v>
      </c>
      <c r="I235">
        <v>61</v>
      </c>
      <c r="J235">
        <v>35</v>
      </c>
      <c r="K235">
        <v>35.822937899999999</v>
      </c>
      <c r="L235">
        <v>-98.006161599999999</v>
      </c>
      <c r="M235" s="5">
        <f>ACOS(COS(RADIANS(90-$P$2)) *COS(RADIANS(90-Table225[[#This Row],[Latitude]])) +SIN(RADIANS(90-$P$2)) *SIN(RADIANS(90-Table225[[#This Row],[Latitude]])) *COS(RADIANS($Q$2-Table225[[#This Row],[Longitude]]))) *3958.756</f>
        <v>52.979597002303194</v>
      </c>
      <c r="N235" s="5">
        <f>Table22[[#This Row],[Permit Approval Date]]-Table22[[#This Row],[Permit Submitted Date]]</f>
        <v>7</v>
      </c>
    </row>
    <row r="236" spans="1:14">
      <c r="A236" t="str">
        <f>"Norman"</f>
        <v>Norman</v>
      </c>
      <c r="B236">
        <v>0</v>
      </c>
      <c r="C236">
        <v>1</v>
      </c>
      <c r="D236">
        <v>1</v>
      </c>
      <c r="E236">
        <v>28</v>
      </c>
      <c r="F236" s="1">
        <v>42423</v>
      </c>
      <c r="G236" s="1">
        <v>42423</v>
      </c>
      <c r="H236">
        <v>9</v>
      </c>
      <c r="I236">
        <v>60.5</v>
      </c>
      <c r="J236">
        <v>15.5</v>
      </c>
      <c r="K236">
        <v>35.172937899999994</v>
      </c>
      <c r="L236">
        <v>-97.276161599999995</v>
      </c>
      <c r="M236" s="5">
        <f>ACOS(COS(RADIANS(90-$P$2)) *COS(RADIANS(90-Table225[[#This Row],[Latitude]])) +SIN(RADIANS(90-$P$2)) *SIN(RADIANS(90-Table225[[#This Row],[Latitude]])) *COS(RADIANS($Q$2-Table225[[#This Row],[Longitude]]))) *3958.756</f>
        <v>9.893608223818962</v>
      </c>
      <c r="N236" s="5">
        <f>Table22[[#This Row],[Permit Approval Date]]-Table22[[#This Row],[Permit Submitted Date]]</f>
        <v>0</v>
      </c>
    </row>
    <row r="237" spans="1:14">
      <c r="A237" t="str">
        <f>"Norman"</f>
        <v>Norman</v>
      </c>
      <c r="B237">
        <v>0</v>
      </c>
      <c r="D237">
        <v>1</v>
      </c>
      <c r="E237">
        <v>28</v>
      </c>
      <c r="F237" s="1">
        <v>42443</v>
      </c>
      <c r="G237" s="1">
        <v>42444</v>
      </c>
      <c r="H237">
        <v>6</v>
      </c>
      <c r="I237">
        <v>50</v>
      </c>
      <c r="J237">
        <v>0</v>
      </c>
      <c r="K237">
        <v>35.242937899999994</v>
      </c>
      <c r="L237">
        <v>-97.636161600000008</v>
      </c>
      <c r="M237" s="5">
        <f>ACOS(COS(RADIANS(90-$P$2)) *COS(RADIANS(90-Table225[[#This Row],[Latitude]])) +SIN(RADIANS(90-$P$2)) *SIN(RADIANS(90-Table225[[#This Row],[Latitude]])) *COS(RADIANS($Q$2-Table225[[#This Row],[Longitude]]))) *3958.756</f>
        <v>10.997307585302561</v>
      </c>
      <c r="N237" s="5">
        <f>Table22[[#This Row],[Permit Approval Date]]-Table22[[#This Row],[Permit Submitted Date]]</f>
        <v>6</v>
      </c>
    </row>
    <row r="238" spans="1:14">
      <c r="A238" t="str">
        <f>"Norman"</f>
        <v>Norman</v>
      </c>
      <c r="B238">
        <v>0</v>
      </c>
      <c r="D238">
        <v>1</v>
      </c>
      <c r="E238">
        <v>28</v>
      </c>
      <c r="F238" s="1">
        <v>42445</v>
      </c>
      <c r="G238" s="1">
        <v>42445</v>
      </c>
      <c r="H238">
        <v>9</v>
      </c>
      <c r="I238">
        <v>68</v>
      </c>
      <c r="J238">
        <v>0</v>
      </c>
      <c r="K238">
        <v>35.232937899999996</v>
      </c>
      <c r="L238">
        <v>-97.006161599999999</v>
      </c>
      <c r="M238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238" s="5">
        <f>Table22[[#This Row],[Permit Approval Date]]-Table22[[#This Row],[Permit Submitted Date]]</f>
        <v>0</v>
      </c>
    </row>
    <row r="239" spans="1:14">
      <c r="A239" t="str">
        <f>"Norman"</f>
        <v>Norman</v>
      </c>
      <c r="B239">
        <v>0</v>
      </c>
      <c r="D239">
        <v>1</v>
      </c>
      <c r="E239">
        <v>28</v>
      </c>
      <c r="F239" s="1">
        <v>42447</v>
      </c>
      <c r="G239" s="1">
        <v>42453</v>
      </c>
      <c r="H239">
        <v>7</v>
      </c>
      <c r="I239">
        <v>48</v>
      </c>
      <c r="J239">
        <v>0</v>
      </c>
      <c r="K239">
        <v>34.982937899999996</v>
      </c>
      <c r="L239">
        <v>-97.466161600000007</v>
      </c>
      <c r="M239" s="5">
        <f>ACOS(COS(RADIANS(90-$P$2)) *COS(RADIANS(90-Table225[[#This Row],[Latitude]])) +SIN(RADIANS(90-$P$2)) *SIN(RADIANS(90-Table225[[#This Row],[Latitude]])) *COS(RADIANS($Q$2-Table225[[#This Row],[Longitude]]))) *3958.756</f>
        <v>15.45640450533976</v>
      </c>
      <c r="N239" s="5">
        <f>Table22[[#This Row],[Permit Approval Date]]-Table22[[#This Row],[Permit Submitted Date]]</f>
        <v>6</v>
      </c>
    </row>
    <row r="240" spans="1:14">
      <c r="A240" t="str">
        <f>"Norman"</f>
        <v>Norman</v>
      </c>
      <c r="B240">
        <v>0</v>
      </c>
      <c r="D240">
        <v>1</v>
      </c>
      <c r="E240">
        <v>28</v>
      </c>
      <c r="F240" s="1">
        <v>42452</v>
      </c>
      <c r="G240" s="1">
        <v>42454</v>
      </c>
      <c r="H240">
        <v>6</v>
      </c>
      <c r="I240">
        <v>52</v>
      </c>
      <c r="J240">
        <v>0</v>
      </c>
      <c r="K240">
        <v>35.552937899999996</v>
      </c>
      <c r="L240">
        <v>-97.046161600000005</v>
      </c>
      <c r="M240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240" s="5">
        <f>Table22[[#This Row],[Permit Approval Date]]-Table22[[#This Row],[Permit Submitted Date]]</f>
        <v>0</v>
      </c>
    </row>
    <row r="241" spans="1:14">
      <c r="A241" t="str">
        <f>"Norman"</f>
        <v>Norman</v>
      </c>
      <c r="B241">
        <v>0</v>
      </c>
      <c r="D241">
        <v>1</v>
      </c>
      <c r="E241">
        <v>28</v>
      </c>
      <c r="F241" s="1">
        <v>42468</v>
      </c>
      <c r="G241" s="1">
        <v>42473</v>
      </c>
      <c r="H241">
        <v>11</v>
      </c>
      <c r="I241">
        <v>100</v>
      </c>
      <c r="J241">
        <v>0</v>
      </c>
      <c r="K241">
        <v>35.482937899999996</v>
      </c>
      <c r="L241">
        <v>-97.206161600000001</v>
      </c>
      <c r="M241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41" s="5">
        <f>Table22[[#This Row],[Permit Approval Date]]-Table22[[#This Row],[Permit Submitted Date]]</f>
        <v>5</v>
      </c>
    </row>
    <row r="242" spans="1:14">
      <c r="A242" t="str">
        <f>"Norman"</f>
        <v>Norman</v>
      </c>
      <c r="B242">
        <v>0</v>
      </c>
      <c r="D242">
        <v>2</v>
      </c>
      <c r="E242">
        <v>28</v>
      </c>
      <c r="F242" s="1">
        <v>42474</v>
      </c>
      <c r="G242" s="1">
        <v>42474</v>
      </c>
      <c r="H242">
        <v>8</v>
      </c>
      <c r="I242">
        <v>61.75</v>
      </c>
      <c r="J242">
        <v>0</v>
      </c>
      <c r="K242">
        <v>34.902937899999998</v>
      </c>
      <c r="L242">
        <v>-97.886161600000008</v>
      </c>
      <c r="M242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242" s="5">
        <f>Table22[[#This Row],[Permit Approval Date]]-Table22[[#This Row],[Permit Submitted Date]]</f>
        <v>0</v>
      </c>
    </row>
    <row r="243" spans="1:14">
      <c r="A243" t="str">
        <f>"Norman"</f>
        <v>Norman</v>
      </c>
      <c r="B243">
        <v>0</v>
      </c>
      <c r="D243">
        <v>1</v>
      </c>
      <c r="E243">
        <v>28</v>
      </c>
      <c r="F243" s="1">
        <v>42486</v>
      </c>
      <c r="G243" s="1">
        <v>42494</v>
      </c>
      <c r="H243">
        <v>10</v>
      </c>
      <c r="I243">
        <v>72.5</v>
      </c>
      <c r="J243">
        <v>0</v>
      </c>
      <c r="K243">
        <v>35.212937899999993</v>
      </c>
      <c r="L243">
        <v>-97.576161600000006</v>
      </c>
      <c r="M243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243" s="5">
        <f>Table22[[#This Row],[Permit Approval Date]]-Table22[[#This Row],[Permit Submitted Date]]</f>
        <v>0</v>
      </c>
    </row>
    <row r="244" spans="1:14">
      <c r="A244" t="str">
        <f>"Norman"</f>
        <v>Norman</v>
      </c>
      <c r="B244">
        <v>0</v>
      </c>
      <c r="D244">
        <v>1</v>
      </c>
      <c r="E244">
        <v>28</v>
      </c>
      <c r="F244" s="1">
        <v>42492</v>
      </c>
      <c r="G244" s="1">
        <v>42502</v>
      </c>
      <c r="H244">
        <v>12</v>
      </c>
      <c r="I244">
        <v>99.5</v>
      </c>
      <c r="J244">
        <v>0</v>
      </c>
      <c r="K244">
        <v>35.602937899999993</v>
      </c>
      <c r="L244">
        <v>-97.686161600000005</v>
      </c>
      <c r="M244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244" s="5">
        <f>Table22[[#This Row],[Permit Approval Date]]-Table22[[#This Row],[Permit Submitted Date]]</f>
        <v>9</v>
      </c>
    </row>
    <row r="245" spans="1:14">
      <c r="A245" t="str">
        <f>"Norman"</f>
        <v>Norman</v>
      </c>
      <c r="B245">
        <v>0</v>
      </c>
      <c r="D245">
        <v>2</v>
      </c>
      <c r="E245">
        <v>28</v>
      </c>
      <c r="F245" s="1">
        <v>42508</v>
      </c>
      <c r="G245" s="1">
        <v>42510</v>
      </c>
      <c r="H245">
        <v>9</v>
      </c>
      <c r="I245">
        <v>75</v>
      </c>
      <c r="J245">
        <v>0</v>
      </c>
      <c r="K245">
        <v>35.262937899999997</v>
      </c>
      <c r="L245">
        <v>-97.806161599999996</v>
      </c>
      <c r="M245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245" s="5">
        <f>Table22[[#This Row],[Permit Approval Date]]-Table22[[#This Row],[Permit Submitted Date]]</f>
        <v>0</v>
      </c>
    </row>
    <row r="246" spans="1:14">
      <c r="A246" t="str">
        <f>"Norman"</f>
        <v>Norman</v>
      </c>
      <c r="B246">
        <v>0</v>
      </c>
      <c r="D246">
        <v>1</v>
      </c>
      <c r="E246">
        <v>28</v>
      </c>
      <c r="F246" s="1">
        <v>42522</v>
      </c>
      <c r="G246" s="1">
        <v>42522</v>
      </c>
      <c r="H246">
        <v>9</v>
      </c>
      <c r="I246">
        <v>82</v>
      </c>
      <c r="J246">
        <v>0</v>
      </c>
      <c r="K246">
        <v>34.992937899999994</v>
      </c>
      <c r="L246">
        <v>-97.256161599999999</v>
      </c>
      <c r="M246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246" s="5">
        <f>Table22[[#This Row],[Permit Approval Date]]-Table22[[#This Row],[Permit Submitted Date]]</f>
        <v>10</v>
      </c>
    </row>
    <row r="247" spans="1:14">
      <c r="A247" t="str">
        <f>"Norman"</f>
        <v>Norman</v>
      </c>
      <c r="B247">
        <v>0</v>
      </c>
      <c r="D247">
        <v>1</v>
      </c>
      <c r="E247">
        <v>28</v>
      </c>
      <c r="F247" s="1">
        <v>42534</v>
      </c>
      <c r="G247" s="1">
        <v>42538</v>
      </c>
      <c r="H247">
        <v>8</v>
      </c>
      <c r="I247">
        <v>67</v>
      </c>
      <c r="J247">
        <v>0</v>
      </c>
      <c r="K247">
        <v>35.632937899999995</v>
      </c>
      <c r="L247">
        <v>-97.506161599999999</v>
      </c>
      <c r="M247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247" s="5">
        <f>Table22[[#This Row],[Permit Approval Date]]-Table22[[#This Row],[Permit Submitted Date]]</f>
        <v>0</v>
      </c>
    </row>
    <row r="248" spans="1:14">
      <c r="A248" t="str">
        <f>"Norman"</f>
        <v>Norman</v>
      </c>
      <c r="B248">
        <v>0</v>
      </c>
      <c r="D248">
        <v>1</v>
      </c>
      <c r="E248">
        <v>28</v>
      </c>
      <c r="F248" s="1">
        <v>42604</v>
      </c>
      <c r="G248" s="1">
        <v>42604</v>
      </c>
      <c r="H248">
        <v>2</v>
      </c>
      <c r="I248">
        <v>15</v>
      </c>
      <c r="J248">
        <v>0</v>
      </c>
      <c r="K248">
        <v>35.102937899999993</v>
      </c>
      <c r="L248">
        <v>-97.756161599999999</v>
      </c>
      <c r="M248" s="5">
        <f>ACOS(COS(RADIANS(90-$P$2)) *COS(RADIANS(90-Table225[[#This Row],[Latitude]])) +SIN(RADIANS(90-$P$2)) *SIN(RADIANS(90-Table225[[#This Row],[Latitude]])) *COS(RADIANS($Q$2-Table225[[#This Row],[Longitude]]))) *3958.756</f>
        <v>18.882438005172606</v>
      </c>
      <c r="N248" s="5">
        <f>Table22[[#This Row],[Permit Approval Date]]-Table22[[#This Row],[Permit Submitted Date]]</f>
        <v>0</v>
      </c>
    </row>
    <row r="249" spans="1:14">
      <c r="A249" t="str">
        <f>"Norman"</f>
        <v>Norman</v>
      </c>
      <c r="B249">
        <v>0</v>
      </c>
      <c r="D249">
        <v>1</v>
      </c>
      <c r="E249">
        <v>28</v>
      </c>
      <c r="F249" s="1">
        <v>42607</v>
      </c>
      <c r="G249" s="1">
        <v>42621</v>
      </c>
      <c r="H249">
        <v>8</v>
      </c>
      <c r="I249">
        <v>60.68</v>
      </c>
      <c r="J249">
        <v>0</v>
      </c>
      <c r="K249">
        <v>35.602937899999993</v>
      </c>
      <c r="L249">
        <v>-97.686161600000005</v>
      </c>
      <c r="M249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249" s="5">
        <f>Table22[[#This Row],[Permit Approval Date]]-Table22[[#This Row],[Permit Submitted Date]]</f>
        <v>0</v>
      </c>
    </row>
    <row r="250" spans="1:14">
      <c r="A250" t="str">
        <f>"Norman"</f>
        <v>Norman</v>
      </c>
      <c r="B250">
        <v>0</v>
      </c>
      <c r="D250">
        <v>1</v>
      </c>
      <c r="E250">
        <v>28</v>
      </c>
      <c r="F250" s="1">
        <v>42608</v>
      </c>
      <c r="G250" s="1">
        <v>42615</v>
      </c>
      <c r="H250">
        <v>11</v>
      </c>
      <c r="I250">
        <v>89.039999999999992</v>
      </c>
      <c r="J250">
        <v>0</v>
      </c>
      <c r="K250">
        <v>35.332937899999997</v>
      </c>
      <c r="L250">
        <v>-97.326161600000006</v>
      </c>
      <c r="M250" s="5">
        <f>ACOS(COS(RADIANS(90-$P$2)) *COS(RADIANS(90-Table225[[#This Row],[Latitude]])) +SIN(RADIANS(90-$P$2)) *SIN(RADIANS(90-Table225[[#This Row],[Latitude]])) *COS(RADIANS($Q$2-Table225[[#This Row],[Longitude]]))) *3958.756</f>
        <v>11.09110584816289</v>
      </c>
      <c r="N250" s="5">
        <f>Table22[[#This Row],[Permit Approval Date]]-Table22[[#This Row],[Permit Submitted Date]]</f>
        <v>7</v>
      </c>
    </row>
    <row r="251" spans="1:14">
      <c r="A251" t="str">
        <f>"Norman"</f>
        <v>Norman</v>
      </c>
      <c r="B251">
        <v>0</v>
      </c>
      <c r="D251">
        <v>1</v>
      </c>
      <c r="E251">
        <v>28</v>
      </c>
      <c r="F251" s="1">
        <v>42613</v>
      </c>
      <c r="G251" s="1">
        <v>42615</v>
      </c>
      <c r="H251">
        <v>8</v>
      </c>
      <c r="I251">
        <v>57.42</v>
      </c>
      <c r="J251">
        <v>0</v>
      </c>
      <c r="K251">
        <v>35.482937899999996</v>
      </c>
      <c r="L251">
        <v>-97.206161600000001</v>
      </c>
      <c r="M251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51" s="5">
        <f>Table22[[#This Row],[Permit Approval Date]]-Table22[[#This Row],[Permit Submitted Date]]</f>
        <v>0</v>
      </c>
    </row>
    <row r="252" spans="1:14">
      <c r="A252" t="str">
        <f>"Norman"</f>
        <v>Norman</v>
      </c>
      <c r="B252">
        <v>0</v>
      </c>
      <c r="C252">
        <v>1</v>
      </c>
      <c r="D252">
        <v>1</v>
      </c>
      <c r="E252">
        <v>28</v>
      </c>
      <c r="F252" s="1">
        <v>42629</v>
      </c>
      <c r="G252" s="1">
        <v>42641</v>
      </c>
      <c r="H252">
        <v>9</v>
      </c>
      <c r="I252">
        <v>34.83</v>
      </c>
      <c r="J252">
        <v>13.27</v>
      </c>
      <c r="K252">
        <v>35.082937899999997</v>
      </c>
      <c r="L252">
        <v>-97.396161599999999</v>
      </c>
      <c r="M252" s="5">
        <f>ACOS(COS(RADIANS(90-$P$2)) *COS(RADIANS(90-Table225[[#This Row],[Latitude]])) +SIN(RADIANS(90-$P$2)) *SIN(RADIANS(90-Table225[[#This Row],[Latitude]])) *COS(RADIANS($Q$2-Table225[[#This Row],[Longitude]]))) *3958.756</f>
        <v>8.9724500048267775</v>
      </c>
      <c r="N252" s="5">
        <f>Table22[[#This Row],[Permit Approval Date]]-Table22[[#This Row],[Permit Submitted Date]]</f>
        <v>0</v>
      </c>
    </row>
    <row r="253" spans="1:14">
      <c r="A253" t="str">
        <f>"Norman"</f>
        <v>Norman</v>
      </c>
      <c r="B253">
        <v>0</v>
      </c>
      <c r="C253">
        <v>1</v>
      </c>
      <c r="D253">
        <v>1</v>
      </c>
      <c r="E253">
        <v>28</v>
      </c>
      <c r="F253" s="1">
        <v>42636</v>
      </c>
      <c r="G253" s="1">
        <v>42636</v>
      </c>
      <c r="H253">
        <v>7</v>
      </c>
      <c r="I253">
        <v>40.200000000000003</v>
      </c>
      <c r="J253">
        <v>13.58</v>
      </c>
      <c r="K253">
        <v>34.902937899999998</v>
      </c>
      <c r="L253">
        <v>-97.886161600000008</v>
      </c>
      <c r="M253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253" s="5">
        <f>Table22[[#This Row],[Permit Approval Date]]-Table22[[#This Row],[Permit Submitted Date]]</f>
        <v>0</v>
      </c>
    </row>
    <row r="254" spans="1:14">
      <c r="A254" t="str">
        <f>"Norman"</f>
        <v>Norman</v>
      </c>
      <c r="B254">
        <v>0</v>
      </c>
      <c r="D254">
        <v>1</v>
      </c>
      <c r="E254">
        <v>28</v>
      </c>
      <c r="F254" s="1">
        <v>42653</v>
      </c>
      <c r="G254" s="1">
        <v>42653</v>
      </c>
      <c r="H254">
        <v>13</v>
      </c>
      <c r="I254">
        <v>75.77</v>
      </c>
      <c r="J254">
        <v>4.38</v>
      </c>
      <c r="K254">
        <v>34.902937899999998</v>
      </c>
      <c r="L254">
        <v>-97.376161600000003</v>
      </c>
      <c r="M254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254" s="5">
        <f>Table22[[#This Row],[Permit Approval Date]]-Table22[[#This Row],[Permit Submitted Date]]</f>
        <v>5</v>
      </c>
    </row>
    <row r="255" spans="1:14">
      <c r="A255" t="str">
        <f>"Norman"</f>
        <v>Norman</v>
      </c>
      <c r="B255">
        <v>0</v>
      </c>
      <c r="D255">
        <v>1</v>
      </c>
      <c r="E255">
        <v>28</v>
      </c>
      <c r="F255" s="1">
        <v>42653</v>
      </c>
      <c r="G255" s="1">
        <v>42667</v>
      </c>
      <c r="H255">
        <v>7</v>
      </c>
      <c r="I255">
        <v>48.03</v>
      </c>
      <c r="J255">
        <v>0</v>
      </c>
      <c r="K255">
        <v>35.632937899999995</v>
      </c>
      <c r="L255">
        <v>-97.506161599999999</v>
      </c>
      <c r="M255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255" s="5">
        <f>Table22[[#This Row],[Permit Approval Date]]-Table22[[#This Row],[Permit Submitted Date]]</f>
        <v>3</v>
      </c>
    </row>
    <row r="256" spans="1:14">
      <c r="A256" t="str">
        <f>"Norman"</f>
        <v>Norman</v>
      </c>
      <c r="B256">
        <v>0</v>
      </c>
      <c r="D256">
        <v>1</v>
      </c>
      <c r="E256">
        <v>28</v>
      </c>
      <c r="F256" s="1">
        <v>42691</v>
      </c>
      <c r="G256" s="1">
        <v>42695</v>
      </c>
      <c r="H256">
        <v>13</v>
      </c>
      <c r="I256">
        <v>119.66999999999999</v>
      </c>
      <c r="J256">
        <v>3.43</v>
      </c>
      <c r="K256">
        <v>35.222937899999998</v>
      </c>
      <c r="L256">
        <v>-97.486161600000003</v>
      </c>
      <c r="M256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256" s="5">
        <f>Table22[[#This Row],[Permit Approval Date]]-Table22[[#This Row],[Permit Submitted Date]]</f>
        <v>2</v>
      </c>
    </row>
    <row r="257" spans="1:14">
      <c r="A257" t="str">
        <f>"Norman"</f>
        <v>Norman</v>
      </c>
      <c r="B257">
        <v>0</v>
      </c>
      <c r="D257">
        <v>1</v>
      </c>
      <c r="E257">
        <v>28</v>
      </c>
      <c r="F257" s="1">
        <v>42713</v>
      </c>
      <c r="G257" s="1">
        <v>42713</v>
      </c>
      <c r="H257">
        <v>4</v>
      </c>
      <c r="I257">
        <v>36.380000000000003</v>
      </c>
      <c r="J257">
        <v>0</v>
      </c>
      <c r="K257">
        <v>35.112937899999999</v>
      </c>
      <c r="L257">
        <v>-97.946161599999996</v>
      </c>
      <c r="M257" s="5">
        <f>ACOS(COS(RADIANS(90-$P$2)) *COS(RADIANS(90-Table225[[#This Row],[Latitude]])) +SIN(RADIANS(90-$P$2)) *SIN(RADIANS(90-Table225[[#This Row],[Latitude]])) *COS(RADIANS($Q$2-Table225[[#This Row],[Longitude]]))) *3958.756</f>
        <v>28.942207529288897</v>
      </c>
      <c r="N257" s="5">
        <f>Table22[[#This Row],[Permit Approval Date]]-Table22[[#This Row],[Permit Submitted Date]]</f>
        <v>15</v>
      </c>
    </row>
    <row r="258" spans="1:14">
      <c r="A258" t="str">
        <f>"Norman"</f>
        <v>Norman</v>
      </c>
      <c r="B258">
        <v>0</v>
      </c>
      <c r="D258">
        <v>1</v>
      </c>
      <c r="E258">
        <v>28</v>
      </c>
      <c r="F258" s="1">
        <v>42723</v>
      </c>
      <c r="G258" s="1">
        <v>42723</v>
      </c>
      <c r="H258">
        <v>8</v>
      </c>
      <c r="I258">
        <v>68.56</v>
      </c>
      <c r="J258">
        <v>0</v>
      </c>
      <c r="K258">
        <v>35.542937899999998</v>
      </c>
      <c r="L258">
        <v>-96.936161600000005</v>
      </c>
      <c r="M258" s="5">
        <f>ACOS(COS(RADIANS(90-$P$2)) *COS(RADIANS(90-Table225[[#This Row],[Latitude]])) +SIN(RADIANS(90-$P$2)) *SIN(RADIANS(90-Table225[[#This Row],[Latitude]])) *COS(RADIANS($Q$2-Table225[[#This Row],[Longitude]]))) *3958.756</f>
        <v>36.99673376660337</v>
      </c>
      <c r="N258" s="5">
        <f>Table22[[#This Row],[Permit Approval Date]]-Table22[[#This Row],[Permit Submitted Date]]</f>
        <v>8</v>
      </c>
    </row>
    <row r="259" spans="1:14">
      <c r="A259" t="str">
        <f>"Norman"</f>
        <v>Norman</v>
      </c>
      <c r="B259">
        <v>0</v>
      </c>
      <c r="D259">
        <v>1</v>
      </c>
      <c r="E259">
        <v>28</v>
      </c>
      <c r="F259" s="1">
        <v>42738</v>
      </c>
      <c r="G259" s="1">
        <v>42738</v>
      </c>
      <c r="H259">
        <v>6</v>
      </c>
      <c r="I259">
        <v>49.43</v>
      </c>
      <c r="J259">
        <v>0</v>
      </c>
      <c r="K259">
        <v>35.162937899999996</v>
      </c>
      <c r="L259">
        <v>-96.9261616</v>
      </c>
      <c r="M259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259" s="5">
        <f>Table22[[#This Row],[Permit Approval Date]]-Table22[[#This Row],[Permit Submitted Date]]</f>
        <v>0</v>
      </c>
    </row>
    <row r="260" spans="1:14">
      <c r="A260" t="str">
        <f>"Norman"</f>
        <v>Norman</v>
      </c>
      <c r="B260">
        <v>1</v>
      </c>
      <c r="C260">
        <v>1</v>
      </c>
      <c r="D260">
        <v>1</v>
      </c>
      <c r="E260">
        <v>28</v>
      </c>
      <c r="F260" s="1">
        <v>42788</v>
      </c>
      <c r="G260" s="1">
        <v>42788</v>
      </c>
      <c r="H260">
        <v>9</v>
      </c>
      <c r="I260">
        <v>45.5</v>
      </c>
      <c r="J260">
        <v>28</v>
      </c>
      <c r="K260">
        <v>35.263205599999999</v>
      </c>
      <c r="L260">
        <v>-97.398782400000002</v>
      </c>
      <c r="M260" s="5">
        <f>ACOS(COS(RADIANS(90-$P$2)) *COS(RADIANS(90-Table225[[#This Row],[Latitude]])) +SIN(RADIANS(90-$P$2)) *SIN(RADIANS(90-Table225[[#This Row],[Latitude]])) *COS(RADIANS($Q$2-Table225[[#This Row],[Longitude]]))) *3958.756</f>
        <v>4.7825715003496638</v>
      </c>
      <c r="N260" s="5">
        <f>Table22[[#This Row],[Permit Approval Date]]-Table22[[#This Row],[Permit Submitted Date]]</f>
        <v>9</v>
      </c>
    </row>
    <row r="261" spans="1:14">
      <c r="A261" t="str">
        <f>"Norman"</f>
        <v>Norman</v>
      </c>
      <c r="B261">
        <v>0</v>
      </c>
      <c r="D261">
        <v>2</v>
      </c>
      <c r="E261">
        <v>28</v>
      </c>
      <c r="F261" s="1">
        <v>42802</v>
      </c>
      <c r="G261" s="1">
        <v>42802</v>
      </c>
      <c r="H261">
        <v>10</v>
      </c>
      <c r="I261">
        <v>74.260000000000005</v>
      </c>
      <c r="J261">
        <v>0</v>
      </c>
      <c r="K261">
        <v>34.902937899999998</v>
      </c>
      <c r="L261">
        <v>-97.886161600000008</v>
      </c>
      <c r="M261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261" s="5">
        <f>Table22[[#This Row],[Permit Approval Date]]-Table22[[#This Row],[Permit Submitted Date]]</f>
        <v>0</v>
      </c>
    </row>
    <row r="262" spans="1:14">
      <c r="A262" t="str">
        <f>"Norman"</f>
        <v>Norman</v>
      </c>
      <c r="B262">
        <v>0</v>
      </c>
      <c r="D262">
        <v>1</v>
      </c>
      <c r="E262">
        <v>28</v>
      </c>
      <c r="F262" s="1">
        <v>42807</v>
      </c>
      <c r="G262" s="1">
        <v>42807</v>
      </c>
      <c r="H262">
        <v>4</v>
      </c>
      <c r="I262">
        <v>43.74</v>
      </c>
      <c r="J262">
        <v>0</v>
      </c>
      <c r="K262">
        <v>34.962937899999993</v>
      </c>
      <c r="L262">
        <v>-97.966161600000007</v>
      </c>
      <c r="M262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262" s="5">
        <f>Table22[[#This Row],[Permit Approval Date]]-Table22[[#This Row],[Permit Submitted Date]]</f>
        <v>0</v>
      </c>
    </row>
    <row r="263" spans="1:14">
      <c r="A263" t="str">
        <f>"Norman"</f>
        <v>Norman</v>
      </c>
      <c r="B263">
        <v>0</v>
      </c>
      <c r="D263">
        <v>1</v>
      </c>
      <c r="E263">
        <v>28</v>
      </c>
      <c r="F263" s="1">
        <v>42828</v>
      </c>
      <c r="G263" s="1">
        <v>42835</v>
      </c>
      <c r="H263">
        <v>5</v>
      </c>
      <c r="I263">
        <v>46.25</v>
      </c>
      <c r="J263">
        <v>0</v>
      </c>
      <c r="K263">
        <v>35.362937899999999</v>
      </c>
      <c r="L263">
        <v>-97.236161600000003</v>
      </c>
      <c r="M263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263" s="5">
        <f>Table22[[#This Row],[Permit Approval Date]]-Table22[[#This Row],[Permit Submitted Date]]</f>
        <v>6</v>
      </c>
    </row>
    <row r="264" spans="1:14">
      <c r="A264" t="str">
        <f>"Norman"</f>
        <v>Norman</v>
      </c>
      <c r="B264">
        <v>0</v>
      </c>
      <c r="D264">
        <v>2</v>
      </c>
      <c r="E264">
        <v>28</v>
      </c>
      <c r="F264" s="1">
        <v>42863</v>
      </c>
      <c r="G264" s="1">
        <v>42872</v>
      </c>
      <c r="H264">
        <v>6</v>
      </c>
      <c r="I264">
        <v>54.58</v>
      </c>
      <c r="J264">
        <v>0</v>
      </c>
      <c r="K264">
        <v>35.232937899999996</v>
      </c>
      <c r="L264">
        <v>-97.296161600000005</v>
      </c>
      <c r="M264" s="5">
        <f>ACOS(COS(RADIANS(90-$P$2)) *COS(RADIANS(90-Table225[[#This Row],[Latitude]])) +SIN(RADIANS(90-$P$2)) *SIN(RADIANS(90-Table225[[#This Row],[Latitude]])) *COS(RADIANS($Q$2-Table225[[#This Row],[Longitude]]))) *3958.756</f>
        <v>8.6932116417485545</v>
      </c>
      <c r="N264" s="5">
        <f>Table22[[#This Row],[Permit Approval Date]]-Table22[[#This Row],[Permit Submitted Date]]</f>
        <v>6</v>
      </c>
    </row>
    <row r="265" spans="1:14">
      <c r="A265" t="str">
        <f>"Norman"</f>
        <v>Norman</v>
      </c>
      <c r="B265">
        <v>1</v>
      </c>
      <c r="D265">
        <v>1</v>
      </c>
      <c r="E265">
        <v>28</v>
      </c>
      <c r="F265" s="1">
        <v>42865</v>
      </c>
      <c r="G265" s="1">
        <v>42887</v>
      </c>
      <c r="H265">
        <v>5</v>
      </c>
      <c r="I265">
        <v>42.11</v>
      </c>
      <c r="J265">
        <v>0</v>
      </c>
      <c r="K265">
        <v>34.998142000000001</v>
      </c>
      <c r="L265">
        <v>-97.305610999999999</v>
      </c>
      <c r="M265" s="5">
        <f>ACOS(COS(RADIANS(90-$P$2)) *COS(RADIANS(90-Table225[[#This Row],[Latitude]])) +SIN(RADIANS(90-$P$2)) *SIN(RADIANS(90-Table225[[#This Row],[Latitude]])) *COS(RADIANS($Q$2-Table225[[#This Row],[Longitude]]))) *3958.756</f>
        <v>16.429420502856537</v>
      </c>
      <c r="N265" s="5">
        <f>Table22[[#This Row],[Permit Approval Date]]-Table22[[#This Row],[Permit Submitted Date]]</f>
        <v>0</v>
      </c>
    </row>
    <row r="266" spans="1:14">
      <c r="A266" t="str">
        <f>"Norman"</f>
        <v>Norman</v>
      </c>
      <c r="B266">
        <v>0</v>
      </c>
      <c r="D266">
        <v>2</v>
      </c>
      <c r="E266">
        <v>28</v>
      </c>
      <c r="F266" s="1">
        <v>42878</v>
      </c>
      <c r="G266" s="1">
        <v>42878</v>
      </c>
      <c r="H266">
        <v>7</v>
      </c>
      <c r="I266">
        <v>67.250000000000014</v>
      </c>
      <c r="J266">
        <v>0</v>
      </c>
      <c r="K266">
        <v>35.232937899999996</v>
      </c>
      <c r="L266">
        <v>-97.006161599999999</v>
      </c>
      <c r="M266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266" s="5">
        <f>Table22[[#This Row],[Permit Approval Date]]-Table22[[#This Row],[Permit Submitted Date]]</f>
        <v>8</v>
      </c>
    </row>
    <row r="267" spans="1:14">
      <c r="A267" t="str">
        <f>"Norman"</f>
        <v>Norman</v>
      </c>
      <c r="B267">
        <v>0</v>
      </c>
      <c r="D267">
        <v>1</v>
      </c>
      <c r="E267">
        <v>28</v>
      </c>
      <c r="F267" s="1">
        <v>42880</v>
      </c>
      <c r="G267" s="1">
        <v>42880</v>
      </c>
      <c r="H267">
        <v>4</v>
      </c>
      <c r="I267">
        <v>32.550000000000004</v>
      </c>
      <c r="J267">
        <v>0</v>
      </c>
      <c r="K267">
        <v>35.282937899999993</v>
      </c>
      <c r="L267">
        <v>-96.756161599999999</v>
      </c>
      <c r="M267" s="5">
        <f>ACOS(COS(RADIANS(90-$P$2)) *COS(RADIANS(90-Table225[[#This Row],[Latitude]])) +SIN(RADIANS(90-$P$2)) *SIN(RADIANS(90-Table225[[#This Row],[Latitude]])) *COS(RADIANS($Q$2-Table225[[#This Row],[Longitude]]))) *3958.756</f>
        <v>39.321591610794655</v>
      </c>
      <c r="N267" s="5">
        <f>Table22[[#This Row],[Permit Approval Date]]-Table22[[#This Row],[Permit Submitted Date]]</f>
        <v>8</v>
      </c>
    </row>
    <row r="268" spans="1:14">
      <c r="A268" t="str">
        <f>"Norman"</f>
        <v>Norman</v>
      </c>
      <c r="B268">
        <v>0</v>
      </c>
      <c r="D268">
        <v>1</v>
      </c>
      <c r="E268">
        <v>28</v>
      </c>
      <c r="F268" s="1">
        <v>42899</v>
      </c>
      <c r="G268" s="1">
        <v>42899</v>
      </c>
      <c r="H268">
        <v>6</v>
      </c>
      <c r="I268">
        <v>52.489999999999995</v>
      </c>
      <c r="J268">
        <v>0</v>
      </c>
      <c r="K268">
        <v>34.902937899999998</v>
      </c>
      <c r="L268">
        <v>-97.886161600000008</v>
      </c>
      <c r="M268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268" s="5">
        <f>Table22[[#This Row],[Permit Approval Date]]-Table22[[#This Row],[Permit Submitted Date]]</f>
        <v>0</v>
      </c>
    </row>
    <row r="269" spans="1:14">
      <c r="A269" t="str">
        <f>"Norman"</f>
        <v>Norman</v>
      </c>
      <c r="B269">
        <v>1</v>
      </c>
      <c r="D269">
        <v>1</v>
      </c>
      <c r="E269">
        <v>28</v>
      </c>
      <c r="F269" s="1">
        <v>42901</v>
      </c>
      <c r="G269" s="1">
        <v>42912</v>
      </c>
      <c r="H269">
        <v>14</v>
      </c>
      <c r="I269">
        <v>106.88</v>
      </c>
      <c r="J269">
        <v>0</v>
      </c>
      <c r="K269">
        <v>35.412431400000003</v>
      </c>
      <c r="L269">
        <v>-97.513839599999997</v>
      </c>
      <c r="M269" s="5">
        <f>ACOS(COS(RADIANS(90-$P$2)) *COS(RADIANS(90-Table225[[#This Row],[Latitude]])) +SIN(RADIANS(90-$P$2)) *SIN(RADIANS(90-Table225[[#This Row],[Latitude]])) *COS(RADIANS($Q$2-Table225[[#This Row],[Longitude]]))) *3958.756</f>
        <v>14.75340748628585</v>
      </c>
      <c r="N269" s="5">
        <f>Table22[[#This Row],[Permit Approval Date]]-Table22[[#This Row],[Permit Submitted Date]]</f>
        <v>6</v>
      </c>
    </row>
    <row r="270" spans="1:14">
      <c r="A270" t="str">
        <f>"Norman"</f>
        <v>Norman</v>
      </c>
      <c r="B270">
        <v>1</v>
      </c>
      <c r="D270">
        <v>2</v>
      </c>
      <c r="E270">
        <v>28</v>
      </c>
      <c r="F270" s="1">
        <v>42942</v>
      </c>
      <c r="G270" s="1">
        <v>42942</v>
      </c>
      <c r="H270">
        <v>21</v>
      </c>
      <c r="I270">
        <v>156.85</v>
      </c>
      <c r="J270">
        <v>1.03</v>
      </c>
      <c r="K270">
        <v>35.210556999999994</v>
      </c>
      <c r="L270">
        <v>-97.470181400000001</v>
      </c>
      <c r="M270" s="5">
        <f>ACOS(COS(RADIANS(90-$P$2)) *COS(RADIANS(90-Table225[[#This Row],[Latitude]])) +SIN(RADIANS(90-$P$2)) *SIN(RADIANS(90-Table225[[#This Row],[Latitude]])) *COS(RADIANS($Q$2-Table225[[#This Row],[Longitude]]))) *3958.756</f>
        <v>1.3658454400042561</v>
      </c>
      <c r="N270" s="5">
        <f>Table22[[#This Row],[Permit Approval Date]]-Table22[[#This Row],[Permit Submitted Date]]</f>
        <v>0</v>
      </c>
    </row>
    <row r="271" spans="1:14">
      <c r="A271" t="str">
        <f>"Norman"</f>
        <v>Norman</v>
      </c>
      <c r="B271">
        <v>0</v>
      </c>
      <c r="D271">
        <v>1</v>
      </c>
      <c r="E271">
        <v>28</v>
      </c>
      <c r="F271" s="1">
        <v>42948</v>
      </c>
      <c r="G271" s="1">
        <v>42948</v>
      </c>
      <c r="H271">
        <v>5</v>
      </c>
      <c r="I271">
        <v>39.85</v>
      </c>
      <c r="J271">
        <v>0</v>
      </c>
      <c r="K271">
        <v>35.232937899999996</v>
      </c>
      <c r="L271">
        <v>-97.006161599999999</v>
      </c>
      <c r="M271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271" s="5">
        <f>Table22[[#This Row],[Permit Approval Date]]-Table22[[#This Row],[Permit Submitted Date]]</f>
        <v>7</v>
      </c>
    </row>
    <row r="272" spans="1:14">
      <c r="A272" t="str">
        <f>"Norman"</f>
        <v>Norman</v>
      </c>
      <c r="B272">
        <v>0</v>
      </c>
      <c r="D272">
        <v>1</v>
      </c>
      <c r="E272">
        <v>28</v>
      </c>
      <c r="F272" s="1">
        <v>42961</v>
      </c>
      <c r="G272" s="1">
        <v>42961</v>
      </c>
      <c r="H272">
        <v>4</v>
      </c>
      <c r="I272">
        <v>33.699999999999996</v>
      </c>
      <c r="J272">
        <v>0</v>
      </c>
      <c r="K272">
        <v>35.272937899999995</v>
      </c>
      <c r="L272">
        <v>-96.956161600000001</v>
      </c>
      <c r="M272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272" s="5">
        <f>Table22[[#This Row],[Permit Approval Date]]-Table22[[#This Row],[Permit Submitted Date]]</f>
        <v>11</v>
      </c>
    </row>
    <row r="273" spans="1:14">
      <c r="A273" t="str">
        <f>"Norman"</f>
        <v>Norman</v>
      </c>
      <c r="B273">
        <v>1</v>
      </c>
      <c r="D273">
        <v>1</v>
      </c>
      <c r="E273">
        <v>28</v>
      </c>
      <c r="F273" s="1">
        <v>42981</v>
      </c>
      <c r="G273" s="1">
        <v>42983</v>
      </c>
      <c r="H273">
        <v>11</v>
      </c>
      <c r="I273">
        <v>91.61999999999999</v>
      </c>
      <c r="J273">
        <v>0</v>
      </c>
      <c r="K273">
        <v>35.063621399999995</v>
      </c>
      <c r="L273">
        <v>-97.329232199999993</v>
      </c>
      <c r="M273" s="5">
        <f>ACOS(COS(RADIANS(90-$P$2)) *COS(RADIANS(90-Table225[[#This Row],[Latitude]])) +SIN(RADIANS(90-$P$2)) *SIN(RADIANS(90-Table225[[#This Row],[Latitude]])) *COS(RADIANS($Q$2-Table225[[#This Row],[Longitude]]))) *3958.756</f>
        <v>11.868595835601443</v>
      </c>
      <c r="N273" s="5">
        <f>Table22[[#This Row],[Permit Approval Date]]-Table22[[#This Row],[Permit Submitted Date]]</f>
        <v>3</v>
      </c>
    </row>
    <row r="274" spans="1:14">
      <c r="A274" t="str">
        <f>"Norman"</f>
        <v>Norman</v>
      </c>
      <c r="B274">
        <v>0</v>
      </c>
      <c r="D274">
        <v>1</v>
      </c>
      <c r="E274">
        <v>28</v>
      </c>
      <c r="F274" s="1">
        <v>42984</v>
      </c>
      <c r="G274" s="1">
        <v>43005</v>
      </c>
      <c r="H274">
        <v>5</v>
      </c>
      <c r="I274">
        <v>42.46</v>
      </c>
      <c r="J274">
        <v>0</v>
      </c>
      <c r="K274">
        <v>35.032937899999993</v>
      </c>
      <c r="L274">
        <v>-97.356161600000007</v>
      </c>
      <c r="M274" s="5">
        <f>ACOS(COS(RADIANS(90-$P$2)) *COS(RADIANS(90-Table225[[#This Row],[Latitude]])) +SIN(RADIANS(90-$P$2)) *SIN(RADIANS(90-Table225[[#This Row],[Latitude]])) *COS(RADIANS($Q$2-Table225[[#This Row],[Longitude]]))) *3958.756</f>
        <v>13.008804681234098</v>
      </c>
      <c r="N274" s="5">
        <f>Table22[[#This Row],[Permit Approval Date]]-Table22[[#This Row],[Permit Submitted Date]]</f>
        <v>8</v>
      </c>
    </row>
    <row r="275" spans="1:14">
      <c r="A275" t="str">
        <f>"Norman"</f>
        <v>Norman</v>
      </c>
      <c r="B275">
        <v>0</v>
      </c>
      <c r="D275">
        <v>2</v>
      </c>
      <c r="E275">
        <v>28</v>
      </c>
      <c r="F275" s="1">
        <v>42986</v>
      </c>
      <c r="G275" s="1">
        <v>42986</v>
      </c>
      <c r="H275">
        <v>8</v>
      </c>
      <c r="I275">
        <v>47.350000000000009</v>
      </c>
      <c r="J275">
        <v>5</v>
      </c>
      <c r="K275">
        <v>35.702937899999995</v>
      </c>
      <c r="L275">
        <v>-97.4261616</v>
      </c>
      <c r="M275" s="5">
        <f>ACOS(COS(RADIANS(90-$P$2)) *COS(RADIANS(90-Table225[[#This Row],[Latitude]])) +SIN(RADIANS(90-$P$2)) *SIN(RADIANS(90-Table225[[#This Row],[Latitude]])) *COS(RADIANS($Q$2-Table225[[#This Row],[Longitude]]))) *3958.756</f>
        <v>34.349627017789345</v>
      </c>
      <c r="N275" s="5">
        <f>Table22[[#This Row],[Permit Approval Date]]-Table22[[#This Row],[Permit Submitted Date]]</f>
        <v>14</v>
      </c>
    </row>
    <row r="276" spans="1:14">
      <c r="A276" t="str">
        <f>"Norman"</f>
        <v>Norman</v>
      </c>
      <c r="B276">
        <v>1</v>
      </c>
      <c r="D276">
        <v>1</v>
      </c>
      <c r="E276">
        <v>28</v>
      </c>
      <c r="F276" s="1">
        <v>42989</v>
      </c>
      <c r="G276" s="1">
        <v>43003</v>
      </c>
      <c r="H276">
        <v>8</v>
      </c>
      <c r="I276">
        <v>60.110000000000007</v>
      </c>
      <c r="J276">
        <v>0</v>
      </c>
      <c r="K276">
        <v>35.040954999999997</v>
      </c>
      <c r="L276">
        <v>-97.311639999999997</v>
      </c>
      <c r="M276" s="5">
        <f>ACOS(COS(RADIANS(90-$P$2)) *COS(RADIANS(90-Table225[[#This Row],[Latitude]])) +SIN(RADIANS(90-$P$2)) *SIN(RADIANS(90-Table225[[#This Row],[Latitude]])) *COS(RADIANS($Q$2-Table225[[#This Row],[Longitude]]))) *3958.756</f>
        <v>13.723512092077399</v>
      </c>
      <c r="N276" s="5">
        <f>Table22[[#This Row],[Permit Approval Date]]-Table22[[#This Row],[Permit Submitted Date]]</f>
        <v>0</v>
      </c>
    </row>
    <row r="277" spans="1:14">
      <c r="A277" t="str">
        <f>"Norman"</f>
        <v>Norman</v>
      </c>
      <c r="B277">
        <v>1</v>
      </c>
      <c r="D277">
        <v>1</v>
      </c>
      <c r="E277">
        <v>28</v>
      </c>
      <c r="F277" s="1">
        <v>42989</v>
      </c>
      <c r="G277" s="1">
        <v>42993</v>
      </c>
      <c r="H277">
        <v>4</v>
      </c>
      <c r="I277">
        <v>44.33</v>
      </c>
      <c r="J277">
        <v>3.5</v>
      </c>
      <c r="K277">
        <v>35.203924999999998</v>
      </c>
      <c r="L277">
        <v>-97.459214000000003</v>
      </c>
      <c r="M277" s="5">
        <f>ACOS(COS(RADIANS(90-$P$2)) *COS(RADIANS(90-Table225[[#This Row],[Latitude]])) +SIN(RADIANS(90-$P$2)) *SIN(RADIANS(90-Table225[[#This Row],[Latitude]])) *COS(RADIANS($Q$2-Table225[[#This Row],[Longitude]]))) *3958.756</f>
        <v>0.72632740937908113</v>
      </c>
      <c r="N277" s="5">
        <f>Table22[[#This Row],[Permit Approval Date]]-Table22[[#This Row],[Permit Submitted Date]]</f>
        <v>0</v>
      </c>
    </row>
    <row r="278" spans="1:14">
      <c r="A278" t="str">
        <f>"Norman"</f>
        <v>Norman</v>
      </c>
      <c r="B278">
        <v>0</v>
      </c>
      <c r="D278">
        <v>1</v>
      </c>
      <c r="E278">
        <v>28</v>
      </c>
      <c r="F278" s="1">
        <v>42999</v>
      </c>
      <c r="G278" s="1">
        <v>42999</v>
      </c>
      <c r="H278">
        <v>4</v>
      </c>
      <c r="I278">
        <v>34.879999999999995</v>
      </c>
      <c r="J278">
        <v>0</v>
      </c>
      <c r="K278">
        <v>35.082937899999997</v>
      </c>
      <c r="L278">
        <v>-97.616161599999998</v>
      </c>
      <c r="M278" s="5">
        <f>ACOS(COS(RADIANS(90-$P$2)) *COS(RADIANS(90-Table225[[#This Row],[Latitude]])) +SIN(RADIANS(90-$P$2)) *SIN(RADIANS(90-Table225[[#This Row],[Latitude]])) *COS(RADIANS($Q$2-Table225[[#This Row],[Longitude]]))) *3958.756</f>
        <v>12.811370472846091</v>
      </c>
      <c r="N278" s="5">
        <f>Table22[[#This Row],[Permit Approval Date]]-Table22[[#This Row],[Permit Submitted Date]]</f>
        <v>0</v>
      </c>
    </row>
    <row r="279" spans="1:14">
      <c r="A279" t="str">
        <f>"Norman"</f>
        <v>Norman</v>
      </c>
      <c r="B279">
        <v>1</v>
      </c>
      <c r="D279">
        <v>2</v>
      </c>
      <c r="E279">
        <v>28</v>
      </c>
      <c r="F279" s="1">
        <v>43000</v>
      </c>
      <c r="G279" s="1">
        <v>43013</v>
      </c>
      <c r="H279">
        <v>7</v>
      </c>
      <c r="I279">
        <v>61.72</v>
      </c>
      <c r="J279">
        <v>0</v>
      </c>
      <c r="K279">
        <v>35.200955</v>
      </c>
      <c r="L279">
        <v>-97.271640000000005</v>
      </c>
      <c r="M279" s="5">
        <f>ACOS(COS(RADIANS(90-$P$2)) *COS(RADIANS(90-Table225[[#This Row],[Latitude]])) +SIN(RADIANS(90-$P$2)) *SIN(RADIANS(90-Table225[[#This Row],[Latitude]])) *COS(RADIANS($Q$2-Table225[[#This Row],[Longitude]]))) *3958.756</f>
        <v>9.8850734191735814</v>
      </c>
      <c r="N279" s="5">
        <f>Table22[[#This Row],[Permit Approval Date]]-Table22[[#This Row],[Permit Submitted Date]]</f>
        <v>19</v>
      </c>
    </row>
    <row r="280" spans="1:14">
      <c r="A280" t="str">
        <f>"Norman"</f>
        <v>Norman</v>
      </c>
      <c r="B280">
        <v>1</v>
      </c>
      <c r="D280">
        <v>1</v>
      </c>
      <c r="E280">
        <v>28</v>
      </c>
      <c r="F280" s="1">
        <v>43006</v>
      </c>
      <c r="G280" s="1">
        <v>43010</v>
      </c>
      <c r="H280">
        <v>6</v>
      </c>
      <c r="I280">
        <v>66.44</v>
      </c>
      <c r="J280">
        <v>0</v>
      </c>
      <c r="K280">
        <v>35.065301499999997</v>
      </c>
      <c r="L280">
        <v>-97.206652800000001</v>
      </c>
      <c r="M280" s="5">
        <f>ACOS(COS(RADIANS(90-$P$2)) *COS(RADIANS(90-Table225[[#This Row],[Latitude]])) +SIN(RADIANS(90-$P$2)) *SIN(RADIANS(90-Table225[[#This Row],[Latitude]])) *COS(RADIANS($Q$2-Table225[[#This Row],[Longitude]]))) *3958.756</f>
        <v>16.686641062063039</v>
      </c>
      <c r="N280" s="5">
        <f>Table22[[#This Row],[Permit Approval Date]]-Table22[[#This Row],[Permit Submitted Date]]</f>
        <v>6</v>
      </c>
    </row>
    <row r="281" spans="1:14">
      <c r="A281" t="str">
        <f>"Norman"</f>
        <v>Norman</v>
      </c>
      <c r="B281">
        <v>1</v>
      </c>
      <c r="D281">
        <v>1</v>
      </c>
      <c r="E281">
        <v>28</v>
      </c>
      <c r="F281" s="1">
        <v>43006</v>
      </c>
      <c r="G281" s="1">
        <v>43006</v>
      </c>
      <c r="H281">
        <v>6</v>
      </c>
      <c r="I281">
        <v>59.980000000000004</v>
      </c>
      <c r="J281">
        <v>0</v>
      </c>
      <c r="K281">
        <v>35.813924999999998</v>
      </c>
      <c r="L281">
        <v>-98.089213999999998</v>
      </c>
      <c r="M281" s="5">
        <f>ACOS(COS(RADIANS(90-$P$2)) *COS(RADIANS(90-Table225[[#This Row],[Latitude]])) +SIN(RADIANS(90-$P$2)) *SIN(RADIANS(90-Table225[[#This Row],[Latitude]])) *COS(RADIANS($Q$2-Table225[[#This Row],[Longitude]]))) *3958.756</f>
        <v>55.408180858832203</v>
      </c>
      <c r="N281" s="5">
        <f>Table22[[#This Row],[Permit Approval Date]]-Table22[[#This Row],[Permit Submitted Date]]</f>
        <v>0</v>
      </c>
    </row>
    <row r="282" spans="1:14">
      <c r="A282" t="str">
        <f>"Norman"</f>
        <v>Norman</v>
      </c>
      <c r="B282">
        <v>0</v>
      </c>
      <c r="C282">
        <v>1</v>
      </c>
      <c r="D282">
        <v>1</v>
      </c>
      <c r="E282">
        <v>28</v>
      </c>
      <c r="F282" s="1">
        <v>43010</v>
      </c>
      <c r="G282" s="1">
        <v>43011</v>
      </c>
      <c r="H282">
        <v>6</v>
      </c>
      <c r="I282">
        <v>36.43</v>
      </c>
      <c r="J282">
        <v>19.329999999999998</v>
      </c>
      <c r="K282">
        <v>36.052937899999996</v>
      </c>
      <c r="L282">
        <v>-98.236161600000003</v>
      </c>
      <c r="M282" s="5">
        <f>ACOS(COS(RADIANS(90-$P$2)) *COS(RADIANS(90-Table225[[#This Row],[Latitude]])) +SIN(RADIANS(90-$P$2)) *SIN(RADIANS(90-Table225[[#This Row],[Latitude]])) *COS(RADIANS($Q$2-Table225[[#This Row],[Longitude]]))) *3958.756</f>
        <v>73.414613218663234</v>
      </c>
      <c r="N282" s="5">
        <f>Table22[[#This Row],[Permit Approval Date]]-Table22[[#This Row],[Permit Submitted Date]]</f>
        <v>0</v>
      </c>
    </row>
    <row r="283" spans="1:14">
      <c r="A283" t="str">
        <f>"Norman"</f>
        <v>Norman</v>
      </c>
      <c r="B283">
        <v>1</v>
      </c>
      <c r="C283">
        <v>1</v>
      </c>
      <c r="D283">
        <v>1</v>
      </c>
      <c r="E283">
        <v>28</v>
      </c>
      <c r="F283" s="1">
        <v>43011</v>
      </c>
      <c r="G283" s="1">
        <v>43024</v>
      </c>
      <c r="H283">
        <v>13</v>
      </c>
      <c r="I283">
        <v>68.62</v>
      </c>
      <c r="J283">
        <v>32.5</v>
      </c>
      <c r="K283">
        <v>35.324834499999994</v>
      </c>
      <c r="L283">
        <v>-96.840178399999999</v>
      </c>
      <c r="M283" s="5">
        <f>ACOS(COS(RADIANS(90-$P$2)) *COS(RADIANS(90-Table225[[#This Row],[Latitude]])) +SIN(RADIANS(90-$P$2)) *SIN(RADIANS(90-Table225[[#This Row],[Latitude]])) *COS(RADIANS($Q$2-Table225[[#This Row],[Longitude]]))) *3958.756</f>
        <v>35.181869205571907</v>
      </c>
      <c r="N283" s="5">
        <f>Table22[[#This Row],[Permit Approval Date]]-Table22[[#This Row],[Permit Submitted Date]]</f>
        <v>0</v>
      </c>
    </row>
    <row r="284" spans="1:14">
      <c r="A284" t="str">
        <f>"Norman"</f>
        <v>Norman</v>
      </c>
      <c r="B284">
        <v>0</v>
      </c>
      <c r="D284">
        <v>2</v>
      </c>
      <c r="E284">
        <v>28</v>
      </c>
      <c r="F284" s="1">
        <v>43024</v>
      </c>
      <c r="G284" s="1">
        <v>43034</v>
      </c>
      <c r="H284">
        <v>9</v>
      </c>
      <c r="I284">
        <v>76.66</v>
      </c>
      <c r="J284">
        <v>0</v>
      </c>
      <c r="K284">
        <v>35.482937899999996</v>
      </c>
      <c r="L284">
        <v>-97.206161600000001</v>
      </c>
      <c r="M284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284" s="5">
        <f>Table22[[#This Row],[Permit Approval Date]]-Table22[[#This Row],[Permit Submitted Date]]</f>
        <v>26</v>
      </c>
    </row>
    <row r="285" spans="1:14">
      <c r="A285" t="str">
        <f>"Norman"</f>
        <v>Norman</v>
      </c>
      <c r="B285">
        <v>1</v>
      </c>
      <c r="D285">
        <v>1</v>
      </c>
      <c r="E285">
        <v>28</v>
      </c>
      <c r="F285" s="1">
        <v>43038</v>
      </c>
      <c r="G285" s="1">
        <v>43038</v>
      </c>
      <c r="H285">
        <v>7</v>
      </c>
      <c r="I285">
        <v>49.75</v>
      </c>
      <c r="J285">
        <v>6.17</v>
      </c>
      <c r="K285">
        <v>35.180556999999993</v>
      </c>
      <c r="L285">
        <v>-97.540181399999994</v>
      </c>
      <c r="M285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285" s="5">
        <f>Table22[[#This Row],[Permit Approval Date]]-Table22[[#This Row],[Permit Submitted Date]]</f>
        <v>0</v>
      </c>
    </row>
    <row r="286" spans="1:14">
      <c r="A286" t="str">
        <f>"Norman"</f>
        <v>Norman</v>
      </c>
      <c r="B286">
        <v>1</v>
      </c>
      <c r="D286">
        <v>1</v>
      </c>
      <c r="E286">
        <v>28</v>
      </c>
      <c r="F286" s="1">
        <v>43080</v>
      </c>
      <c r="G286" s="1">
        <v>43090</v>
      </c>
      <c r="H286">
        <v>6</v>
      </c>
      <c r="I286">
        <v>61.79</v>
      </c>
      <c r="J286">
        <v>0</v>
      </c>
      <c r="K286">
        <v>35.048141999999999</v>
      </c>
      <c r="L286">
        <v>-97.295610999999994</v>
      </c>
      <c r="M286" s="5">
        <f>ACOS(COS(RADIANS(90-$P$2)) *COS(RADIANS(90-Table225[[#This Row],[Latitude]])) +SIN(RADIANS(90-$P$2)) *SIN(RADIANS(90-Table225[[#This Row],[Latitude]])) *COS(RADIANS($Q$2-Table225[[#This Row],[Longitude]]))) *3958.756</f>
        <v>13.852248324970169</v>
      </c>
      <c r="N286" s="5">
        <f>Table22[[#This Row],[Permit Approval Date]]-Table22[[#This Row],[Permit Submitted Date]]</f>
        <v>6</v>
      </c>
    </row>
    <row r="287" spans="1:14">
      <c r="A287" t="str">
        <f>"Norman"</f>
        <v>Norman</v>
      </c>
      <c r="B287">
        <v>1</v>
      </c>
      <c r="D287">
        <v>1</v>
      </c>
      <c r="E287">
        <v>28</v>
      </c>
      <c r="F287" s="1">
        <v>43087</v>
      </c>
      <c r="G287" s="1">
        <v>43088</v>
      </c>
      <c r="H287">
        <v>5</v>
      </c>
      <c r="I287">
        <v>38.700000000000003</v>
      </c>
      <c r="J287">
        <v>0</v>
      </c>
      <c r="K287">
        <v>35.028142000000003</v>
      </c>
      <c r="L287">
        <v>-97.255610999999988</v>
      </c>
      <c r="M287" s="5">
        <f>ACOS(COS(RADIANS(90-$P$2)) *COS(RADIANS(90-Table225[[#This Row],[Latitude]])) +SIN(RADIANS(90-$P$2)) *SIN(RADIANS(90-Table225[[#This Row],[Latitude]])) *COS(RADIANS($Q$2-Table225[[#This Row],[Longitude]]))) *3958.756</f>
        <v>16.360536167469984</v>
      </c>
      <c r="N287" s="5">
        <f>Table22[[#This Row],[Permit Approval Date]]-Table22[[#This Row],[Permit Submitted Date]]</f>
        <v>4</v>
      </c>
    </row>
    <row r="288" spans="1:14">
      <c r="A288" t="str">
        <f>"Norman"</f>
        <v>Norman</v>
      </c>
      <c r="B288">
        <v>0</v>
      </c>
      <c r="D288">
        <v>1</v>
      </c>
      <c r="E288">
        <v>29</v>
      </c>
      <c r="F288" s="1">
        <v>42402</v>
      </c>
      <c r="G288" s="1">
        <v>42425</v>
      </c>
      <c r="H288">
        <v>8</v>
      </c>
      <c r="I288">
        <v>65</v>
      </c>
      <c r="J288">
        <v>0</v>
      </c>
      <c r="K288">
        <v>35.222937899999998</v>
      </c>
      <c r="L288">
        <v>-97.486161600000003</v>
      </c>
      <c r="M288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288" s="5">
        <f>Table22[[#This Row],[Permit Approval Date]]-Table22[[#This Row],[Permit Submitted Date]]</f>
        <v>10</v>
      </c>
    </row>
    <row r="289" spans="1:14">
      <c r="A289" t="str">
        <f>"Norman"</f>
        <v>Norman</v>
      </c>
      <c r="B289">
        <v>0</v>
      </c>
      <c r="D289">
        <v>1</v>
      </c>
      <c r="E289">
        <v>29</v>
      </c>
      <c r="F289" s="1">
        <v>42418</v>
      </c>
      <c r="G289" s="1">
        <v>42430</v>
      </c>
      <c r="H289">
        <v>10</v>
      </c>
      <c r="I289">
        <v>81.5</v>
      </c>
      <c r="J289">
        <v>0</v>
      </c>
      <c r="K289">
        <v>35.212937899999993</v>
      </c>
      <c r="L289">
        <v>-97.576161600000006</v>
      </c>
      <c r="M289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289" s="5">
        <f>Table22[[#This Row],[Permit Approval Date]]-Table22[[#This Row],[Permit Submitted Date]]</f>
        <v>1</v>
      </c>
    </row>
    <row r="290" spans="1:14">
      <c r="A290" t="str">
        <f>"Norman"</f>
        <v>Norman</v>
      </c>
      <c r="B290">
        <v>0</v>
      </c>
      <c r="D290">
        <v>2</v>
      </c>
      <c r="E290">
        <v>29</v>
      </c>
      <c r="F290" s="1">
        <v>42422</v>
      </c>
      <c r="G290" s="1">
        <v>42422</v>
      </c>
      <c r="H290">
        <v>16</v>
      </c>
      <c r="I290">
        <v>120.5</v>
      </c>
      <c r="J290">
        <v>0</v>
      </c>
      <c r="K290">
        <v>34.902937899999998</v>
      </c>
      <c r="L290">
        <v>-97.376161600000003</v>
      </c>
      <c r="M290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290" s="5">
        <f>Table22[[#This Row],[Permit Approval Date]]-Table22[[#This Row],[Permit Submitted Date]]</f>
        <v>5</v>
      </c>
    </row>
    <row r="291" spans="1:14">
      <c r="A291" t="str">
        <f>"Norman"</f>
        <v>Norman</v>
      </c>
      <c r="B291">
        <v>0</v>
      </c>
      <c r="D291">
        <v>1</v>
      </c>
      <c r="E291">
        <v>29</v>
      </c>
      <c r="F291" s="1">
        <v>42457</v>
      </c>
      <c r="G291" s="1">
        <v>42457</v>
      </c>
      <c r="H291">
        <v>8</v>
      </c>
      <c r="I291">
        <v>69</v>
      </c>
      <c r="J291">
        <v>0</v>
      </c>
      <c r="K291">
        <v>36.262937899999997</v>
      </c>
      <c r="L291">
        <v>-97.766161600000004</v>
      </c>
      <c r="M291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291" s="5">
        <f>Table22[[#This Row],[Permit Approval Date]]-Table22[[#This Row],[Permit Submitted Date]]</f>
        <v>0</v>
      </c>
    </row>
    <row r="292" spans="1:14">
      <c r="A292" t="str">
        <f>"Norman"</f>
        <v>Norman</v>
      </c>
      <c r="B292">
        <v>0</v>
      </c>
      <c r="D292">
        <v>2</v>
      </c>
      <c r="E292">
        <v>29</v>
      </c>
      <c r="F292" s="1">
        <v>42461</v>
      </c>
      <c r="G292" s="1">
        <v>42461</v>
      </c>
      <c r="H292">
        <v>12</v>
      </c>
      <c r="I292">
        <v>110</v>
      </c>
      <c r="J292">
        <v>0</v>
      </c>
      <c r="K292">
        <v>35.232937899999996</v>
      </c>
      <c r="L292">
        <v>-97.006161599999999</v>
      </c>
      <c r="M29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292" s="5">
        <f>Table22[[#This Row],[Permit Approval Date]]-Table22[[#This Row],[Permit Submitted Date]]</f>
        <v>21</v>
      </c>
    </row>
    <row r="293" spans="1:14">
      <c r="A293" t="str">
        <f>"Norman"</f>
        <v>Norman</v>
      </c>
      <c r="B293">
        <v>0</v>
      </c>
      <c r="D293">
        <v>1</v>
      </c>
      <c r="E293">
        <v>29</v>
      </c>
      <c r="F293" s="1">
        <v>42464</v>
      </c>
      <c r="G293" s="1">
        <v>42472</v>
      </c>
      <c r="H293">
        <v>13</v>
      </c>
      <c r="I293">
        <v>107.5</v>
      </c>
      <c r="J293">
        <v>0</v>
      </c>
      <c r="K293">
        <v>35.212937899999993</v>
      </c>
      <c r="L293">
        <v>-97.576161600000006</v>
      </c>
      <c r="M293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293" s="5">
        <f>Table22[[#This Row],[Permit Approval Date]]-Table22[[#This Row],[Permit Submitted Date]]</f>
        <v>0</v>
      </c>
    </row>
    <row r="294" spans="1:14">
      <c r="A294" t="str">
        <f>"Norman"</f>
        <v>Norman</v>
      </c>
      <c r="B294">
        <v>0</v>
      </c>
      <c r="D294">
        <v>2</v>
      </c>
      <c r="E294">
        <v>29</v>
      </c>
      <c r="F294" s="1">
        <v>42466</v>
      </c>
      <c r="G294" s="1">
        <v>42466</v>
      </c>
      <c r="H294">
        <v>6</v>
      </c>
      <c r="I294">
        <v>60.5</v>
      </c>
      <c r="J294">
        <v>0</v>
      </c>
      <c r="K294">
        <v>35.732937899999996</v>
      </c>
      <c r="L294">
        <v>-97.156161600000004</v>
      </c>
      <c r="M294" s="5">
        <f>ACOS(COS(RADIANS(90-$P$2)) *COS(RADIANS(90-Table225[[#This Row],[Latitude]])) +SIN(RADIANS(90-$P$2)) *SIN(RADIANS(90-Table225[[#This Row],[Latitude]])) *COS(RADIANS($Q$2-Table225[[#This Row],[Longitude]]))) *3958.756</f>
        <v>39.903915270050199</v>
      </c>
      <c r="N294" s="5">
        <f>Table22[[#This Row],[Permit Approval Date]]-Table22[[#This Row],[Permit Submitted Date]]</f>
        <v>0</v>
      </c>
    </row>
    <row r="295" spans="1:14">
      <c r="A295" t="str">
        <f>"Norman"</f>
        <v>Norman</v>
      </c>
      <c r="B295">
        <v>0</v>
      </c>
      <c r="D295">
        <v>2</v>
      </c>
      <c r="E295">
        <v>29</v>
      </c>
      <c r="F295" s="1">
        <v>42495</v>
      </c>
      <c r="G295" s="1">
        <v>42495</v>
      </c>
      <c r="H295">
        <v>21</v>
      </c>
      <c r="I295">
        <v>173.25</v>
      </c>
      <c r="J295">
        <v>0</v>
      </c>
      <c r="K295">
        <v>35.162937899999996</v>
      </c>
      <c r="L295">
        <v>-96.9261616</v>
      </c>
      <c r="M295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295" s="5">
        <f>Table22[[#This Row],[Permit Approval Date]]-Table22[[#This Row],[Permit Submitted Date]]</f>
        <v>0</v>
      </c>
    </row>
    <row r="296" spans="1:14">
      <c r="A296" t="str">
        <f>"Norman"</f>
        <v>Norman</v>
      </c>
      <c r="B296">
        <v>0</v>
      </c>
      <c r="D296">
        <v>1</v>
      </c>
      <c r="E296">
        <v>29</v>
      </c>
      <c r="F296" s="1">
        <v>42496</v>
      </c>
      <c r="G296" s="1">
        <v>42503</v>
      </c>
      <c r="H296">
        <v>9</v>
      </c>
      <c r="I296">
        <v>76.5</v>
      </c>
      <c r="J296">
        <v>0</v>
      </c>
      <c r="K296">
        <v>35.632937899999995</v>
      </c>
      <c r="L296">
        <v>-97.506161599999999</v>
      </c>
      <c r="M296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296" s="5">
        <f>Table22[[#This Row],[Permit Approval Date]]-Table22[[#This Row],[Permit Submitted Date]]</f>
        <v>0</v>
      </c>
    </row>
    <row r="297" spans="1:14">
      <c r="A297" t="str">
        <f>"Norman"</f>
        <v>Norman</v>
      </c>
      <c r="B297">
        <v>0</v>
      </c>
      <c r="D297">
        <v>1</v>
      </c>
      <c r="E297">
        <v>29</v>
      </c>
      <c r="F297" s="1">
        <v>42503</v>
      </c>
      <c r="G297" s="1">
        <v>42507</v>
      </c>
      <c r="H297">
        <v>11</v>
      </c>
      <c r="I297">
        <v>97</v>
      </c>
      <c r="J297">
        <v>0</v>
      </c>
      <c r="K297">
        <v>36.052937899999996</v>
      </c>
      <c r="L297">
        <v>-97.626161600000003</v>
      </c>
      <c r="M297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297" s="5">
        <f>Table22[[#This Row],[Permit Approval Date]]-Table22[[#This Row],[Permit Submitted Date]]</f>
        <v>0</v>
      </c>
    </row>
    <row r="298" spans="1:14">
      <c r="A298" t="str">
        <f>"Norman"</f>
        <v>Norman</v>
      </c>
      <c r="B298">
        <v>0</v>
      </c>
      <c r="D298">
        <v>1</v>
      </c>
      <c r="E298">
        <v>29</v>
      </c>
      <c r="F298" s="1">
        <v>42537</v>
      </c>
      <c r="G298" s="1">
        <v>42537</v>
      </c>
      <c r="H298">
        <v>6</v>
      </c>
      <c r="I298">
        <v>41</v>
      </c>
      <c r="J298">
        <v>4</v>
      </c>
      <c r="K298">
        <v>35.552937899999996</v>
      </c>
      <c r="L298">
        <v>-96.986161600000003</v>
      </c>
      <c r="M298" s="5">
        <f>ACOS(COS(RADIANS(90-$P$2)) *COS(RADIANS(90-Table225[[#This Row],[Latitude]])) +SIN(RADIANS(90-$P$2)) *SIN(RADIANS(90-Table225[[#This Row],[Latitude]])) *COS(RADIANS($Q$2-Table225[[#This Row],[Longitude]]))) *3958.756</f>
        <v>35.316230846414051</v>
      </c>
      <c r="N298" s="5">
        <f>Table22[[#This Row],[Permit Approval Date]]-Table22[[#This Row],[Permit Submitted Date]]</f>
        <v>5</v>
      </c>
    </row>
    <row r="299" spans="1:14">
      <c r="A299" t="str">
        <f>"Norman"</f>
        <v>Norman</v>
      </c>
      <c r="B299">
        <v>0</v>
      </c>
      <c r="D299">
        <v>1</v>
      </c>
      <c r="E299">
        <v>29</v>
      </c>
      <c r="F299" s="1">
        <v>42550</v>
      </c>
      <c r="G299" s="1">
        <v>42559</v>
      </c>
      <c r="H299">
        <v>11</v>
      </c>
      <c r="I299">
        <v>82</v>
      </c>
      <c r="J299">
        <v>0</v>
      </c>
      <c r="K299">
        <v>35.632937899999995</v>
      </c>
      <c r="L299">
        <v>-97.506161599999999</v>
      </c>
      <c r="M299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299" s="5">
        <f>Table22[[#This Row],[Permit Approval Date]]-Table22[[#This Row],[Permit Submitted Date]]</f>
        <v>0</v>
      </c>
    </row>
    <row r="300" spans="1:14">
      <c r="A300" t="str">
        <f>"Norman"</f>
        <v>Norman</v>
      </c>
      <c r="B300">
        <v>0</v>
      </c>
      <c r="D300">
        <v>1</v>
      </c>
      <c r="E300">
        <v>29</v>
      </c>
      <c r="F300" s="1">
        <v>42557</v>
      </c>
      <c r="G300" s="1">
        <v>42557</v>
      </c>
      <c r="H300">
        <v>13</v>
      </c>
      <c r="I300">
        <v>102.5</v>
      </c>
      <c r="J300">
        <v>3</v>
      </c>
      <c r="K300">
        <v>35.272937899999995</v>
      </c>
      <c r="L300">
        <v>-96.956161600000001</v>
      </c>
      <c r="M300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300" s="5">
        <f>Table22[[#This Row],[Permit Approval Date]]-Table22[[#This Row],[Permit Submitted Date]]</f>
        <v>7</v>
      </c>
    </row>
    <row r="301" spans="1:14">
      <c r="A301" t="str">
        <f>"Norman"</f>
        <v>Norman</v>
      </c>
      <c r="B301">
        <v>0</v>
      </c>
      <c r="D301">
        <v>1</v>
      </c>
      <c r="E301">
        <v>29</v>
      </c>
      <c r="F301" s="1">
        <v>42586</v>
      </c>
      <c r="G301" s="1">
        <v>42586</v>
      </c>
      <c r="H301">
        <v>12</v>
      </c>
      <c r="I301">
        <v>91</v>
      </c>
      <c r="J301">
        <v>0</v>
      </c>
      <c r="K301">
        <v>35.552937899999996</v>
      </c>
      <c r="L301">
        <v>-97.046161600000005</v>
      </c>
      <c r="M301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301" s="5">
        <f>Table22[[#This Row],[Permit Approval Date]]-Table22[[#This Row],[Permit Submitted Date]]</f>
        <v>0</v>
      </c>
    </row>
    <row r="302" spans="1:14">
      <c r="A302" t="str">
        <f>"Norman"</f>
        <v>Norman</v>
      </c>
      <c r="B302">
        <v>0</v>
      </c>
      <c r="D302">
        <v>1</v>
      </c>
      <c r="E302">
        <v>29</v>
      </c>
      <c r="F302" s="1">
        <v>42587</v>
      </c>
      <c r="G302" s="1">
        <v>42594</v>
      </c>
      <c r="H302">
        <v>14</v>
      </c>
      <c r="I302">
        <v>100.13</v>
      </c>
      <c r="J302">
        <v>0</v>
      </c>
      <c r="K302">
        <v>36.052937899999996</v>
      </c>
      <c r="L302">
        <v>-97.626161600000003</v>
      </c>
      <c r="M302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302" s="5">
        <f>Table22[[#This Row],[Permit Approval Date]]-Table22[[#This Row],[Permit Submitted Date]]</f>
        <v>0</v>
      </c>
    </row>
    <row r="303" spans="1:14">
      <c r="A303" t="str">
        <f>"Norman"</f>
        <v>Norman</v>
      </c>
      <c r="B303">
        <v>0</v>
      </c>
      <c r="D303">
        <v>2</v>
      </c>
      <c r="E303">
        <v>29</v>
      </c>
      <c r="F303" s="1">
        <v>42590</v>
      </c>
      <c r="G303" s="1">
        <v>42590</v>
      </c>
      <c r="H303">
        <v>8</v>
      </c>
      <c r="I303">
        <v>69</v>
      </c>
      <c r="J303">
        <v>0</v>
      </c>
      <c r="K303">
        <v>36.452937899999995</v>
      </c>
      <c r="L303">
        <v>-97.7861616</v>
      </c>
      <c r="M303" s="5">
        <f>ACOS(COS(RADIANS(90-$P$2)) *COS(RADIANS(90-Table225[[#This Row],[Latitude]])) +SIN(RADIANS(90-$P$2)) *SIN(RADIANS(90-Table225[[#This Row],[Latitude]])) *COS(RADIANS($Q$2-Table225[[#This Row],[Longitude]]))) *3958.756</f>
        <v>88.224846694032422</v>
      </c>
      <c r="N303" s="5">
        <f>Table22[[#This Row],[Permit Approval Date]]-Table22[[#This Row],[Permit Submitted Date]]</f>
        <v>0</v>
      </c>
    </row>
    <row r="304" spans="1:14">
      <c r="A304" t="str">
        <f>"Norman"</f>
        <v>Norman</v>
      </c>
      <c r="B304">
        <v>0</v>
      </c>
      <c r="D304">
        <v>1</v>
      </c>
      <c r="E304">
        <v>29</v>
      </c>
      <c r="F304" s="1">
        <v>42613</v>
      </c>
      <c r="G304" s="1">
        <v>42622</v>
      </c>
      <c r="H304">
        <v>5</v>
      </c>
      <c r="I304">
        <v>37.86</v>
      </c>
      <c r="J304">
        <v>2.0599999999999996</v>
      </c>
      <c r="K304">
        <v>35.362937899999999</v>
      </c>
      <c r="L304">
        <v>-97.236161600000003</v>
      </c>
      <c r="M304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304" s="5">
        <f>Table22[[#This Row],[Permit Approval Date]]-Table22[[#This Row],[Permit Submitted Date]]</f>
        <v>0</v>
      </c>
    </row>
    <row r="305" spans="1:14">
      <c r="A305" t="str">
        <f>"Norman"</f>
        <v>Norman</v>
      </c>
      <c r="B305">
        <v>0</v>
      </c>
      <c r="D305">
        <v>2</v>
      </c>
      <c r="E305">
        <v>29</v>
      </c>
      <c r="F305" s="1">
        <v>42615</v>
      </c>
      <c r="G305" s="1">
        <v>42620</v>
      </c>
      <c r="H305">
        <v>6</v>
      </c>
      <c r="I305">
        <v>51.89</v>
      </c>
      <c r="J305">
        <v>0</v>
      </c>
      <c r="K305">
        <v>36.282937899999993</v>
      </c>
      <c r="L305">
        <v>-98.2861616</v>
      </c>
      <c r="M305" s="5">
        <f>ACOS(COS(RADIANS(90-$P$2)) *COS(RADIANS(90-Table225[[#This Row],[Latitude]])) +SIN(RADIANS(90-$P$2)) *SIN(RADIANS(90-Table225[[#This Row],[Latitude]])) *COS(RADIANS($Q$2-Table225[[#This Row],[Longitude]]))) *3958.756</f>
        <v>88.047567121306258</v>
      </c>
      <c r="N305" s="5">
        <f>Table22[[#This Row],[Permit Approval Date]]-Table22[[#This Row],[Permit Submitted Date]]</f>
        <v>9</v>
      </c>
    </row>
    <row r="306" spans="1:14">
      <c r="A306" t="str">
        <f>"Norman"</f>
        <v>Norman</v>
      </c>
      <c r="B306">
        <v>0</v>
      </c>
      <c r="D306">
        <v>1</v>
      </c>
      <c r="E306">
        <v>29</v>
      </c>
      <c r="F306" s="1">
        <v>42643</v>
      </c>
      <c r="G306" s="1">
        <v>42655</v>
      </c>
      <c r="H306">
        <v>11</v>
      </c>
      <c r="I306">
        <v>89.559999999999988</v>
      </c>
      <c r="J306">
        <v>0</v>
      </c>
      <c r="K306">
        <v>35.232937899999996</v>
      </c>
      <c r="L306">
        <v>-97.006161599999999</v>
      </c>
      <c r="M306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06" s="5">
        <f>Table22[[#This Row],[Permit Approval Date]]-Table22[[#This Row],[Permit Submitted Date]]</f>
        <v>8</v>
      </c>
    </row>
    <row r="307" spans="1:14">
      <c r="A307" t="str">
        <f>"Norman"</f>
        <v>Norman</v>
      </c>
      <c r="B307">
        <v>0</v>
      </c>
      <c r="D307">
        <v>1</v>
      </c>
      <c r="E307">
        <v>29</v>
      </c>
      <c r="F307" s="1">
        <v>42650</v>
      </c>
      <c r="G307" s="1">
        <v>42650</v>
      </c>
      <c r="H307">
        <v>4</v>
      </c>
      <c r="I307">
        <v>45.01</v>
      </c>
      <c r="J307">
        <v>0</v>
      </c>
      <c r="K307">
        <v>35.162937899999996</v>
      </c>
      <c r="L307">
        <v>-96.9261616</v>
      </c>
      <c r="M307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307" s="5">
        <f>Table22[[#This Row],[Permit Approval Date]]-Table22[[#This Row],[Permit Submitted Date]]</f>
        <v>7</v>
      </c>
    </row>
    <row r="308" spans="1:14">
      <c r="A308" t="str">
        <f>"Norman"</f>
        <v>Norman</v>
      </c>
      <c r="B308">
        <v>0</v>
      </c>
      <c r="D308">
        <v>1</v>
      </c>
      <c r="E308">
        <v>29</v>
      </c>
      <c r="F308" s="1">
        <v>42657</v>
      </c>
      <c r="G308" s="1">
        <v>42657</v>
      </c>
      <c r="H308">
        <v>5</v>
      </c>
      <c r="I308">
        <v>45.96</v>
      </c>
      <c r="J308">
        <v>0</v>
      </c>
      <c r="K308">
        <v>36.002937899999999</v>
      </c>
      <c r="L308">
        <v>-97.346161600000002</v>
      </c>
      <c r="M308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308" s="5">
        <f>Table22[[#This Row],[Permit Approval Date]]-Table22[[#This Row],[Permit Submitted Date]]</f>
        <v>10</v>
      </c>
    </row>
    <row r="309" spans="1:14">
      <c r="A309" t="str">
        <f>"Norman"</f>
        <v>Norman</v>
      </c>
      <c r="B309">
        <v>0</v>
      </c>
      <c r="D309">
        <v>1</v>
      </c>
      <c r="E309">
        <v>29</v>
      </c>
      <c r="F309" s="1">
        <v>42661</v>
      </c>
      <c r="G309" s="1">
        <v>42663</v>
      </c>
      <c r="H309">
        <v>11</v>
      </c>
      <c r="I309">
        <v>83.050000000000011</v>
      </c>
      <c r="J309">
        <v>0</v>
      </c>
      <c r="K309">
        <v>35.152937899999998</v>
      </c>
      <c r="L309">
        <v>-97.416161599999995</v>
      </c>
      <c r="M309" s="5">
        <f>ACOS(COS(RADIANS(90-$P$2)) *COS(RADIANS(90-Table225[[#This Row],[Latitude]])) +SIN(RADIANS(90-$P$2)) *SIN(RADIANS(90-Table225[[#This Row],[Latitude]])) *COS(RADIANS($Q$2-Table225[[#This Row],[Longitude]]))) *3958.756</f>
        <v>4.0539853415848448</v>
      </c>
      <c r="N309" s="5">
        <f>Table22[[#This Row],[Permit Approval Date]]-Table22[[#This Row],[Permit Submitted Date]]</f>
        <v>6</v>
      </c>
    </row>
    <row r="310" spans="1:14">
      <c r="A310" t="str">
        <f>"Norman"</f>
        <v>Norman</v>
      </c>
      <c r="B310">
        <v>0</v>
      </c>
      <c r="C310">
        <v>1</v>
      </c>
      <c r="D310">
        <v>1</v>
      </c>
      <c r="E310">
        <v>29</v>
      </c>
      <c r="F310" s="1">
        <v>42683</v>
      </c>
      <c r="G310" s="1">
        <v>42683</v>
      </c>
      <c r="H310">
        <v>11</v>
      </c>
      <c r="I310">
        <v>79.06</v>
      </c>
      <c r="J310">
        <v>8</v>
      </c>
      <c r="K310">
        <v>34.902937899999998</v>
      </c>
      <c r="L310">
        <v>-97.886161600000008</v>
      </c>
      <c r="M310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310" s="5">
        <f>Table22[[#This Row],[Permit Approval Date]]-Table22[[#This Row],[Permit Submitted Date]]</f>
        <v>0</v>
      </c>
    </row>
    <row r="311" spans="1:14">
      <c r="A311" t="str">
        <f>"Norman"</f>
        <v>Norman</v>
      </c>
      <c r="B311">
        <v>0</v>
      </c>
      <c r="D311">
        <v>1</v>
      </c>
      <c r="E311">
        <v>29</v>
      </c>
      <c r="F311" s="1">
        <v>42748</v>
      </c>
      <c r="G311" s="1">
        <v>42748</v>
      </c>
      <c r="H311">
        <v>4</v>
      </c>
      <c r="I311">
        <v>36</v>
      </c>
      <c r="J311">
        <v>0</v>
      </c>
      <c r="K311">
        <v>36.052937899999996</v>
      </c>
      <c r="L311">
        <v>-97.626161600000003</v>
      </c>
      <c r="M311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311" s="5">
        <f>Table22[[#This Row],[Permit Approval Date]]-Table22[[#This Row],[Permit Submitted Date]]</f>
        <v>6</v>
      </c>
    </row>
    <row r="312" spans="1:14">
      <c r="A312" t="str">
        <f>"Norman"</f>
        <v>Norman</v>
      </c>
      <c r="B312">
        <v>0</v>
      </c>
      <c r="D312">
        <v>1</v>
      </c>
      <c r="E312">
        <v>29</v>
      </c>
      <c r="F312" s="1">
        <v>42766</v>
      </c>
      <c r="G312" s="1">
        <v>42766</v>
      </c>
      <c r="H312">
        <v>10</v>
      </c>
      <c r="I312">
        <v>58.460000000000008</v>
      </c>
      <c r="J312">
        <v>0</v>
      </c>
      <c r="K312">
        <v>35.232937899999996</v>
      </c>
      <c r="L312">
        <v>-97.006161599999999</v>
      </c>
      <c r="M31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12" s="5">
        <f>Table22[[#This Row],[Permit Approval Date]]-Table22[[#This Row],[Permit Submitted Date]]</f>
        <v>0</v>
      </c>
    </row>
    <row r="313" spans="1:14">
      <c r="A313" t="str">
        <f>"Norman"</f>
        <v>Norman</v>
      </c>
      <c r="B313">
        <v>0</v>
      </c>
      <c r="D313">
        <v>1</v>
      </c>
      <c r="E313">
        <v>29</v>
      </c>
      <c r="F313" s="1">
        <v>42772</v>
      </c>
      <c r="G313" s="1">
        <v>42772</v>
      </c>
      <c r="H313">
        <v>9</v>
      </c>
      <c r="I313">
        <v>63.519999999999996</v>
      </c>
      <c r="J313">
        <v>0</v>
      </c>
      <c r="K313">
        <v>35.662937899999996</v>
      </c>
      <c r="L313">
        <v>-97.076161600000006</v>
      </c>
      <c r="M313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313" s="5">
        <f>Table22[[#This Row],[Permit Approval Date]]-Table22[[#This Row],[Permit Submitted Date]]</f>
        <v>6</v>
      </c>
    </row>
    <row r="314" spans="1:14">
      <c r="A314" t="str">
        <f>"Norman"</f>
        <v>Norman</v>
      </c>
      <c r="B314">
        <v>0</v>
      </c>
      <c r="D314">
        <v>1</v>
      </c>
      <c r="E314">
        <v>29</v>
      </c>
      <c r="F314" s="1">
        <v>42802</v>
      </c>
      <c r="G314" s="1">
        <v>42811</v>
      </c>
      <c r="H314">
        <v>8</v>
      </c>
      <c r="I314">
        <v>57.7</v>
      </c>
      <c r="J314">
        <v>0</v>
      </c>
      <c r="K314">
        <v>35.152937899999998</v>
      </c>
      <c r="L314">
        <v>-97.236161600000003</v>
      </c>
      <c r="M314" s="5">
        <f>ACOS(COS(RADIANS(90-$P$2)) *COS(RADIANS(90-Table225[[#This Row],[Latitude]])) +SIN(RADIANS(90-$P$2)) *SIN(RADIANS(90-Table225[[#This Row],[Latitude]])) *COS(RADIANS($Q$2-Table225[[#This Row],[Longitude]]))) *3958.756</f>
        <v>12.439282911481813</v>
      </c>
      <c r="N314" s="5">
        <f>Table22[[#This Row],[Permit Approval Date]]-Table22[[#This Row],[Permit Submitted Date]]</f>
        <v>0</v>
      </c>
    </row>
    <row r="315" spans="1:14">
      <c r="A315" t="str">
        <f>"Norman"</f>
        <v>Norman</v>
      </c>
      <c r="B315">
        <v>1</v>
      </c>
      <c r="D315">
        <v>1</v>
      </c>
      <c r="E315">
        <v>29</v>
      </c>
      <c r="F315" s="1">
        <v>42814</v>
      </c>
      <c r="G315" s="1">
        <v>42828</v>
      </c>
      <c r="H315">
        <v>8</v>
      </c>
      <c r="I315">
        <v>65.940000000000012</v>
      </c>
      <c r="J315">
        <v>0</v>
      </c>
      <c r="K315">
        <v>34.882937899999995</v>
      </c>
      <c r="L315">
        <v>-96.836161599999997</v>
      </c>
      <c r="M315" s="5">
        <f>ACOS(COS(RADIANS(90-$P$2)) *COS(RADIANS(90-Table225[[#This Row],[Latitude]])) +SIN(RADIANS(90-$P$2)) *SIN(RADIANS(90-Table225[[#This Row],[Latitude]])) *COS(RADIANS($Q$2-Table225[[#This Row],[Longitude]]))) *3958.756</f>
        <v>41.120493982645655</v>
      </c>
      <c r="N315" s="5">
        <f>Table22[[#This Row],[Permit Approval Date]]-Table22[[#This Row],[Permit Submitted Date]]</f>
        <v>4</v>
      </c>
    </row>
    <row r="316" spans="1:14">
      <c r="A316" t="str">
        <f>"Norman"</f>
        <v>Norman</v>
      </c>
      <c r="B316">
        <v>0</v>
      </c>
      <c r="D316">
        <v>1</v>
      </c>
      <c r="E316">
        <v>29</v>
      </c>
      <c r="F316" s="1">
        <v>42817</v>
      </c>
      <c r="G316" s="1">
        <v>42817</v>
      </c>
      <c r="H316">
        <v>7</v>
      </c>
      <c r="I316">
        <v>53.79</v>
      </c>
      <c r="J316">
        <v>0</v>
      </c>
      <c r="K316">
        <v>35.312937899999994</v>
      </c>
      <c r="L316">
        <v>-97.116161599999998</v>
      </c>
      <c r="M316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316" s="5">
        <f>Table22[[#This Row],[Permit Approval Date]]-Table22[[#This Row],[Permit Submitted Date]]</f>
        <v>0</v>
      </c>
    </row>
    <row r="317" spans="1:14">
      <c r="A317" t="str">
        <f>"Norman"</f>
        <v>Norman</v>
      </c>
      <c r="B317">
        <v>0</v>
      </c>
      <c r="D317">
        <v>1</v>
      </c>
      <c r="E317">
        <v>29</v>
      </c>
      <c r="F317" s="1">
        <v>42838</v>
      </c>
      <c r="G317" s="1">
        <v>42838</v>
      </c>
      <c r="H317">
        <v>6</v>
      </c>
      <c r="I317">
        <v>44.58</v>
      </c>
      <c r="J317">
        <v>0</v>
      </c>
      <c r="K317">
        <v>34.902937899999998</v>
      </c>
      <c r="L317">
        <v>-97.886161600000008</v>
      </c>
      <c r="M317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317" s="5">
        <f>Table22[[#This Row],[Permit Approval Date]]-Table22[[#This Row],[Permit Submitted Date]]</f>
        <v>0</v>
      </c>
    </row>
    <row r="318" spans="1:14">
      <c r="A318" t="str">
        <f>"Norman"</f>
        <v>Norman</v>
      </c>
      <c r="B318">
        <v>1</v>
      </c>
      <c r="D318">
        <v>1</v>
      </c>
      <c r="E318">
        <v>29</v>
      </c>
      <c r="F318" s="1">
        <v>42856</v>
      </c>
      <c r="G318" s="1">
        <v>42864</v>
      </c>
      <c r="H318">
        <v>9</v>
      </c>
      <c r="I318">
        <v>70.260000000000005</v>
      </c>
      <c r="J318">
        <v>0</v>
      </c>
      <c r="K318">
        <v>34.662937899999996</v>
      </c>
      <c r="L318">
        <v>-97.116161599999998</v>
      </c>
      <c r="M318" s="5">
        <f>ACOS(COS(RADIANS(90-$P$2)) *COS(RADIANS(90-Table225[[#This Row],[Latitude]])) +SIN(RADIANS(90-$P$2)) *SIN(RADIANS(90-Table225[[#This Row],[Latitude]])) *COS(RADIANS($Q$2-Table225[[#This Row],[Longitude]]))) *3958.756</f>
        <v>41.935888738776761</v>
      </c>
      <c r="N318" s="5">
        <f>Table22[[#This Row],[Permit Approval Date]]-Table22[[#This Row],[Permit Submitted Date]]</f>
        <v>0</v>
      </c>
    </row>
    <row r="319" spans="1:14">
      <c r="A319" t="str">
        <f>"Norman"</f>
        <v>Norman</v>
      </c>
      <c r="B319">
        <v>0</v>
      </c>
      <c r="D319">
        <v>1</v>
      </c>
      <c r="E319">
        <v>29</v>
      </c>
      <c r="F319" s="1">
        <v>42863</v>
      </c>
      <c r="G319" s="1">
        <v>42871</v>
      </c>
      <c r="H319">
        <v>8</v>
      </c>
      <c r="I319">
        <v>56.379999999999995</v>
      </c>
      <c r="J319">
        <v>0</v>
      </c>
      <c r="K319">
        <v>35.212937899999993</v>
      </c>
      <c r="L319">
        <v>-97.326161600000006</v>
      </c>
      <c r="M319" s="5">
        <f>ACOS(COS(RADIANS(90-$P$2)) *COS(RADIANS(90-Table225[[#This Row],[Latitude]])) +SIN(RADIANS(90-$P$2)) *SIN(RADIANS(90-Table225[[#This Row],[Latitude]])) *COS(RADIANS($Q$2-Table225[[#This Row],[Longitude]]))) *3958.756</f>
        <v>6.8166806528037238</v>
      </c>
      <c r="N319" s="5">
        <f>Table22[[#This Row],[Permit Approval Date]]-Table22[[#This Row],[Permit Submitted Date]]</f>
        <v>0</v>
      </c>
    </row>
    <row r="320" spans="1:14">
      <c r="A320" t="str">
        <f>"Norman"</f>
        <v>Norman</v>
      </c>
      <c r="B320">
        <v>1</v>
      </c>
      <c r="D320">
        <v>1</v>
      </c>
      <c r="E320">
        <v>29</v>
      </c>
      <c r="F320" s="1">
        <v>42866</v>
      </c>
      <c r="G320" s="1">
        <v>42874</v>
      </c>
      <c r="H320">
        <v>8</v>
      </c>
      <c r="I320">
        <v>66.179999999999993</v>
      </c>
      <c r="J320">
        <v>0</v>
      </c>
      <c r="K320">
        <v>35.138142000000002</v>
      </c>
      <c r="L320">
        <v>-97.345610999999991</v>
      </c>
      <c r="M320" s="5">
        <f>ACOS(COS(RADIANS(90-$P$2)) *COS(RADIANS(90-Table225[[#This Row],[Latitude]])) +SIN(RADIANS(90-$P$2)) *SIN(RADIANS(90-Table225[[#This Row],[Latitude]])) *COS(RADIANS($Q$2-Table225[[#This Row],[Longitude]]))) *3958.756</f>
        <v>7.3872699983068753</v>
      </c>
      <c r="N320" s="5">
        <f>Table22[[#This Row],[Permit Approval Date]]-Table22[[#This Row],[Permit Submitted Date]]</f>
        <v>4</v>
      </c>
    </row>
    <row r="321" spans="1:14">
      <c r="A321" t="str">
        <f>"Norman"</f>
        <v>Norman</v>
      </c>
      <c r="B321">
        <v>1</v>
      </c>
      <c r="D321">
        <v>1</v>
      </c>
      <c r="E321">
        <v>29</v>
      </c>
      <c r="F321" s="1">
        <v>42878</v>
      </c>
      <c r="G321" s="1">
        <v>42887</v>
      </c>
      <c r="H321">
        <v>6</v>
      </c>
      <c r="I321">
        <v>56.4</v>
      </c>
      <c r="J321">
        <v>0</v>
      </c>
      <c r="K321">
        <v>35.028142000000003</v>
      </c>
      <c r="L321">
        <v>-97.31561099999999</v>
      </c>
      <c r="M321" s="5">
        <f>ACOS(COS(RADIANS(90-$P$2)) *COS(RADIANS(90-Table225[[#This Row],[Latitude]])) +SIN(RADIANS(90-$P$2)) *SIN(RADIANS(90-Table225[[#This Row],[Latitude]])) *COS(RADIANS($Q$2-Table225[[#This Row],[Longitude]]))) *3958.756</f>
        <v>14.351070610021909</v>
      </c>
      <c r="N321" s="5">
        <f>Table22[[#This Row],[Permit Approval Date]]-Table22[[#This Row],[Permit Submitted Date]]</f>
        <v>0</v>
      </c>
    </row>
    <row r="322" spans="1:14">
      <c r="A322" t="str">
        <f>"Norman"</f>
        <v>Norman</v>
      </c>
      <c r="B322">
        <v>0</v>
      </c>
      <c r="D322">
        <v>1</v>
      </c>
      <c r="E322">
        <v>29</v>
      </c>
      <c r="F322" s="1">
        <v>42895</v>
      </c>
      <c r="G322" s="1">
        <v>42895</v>
      </c>
      <c r="H322">
        <v>6</v>
      </c>
      <c r="I322">
        <v>46.21</v>
      </c>
      <c r="J322">
        <v>0</v>
      </c>
      <c r="K322">
        <v>34.902937899999998</v>
      </c>
      <c r="L322">
        <v>-97.886161600000008</v>
      </c>
      <c r="M322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322" s="5">
        <f>Table22[[#This Row],[Permit Approval Date]]-Table22[[#This Row],[Permit Submitted Date]]</f>
        <v>8</v>
      </c>
    </row>
    <row r="323" spans="1:14">
      <c r="A323" t="str">
        <f>"Norman"</f>
        <v>Norman</v>
      </c>
      <c r="B323">
        <v>1</v>
      </c>
      <c r="C323">
        <v>1</v>
      </c>
      <c r="D323">
        <v>1</v>
      </c>
      <c r="E323">
        <v>29</v>
      </c>
      <c r="F323" s="1">
        <v>42899</v>
      </c>
      <c r="G323" s="1">
        <v>42899</v>
      </c>
      <c r="H323">
        <v>12</v>
      </c>
      <c r="I323">
        <v>103.45</v>
      </c>
      <c r="J323">
        <v>10.199999999999999</v>
      </c>
      <c r="K323">
        <v>35.133621399999996</v>
      </c>
      <c r="L323">
        <v>-97.339232199999998</v>
      </c>
      <c r="M323" s="5">
        <f>ACOS(COS(RADIANS(90-$P$2)) *COS(RADIANS(90-Table225[[#This Row],[Latitude]])) +SIN(RADIANS(90-$P$2)) *SIN(RADIANS(90-Table225[[#This Row],[Latitude]])) *COS(RADIANS($Q$2-Table225[[#This Row],[Longitude]]))) *3958.756</f>
        <v>7.8640625286040198</v>
      </c>
      <c r="N323" s="5">
        <f>Table22[[#This Row],[Permit Approval Date]]-Table22[[#This Row],[Permit Submitted Date]]</f>
        <v>0</v>
      </c>
    </row>
    <row r="324" spans="1:14">
      <c r="A324" t="str">
        <f>"Norman"</f>
        <v>Norman</v>
      </c>
      <c r="B324">
        <v>1</v>
      </c>
      <c r="D324">
        <v>1</v>
      </c>
      <c r="E324">
        <v>29</v>
      </c>
      <c r="F324" s="1">
        <v>42901</v>
      </c>
      <c r="G324" s="1">
        <v>42901</v>
      </c>
      <c r="H324">
        <v>10</v>
      </c>
      <c r="I324">
        <v>97.169999999999987</v>
      </c>
      <c r="J324">
        <v>0</v>
      </c>
      <c r="K324">
        <v>35.035301499999996</v>
      </c>
      <c r="L324">
        <v>-97.676652799999999</v>
      </c>
      <c r="M324" s="5">
        <f>ACOS(COS(RADIANS(90-$P$2)) *COS(RADIANS(90-Table225[[#This Row],[Latitude]])) +SIN(RADIANS(90-$P$2)) *SIN(RADIANS(90-Table225[[#This Row],[Latitude]])) *COS(RADIANS($Q$2-Table225[[#This Row],[Longitude]]))) *3958.756</f>
        <v>17.556165258161009</v>
      </c>
      <c r="N324" s="5">
        <f>Table22[[#This Row],[Permit Approval Date]]-Table22[[#This Row],[Permit Submitted Date]]</f>
        <v>2</v>
      </c>
    </row>
    <row r="325" spans="1:14">
      <c r="A325" t="str">
        <f>"Norman"</f>
        <v>Norman</v>
      </c>
      <c r="B325">
        <v>0</v>
      </c>
      <c r="D325">
        <v>1</v>
      </c>
      <c r="E325">
        <v>29</v>
      </c>
      <c r="F325" s="1">
        <v>42906</v>
      </c>
      <c r="G325" s="1">
        <v>42913</v>
      </c>
      <c r="H325">
        <v>3</v>
      </c>
      <c r="I325">
        <v>27.630000000000003</v>
      </c>
      <c r="J325">
        <v>0</v>
      </c>
      <c r="K325">
        <v>35.362937899999999</v>
      </c>
      <c r="L325">
        <v>-97.236161600000003</v>
      </c>
      <c r="M325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325" s="5">
        <f>Table22[[#This Row],[Permit Approval Date]]-Table22[[#This Row],[Permit Submitted Date]]</f>
        <v>7</v>
      </c>
    </row>
    <row r="326" spans="1:14">
      <c r="A326" t="str">
        <f>"Norman"</f>
        <v>Norman</v>
      </c>
      <c r="B326">
        <v>0</v>
      </c>
      <c r="C326">
        <v>1</v>
      </c>
      <c r="D326">
        <v>1</v>
      </c>
      <c r="E326">
        <v>29</v>
      </c>
      <c r="F326" s="1">
        <v>42913</v>
      </c>
      <c r="G326" s="1">
        <v>42913</v>
      </c>
      <c r="H326">
        <v>8</v>
      </c>
      <c r="I326">
        <v>58.269999999999996</v>
      </c>
      <c r="J326">
        <v>11.78</v>
      </c>
      <c r="K326">
        <v>35.162937899999996</v>
      </c>
      <c r="L326">
        <v>-96.9261616</v>
      </c>
      <c r="M326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326" s="5">
        <f>Table22[[#This Row],[Permit Approval Date]]-Table22[[#This Row],[Permit Submitted Date]]</f>
        <v>0</v>
      </c>
    </row>
    <row r="327" spans="1:14">
      <c r="A327" t="str">
        <f>"Norman"</f>
        <v>Norman</v>
      </c>
      <c r="B327">
        <v>0</v>
      </c>
      <c r="D327">
        <v>1</v>
      </c>
      <c r="E327">
        <v>29</v>
      </c>
      <c r="F327" s="1">
        <v>42928</v>
      </c>
      <c r="G327" s="1">
        <v>42928</v>
      </c>
      <c r="H327">
        <v>6</v>
      </c>
      <c r="I327">
        <v>32</v>
      </c>
      <c r="J327">
        <v>0</v>
      </c>
      <c r="K327">
        <v>36.002937899999999</v>
      </c>
      <c r="L327">
        <v>-97.346161600000002</v>
      </c>
      <c r="M327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327" s="5">
        <f>Table22[[#This Row],[Permit Approval Date]]-Table22[[#This Row],[Permit Submitted Date]]</f>
        <v>0</v>
      </c>
    </row>
    <row r="328" spans="1:14">
      <c r="A328" t="str">
        <f>"Norman"</f>
        <v>Norman</v>
      </c>
      <c r="B328">
        <v>1</v>
      </c>
      <c r="D328">
        <v>1</v>
      </c>
      <c r="E328">
        <v>29</v>
      </c>
      <c r="F328" s="1">
        <v>42941</v>
      </c>
      <c r="G328" s="1">
        <v>42941</v>
      </c>
      <c r="H328">
        <v>12</v>
      </c>
      <c r="I328">
        <v>98.550000000000011</v>
      </c>
      <c r="J328">
        <v>6.32</v>
      </c>
      <c r="K328">
        <v>35.180556999999993</v>
      </c>
      <c r="L328">
        <v>-97.540181399999994</v>
      </c>
      <c r="M328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328" s="5">
        <f>Table22[[#This Row],[Permit Approval Date]]-Table22[[#This Row],[Permit Submitted Date]]</f>
        <v>6</v>
      </c>
    </row>
    <row r="329" spans="1:14">
      <c r="A329" t="str">
        <f>"Norman"</f>
        <v>Norman</v>
      </c>
      <c r="B329">
        <v>1</v>
      </c>
      <c r="D329">
        <v>2</v>
      </c>
      <c r="E329">
        <v>29</v>
      </c>
      <c r="F329" s="1">
        <v>42941</v>
      </c>
      <c r="G329" s="1">
        <v>42941</v>
      </c>
      <c r="H329">
        <v>15</v>
      </c>
      <c r="I329">
        <v>94.33</v>
      </c>
      <c r="J329">
        <v>8.33</v>
      </c>
      <c r="K329">
        <v>35.210556999999994</v>
      </c>
      <c r="L329">
        <v>-97.610181400000016</v>
      </c>
      <c r="M329" s="5">
        <f>ACOS(COS(RADIANS(90-$P$2)) *COS(RADIANS(90-Table225[[#This Row],[Latitude]])) +SIN(RADIANS(90-$P$2)) *SIN(RADIANS(90-Table225[[#This Row],[Latitude]])) *COS(RADIANS($Q$2-Table225[[#This Row],[Longitude]]))) *3958.756</f>
        <v>9.2388710109045373</v>
      </c>
      <c r="N329" s="5">
        <f>Table22[[#This Row],[Permit Approval Date]]-Table22[[#This Row],[Permit Submitted Date]]</f>
        <v>17</v>
      </c>
    </row>
    <row r="330" spans="1:14">
      <c r="A330" t="str">
        <f>"Norman"</f>
        <v>Norman</v>
      </c>
      <c r="B330">
        <v>1</v>
      </c>
      <c r="D330">
        <v>1</v>
      </c>
      <c r="E330">
        <v>29</v>
      </c>
      <c r="F330" s="1">
        <v>42943</v>
      </c>
      <c r="G330" s="1">
        <v>42943</v>
      </c>
      <c r="H330">
        <v>8</v>
      </c>
      <c r="I330">
        <v>46.410000000000004</v>
      </c>
      <c r="J330">
        <v>8.4699999999999989</v>
      </c>
      <c r="K330">
        <v>35.260556999999999</v>
      </c>
      <c r="L330">
        <v>-97.540181399999994</v>
      </c>
      <c r="M330" s="5">
        <f>ACOS(COS(RADIANS(90-$P$2)) *COS(RADIANS(90-Table225[[#This Row],[Latitude]])) +SIN(RADIANS(90-$P$2)) *SIN(RADIANS(90-Table225[[#This Row],[Latitude]])) *COS(RADIANS($Q$2-Table225[[#This Row],[Longitude]]))) *3958.756</f>
        <v>6.4849763629514818</v>
      </c>
      <c r="N330" s="5">
        <f>Table22[[#This Row],[Permit Approval Date]]-Table22[[#This Row],[Permit Submitted Date]]</f>
        <v>0</v>
      </c>
    </row>
    <row r="331" spans="1:14">
      <c r="A331" t="str">
        <f>"Norman"</f>
        <v>Norman</v>
      </c>
      <c r="B331">
        <v>1</v>
      </c>
      <c r="D331">
        <v>1</v>
      </c>
      <c r="E331">
        <v>29</v>
      </c>
      <c r="F331" s="1">
        <v>42950</v>
      </c>
      <c r="G331" s="1">
        <v>42955</v>
      </c>
      <c r="H331">
        <v>6</v>
      </c>
      <c r="I331">
        <v>57.269999999999996</v>
      </c>
      <c r="J331">
        <v>6.18</v>
      </c>
      <c r="K331">
        <v>35.440556999999998</v>
      </c>
      <c r="L331">
        <v>-97.650181400000008</v>
      </c>
      <c r="M331" s="5">
        <f>ACOS(COS(RADIANS(90-$P$2)) *COS(RADIANS(90-Table225[[#This Row],[Latitude]])) +SIN(RADIANS(90-$P$2)) *SIN(RADIANS(90-Table225[[#This Row],[Latitude]])) *COS(RADIANS($Q$2-Table225[[#This Row],[Longitude]]))) *3958.756</f>
        <v>19.853895442695702</v>
      </c>
      <c r="N331" s="5">
        <f>Table22[[#This Row],[Permit Approval Date]]-Table22[[#This Row],[Permit Submitted Date]]</f>
        <v>0</v>
      </c>
    </row>
    <row r="332" spans="1:14">
      <c r="A332" t="str">
        <f>"Norman"</f>
        <v>Norman</v>
      </c>
      <c r="B332">
        <v>0</v>
      </c>
      <c r="D332">
        <v>1</v>
      </c>
      <c r="E332">
        <v>29</v>
      </c>
      <c r="F332" s="1">
        <v>42964</v>
      </c>
      <c r="G332" s="1">
        <v>42964</v>
      </c>
      <c r="H332">
        <v>3</v>
      </c>
      <c r="I332">
        <v>32.65</v>
      </c>
      <c r="J332">
        <v>0</v>
      </c>
      <c r="K332">
        <v>34.992937899999994</v>
      </c>
      <c r="L332">
        <v>-97.256161599999999</v>
      </c>
      <c r="M332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332" s="5">
        <f>Table22[[#This Row],[Permit Approval Date]]-Table22[[#This Row],[Permit Submitted Date]]</f>
        <v>2</v>
      </c>
    </row>
    <row r="333" spans="1:14">
      <c r="A333" t="str">
        <f>"Norman"</f>
        <v>Norman</v>
      </c>
      <c r="B333">
        <v>1</v>
      </c>
      <c r="D333">
        <v>1</v>
      </c>
      <c r="E333">
        <v>29</v>
      </c>
      <c r="F333" s="1">
        <v>42965</v>
      </c>
      <c r="G333" s="1">
        <v>42971</v>
      </c>
      <c r="H333">
        <v>6</v>
      </c>
      <c r="I333">
        <v>45.18</v>
      </c>
      <c r="J333">
        <v>0</v>
      </c>
      <c r="K333">
        <v>34.933925000000002</v>
      </c>
      <c r="L333">
        <v>-97.229213999999999</v>
      </c>
      <c r="M333" s="5">
        <f>ACOS(COS(RADIANS(90-$P$2)) *COS(RADIANS(90-Table225[[#This Row],[Latitude]])) +SIN(RADIANS(90-$P$2)) *SIN(RADIANS(90-Table225[[#This Row],[Latitude]])) *COS(RADIANS($Q$2-Table225[[#This Row],[Longitude]]))) *3958.756</f>
        <v>22.46576274585075</v>
      </c>
      <c r="N333" s="5">
        <f>Table22[[#This Row],[Permit Approval Date]]-Table22[[#This Row],[Permit Submitted Date]]</f>
        <v>0</v>
      </c>
    </row>
    <row r="334" spans="1:14">
      <c r="A334" t="str">
        <f>"Norman"</f>
        <v>Norman</v>
      </c>
      <c r="B334">
        <v>1</v>
      </c>
      <c r="D334">
        <v>1</v>
      </c>
      <c r="E334">
        <v>29</v>
      </c>
      <c r="F334" s="1">
        <v>42971</v>
      </c>
      <c r="G334" s="1">
        <v>42990</v>
      </c>
      <c r="H334">
        <v>3</v>
      </c>
      <c r="I334">
        <v>33.5</v>
      </c>
      <c r="J334">
        <v>0</v>
      </c>
      <c r="K334">
        <v>34.583925000000001</v>
      </c>
      <c r="L334">
        <v>-96.949213999999998</v>
      </c>
      <c r="M334" s="5">
        <f>ACOS(COS(RADIANS(90-$P$2)) *COS(RADIANS(90-Table225[[#This Row],[Latitude]])) +SIN(RADIANS(90-$P$2)) *SIN(RADIANS(90-Table225[[#This Row],[Latitude]])) *COS(RADIANS($Q$2-Table225[[#This Row],[Longitude]]))) *3958.756</f>
        <v>51.403779370630609</v>
      </c>
      <c r="N334" s="5">
        <f>Table22[[#This Row],[Permit Approval Date]]-Table22[[#This Row],[Permit Submitted Date]]</f>
        <v>0</v>
      </c>
    </row>
    <row r="335" spans="1:14">
      <c r="A335" t="str">
        <f>"Norman"</f>
        <v>Norman</v>
      </c>
      <c r="B335">
        <v>1</v>
      </c>
      <c r="D335">
        <v>1</v>
      </c>
      <c r="E335">
        <v>29</v>
      </c>
      <c r="F335" s="1">
        <v>42977</v>
      </c>
      <c r="G335" s="1">
        <v>43000</v>
      </c>
      <c r="H335">
        <v>9</v>
      </c>
      <c r="I335">
        <v>74.55</v>
      </c>
      <c r="J335">
        <v>3.4</v>
      </c>
      <c r="K335">
        <v>35.474735699999997</v>
      </c>
      <c r="L335">
        <v>-97.631802700000009</v>
      </c>
      <c r="M335" s="5">
        <f>ACOS(COS(RADIANS(90-$P$2)) *COS(RADIANS(90-Table225[[#This Row],[Latitude]])) +SIN(RADIANS(90-$P$2)) *SIN(RADIANS(90-Table225[[#This Row],[Latitude]])) *COS(RADIANS($Q$2-Table225[[#This Row],[Longitude]]))) *3958.756</f>
        <v>21.296080027956496</v>
      </c>
      <c r="N335" s="5">
        <f>Table22[[#This Row],[Permit Approval Date]]-Table22[[#This Row],[Permit Submitted Date]]</f>
        <v>1</v>
      </c>
    </row>
    <row r="336" spans="1:14">
      <c r="A336" t="str">
        <f>"Norman"</f>
        <v>Norman</v>
      </c>
      <c r="B336">
        <v>1</v>
      </c>
      <c r="D336">
        <v>1</v>
      </c>
      <c r="E336">
        <v>29</v>
      </c>
      <c r="F336" s="1">
        <v>42984</v>
      </c>
      <c r="G336" s="1">
        <v>42986</v>
      </c>
      <c r="H336">
        <v>7</v>
      </c>
      <c r="I336">
        <v>64</v>
      </c>
      <c r="J336">
        <v>0</v>
      </c>
      <c r="K336">
        <v>35.313924999999998</v>
      </c>
      <c r="L336">
        <v>-97.779213999999996</v>
      </c>
      <c r="M336" s="5">
        <f>ACOS(COS(RADIANS(90-$P$2)) *COS(RADIANS(90-Table225[[#This Row],[Latitude]])) +SIN(RADIANS(90-$P$2)) *SIN(RADIANS(90-Table225[[#This Row],[Latitude]])) *COS(RADIANS($Q$2-Table225[[#This Row],[Longitude]]))) *3958.756</f>
        <v>20.189807526514745</v>
      </c>
      <c r="N336" s="5">
        <f>Table22[[#This Row],[Permit Approval Date]]-Table22[[#This Row],[Permit Submitted Date]]</f>
        <v>8</v>
      </c>
    </row>
    <row r="337" spans="1:14">
      <c r="A337" t="str">
        <f>"Norman"</f>
        <v>Norman</v>
      </c>
      <c r="B337">
        <v>0</v>
      </c>
      <c r="D337">
        <v>2</v>
      </c>
      <c r="E337">
        <v>29</v>
      </c>
      <c r="F337" s="1">
        <v>42985</v>
      </c>
      <c r="G337" s="1">
        <v>42989</v>
      </c>
      <c r="H337">
        <v>7</v>
      </c>
      <c r="I337">
        <v>54.5</v>
      </c>
      <c r="J337">
        <v>0</v>
      </c>
      <c r="K337">
        <v>35.212937899999993</v>
      </c>
      <c r="L337">
        <v>-97.306161599999996</v>
      </c>
      <c r="M337" s="5">
        <f>ACOS(COS(RADIANS(90-$P$2)) *COS(RADIANS(90-Table225[[#This Row],[Latitude]])) +SIN(RADIANS(90-$P$2)) *SIN(RADIANS(90-Table225[[#This Row],[Latitude]])) *COS(RADIANS($Q$2-Table225[[#This Row],[Longitude]]))) *3958.756</f>
        <v>7.9433826566841148</v>
      </c>
      <c r="N337" s="5">
        <f>Table22[[#This Row],[Permit Approval Date]]-Table22[[#This Row],[Permit Submitted Date]]</f>
        <v>1</v>
      </c>
    </row>
    <row r="338" spans="1:14">
      <c r="A338" t="str">
        <f>"Norman"</f>
        <v>Norman</v>
      </c>
      <c r="B338">
        <v>0</v>
      </c>
      <c r="D338">
        <v>1</v>
      </c>
      <c r="E338">
        <v>29</v>
      </c>
      <c r="F338" s="1">
        <v>42991</v>
      </c>
      <c r="G338" s="1">
        <v>42993</v>
      </c>
      <c r="H338">
        <v>7</v>
      </c>
      <c r="I338">
        <v>56.949999999999996</v>
      </c>
      <c r="J338">
        <v>0</v>
      </c>
      <c r="K338">
        <v>35.352937899999993</v>
      </c>
      <c r="L338">
        <v>-97.196161599999996</v>
      </c>
      <c r="M338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338" s="5">
        <f>Table22[[#This Row],[Permit Approval Date]]-Table22[[#This Row],[Permit Submitted Date]]</f>
        <v>0</v>
      </c>
    </row>
    <row r="339" spans="1:14">
      <c r="A339" t="str">
        <f>"Norman"</f>
        <v>Norman</v>
      </c>
      <c r="B339">
        <v>1</v>
      </c>
      <c r="D339">
        <v>1</v>
      </c>
      <c r="E339">
        <v>29</v>
      </c>
      <c r="F339" s="1">
        <v>42993</v>
      </c>
      <c r="G339" s="1">
        <v>42993</v>
      </c>
      <c r="H339">
        <v>4</v>
      </c>
      <c r="I339">
        <v>49.75</v>
      </c>
      <c r="J339">
        <v>0</v>
      </c>
      <c r="K339">
        <v>35.243925000000004</v>
      </c>
      <c r="L339">
        <v>-97.409213999999992</v>
      </c>
      <c r="M339" s="5">
        <f>ACOS(COS(RADIANS(90-$P$2)) *COS(RADIANS(90-Table225[[#This Row],[Latitude]])) +SIN(RADIANS(90-$P$2)) *SIN(RADIANS(90-Table225[[#This Row],[Latitude]])) *COS(RADIANS($Q$2-Table225[[#This Row],[Longitude]]))) *3958.756</f>
        <v>3.3613313021155715</v>
      </c>
      <c r="N339" s="5">
        <f>Table22[[#This Row],[Permit Approval Date]]-Table22[[#This Row],[Permit Submitted Date]]</f>
        <v>6</v>
      </c>
    </row>
    <row r="340" spans="1:14">
      <c r="A340" t="str">
        <f>"Norman"</f>
        <v>Norman</v>
      </c>
      <c r="B340">
        <v>1</v>
      </c>
      <c r="C340">
        <v>1</v>
      </c>
      <c r="D340">
        <v>1</v>
      </c>
      <c r="E340">
        <v>29</v>
      </c>
      <c r="F340" s="1">
        <v>43000</v>
      </c>
      <c r="G340" s="1">
        <v>43012</v>
      </c>
      <c r="H340">
        <v>8</v>
      </c>
      <c r="I340">
        <v>34.449999999999996</v>
      </c>
      <c r="J340">
        <v>18.380000000000003</v>
      </c>
      <c r="K340">
        <v>35.164203100000002</v>
      </c>
      <c r="L340">
        <v>-97.462118300000085</v>
      </c>
      <c r="M340" s="5">
        <f>ACOS(COS(RADIANS(90-$P$2)) *COS(RADIANS(90-Table225[[#This Row],[Latitude]])) +SIN(RADIANS(90-$P$2)) *SIN(RADIANS(90-Table225[[#This Row],[Latitude]])) *COS(RADIANS($Q$2-Table225[[#This Row],[Longitude]]))) *3958.756</f>
        <v>3.0221668214285811</v>
      </c>
      <c r="N340" s="5">
        <f>Table22[[#This Row],[Permit Approval Date]]-Table22[[#This Row],[Permit Submitted Date]]</f>
        <v>6</v>
      </c>
    </row>
    <row r="341" spans="1:14">
      <c r="A341" t="str">
        <f>"Norman"</f>
        <v>Norman</v>
      </c>
      <c r="B341">
        <v>1</v>
      </c>
      <c r="D341">
        <v>1</v>
      </c>
      <c r="E341">
        <v>29</v>
      </c>
      <c r="F341" s="1">
        <v>43004</v>
      </c>
      <c r="G341" s="1">
        <v>43011</v>
      </c>
      <c r="H341">
        <v>5</v>
      </c>
      <c r="I341">
        <v>43.5</v>
      </c>
      <c r="J341">
        <v>0</v>
      </c>
      <c r="K341">
        <v>35.153925000000001</v>
      </c>
      <c r="L341">
        <v>-97.259214</v>
      </c>
      <c r="M341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341" s="5">
        <f>Table22[[#This Row],[Permit Approval Date]]-Table22[[#This Row],[Permit Submitted Date]]</f>
        <v>0</v>
      </c>
    </row>
    <row r="342" spans="1:14">
      <c r="A342" t="str">
        <f>"Norman"</f>
        <v>Norman</v>
      </c>
      <c r="B342">
        <v>0</v>
      </c>
      <c r="D342">
        <v>1</v>
      </c>
      <c r="E342">
        <v>29</v>
      </c>
      <c r="F342" s="1">
        <v>43005</v>
      </c>
      <c r="G342" s="1">
        <v>43017</v>
      </c>
      <c r="H342">
        <v>10</v>
      </c>
      <c r="I342">
        <v>79.349999999999994</v>
      </c>
      <c r="J342">
        <v>0</v>
      </c>
      <c r="K342">
        <v>35.482937899999996</v>
      </c>
      <c r="L342">
        <v>-97.206161600000001</v>
      </c>
      <c r="M342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342" s="5">
        <f>Table22[[#This Row],[Permit Approval Date]]-Table22[[#This Row],[Permit Submitted Date]]</f>
        <v>0</v>
      </c>
    </row>
    <row r="343" spans="1:14">
      <c r="A343" t="str">
        <f>"Norman"</f>
        <v>Norman</v>
      </c>
      <c r="B343">
        <v>1</v>
      </c>
      <c r="D343">
        <v>1</v>
      </c>
      <c r="E343">
        <v>29</v>
      </c>
      <c r="F343" s="1">
        <v>43010</v>
      </c>
      <c r="G343" s="1">
        <v>43010</v>
      </c>
      <c r="H343">
        <v>6</v>
      </c>
      <c r="I343">
        <v>49.540000000000006</v>
      </c>
      <c r="J343">
        <v>0</v>
      </c>
      <c r="K343">
        <v>35.313924999999998</v>
      </c>
      <c r="L343">
        <v>-97.169213999999997</v>
      </c>
      <c r="M343" s="5">
        <f>ACOS(COS(RADIANS(90-$P$2)) *COS(RADIANS(90-Table225[[#This Row],[Latitude]])) +SIN(RADIANS(90-$P$2)) *SIN(RADIANS(90-Table225[[#This Row],[Latitude]])) *COS(RADIANS($Q$2-Table225[[#This Row],[Longitude]]))) *3958.756</f>
        <v>17.334132273994324</v>
      </c>
      <c r="N343" s="5">
        <f>Table22[[#This Row],[Permit Approval Date]]-Table22[[#This Row],[Permit Submitted Date]]</f>
        <v>0</v>
      </c>
    </row>
    <row r="344" spans="1:14">
      <c r="A344" t="str">
        <f>"Norman"</f>
        <v>Norman</v>
      </c>
      <c r="B344">
        <v>0</v>
      </c>
      <c r="D344">
        <v>2</v>
      </c>
      <c r="E344">
        <v>29</v>
      </c>
      <c r="F344" s="1">
        <v>43014</v>
      </c>
      <c r="G344" s="1">
        <v>43014</v>
      </c>
      <c r="H344">
        <v>6</v>
      </c>
      <c r="I344">
        <v>54.6</v>
      </c>
      <c r="J344">
        <v>0</v>
      </c>
      <c r="K344">
        <v>35.902937899999998</v>
      </c>
      <c r="L344">
        <v>-97.716161600000007</v>
      </c>
      <c r="M344" s="5">
        <f>ACOS(COS(RADIANS(90-$P$2)) *COS(RADIANS(90-Table225[[#This Row],[Latitude]])) +SIN(RADIANS(90-$P$2)) *SIN(RADIANS(90-Table225[[#This Row],[Latitude]])) *COS(RADIANS($Q$2-Table225[[#This Row],[Longitude]]))) *3958.756</f>
        <v>50.476576746280514</v>
      </c>
      <c r="N344" s="5">
        <f>Table22[[#This Row],[Permit Approval Date]]-Table22[[#This Row],[Permit Submitted Date]]</f>
        <v>20</v>
      </c>
    </row>
    <row r="345" spans="1:14">
      <c r="A345" t="str">
        <f>"Norman"</f>
        <v>Norman</v>
      </c>
      <c r="B345">
        <v>1</v>
      </c>
      <c r="D345">
        <v>1</v>
      </c>
      <c r="E345">
        <v>29</v>
      </c>
      <c r="F345" s="1">
        <v>43018</v>
      </c>
      <c r="G345" s="1">
        <v>43031</v>
      </c>
      <c r="H345">
        <v>8</v>
      </c>
      <c r="I345">
        <v>54.129999999999995</v>
      </c>
      <c r="J345">
        <v>4.1500000000000004</v>
      </c>
      <c r="K345">
        <v>35.180556999999993</v>
      </c>
      <c r="L345">
        <v>-97.540181399999994</v>
      </c>
      <c r="M345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345" s="5">
        <f>Table22[[#This Row],[Permit Approval Date]]-Table22[[#This Row],[Permit Submitted Date]]</f>
        <v>10</v>
      </c>
    </row>
    <row r="346" spans="1:14">
      <c r="A346" t="str">
        <f>"Norman"</f>
        <v>Norman</v>
      </c>
      <c r="B346">
        <v>1</v>
      </c>
      <c r="D346">
        <v>1</v>
      </c>
      <c r="E346">
        <v>29</v>
      </c>
      <c r="F346" s="1">
        <v>43027</v>
      </c>
      <c r="G346" s="1">
        <v>43032</v>
      </c>
      <c r="H346">
        <v>4</v>
      </c>
      <c r="I346">
        <v>34.53</v>
      </c>
      <c r="J346">
        <v>0</v>
      </c>
      <c r="K346">
        <v>35.233924999999999</v>
      </c>
      <c r="L346">
        <v>-97.269214000000005</v>
      </c>
      <c r="M346" s="5">
        <f>ACOS(COS(RADIANS(90-$P$2)) *COS(RADIANS(90-Table225[[#This Row],[Latitude]])) +SIN(RADIANS(90-$P$2)) *SIN(RADIANS(90-Table225[[#This Row],[Latitude]])) *COS(RADIANS($Q$2-Table225[[#This Row],[Longitude]]))) *3958.756</f>
        <v>10.196972675987457</v>
      </c>
      <c r="N346" s="5">
        <f>Table22[[#This Row],[Permit Approval Date]]-Table22[[#This Row],[Permit Submitted Date]]</f>
        <v>0</v>
      </c>
    </row>
    <row r="347" spans="1:14">
      <c r="A347" t="str">
        <f>"Norman"</f>
        <v>Norman</v>
      </c>
      <c r="B347">
        <v>0</v>
      </c>
      <c r="D347">
        <v>1</v>
      </c>
      <c r="E347">
        <v>29</v>
      </c>
      <c r="F347" s="1">
        <v>43035</v>
      </c>
      <c r="G347" s="1">
        <v>43035</v>
      </c>
      <c r="H347">
        <v>6</v>
      </c>
      <c r="I347">
        <v>45.370000000000005</v>
      </c>
      <c r="J347">
        <v>0</v>
      </c>
      <c r="K347">
        <v>34.962937899999993</v>
      </c>
      <c r="L347">
        <v>-97.966161600000007</v>
      </c>
      <c r="M34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347" s="5">
        <f>Table22[[#This Row],[Permit Approval Date]]-Table22[[#This Row],[Permit Submitted Date]]</f>
        <v>5</v>
      </c>
    </row>
    <row r="348" spans="1:14">
      <c r="A348" t="str">
        <f>"Norman"</f>
        <v>Norman</v>
      </c>
      <c r="B348">
        <v>1</v>
      </c>
      <c r="C348">
        <v>1</v>
      </c>
      <c r="D348">
        <v>2</v>
      </c>
      <c r="E348">
        <v>29</v>
      </c>
      <c r="F348" s="1">
        <v>43039</v>
      </c>
      <c r="G348" s="1">
        <v>43039</v>
      </c>
      <c r="H348">
        <v>14</v>
      </c>
      <c r="I348">
        <v>111.03999999999999</v>
      </c>
      <c r="J348">
        <v>12.3</v>
      </c>
      <c r="K348">
        <v>34.962937899999993</v>
      </c>
      <c r="L348">
        <v>-97.966161600000007</v>
      </c>
      <c r="M348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348" s="5">
        <f>Table22[[#This Row],[Permit Approval Date]]-Table22[[#This Row],[Permit Submitted Date]]</f>
        <v>0</v>
      </c>
    </row>
    <row r="349" spans="1:14">
      <c r="A349" t="str">
        <f>"Norman"</f>
        <v>Norman</v>
      </c>
      <c r="B349">
        <v>1</v>
      </c>
      <c r="C349">
        <v>1</v>
      </c>
      <c r="D349">
        <v>2</v>
      </c>
      <c r="E349">
        <v>29</v>
      </c>
      <c r="F349" s="1">
        <v>43039</v>
      </c>
      <c r="G349" s="1">
        <v>43039</v>
      </c>
      <c r="H349">
        <v>14</v>
      </c>
      <c r="I349">
        <v>111.03999999999999</v>
      </c>
      <c r="J349">
        <v>12.3</v>
      </c>
      <c r="K349">
        <v>34.962937899999993</v>
      </c>
      <c r="L349">
        <v>-97.966161600000007</v>
      </c>
      <c r="M349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349" s="5">
        <f>Table22[[#This Row],[Permit Approval Date]]-Table22[[#This Row],[Permit Submitted Date]]</f>
        <v>6</v>
      </c>
    </row>
    <row r="350" spans="1:14">
      <c r="A350" t="str">
        <f>"Norman"</f>
        <v>Norman</v>
      </c>
      <c r="B350">
        <v>0</v>
      </c>
      <c r="D350">
        <v>1</v>
      </c>
      <c r="E350">
        <v>29</v>
      </c>
      <c r="F350" s="1">
        <v>43042</v>
      </c>
      <c r="G350" s="1">
        <v>43047</v>
      </c>
      <c r="H350">
        <v>4</v>
      </c>
      <c r="I350">
        <v>34.28</v>
      </c>
      <c r="J350">
        <v>0</v>
      </c>
      <c r="K350">
        <v>35.162937899999996</v>
      </c>
      <c r="L350">
        <v>-97.446161599999996</v>
      </c>
      <c r="M350" s="5">
        <f>ACOS(COS(RADIANS(90-$P$2)) *COS(RADIANS(90-Table225[[#This Row],[Latitude]])) +SIN(RADIANS(90-$P$2)) *SIN(RADIANS(90-Table225[[#This Row],[Latitude]])) *COS(RADIANS($Q$2-Table225[[#This Row],[Longitude]]))) *3958.756</f>
        <v>2.980183107586265</v>
      </c>
      <c r="N350" s="5">
        <f>Table22[[#This Row],[Permit Approval Date]]-Table22[[#This Row],[Permit Submitted Date]]</f>
        <v>13</v>
      </c>
    </row>
    <row r="351" spans="1:14">
      <c r="A351" t="str">
        <f>"Norman"</f>
        <v>Norman</v>
      </c>
      <c r="B351">
        <v>1</v>
      </c>
      <c r="D351">
        <v>1</v>
      </c>
      <c r="E351">
        <v>29</v>
      </c>
      <c r="F351" s="1">
        <v>43046</v>
      </c>
      <c r="G351" s="1">
        <v>43054</v>
      </c>
      <c r="H351">
        <v>4</v>
      </c>
      <c r="I351">
        <v>32.019999999999996</v>
      </c>
      <c r="J351">
        <v>0.98</v>
      </c>
      <c r="K351">
        <v>35.203924999999998</v>
      </c>
      <c r="L351">
        <v>-97.459214000000003</v>
      </c>
      <c r="M351" s="5">
        <f>ACOS(COS(RADIANS(90-$P$2)) *COS(RADIANS(90-Table225[[#This Row],[Latitude]])) +SIN(RADIANS(90-$P$2)) *SIN(RADIANS(90-Table225[[#This Row],[Latitude]])) *COS(RADIANS($Q$2-Table225[[#This Row],[Longitude]]))) *3958.756</f>
        <v>0.72632740937908113</v>
      </c>
      <c r="N351" s="5">
        <f>Table22[[#This Row],[Permit Approval Date]]-Table22[[#This Row],[Permit Submitted Date]]</f>
        <v>5</v>
      </c>
    </row>
    <row r="352" spans="1:14">
      <c r="A352" t="str">
        <f>"Norman"</f>
        <v>Norman</v>
      </c>
      <c r="B352">
        <v>1</v>
      </c>
      <c r="D352">
        <v>1</v>
      </c>
      <c r="E352">
        <v>29</v>
      </c>
      <c r="F352" s="1">
        <v>43055</v>
      </c>
      <c r="G352" s="1">
        <v>43073</v>
      </c>
      <c r="H352">
        <v>5</v>
      </c>
      <c r="I352">
        <v>29.97</v>
      </c>
      <c r="J352">
        <v>4.6400000000000006</v>
      </c>
      <c r="K352">
        <v>35.193925</v>
      </c>
      <c r="L352">
        <v>-97.029213999999996</v>
      </c>
      <c r="M352" s="5">
        <f>ACOS(COS(RADIANS(90-$P$2)) *COS(RADIANS(90-Table225[[#This Row],[Latitude]])) +SIN(RADIANS(90-$P$2)) *SIN(RADIANS(90-Table225[[#This Row],[Latitude]])) *COS(RADIANS($Q$2-Table225[[#This Row],[Longitude]]))) *3958.756</f>
        <v>23.581293156455043</v>
      </c>
      <c r="N352" s="5">
        <f>Table22[[#This Row],[Permit Approval Date]]-Table22[[#This Row],[Permit Submitted Date]]</f>
        <v>5</v>
      </c>
    </row>
    <row r="353" spans="1:14">
      <c r="A353" t="str">
        <f>"Norman"</f>
        <v>Norman</v>
      </c>
      <c r="B353">
        <v>1</v>
      </c>
      <c r="D353">
        <v>1</v>
      </c>
      <c r="E353">
        <v>29</v>
      </c>
      <c r="F353" s="1">
        <v>43069</v>
      </c>
      <c r="G353" s="1">
        <v>43070</v>
      </c>
      <c r="H353">
        <v>5</v>
      </c>
      <c r="I353">
        <v>44.92</v>
      </c>
      <c r="J353">
        <v>0</v>
      </c>
      <c r="K353">
        <v>35.210556999999994</v>
      </c>
      <c r="L353">
        <v>-97.610181400000016</v>
      </c>
      <c r="M353" s="5">
        <f>ACOS(COS(RADIANS(90-$P$2)) *COS(RADIANS(90-Table225[[#This Row],[Latitude]])) +SIN(RADIANS(90-$P$2)) *SIN(RADIANS(90-Table225[[#This Row],[Latitude]])) *COS(RADIANS($Q$2-Table225[[#This Row],[Longitude]]))) *3958.756</f>
        <v>9.2388710109045373</v>
      </c>
      <c r="N353" s="5">
        <f>Table22[[#This Row],[Permit Approval Date]]-Table22[[#This Row],[Permit Submitted Date]]</f>
        <v>1</v>
      </c>
    </row>
    <row r="354" spans="1:14">
      <c r="A354" t="str">
        <f>"Norman"</f>
        <v>Norman</v>
      </c>
      <c r="B354">
        <v>0</v>
      </c>
      <c r="D354">
        <v>1</v>
      </c>
      <c r="E354">
        <v>29</v>
      </c>
      <c r="F354" s="1">
        <v>43087</v>
      </c>
      <c r="G354" s="1">
        <v>43089</v>
      </c>
      <c r="H354">
        <v>5</v>
      </c>
      <c r="I354">
        <v>39.129999999999995</v>
      </c>
      <c r="J354">
        <v>0</v>
      </c>
      <c r="K354">
        <v>35.1429379</v>
      </c>
      <c r="L354">
        <v>-97.496161600000008</v>
      </c>
      <c r="M354" s="5">
        <f>ACOS(COS(RADIANS(90-$P$2)) *COS(RADIANS(90-Table225[[#This Row],[Latitude]])) +SIN(RADIANS(90-$P$2)) *SIN(RADIANS(90-Table225[[#This Row],[Latitude]])) *COS(RADIANS($Q$2-Table225[[#This Row],[Longitude]]))) *3958.756</f>
        <v>5.1822189717645397</v>
      </c>
      <c r="N354" s="5">
        <f>Table22[[#This Row],[Permit Approval Date]]-Table22[[#This Row],[Permit Submitted Date]]</f>
        <v>5</v>
      </c>
    </row>
    <row r="355" spans="1:14">
      <c r="A355" t="str">
        <f>"Norman"</f>
        <v>Norman</v>
      </c>
      <c r="B355">
        <v>0</v>
      </c>
      <c r="D355">
        <v>1</v>
      </c>
      <c r="E355">
        <v>29</v>
      </c>
      <c r="F355" s="1">
        <v>43090</v>
      </c>
      <c r="G355" s="1">
        <v>43090</v>
      </c>
      <c r="H355">
        <v>5</v>
      </c>
      <c r="I355">
        <v>48.49</v>
      </c>
      <c r="J355">
        <v>0</v>
      </c>
      <c r="K355">
        <v>35.232937899999996</v>
      </c>
      <c r="L355">
        <v>-97.006161599999999</v>
      </c>
      <c r="M35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55" s="5">
        <f>Table22[[#This Row],[Permit Approval Date]]-Table22[[#This Row],[Permit Submitted Date]]</f>
        <v>0</v>
      </c>
    </row>
    <row r="356" spans="1:14">
      <c r="A356" t="str">
        <f>"Norman"</f>
        <v>Norman</v>
      </c>
      <c r="B356">
        <v>0</v>
      </c>
      <c r="D356">
        <v>2</v>
      </c>
      <c r="E356">
        <v>30</v>
      </c>
      <c r="F356" s="1">
        <v>42377</v>
      </c>
      <c r="G356" s="1">
        <v>42377</v>
      </c>
      <c r="H356">
        <v>6</v>
      </c>
      <c r="I356">
        <v>50</v>
      </c>
      <c r="J356">
        <v>0</v>
      </c>
      <c r="K356">
        <v>34.992937899999994</v>
      </c>
      <c r="L356">
        <v>-97.256161599999999</v>
      </c>
      <c r="M356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356" s="5">
        <f>Table22[[#This Row],[Permit Approval Date]]-Table22[[#This Row],[Permit Submitted Date]]</f>
        <v>8</v>
      </c>
    </row>
    <row r="357" spans="1:14">
      <c r="A357" t="str">
        <f>"Norman"</f>
        <v>Norman</v>
      </c>
      <c r="B357">
        <v>0</v>
      </c>
      <c r="D357">
        <v>1</v>
      </c>
      <c r="E357">
        <v>30</v>
      </c>
      <c r="F357" s="1">
        <v>42402</v>
      </c>
      <c r="G357" s="1">
        <v>42403</v>
      </c>
      <c r="H357">
        <v>8</v>
      </c>
      <c r="I357">
        <v>64</v>
      </c>
      <c r="J357">
        <v>0</v>
      </c>
      <c r="K357">
        <v>35.472937899999998</v>
      </c>
      <c r="L357">
        <v>-97.026161599999995</v>
      </c>
      <c r="M357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357" s="5">
        <f>Table22[[#This Row],[Permit Approval Date]]-Table22[[#This Row],[Permit Submitted Date]]</f>
        <v>7</v>
      </c>
    </row>
    <row r="358" spans="1:14">
      <c r="A358" t="str">
        <f>"Norman"</f>
        <v>Norman</v>
      </c>
      <c r="B358">
        <v>0</v>
      </c>
      <c r="D358">
        <v>1</v>
      </c>
      <c r="E358">
        <v>30</v>
      </c>
      <c r="F358" s="1">
        <v>42425</v>
      </c>
      <c r="G358" s="1">
        <v>42430</v>
      </c>
      <c r="H358">
        <v>11</v>
      </c>
      <c r="I358">
        <v>91</v>
      </c>
      <c r="J358">
        <v>0</v>
      </c>
      <c r="K358">
        <v>36.292937899999998</v>
      </c>
      <c r="L358">
        <v>-97.566161600000001</v>
      </c>
      <c r="M358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358" s="5">
        <f>Table22[[#This Row],[Permit Approval Date]]-Table22[[#This Row],[Permit Submitted Date]]</f>
        <v>4</v>
      </c>
    </row>
    <row r="359" spans="1:14">
      <c r="A359" t="str">
        <f>"Norman"</f>
        <v>Norman</v>
      </c>
      <c r="B359">
        <v>0</v>
      </c>
      <c r="D359">
        <v>1</v>
      </c>
      <c r="E359">
        <v>30</v>
      </c>
      <c r="F359" s="1">
        <v>42431</v>
      </c>
      <c r="G359" s="1">
        <v>42450</v>
      </c>
      <c r="H359">
        <v>16</v>
      </c>
      <c r="I359">
        <v>162.5</v>
      </c>
      <c r="J359">
        <v>0</v>
      </c>
      <c r="K359">
        <v>36.472937899999998</v>
      </c>
      <c r="L359">
        <v>-98.236161600000003</v>
      </c>
      <c r="M359" s="5">
        <f>ACOS(COS(RADIANS(90-$P$2)) *COS(RADIANS(90-Table225[[#This Row],[Latitude]])) +SIN(RADIANS(90-$P$2)) *SIN(RADIANS(90-Table225[[#This Row],[Latitude]])) *COS(RADIANS($Q$2-Table225[[#This Row],[Longitude]]))) *3958.756</f>
        <v>98.068159364672084</v>
      </c>
      <c r="N359" s="5">
        <f>Table22[[#This Row],[Permit Approval Date]]-Table22[[#This Row],[Permit Submitted Date]]</f>
        <v>3</v>
      </c>
    </row>
    <row r="360" spans="1:14">
      <c r="A360" t="str">
        <f>"Norman"</f>
        <v>Norman</v>
      </c>
      <c r="B360">
        <v>0</v>
      </c>
      <c r="D360">
        <v>1</v>
      </c>
      <c r="E360">
        <v>30</v>
      </c>
      <c r="F360" s="1">
        <v>42446</v>
      </c>
      <c r="G360" s="1">
        <v>42446</v>
      </c>
      <c r="H360">
        <v>11</v>
      </c>
      <c r="I360">
        <v>111.5</v>
      </c>
      <c r="J360">
        <v>0</v>
      </c>
      <c r="K360">
        <v>35.552937899999996</v>
      </c>
      <c r="L360">
        <v>-97.046161600000005</v>
      </c>
      <c r="M360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360" s="5">
        <f>Table22[[#This Row],[Permit Approval Date]]-Table22[[#This Row],[Permit Submitted Date]]</f>
        <v>8</v>
      </c>
    </row>
    <row r="361" spans="1:14">
      <c r="A361" t="str">
        <f>"Norman"</f>
        <v>Norman</v>
      </c>
      <c r="B361">
        <v>0</v>
      </c>
      <c r="D361">
        <v>1</v>
      </c>
      <c r="E361">
        <v>30</v>
      </c>
      <c r="F361" s="1">
        <v>42489</v>
      </c>
      <c r="G361" s="1">
        <v>42495</v>
      </c>
      <c r="H361">
        <v>7</v>
      </c>
      <c r="I361">
        <v>74.5</v>
      </c>
      <c r="J361">
        <v>0</v>
      </c>
      <c r="K361">
        <v>35.602937899999993</v>
      </c>
      <c r="L361">
        <v>-97.566161600000001</v>
      </c>
      <c r="M361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361" s="5">
        <f>Table22[[#This Row],[Permit Approval Date]]-Table22[[#This Row],[Permit Submitted Date]]</f>
        <v>0</v>
      </c>
    </row>
    <row r="362" spans="1:14">
      <c r="A362" t="str">
        <f>"Norman"</f>
        <v>Norman</v>
      </c>
      <c r="B362">
        <v>0</v>
      </c>
      <c r="D362">
        <v>2</v>
      </c>
      <c r="E362">
        <v>30</v>
      </c>
      <c r="F362" s="1">
        <v>42495</v>
      </c>
      <c r="G362" s="1">
        <v>42495</v>
      </c>
      <c r="H362">
        <v>8</v>
      </c>
      <c r="I362">
        <v>73</v>
      </c>
      <c r="J362">
        <v>0</v>
      </c>
      <c r="K362">
        <v>35.232937899999996</v>
      </c>
      <c r="L362">
        <v>-97.006161599999999</v>
      </c>
      <c r="M36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62" s="5">
        <f>Table22[[#This Row],[Permit Approval Date]]-Table22[[#This Row],[Permit Submitted Date]]</f>
        <v>0</v>
      </c>
    </row>
    <row r="363" spans="1:14">
      <c r="A363" t="str">
        <f>"Norman"</f>
        <v>Norman</v>
      </c>
      <c r="B363">
        <v>0</v>
      </c>
      <c r="D363">
        <v>1</v>
      </c>
      <c r="E363">
        <v>30</v>
      </c>
      <c r="F363" s="1">
        <v>42499</v>
      </c>
      <c r="G363" s="1">
        <v>42499</v>
      </c>
      <c r="H363">
        <v>10</v>
      </c>
      <c r="I363">
        <v>75</v>
      </c>
      <c r="J363">
        <v>0</v>
      </c>
      <c r="K363">
        <v>34.902937899999998</v>
      </c>
      <c r="L363">
        <v>-97.886161600000008</v>
      </c>
      <c r="M363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363" s="5">
        <f>Table22[[#This Row],[Permit Approval Date]]-Table22[[#This Row],[Permit Submitted Date]]</f>
        <v>12</v>
      </c>
    </row>
    <row r="364" spans="1:14">
      <c r="A364" t="str">
        <f>"Norman"</f>
        <v>Norman</v>
      </c>
      <c r="B364">
        <v>0</v>
      </c>
      <c r="D364">
        <v>2</v>
      </c>
      <c r="E364">
        <v>30</v>
      </c>
      <c r="F364" s="1">
        <v>42501</v>
      </c>
      <c r="G364" s="1">
        <v>42507</v>
      </c>
      <c r="H364">
        <v>11</v>
      </c>
      <c r="I364">
        <v>78</v>
      </c>
      <c r="J364">
        <v>9</v>
      </c>
      <c r="K364">
        <v>36.292937899999998</v>
      </c>
      <c r="L364">
        <v>-97.566161600000001</v>
      </c>
      <c r="M364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364" s="5">
        <f>Table22[[#This Row],[Permit Approval Date]]-Table22[[#This Row],[Permit Submitted Date]]</f>
        <v>23</v>
      </c>
    </row>
    <row r="365" spans="1:14">
      <c r="A365" t="str">
        <f>"Norman"</f>
        <v>Norman</v>
      </c>
      <c r="B365">
        <v>0</v>
      </c>
      <c r="D365">
        <v>1</v>
      </c>
      <c r="E365">
        <v>30</v>
      </c>
      <c r="F365" s="1">
        <v>42569</v>
      </c>
      <c r="G365" s="1">
        <v>42569</v>
      </c>
      <c r="H365">
        <v>11</v>
      </c>
      <c r="I365">
        <v>83</v>
      </c>
      <c r="J365">
        <v>0</v>
      </c>
      <c r="K365">
        <v>34.962937899999993</v>
      </c>
      <c r="L365">
        <v>-97.966161600000007</v>
      </c>
      <c r="M365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365" s="5">
        <f>Table22[[#This Row],[Permit Approval Date]]-Table22[[#This Row],[Permit Submitted Date]]</f>
        <v>0</v>
      </c>
    </row>
    <row r="366" spans="1:14">
      <c r="A366" t="str">
        <f>"Norman"</f>
        <v>Norman</v>
      </c>
      <c r="B366">
        <v>0</v>
      </c>
      <c r="C366">
        <v>1</v>
      </c>
      <c r="D366">
        <v>1</v>
      </c>
      <c r="E366">
        <v>30</v>
      </c>
      <c r="F366" s="1">
        <v>42580</v>
      </c>
      <c r="G366" s="1">
        <v>42584</v>
      </c>
      <c r="H366">
        <v>6</v>
      </c>
      <c r="I366">
        <v>37.42</v>
      </c>
      <c r="J366">
        <v>11.48</v>
      </c>
      <c r="K366">
        <v>35.172937899999994</v>
      </c>
      <c r="L366">
        <v>-97.336161599999997</v>
      </c>
      <c r="M366" s="5">
        <f>ACOS(COS(RADIANS(90-$P$2)) *COS(RADIANS(90-Table225[[#This Row],[Latitude]])) +SIN(RADIANS(90-$P$2)) *SIN(RADIANS(90-Table225[[#This Row],[Latitude]])) *COS(RADIANS($Q$2-Table225[[#This Row],[Longitude]]))) *3958.756</f>
        <v>6.6439574838635096</v>
      </c>
      <c r="N366" s="5">
        <f>Table22[[#This Row],[Permit Approval Date]]-Table22[[#This Row],[Permit Submitted Date]]</f>
        <v>0</v>
      </c>
    </row>
    <row r="367" spans="1:14">
      <c r="A367" t="str">
        <f>"Norman"</f>
        <v>Norman</v>
      </c>
      <c r="B367">
        <v>0</v>
      </c>
      <c r="C367">
        <v>1</v>
      </c>
      <c r="D367">
        <v>1</v>
      </c>
      <c r="E367">
        <v>30</v>
      </c>
      <c r="F367" s="1">
        <v>42585</v>
      </c>
      <c r="G367" s="1">
        <v>42592</v>
      </c>
      <c r="H367">
        <v>6</v>
      </c>
      <c r="I367">
        <v>50</v>
      </c>
      <c r="J367">
        <v>10.5</v>
      </c>
      <c r="K367">
        <v>35.242937899999994</v>
      </c>
      <c r="L367">
        <v>-97.266161600000004</v>
      </c>
      <c r="M367" s="5">
        <f>ACOS(COS(RADIANS(90-$P$2)) *COS(RADIANS(90-Table225[[#This Row],[Latitude]])) +SIN(RADIANS(90-$P$2)) *SIN(RADIANS(90-Table225[[#This Row],[Latitude]])) *COS(RADIANS($Q$2-Table225[[#This Row],[Longitude]]))) *3958.756</f>
        <v>10.49913770014671</v>
      </c>
      <c r="N367" s="5">
        <f>Table22[[#This Row],[Permit Approval Date]]-Table22[[#This Row],[Permit Submitted Date]]</f>
        <v>16</v>
      </c>
    </row>
    <row r="368" spans="1:14">
      <c r="A368" t="str">
        <f>"Norman"</f>
        <v>Norman</v>
      </c>
      <c r="B368">
        <v>0</v>
      </c>
      <c r="D368">
        <v>2</v>
      </c>
      <c r="E368">
        <v>30</v>
      </c>
      <c r="F368" s="1">
        <v>42593</v>
      </c>
      <c r="G368" s="1">
        <v>42593</v>
      </c>
      <c r="H368">
        <v>7</v>
      </c>
      <c r="I368">
        <v>57.5</v>
      </c>
      <c r="J368">
        <v>2.5</v>
      </c>
      <c r="K368">
        <v>34.902937899999998</v>
      </c>
      <c r="L368">
        <v>-97.376161600000003</v>
      </c>
      <c r="M368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368" s="5">
        <f>Table22[[#This Row],[Permit Approval Date]]-Table22[[#This Row],[Permit Submitted Date]]</f>
        <v>0</v>
      </c>
    </row>
    <row r="369" spans="1:14">
      <c r="A369" t="str">
        <f>"Norman"</f>
        <v>Norman</v>
      </c>
      <c r="B369">
        <v>0</v>
      </c>
      <c r="D369">
        <v>1</v>
      </c>
      <c r="E369">
        <v>30</v>
      </c>
      <c r="F369" s="1">
        <v>42604</v>
      </c>
      <c r="G369" s="1">
        <v>42604</v>
      </c>
      <c r="H369">
        <v>12</v>
      </c>
      <c r="I369">
        <v>101.48</v>
      </c>
      <c r="J369">
        <v>0</v>
      </c>
      <c r="K369">
        <v>34.962937899999993</v>
      </c>
      <c r="L369">
        <v>-97.966161600000007</v>
      </c>
      <c r="M369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369" s="5">
        <f>Table22[[#This Row],[Permit Approval Date]]-Table22[[#This Row],[Permit Submitted Date]]</f>
        <v>6</v>
      </c>
    </row>
    <row r="370" spans="1:14">
      <c r="A370" t="str">
        <f>"Norman"</f>
        <v>Norman</v>
      </c>
      <c r="B370">
        <v>0</v>
      </c>
      <c r="D370">
        <v>2</v>
      </c>
      <c r="E370">
        <v>30</v>
      </c>
      <c r="F370" s="1">
        <v>42606</v>
      </c>
      <c r="G370" s="1">
        <v>42606</v>
      </c>
      <c r="H370">
        <v>25</v>
      </c>
      <c r="I370">
        <v>191.46</v>
      </c>
      <c r="J370">
        <v>0</v>
      </c>
      <c r="K370">
        <v>35.362937899999999</v>
      </c>
      <c r="L370">
        <v>-97.116161599999998</v>
      </c>
      <c r="M370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370" s="5">
        <f>Table22[[#This Row],[Permit Approval Date]]-Table22[[#This Row],[Permit Submitted Date]]</f>
        <v>6</v>
      </c>
    </row>
    <row r="371" spans="1:14">
      <c r="A371" t="str">
        <f>"Norman"</f>
        <v>Norman</v>
      </c>
      <c r="B371">
        <v>0</v>
      </c>
      <c r="D371">
        <v>1</v>
      </c>
      <c r="E371">
        <v>30</v>
      </c>
      <c r="F371" s="1">
        <v>42607</v>
      </c>
      <c r="G371" s="1">
        <v>42607</v>
      </c>
      <c r="H371">
        <v>13</v>
      </c>
      <c r="I371">
        <v>100.05</v>
      </c>
      <c r="J371">
        <v>0</v>
      </c>
      <c r="K371">
        <v>34.962937899999993</v>
      </c>
      <c r="L371">
        <v>-97.966161600000007</v>
      </c>
      <c r="M371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371" s="5">
        <f>Table22[[#This Row],[Permit Approval Date]]-Table22[[#This Row],[Permit Submitted Date]]</f>
        <v>7</v>
      </c>
    </row>
    <row r="372" spans="1:14">
      <c r="A372" t="str">
        <f>"Norman"</f>
        <v>Norman</v>
      </c>
      <c r="B372">
        <v>0</v>
      </c>
      <c r="D372">
        <v>2</v>
      </c>
      <c r="E372">
        <v>30</v>
      </c>
      <c r="F372" s="1">
        <v>42611</v>
      </c>
      <c r="G372" s="1">
        <v>42611</v>
      </c>
      <c r="H372">
        <v>9</v>
      </c>
      <c r="I372">
        <v>69</v>
      </c>
      <c r="J372">
        <v>0</v>
      </c>
      <c r="K372">
        <v>34.902937899999998</v>
      </c>
      <c r="L372">
        <v>-97.886161600000008</v>
      </c>
      <c r="M372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372" s="5">
        <f>Table22[[#This Row],[Permit Approval Date]]-Table22[[#This Row],[Permit Submitted Date]]</f>
        <v>7</v>
      </c>
    </row>
    <row r="373" spans="1:14">
      <c r="A373" t="str">
        <f>"Norman"</f>
        <v>Norman</v>
      </c>
      <c r="B373">
        <v>0</v>
      </c>
      <c r="D373">
        <v>1</v>
      </c>
      <c r="E373">
        <v>30</v>
      </c>
      <c r="F373" s="1">
        <v>42632</v>
      </c>
      <c r="G373" s="1">
        <v>42635</v>
      </c>
      <c r="H373">
        <v>7</v>
      </c>
      <c r="I373">
        <v>57</v>
      </c>
      <c r="J373">
        <v>0</v>
      </c>
      <c r="K373">
        <v>35.482937899999996</v>
      </c>
      <c r="L373">
        <v>-97.206161600000001</v>
      </c>
      <c r="M373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373" s="5">
        <f>Table22[[#This Row],[Permit Approval Date]]-Table22[[#This Row],[Permit Submitted Date]]</f>
        <v>4</v>
      </c>
    </row>
    <row r="374" spans="1:14">
      <c r="A374" t="str">
        <f>"Norman"</f>
        <v>Norman</v>
      </c>
      <c r="B374">
        <v>0</v>
      </c>
      <c r="D374">
        <v>1</v>
      </c>
      <c r="E374">
        <v>30</v>
      </c>
      <c r="F374" s="1">
        <v>42660</v>
      </c>
      <c r="G374" s="1">
        <v>42669</v>
      </c>
      <c r="H374">
        <v>4</v>
      </c>
      <c r="I374">
        <v>27.259999999999998</v>
      </c>
      <c r="J374">
        <v>5</v>
      </c>
      <c r="K374">
        <v>35.362937899999999</v>
      </c>
      <c r="L374">
        <v>-97.236161600000003</v>
      </c>
      <c r="M374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374" s="5">
        <f>Table22[[#This Row],[Permit Approval Date]]-Table22[[#This Row],[Permit Submitted Date]]</f>
        <v>0</v>
      </c>
    </row>
    <row r="375" spans="1:14">
      <c r="A375" t="str">
        <f>"Norman"</f>
        <v>Norman</v>
      </c>
      <c r="B375">
        <v>0</v>
      </c>
      <c r="D375">
        <v>1</v>
      </c>
      <c r="E375">
        <v>30</v>
      </c>
      <c r="F375" s="1">
        <v>42663</v>
      </c>
      <c r="G375" s="1">
        <v>42663</v>
      </c>
      <c r="H375">
        <v>3</v>
      </c>
      <c r="I375">
        <v>33.6</v>
      </c>
      <c r="J375">
        <v>0</v>
      </c>
      <c r="K375">
        <v>36.292937899999998</v>
      </c>
      <c r="L375">
        <v>-97.7861616</v>
      </c>
      <c r="M375" s="5">
        <f>ACOS(COS(RADIANS(90-$P$2)) *COS(RADIANS(90-Table225[[#This Row],[Latitude]])) +SIN(RADIANS(90-$P$2)) *SIN(RADIANS(90-Table225[[#This Row],[Latitude]])) *COS(RADIANS($Q$2-Table225[[#This Row],[Longitude]]))) *3958.756</f>
        <v>77.471292321758767</v>
      </c>
      <c r="N375" s="5">
        <f>Table22[[#This Row],[Permit Approval Date]]-Table22[[#This Row],[Permit Submitted Date]]</f>
        <v>0</v>
      </c>
    </row>
    <row r="376" spans="1:14">
      <c r="A376" t="str">
        <f>"Norman"</f>
        <v>Norman</v>
      </c>
      <c r="B376">
        <v>0</v>
      </c>
      <c r="D376">
        <v>2</v>
      </c>
      <c r="E376">
        <v>30</v>
      </c>
      <c r="F376" s="1">
        <v>42667</v>
      </c>
      <c r="G376" s="1">
        <v>42674</v>
      </c>
      <c r="H376">
        <v>12</v>
      </c>
      <c r="I376">
        <v>82.820000000000007</v>
      </c>
      <c r="J376">
        <v>0</v>
      </c>
      <c r="K376">
        <v>35.482937899999996</v>
      </c>
      <c r="L376">
        <v>-97.206161600000001</v>
      </c>
      <c r="M376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376" s="5">
        <f>Table22[[#This Row],[Permit Approval Date]]-Table22[[#This Row],[Permit Submitted Date]]</f>
        <v>0</v>
      </c>
    </row>
    <row r="377" spans="1:14">
      <c r="A377" t="str">
        <f>"Norman"</f>
        <v>Norman</v>
      </c>
      <c r="B377">
        <v>0</v>
      </c>
      <c r="D377">
        <v>1</v>
      </c>
      <c r="E377">
        <v>30</v>
      </c>
      <c r="F377" s="1">
        <v>42671</v>
      </c>
      <c r="G377" s="1">
        <v>42671</v>
      </c>
      <c r="H377">
        <v>11</v>
      </c>
      <c r="I377">
        <v>82.02</v>
      </c>
      <c r="J377">
        <v>0</v>
      </c>
      <c r="K377">
        <v>35.362937899999999</v>
      </c>
      <c r="L377">
        <v>-97.116161599999998</v>
      </c>
      <c r="M377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377" s="5">
        <f>Table22[[#This Row],[Permit Approval Date]]-Table22[[#This Row],[Permit Submitted Date]]</f>
        <v>7</v>
      </c>
    </row>
    <row r="378" spans="1:14">
      <c r="A378" t="str">
        <f>"Norman"</f>
        <v>Norman</v>
      </c>
      <c r="B378">
        <v>0</v>
      </c>
      <c r="C378">
        <v>1</v>
      </c>
      <c r="D378">
        <v>1</v>
      </c>
      <c r="E378">
        <v>30</v>
      </c>
      <c r="F378" s="1">
        <v>42677</v>
      </c>
      <c r="G378" s="1">
        <v>42688</v>
      </c>
      <c r="H378">
        <v>9</v>
      </c>
      <c r="I378">
        <v>47.18</v>
      </c>
      <c r="J378">
        <v>13.23</v>
      </c>
      <c r="K378">
        <v>35.032937899999993</v>
      </c>
      <c r="L378">
        <v>-97.296161600000005</v>
      </c>
      <c r="M378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378" s="5">
        <f>Table22[[#This Row],[Permit Approval Date]]-Table22[[#This Row],[Permit Submitted Date]]</f>
        <v>0</v>
      </c>
    </row>
    <row r="379" spans="1:14">
      <c r="A379" t="str">
        <f>"Norman"</f>
        <v>Norman</v>
      </c>
      <c r="B379">
        <v>0</v>
      </c>
      <c r="D379">
        <v>1</v>
      </c>
      <c r="E379">
        <v>30</v>
      </c>
      <c r="F379" s="1">
        <v>42682</v>
      </c>
      <c r="G379" s="1">
        <v>42682</v>
      </c>
      <c r="H379">
        <v>10</v>
      </c>
      <c r="I379">
        <v>67.180000000000007</v>
      </c>
      <c r="J379">
        <v>0</v>
      </c>
      <c r="K379">
        <v>35.472937899999998</v>
      </c>
      <c r="L379">
        <v>-97.026161599999995</v>
      </c>
      <c r="M379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379" s="5">
        <f>Table22[[#This Row],[Permit Approval Date]]-Table22[[#This Row],[Permit Submitted Date]]</f>
        <v>0</v>
      </c>
    </row>
    <row r="380" spans="1:14">
      <c r="A380" t="str">
        <f>"Norman"</f>
        <v>Norman</v>
      </c>
      <c r="B380">
        <v>0</v>
      </c>
      <c r="D380">
        <v>1</v>
      </c>
      <c r="E380">
        <v>30</v>
      </c>
      <c r="F380" s="1">
        <v>42706</v>
      </c>
      <c r="G380" s="1">
        <v>42706</v>
      </c>
      <c r="H380">
        <v>18</v>
      </c>
      <c r="I380">
        <v>118.19999999999997</v>
      </c>
      <c r="J380">
        <v>0</v>
      </c>
      <c r="K380">
        <v>35.232937899999996</v>
      </c>
      <c r="L380">
        <v>-97.006161599999999</v>
      </c>
      <c r="M38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80" s="5">
        <f>Table22[[#This Row],[Permit Approval Date]]-Table22[[#This Row],[Permit Submitted Date]]</f>
        <v>21</v>
      </c>
    </row>
    <row r="381" spans="1:14">
      <c r="A381" t="str">
        <f>"Norman"</f>
        <v>Norman</v>
      </c>
      <c r="B381">
        <v>0</v>
      </c>
      <c r="D381">
        <v>1</v>
      </c>
      <c r="E381">
        <v>30</v>
      </c>
      <c r="F381" s="1">
        <v>42716</v>
      </c>
      <c r="G381" s="1">
        <v>42720</v>
      </c>
      <c r="H381">
        <v>9</v>
      </c>
      <c r="I381">
        <v>88.73</v>
      </c>
      <c r="J381">
        <v>0</v>
      </c>
      <c r="K381">
        <v>35.262937899999997</v>
      </c>
      <c r="L381">
        <v>-97.806161599999996</v>
      </c>
      <c r="M381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381" s="5">
        <f>Table22[[#This Row],[Permit Approval Date]]-Table22[[#This Row],[Permit Submitted Date]]</f>
        <v>6</v>
      </c>
    </row>
    <row r="382" spans="1:14">
      <c r="A382" t="str">
        <f>"Norman"</f>
        <v>Norman</v>
      </c>
      <c r="B382">
        <v>0</v>
      </c>
      <c r="C382">
        <v>1</v>
      </c>
      <c r="D382">
        <v>1</v>
      </c>
      <c r="E382">
        <v>30</v>
      </c>
      <c r="F382" s="1">
        <v>42720</v>
      </c>
      <c r="G382" s="1">
        <v>42720</v>
      </c>
      <c r="H382">
        <v>20</v>
      </c>
      <c r="I382">
        <v>160.10999999999999</v>
      </c>
      <c r="J382">
        <v>10.47</v>
      </c>
      <c r="K382">
        <v>35.232937899999996</v>
      </c>
      <c r="L382">
        <v>-97.006161599999999</v>
      </c>
      <c r="M38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382" s="5">
        <f>Table22[[#This Row],[Permit Approval Date]]-Table22[[#This Row],[Permit Submitted Date]]</f>
        <v>0</v>
      </c>
    </row>
    <row r="383" spans="1:14">
      <c r="A383" t="str">
        <f>"Norman"</f>
        <v>Norman</v>
      </c>
      <c r="B383">
        <v>0</v>
      </c>
      <c r="D383">
        <v>1</v>
      </c>
      <c r="E383">
        <v>30</v>
      </c>
      <c r="F383" s="1">
        <v>42765</v>
      </c>
      <c r="G383" s="1">
        <v>42765</v>
      </c>
      <c r="H383">
        <v>4</v>
      </c>
      <c r="I383">
        <v>32.769999999999996</v>
      </c>
      <c r="J383">
        <v>0</v>
      </c>
      <c r="K383">
        <v>34.962937899999993</v>
      </c>
      <c r="L383">
        <v>-97.966161600000007</v>
      </c>
      <c r="M383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383" s="5">
        <f>Table22[[#This Row],[Permit Approval Date]]-Table22[[#This Row],[Permit Submitted Date]]</f>
        <v>0</v>
      </c>
    </row>
    <row r="384" spans="1:14">
      <c r="A384" t="str">
        <f>"Norman"</f>
        <v>Norman</v>
      </c>
      <c r="B384">
        <v>0</v>
      </c>
      <c r="D384">
        <v>1</v>
      </c>
      <c r="E384">
        <v>30</v>
      </c>
      <c r="F384" s="1">
        <v>42782</v>
      </c>
      <c r="G384" s="1">
        <v>42782</v>
      </c>
      <c r="H384">
        <v>9</v>
      </c>
      <c r="I384">
        <v>74.69</v>
      </c>
      <c r="J384">
        <v>0</v>
      </c>
      <c r="K384">
        <v>36.272937899999995</v>
      </c>
      <c r="L384">
        <v>-97.956161600000001</v>
      </c>
      <c r="M384" s="5">
        <f>ACOS(COS(RADIANS(90-$P$2)) *COS(RADIANS(90-Table225[[#This Row],[Latitude]])) +SIN(RADIANS(90-$P$2)) *SIN(RADIANS(90-Table225[[#This Row],[Latitude]])) *COS(RADIANS($Q$2-Table225[[#This Row],[Longitude]]))) *3958.756</f>
        <v>79.058275666470507</v>
      </c>
      <c r="N384" s="5">
        <f>Table22[[#This Row],[Permit Approval Date]]-Table22[[#This Row],[Permit Submitted Date]]</f>
        <v>3</v>
      </c>
    </row>
    <row r="385" spans="1:14">
      <c r="A385" t="str">
        <f>"Norman"</f>
        <v>Norman</v>
      </c>
      <c r="B385">
        <v>0</v>
      </c>
      <c r="C385">
        <v>1</v>
      </c>
      <c r="D385">
        <v>1</v>
      </c>
      <c r="E385">
        <v>30</v>
      </c>
      <c r="F385" s="1">
        <v>42828</v>
      </c>
      <c r="G385" s="1">
        <v>42832</v>
      </c>
      <c r="H385">
        <v>13</v>
      </c>
      <c r="I385">
        <v>73.350000000000009</v>
      </c>
      <c r="J385">
        <v>19.97</v>
      </c>
      <c r="K385">
        <v>35.162937899999996</v>
      </c>
      <c r="L385">
        <v>-96.9261616</v>
      </c>
      <c r="M385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385" s="5">
        <f>Table22[[#This Row],[Permit Approval Date]]-Table22[[#This Row],[Permit Submitted Date]]</f>
        <v>0</v>
      </c>
    </row>
    <row r="386" spans="1:14">
      <c r="A386" t="str">
        <f>"Norman"</f>
        <v>Norman</v>
      </c>
      <c r="B386">
        <v>0</v>
      </c>
      <c r="D386">
        <v>1</v>
      </c>
      <c r="E386">
        <v>30</v>
      </c>
      <c r="F386" s="1">
        <v>42844</v>
      </c>
      <c r="G386" s="1">
        <v>42844</v>
      </c>
      <c r="H386">
        <v>3</v>
      </c>
      <c r="I386">
        <v>29.33</v>
      </c>
      <c r="J386">
        <v>0</v>
      </c>
      <c r="K386">
        <v>35.542937899999998</v>
      </c>
      <c r="L386">
        <v>-96.936161600000005</v>
      </c>
      <c r="M386" s="5">
        <f>ACOS(COS(RADIANS(90-$P$2)) *COS(RADIANS(90-Table225[[#This Row],[Latitude]])) +SIN(RADIANS(90-$P$2)) *SIN(RADIANS(90-Table225[[#This Row],[Latitude]])) *COS(RADIANS($Q$2-Table225[[#This Row],[Longitude]]))) *3958.756</f>
        <v>36.99673376660337</v>
      </c>
      <c r="N386" s="5">
        <f>Table22[[#This Row],[Permit Approval Date]]-Table22[[#This Row],[Permit Submitted Date]]</f>
        <v>0</v>
      </c>
    </row>
    <row r="387" spans="1:14">
      <c r="A387" t="str">
        <f>"Norman"</f>
        <v>Norman</v>
      </c>
      <c r="B387">
        <v>0</v>
      </c>
      <c r="D387">
        <v>1</v>
      </c>
      <c r="E387">
        <v>30</v>
      </c>
      <c r="F387" s="1">
        <v>42850</v>
      </c>
      <c r="G387" s="1">
        <v>42858</v>
      </c>
      <c r="H387">
        <v>3</v>
      </c>
      <c r="I387">
        <v>27.42</v>
      </c>
      <c r="J387">
        <v>0</v>
      </c>
      <c r="K387">
        <v>35.212937899999993</v>
      </c>
      <c r="L387">
        <v>-97.576161600000006</v>
      </c>
      <c r="M387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387" s="5">
        <f>Table22[[#This Row],[Permit Approval Date]]-Table22[[#This Row],[Permit Submitted Date]]</f>
        <v>0</v>
      </c>
    </row>
    <row r="388" spans="1:14">
      <c r="A388" t="str">
        <f>"Norman"</f>
        <v>Norman</v>
      </c>
      <c r="B388">
        <v>1</v>
      </c>
      <c r="D388">
        <v>1</v>
      </c>
      <c r="E388">
        <v>30</v>
      </c>
      <c r="F388" s="1">
        <v>42870</v>
      </c>
      <c r="G388" s="1">
        <v>42870</v>
      </c>
      <c r="H388">
        <v>8</v>
      </c>
      <c r="I388">
        <v>68.61</v>
      </c>
      <c r="J388">
        <v>0</v>
      </c>
      <c r="K388">
        <v>35.162937899999996</v>
      </c>
      <c r="L388">
        <v>-96.9261616</v>
      </c>
      <c r="M388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388" s="5">
        <f>Table22[[#This Row],[Permit Approval Date]]-Table22[[#This Row],[Permit Submitted Date]]</f>
        <v>3</v>
      </c>
    </row>
    <row r="389" spans="1:14">
      <c r="A389" t="str">
        <f>"Norman"</f>
        <v>Norman</v>
      </c>
      <c r="B389">
        <v>1</v>
      </c>
      <c r="D389">
        <v>1</v>
      </c>
      <c r="E389">
        <v>30</v>
      </c>
      <c r="F389" s="1">
        <v>42870</v>
      </c>
      <c r="G389" s="1">
        <v>42870</v>
      </c>
      <c r="H389">
        <v>8</v>
      </c>
      <c r="I389">
        <v>68.61</v>
      </c>
      <c r="J389">
        <v>0</v>
      </c>
      <c r="K389">
        <v>35.162937899999996</v>
      </c>
      <c r="L389">
        <v>-96.9261616</v>
      </c>
      <c r="M389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389" s="5">
        <f>Table22[[#This Row],[Permit Approval Date]]-Table22[[#This Row],[Permit Submitted Date]]</f>
        <v>12</v>
      </c>
    </row>
    <row r="390" spans="1:14">
      <c r="A390" t="str">
        <f>"Norman"</f>
        <v>Norman</v>
      </c>
      <c r="B390">
        <v>0</v>
      </c>
      <c r="D390">
        <v>1</v>
      </c>
      <c r="E390">
        <v>30</v>
      </c>
      <c r="F390" s="1">
        <v>42906</v>
      </c>
      <c r="G390" s="1">
        <v>42909</v>
      </c>
      <c r="H390">
        <v>11</v>
      </c>
      <c r="I390">
        <v>76.680000000000007</v>
      </c>
      <c r="J390">
        <v>0</v>
      </c>
      <c r="K390">
        <v>35.362937899999999</v>
      </c>
      <c r="L390">
        <v>-97.236161600000003</v>
      </c>
      <c r="M390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390" s="5">
        <f>Table22[[#This Row],[Permit Approval Date]]-Table22[[#This Row],[Permit Submitted Date]]</f>
        <v>0</v>
      </c>
    </row>
    <row r="391" spans="1:14">
      <c r="A391" t="str">
        <f>"Norman"</f>
        <v>Norman</v>
      </c>
      <c r="B391">
        <v>0</v>
      </c>
      <c r="D391">
        <v>1</v>
      </c>
      <c r="E391">
        <v>30</v>
      </c>
      <c r="F391" s="1">
        <v>42926</v>
      </c>
      <c r="G391" s="1">
        <v>42933</v>
      </c>
      <c r="H391">
        <v>4</v>
      </c>
      <c r="I391">
        <v>29.83</v>
      </c>
      <c r="J391">
        <v>0</v>
      </c>
      <c r="K391">
        <v>34.992937899999994</v>
      </c>
      <c r="L391">
        <v>-97.256161599999999</v>
      </c>
      <c r="M391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391" s="5">
        <f>Table22[[#This Row],[Permit Approval Date]]-Table22[[#This Row],[Permit Submitted Date]]</f>
        <v>0</v>
      </c>
    </row>
    <row r="392" spans="1:14">
      <c r="A392" t="str">
        <f>"Norman"</f>
        <v>Norman</v>
      </c>
      <c r="B392">
        <v>0</v>
      </c>
      <c r="D392">
        <v>1</v>
      </c>
      <c r="E392">
        <v>30</v>
      </c>
      <c r="F392" s="1">
        <v>42933</v>
      </c>
      <c r="G392" s="1">
        <v>42942</v>
      </c>
      <c r="H392">
        <v>3</v>
      </c>
      <c r="I392">
        <v>25.23</v>
      </c>
      <c r="J392">
        <v>0</v>
      </c>
      <c r="K392">
        <v>35.1429379</v>
      </c>
      <c r="L392">
        <v>-97.496161600000008</v>
      </c>
      <c r="M392" s="5">
        <f>ACOS(COS(RADIANS(90-$P$2)) *COS(RADIANS(90-Table225[[#This Row],[Latitude]])) +SIN(RADIANS(90-$P$2)) *SIN(RADIANS(90-Table225[[#This Row],[Latitude]])) *COS(RADIANS($Q$2-Table225[[#This Row],[Longitude]]))) *3958.756</f>
        <v>5.1822189717645397</v>
      </c>
      <c r="N392" s="5">
        <f>Table22[[#This Row],[Permit Approval Date]]-Table22[[#This Row],[Permit Submitted Date]]</f>
        <v>4</v>
      </c>
    </row>
    <row r="393" spans="1:14">
      <c r="A393" t="str">
        <f>"Norman"</f>
        <v>Norman</v>
      </c>
      <c r="B393">
        <v>1</v>
      </c>
      <c r="C393">
        <v>1</v>
      </c>
      <c r="D393">
        <v>2</v>
      </c>
      <c r="E393">
        <v>30</v>
      </c>
      <c r="F393" s="1">
        <v>42935</v>
      </c>
      <c r="G393" s="1">
        <v>42956</v>
      </c>
      <c r="H393">
        <v>13</v>
      </c>
      <c r="I393">
        <v>89.71</v>
      </c>
      <c r="J393">
        <v>23</v>
      </c>
      <c r="K393">
        <v>35.364834499999994</v>
      </c>
      <c r="L393">
        <v>-97.030178399999997</v>
      </c>
      <c r="M393" s="5">
        <f>ACOS(COS(RADIANS(90-$P$2)) *COS(RADIANS(90-Table225[[#This Row],[Latitude]])) +SIN(RADIANS(90-$P$2)) *SIN(RADIANS(90-Table225[[#This Row],[Latitude]])) *COS(RADIANS($Q$2-Table225[[#This Row],[Longitude]]))) *3958.756</f>
        <v>25.922541647156311</v>
      </c>
      <c r="N393" s="5">
        <f>Table22[[#This Row],[Permit Approval Date]]-Table22[[#This Row],[Permit Submitted Date]]</f>
        <v>0</v>
      </c>
    </row>
    <row r="394" spans="1:14">
      <c r="A394" t="str">
        <f>"Norman"</f>
        <v>Norman</v>
      </c>
      <c r="B394">
        <v>1</v>
      </c>
      <c r="D394">
        <v>1</v>
      </c>
      <c r="E394">
        <v>30</v>
      </c>
      <c r="F394" s="1">
        <v>42942</v>
      </c>
      <c r="G394" s="1">
        <v>42951</v>
      </c>
      <c r="H394">
        <v>7</v>
      </c>
      <c r="I394">
        <v>57.08</v>
      </c>
      <c r="J394">
        <v>0</v>
      </c>
      <c r="K394">
        <v>35.028142000000003</v>
      </c>
      <c r="L394">
        <v>-97.31561099999999</v>
      </c>
      <c r="M394" s="5">
        <f>ACOS(COS(RADIANS(90-$P$2)) *COS(RADIANS(90-Table225[[#This Row],[Latitude]])) +SIN(RADIANS(90-$P$2)) *SIN(RADIANS(90-Table225[[#This Row],[Latitude]])) *COS(RADIANS($Q$2-Table225[[#This Row],[Longitude]]))) *3958.756</f>
        <v>14.351070610021909</v>
      </c>
      <c r="N394" s="5">
        <f>Table22[[#This Row],[Permit Approval Date]]-Table22[[#This Row],[Permit Submitted Date]]</f>
        <v>0</v>
      </c>
    </row>
    <row r="395" spans="1:14">
      <c r="A395" t="str">
        <f>"Norman"</f>
        <v>Norman</v>
      </c>
      <c r="B395">
        <v>0</v>
      </c>
      <c r="D395">
        <v>1</v>
      </c>
      <c r="E395">
        <v>30</v>
      </c>
      <c r="F395" s="1">
        <v>42948</v>
      </c>
      <c r="G395" s="1">
        <v>42954</v>
      </c>
      <c r="H395">
        <v>4</v>
      </c>
      <c r="I395">
        <v>30.130000000000003</v>
      </c>
      <c r="J395">
        <v>0</v>
      </c>
      <c r="K395">
        <v>35.282937899999993</v>
      </c>
      <c r="L395">
        <v>-97.416161599999995</v>
      </c>
      <c r="M395" s="5">
        <f>ACOS(COS(RADIANS(90-$P$2)) *COS(RADIANS(90-Table225[[#This Row],[Latitude]])) +SIN(RADIANS(90-$P$2)) *SIN(RADIANS(90-Table225[[#This Row],[Latitude]])) *COS(RADIANS($Q$2-Table225[[#This Row],[Longitude]]))) *3958.756</f>
        <v>5.5822817973621444</v>
      </c>
      <c r="N395" s="5">
        <f>Table22[[#This Row],[Permit Approval Date]]-Table22[[#This Row],[Permit Submitted Date]]</f>
        <v>0</v>
      </c>
    </row>
    <row r="396" spans="1:14">
      <c r="A396" t="str">
        <f>"Norman"</f>
        <v>Norman</v>
      </c>
      <c r="B396">
        <v>0</v>
      </c>
      <c r="D396">
        <v>1</v>
      </c>
      <c r="E396">
        <v>30</v>
      </c>
      <c r="F396" s="1">
        <v>42956</v>
      </c>
      <c r="G396" s="1">
        <v>42957</v>
      </c>
      <c r="H396">
        <v>9</v>
      </c>
      <c r="I396">
        <v>62.61</v>
      </c>
      <c r="J396">
        <v>0</v>
      </c>
      <c r="K396">
        <v>34.992937899999994</v>
      </c>
      <c r="L396">
        <v>-97.256161599999999</v>
      </c>
      <c r="M396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396" s="5">
        <f>Table22[[#This Row],[Permit Approval Date]]-Table22[[#This Row],[Permit Submitted Date]]</f>
        <v>0</v>
      </c>
    </row>
    <row r="397" spans="1:14">
      <c r="A397" t="str">
        <f>"Norman"</f>
        <v>Norman</v>
      </c>
      <c r="B397">
        <v>0</v>
      </c>
      <c r="D397">
        <v>1</v>
      </c>
      <c r="E397">
        <v>30</v>
      </c>
      <c r="F397" s="1">
        <v>42961</v>
      </c>
      <c r="G397" s="1">
        <v>42969</v>
      </c>
      <c r="H397">
        <v>15</v>
      </c>
      <c r="I397">
        <v>104.49000000000001</v>
      </c>
      <c r="J397">
        <v>0</v>
      </c>
      <c r="K397">
        <v>35.362937899999999</v>
      </c>
      <c r="L397">
        <v>-97.116161599999998</v>
      </c>
      <c r="M397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397" s="5">
        <f>Table22[[#This Row],[Permit Approval Date]]-Table22[[#This Row],[Permit Submitted Date]]</f>
        <v>3</v>
      </c>
    </row>
    <row r="398" spans="1:14">
      <c r="A398" t="str">
        <f>"Norman"</f>
        <v>Norman</v>
      </c>
      <c r="B398">
        <v>1</v>
      </c>
      <c r="D398">
        <v>1</v>
      </c>
      <c r="E398">
        <v>30</v>
      </c>
      <c r="F398" s="1">
        <v>42965</v>
      </c>
      <c r="G398" s="1">
        <v>42972</v>
      </c>
      <c r="H398">
        <v>14</v>
      </c>
      <c r="I398">
        <v>123.83</v>
      </c>
      <c r="J398">
        <v>0</v>
      </c>
      <c r="K398">
        <v>35.095301499999998</v>
      </c>
      <c r="L398">
        <v>-97.636652800000007</v>
      </c>
      <c r="M398" s="5">
        <f>ACOS(COS(RADIANS(90-$P$2)) *COS(RADIANS(90-Table225[[#This Row],[Latitude]])) +SIN(RADIANS(90-$P$2)) *SIN(RADIANS(90-Table225[[#This Row],[Latitude]])) *COS(RADIANS($Q$2-Table225[[#This Row],[Longitude]]))) *3958.756</f>
        <v>13.184368824600924</v>
      </c>
      <c r="N398" s="5">
        <f>Table22[[#This Row],[Permit Approval Date]]-Table22[[#This Row],[Permit Submitted Date]]</f>
        <v>6</v>
      </c>
    </row>
    <row r="399" spans="1:14">
      <c r="A399" t="str">
        <f>"Norman"</f>
        <v>Norman</v>
      </c>
      <c r="B399">
        <v>1</v>
      </c>
      <c r="D399">
        <v>1</v>
      </c>
      <c r="E399">
        <v>30</v>
      </c>
      <c r="F399" s="1">
        <v>42966</v>
      </c>
      <c r="G399" s="1">
        <v>42968</v>
      </c>
      <c r="H399">
        <v>4</v>
      </c>
      <c r="I399">
        <v>36.9</v>
      </c>
      <c r="J399">
        <v>0</v>
      </c>
      <c r="K399">
        <v>35.158142000000005</v>
      </c>
      <c r="L399">
        <v>-97.145610999999988</v>
      </c>
      <c r="M399" s="5">
        <f>ACOS(COS(RADIANS(90-$P$2)) *COS(RADIANS(90-Table225[[#This Row],[Latitude]])) +SIN(RADIANS(90-$P$2)) *SIN(RADIANS(90-Table225[[#This Row],[Latitude]])) *COS(RADIANS($Q$2-Table225[[#This Row],[Longitude]]))) *3958.756</f>
        <v>17.317968646855981</v>
      </c>
      <c r="N399" s="5">
        <f>Table22[[#This Row],[Permit Approval Date]]-Table22[[#This Row],[Permit Submitted Date]]</f>
        <v>9</v>
      </c>
    </row>
    <row r="400" spans="1:14">
      <c r="A400" t="str">
        <f>"Norman"</f>
        <v>Norman</v>
      </c>
      <c r="B400">
        <v>0</v>
      </c>
      <c r="D400">
        <v>2</v>
      </c>
      <c r="E400">
        <v>30</v>
      </c>
      <c r="F400" s="1">
        <v>42969</v>
      </c>
      <c r="G400" s="1">
        <v>42970</v>
      </c>
      <c r="H400">
        <v>6</v>
      </c>
      <c r="I400">
        <v>59.02</v>
      </c>
      <c r="J400">
        <v>0</v>
      </c>
      <c r="K400">
        <v>35.632937899999995</v>
      </c>
      <c r="L400">
        <v>-97.506161599999999</v>
      </c>
      <c r="M400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400" s="5">
        <f>Table22[[#This Row],[Permit Approval Date]]-Table22[[#This Row],[Permit Submitted Date]]</f>
        <v>0</v>
      </c>
    </row>
    <row r="401" spans="1:14">
      <c r="A401" t="str">
        <f>"Norman"</f>
        <v>Norman</v>
      </c>
      <c r="B401">
        <v>1</v>
      </c>
      <c r="D401">
        <v>1</v>
      </c>
      <c r="E401">
        <v>30</v>
      </c>
      <c r="F401" s="1">
        <v>42978</v>
      </c>
      <c r="G401" s="1">
        <v>42983</v>
      </c>
      <c r="H401">
        <v>6</v>
      </c>
      <c r="I401">
        <v>51.31</v>
      </c>
      <c r="J401">
        <v>0</v>
      </c>
      <c r="K401">
        <v>35.173925000000004</v>
      </c>
      <c r="L401">
        <v>-97.539214000000001</v>
      </c>
      <c r="M401" s="5">
        <f>ACOS(COS(RADIANS(90-$P$2)) *COS(RADIANS(90-Table225[[#This Row],[Latitude]])) +SIN(RADIANS(90-$P$2)) *SIN(RADIANS(90-Table225[[#This Row],[Latitude]])) *COS(RADIANS($Q$2-Table225[[#This Row],[Longitude]]))) *3958.756</f>
        <v>5.6806380223999753</v>
      </c>
      <c r="N401" s="5">
        <f>Table22[[#This Row],[Permit Approval Date]]-Table22[[#This Row],[Permit Submitted Date]]</f>
        <v>11</v>
      </c>
    </row>
    <row r="402" spans="1:14">
      <c r="A402" t="str">
        <f>"Norman"</f>
        <v>Norman</v>
      </c>
      <c r="B402">
        <v>1</v>
      </c>
      <c r="D402">
        <v>2</v>
      </c>
      <c r="E402">
        <v>30</v>
      </c>
      <c r="F402" s="1">
        <v>42990</v>
      </c>
      <c r="G402" s="1">
        <v>42990</v>
      </c>
      <c r="H402">
        <v>16</v>
      </c>
      <c r="I402">
        <v>116.27000000000001</v>
      </c>
      <c r="J402">
        <v>0</v>
      </c>
      <c r="K402">
        <v>35.162937899999996</v>
      </c>
      <c r="L402">
        <v>-96.9261616</v>
      </c>
      <c r="M402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402" s="5">
        <f>Table22[[#This Row],[Permit Approval Date]]-Table22[[#This Row],[Permit Submitted Date]]</f>
        <v>12</v>
      </c>
    </row>
    <row r="403" spans="1:14">
      <c r="A403" t="str">
        <f>"Norman"</f>
        <v>Norman</v>
      </c>
      <c r="B403">
        <v>1</v>
      </c>
      <c r="D403">
        <v>2</v>
      </c>
      <c r="E403">
        <v>30</v>
      </c>
      <c r="F403" s="1">
        <v>42990</v>
      </c>
      <c r="G403" s="1">
        <v>42990</v>
      </c>
      <c r="H403">
        <v>16</v>
      </c>
      <c r="I403">
        <v>116.27</v>
      </c>
      <c r="J403">
        <v>0</v>
      </c>
      <c r="K403">
        <v>35.162937899999996</v>
      </c>
      <c r="L403">
        <v>-96.9261616</v>
      </c>
      <c r="M403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403" s="5">
        <f>Table22[[#This Row],[Permit Approval Date]]-Table22[[#This Row],[Permit Submitted Date]]</f>
        <v>11</v>
      </c>
    </row>
    <row r="404" spans="1:14">
      <c r="A404" t="str">
        <f>"Norman"</f>
        <v>Norman</v>
      </c>
      <c r="B404">
        <v>1</v>
      </c>
      <c r="D404">
        <v>1</v>
      </c>
      <c r="E404">
        <v>30</v>
      </c>
      <c r="F404" s="1">
        <v>42990</v>
      </c>
      <c r="G404" s="1">
        <v>42990</v>
      </c>
      <c r="H404">
        <v>6</v>
      </c>
      <c r="I404">
        <v>59.480000000000004</v>
      </c>
      <c r="J404">
        <v>0</v>
      </c>
      <c r="K404">
        <v>34.965301499999995</v>
      </c>
      <c r="L404">
        <v>-97.176652799999999</v>
      </c>
      <c r="M404" s="5">
        <f>ACOS(COS(RADIANS(90-$P$2)) *COS(RADIANS(90-Table225[[#This Row],[Latitude]])) +SIN(RADIANS(90-$P$2)) *SIN(RADIANS(90-Table225[[#This Row],[Latitude]])) *COS(RADIANS($Q$2-Table225[[#This Row],[Longitude]]))) *3958.756</f>
        <v>22.576786802492801</v>
      </c>
      <c r="N404" s="5">
        <f>Table22[[#This Row],[Permit Approval Date]]-Table22[[#This Row],[Permit Submitted Date]]</f>
        <v>0</v>
      </c>
    </row>
    <row r="405" spans="1:14">
      <c r="A405" t="str">
        <f>"Norman"</f>
        <v>Norman</v>
      </c>
      <c r="B405">
        <v>0</v>
      </c>
      <c r="D405">
        <v>2</v>
      </c>
      <c r="E405">
        <v>30</v>
      </c>
      <c r="F405" s="1">
        <v>42997</v>
      </c>
      <c r="G405" s="1">
        <v>42999</v>
      </c>
      <c r="H405">
        <v>5</v>
      </c>
      <c r="I405">
        <v>58.050000000000004</v>
      </c>
      <c r="J405">
        <v>0</v>
      </c>
      <c r="K405">
        <v>35.022937899999995</v>
      </c>
      <c r="L405">
        <v>-97.396161599999999</v>
      </c>
      <c r="M405" s="5">
        <f>ACOS(COS(RADIANS(90-$P$2)) *COS(RADIANS(90-Table225[[#This Row],[Latitude]])) +SIN(RADIANS(90-$P$2)) *SIN(RADIANS(90-Table225[[#This Row],[Latitude]])) *COS(RADIANS($Q$2-Table225[[#This Row],[Longitude]]))) *3958.756</f>
        <v>12.970525111871465</v>
      </c>
      <c r="N405" s="5">
        <f>Table22[[#This Row],[Permit Approval Date]]-Table22[[#This Row],[Permit Submitted Date]]</f>
        <v>11</v>
      </c>
    </row>
    <row r="406" spans="1:14">
      <c r="A406" t="str">
        <f>"Norman"</f>
        <v>Norman</v>
      </c>
      <c r="B406">
        <v>0</v>
      </c>
      <c r="D406">
        <v>2</v>
      </c>
      <c r="E406">
        <v>30</v>
      </c>
      <c r="F406" s="1">
        <v>43004</v>
      </c>
      <c r="G406" s="1">
        <v>43004</v>
      </c>
      <c r="H406">
        <v>10</v>
      </c>
      <c r="I406">
        <v>64.11</v>
      </c>
      <c r="J406">
        <v>0</v>
      </c>
      <c r="K406">
        <v>35.312937899999994</v>
      </c>
      <c r="L406">
        <v>-97.116161599999998</v>
      </c>
      <c r="M406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406" s="5">
        <f>Table22[[#This Row],[Permit Approval Date]]-Table22[[#This Row],[Permit Submitted Date]]</f>
        <v>0</v>
      </c>
    </row>
    <row r="407" spans="1:14">
      <c r="A407" t="str">
        <f>"Norman"</f>
        <v>Norman</v>
      </c>
      <c r="B407">
        <v>1</v>
      </c>
      <c r="D407">
        <v>1</v>
      </c>
      <c r="E407">
        <v>30</v>
      </c>
      <c r="F407" s="1">
        <v>43018</v>
      </c>
      <c r="G407" s="1">
        <v>43032</v>
      </c>
      <c r="H407">
        <v>4</v>
      </c>
      <c r="I407">
        <v>42.5</v>
      </c>
      <c r="J407">
        <v>0</v>
      </c>
      <c r="K407">
        <v>35.233924999999999</v>
      </c>
      <c r="L407">
        <v>-97.269214000000005</v>
      </c>
      <c r="M407" s="5">
        <f>ACOS(COS(RADIANS(90-$P$2)) *COS(RADIANS(90-Table225[[#This Row],[Latitude]])) +SIN(RADIANS(90-$P$2)) *SIN(RADIANS(90-Table225[[#This Row],[Latitude]])) *COS(RADIANS($Q$2-Table225[[#This Row],[Longitude]]))) *3958.756</f>
        <v>10.196972675987457</v>
      </c>
      <c r="N407" s="5">
        <f>Table22[[#This Row],[Permit Approval Date]]-Table22[[#This Row],[Permit Submitted Date]]</f>
        <v>0</v>
      </c>
    </row>
    <row r="408" spans="1:14">
      <c r="A408" t="str">
        <f>"Norman"</f>
        <v>Norman</v>
      </c>
      <c r="B408">
        <v>1</v>
      </c>
      <c r="D408">
        <v>1</v>
      </c>
      <c r="E408">
        <v>30</v>
      </c>
      <c r="F408" s="1">
        <v>43026</v>
      </c>
      <c r="G408" s="1">
        <v>43028</v>
      </c>
      <c r="H408">
        <v>8</v>
      </c>
      <c r="I408">
        <v>52</v>
      </c>
      <c r="J408">
        <v>0</v>
      </c>
      <c r="K408">
        <v>35.290954999999997</v>
      </c>
      <c r="L408">
        <v>-97.391639999999995</v>
      </c>
      <c r="M408" s="5">
        <f>ACOS(COS(RADIANS(90-$P$2)) *COS(RADIANS(90-Table225[[#This Row],[Latitude]])) +SIN(RADIANS(90-$P$2)) *SIN(RADIANS(90-Table225[[#This Row],[Latitude]])) *COS(RADIANS($Q$2-Table225[[#This Row],[Longitude]]))) *3958.756</f>
        <v>6.6349557823356724</v>
      </c>
      <c r="N408" s="5">
        <f>Table22[[#This Row],[Permit Approval Date]]-Table22[[#This Row],[Permit Submitted Date]]</f>
        <v>6</v>
      </c>
    </row>
    <row r="409" spans="1:14">
      <c r="A409" t="str">
        <f>"Norman"</f>
        <v>Norman</v>
      </c>
      <c r="B409">
        <v>1</v>
      </c>
      <c r="D409">
        <v>1</v>
      </c>
      <c r="E409">
        <v>30</v>
      </c>
      <c r="F409" s="1">
        <v>43027</v>
      </c>
      <c r="G409" s="1">
        <v>43033</v>
      </c>
      <c r="H409">
        <v>4</v>
      </c>
      <c r="I409">
        <v>24.71</v>
      </c>
      <c r="J409">
        <v>0</v>
      </c>
      <c r="K409">
        <v>35.153925000000001</v>
      </c>
      <c r="L409">
        <v>-97.259214</v>
      </c>
      <c r="M409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409" s="5">
        <f>Table22[[#This Row],[Permit Approval Date]]-Table22[[#This Row],[Permit Submitted Date]]</f>
        <v>8</v>
      </c>
    </row>
    <row r="410" spans="1:14">
      <c r="A410" t="str">
        <f>"Norman"</f>
        <v>Norman</v>
      </c>
      <c r="B410">
        <v>0</v>
      </c>
      <c r="D410">
        <v>1</v>
      </c>
      <c r="E410">
        <v>30</v>
      </c>
      <c r="F410" s="1">
        <v>43035</v>
      </c>
      <c r="G410" s="1">
        <v>43049</v>
      </c>
      <c r="H410">
        <v>8</v>
      </c>
      <c r="I410">
        <v>53.150000000000006</v>
      </c>
      <c r="J410">
        <v>0</v>
      </c>
      <c r="K410">
        <v>36.002937899999999</v>
      </c>
      <c r="L410">
        <v>-97.346161600000002</v>
      </c>
      <c r="M410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410" s="5">
        <f>Table22[[#This Row],[Permit Approval Date]]-Table22[[#This Row],[Permit Submitted Date]]</f>
        <v>0</v>
      </c>
    </row>
    <row r="411" spans="1:14">
      <c r="A411" t="str">
        <f>"Norman"</f>
        <v>Norman</v>
      </c>
      <c r="B411">
        <v>1</v>
      </c>
      <c r="D411">
        <v>1</v>
      </c>
      <c r="E411">
        <v>30</v>
      </c>
      <c r="F411" s="1">
        <v>43041</v>
      </c>
      <c r="G411" s="1">
        <v>43042</v>
      </c>
      <c r="H411">
        <v>10</v>
      </c>
      <c r="I411">
        <v>80.399999999999991</v>
      </c>
      <c r="J411">
        <v>0</v>
      </c>
      <c r="K411">
        <v>35.463621400000001</v>
      </c>
      <c r="L411">
        <v>-97.439232199999992</v>
      </c>
      <c r="M411" s="5">
        <f>ACOS(COS(RADIANS(90-$P$2)) *COS(RADIANS(90-Table225[[#This Row],[Latitude]])) +SIN(RADIANS(90-$P$2)) *SIN(RADIANS(90-Table225[[#This Row],[Latitude]])) *COS(RADIANS($Q$2-Table225[[#This Row],[Longitude]]))) *3958.756</f>
        <v>17.80002223311952</v>
      </c>
      <c r="N411" s="5">
        <f>Table22[[#This Row],[Permit Approval Date]]-Table22[[#This Row],[Permit Submitted Date]]</f>
        <v>22</v>
      </c>
    </row>
    <row r="412" spans="1:14">
      <c r="A412" t="str">
        <f>"Norman"</f>
        <v>Norman</v>
      </c>
      <c r="B412">
        <v>1</v>
      </c>
      <c r="D412">
        <v>1</v>
      </c>
      <c r="E412">
        <v>30</v>
      </c>
      <c r="F412" s="1">
        <v>43045</v>
      </c>
      <c r="G412" s="1">
        <v>43045</v>
      </c>
      <c r="H412">
        <v>13</v>
      </c>
      <c r="I412">
        <v>99.95</v>
      </c>
      <c r="J412">
        <v>3</v>
      </c>
      <c r="K412">
        <v>34.562937899999994</v>
      </c>
      <c r="L412">
        <v>-97.336161599999997</v>
      </c>
      <c r="M412" s="5">
        <f>ACOS(COS(RADIANS(90-$P$2)) *COS(RADIANS(90-Table225[[#This Row],[Latitude]])) +SIN(RADIANS(90-$P$2)) *SIN(RADIANS(90-Table225[[#This Row],[Latitude]])) *COS(RADIANS($Q$2-Table225[[#This Row],[Longitude]]))) *3958.756</f>
        <v>44.874898972844889</v>
      </c>
      <c r="N412" s="5">
        <f>Table22[[#This Row],[Permit Approval Date]]-Table22[[#This Row],[Permit Submitted Date]]</f>
        <v>0</v>
      </c>
    </row>
    <row r="413" spans="1:14">
      <c r="A413" t="str">
        <f>"Norman"</f>
        <v>Norman</v>
      </c>
      <c r="B413">
        <v>1</v>
      </c>
      <c r="C413">
        <v>1</v>
      </c>
      <c r="D413">
        <v>1</v>
      </c>
      <c r="E413">
        <v>30</v>
      </c>
      <c r="F413" s="1">
        <v>43060</v>
      </c>
      <c r="G413" s="1">
        <v>43060</v>
      </c>
      <c r="H413">
        <v>11</v>
      </c>
      <c r="I413">
        <v>110.25000000000001</v>
      </c>
      <c r="J413">
        <v>9.7200000000000006</v>
      </c>
      <c r="K413">
        <v>34.1210022</v>
      </c>
      <c r="L413">
        <v>-101.5086716</v>
      </c>
      <c r="M413" s="5">
        <f>ACOS(COS(RADIANS(90-$P$2)) *COS(RADIANS(90-Table225[[#This Row],[Latitude]])) +SIN(RADIANS(90-$P$2)) *SIN(RADIANS(90-Table225[[#This Row],[Latitude]])) *COS(RADIANS($Q$2-Table225[[#This Row],[Longitude]]))) *3958.756</f>
        <v>242.69122303581324</v>
      </c>
      <c r="N413" s="5">
        <f>Table22[[#This Row],[Permit Approval Date]]-Table22[[#This Row],[Permit Submitted Date]]</f>
        <v>0</v>
      </c>
    </row>
    <row r="414" spans="1:14">
      <c r="A414" t="str">
        <f>"Norman"</f>
        <v>Norman</v>
      </c>
      <c r="B414">
        <v>1</v>
      </c>
      <c r="C414">
        <v>1</v>
      </c>
      <c r="D414">
        <v>1</v>
      </c>
      <c r="E414">
        <v>30</v>
      </c>
      <c r="F414" s="1">
        <v>43067</v>
      </c>
      <c r="G414" s="1">
        <v>43067</v>
      </c>
      <c r="H414">
        <v>10</v>
      </c>
      <c r="I414">
        <v>53.38</v>
      </c>
      <c r="J414">
        <v>8.48</v>
      </c>
      <c r="K414">
        <v>35.180556999999993</v>
      </c>
      <c r="L414">
        <v>-97.540181399999994</v>
      </c>
      <c r="M414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414" s="5">
        <f>Table22[[#This Row],[Permit Approval Date]]-Table22[[#This Row],[Permit Submitted Date]]</f>
        <v>14</v>
      </c>
    </row>
    <row r="415" spans="1:14">
      <c r="A415" t="str">
        <f>"Norman"</f>
        <v>Norman</v>
      </c>
      <c r="B415">
        <v>0</v>
      </c>
      <c r="D415">
        <v>1</v>
      </c>
      <c r="E415">
        <v>30</v>
      </c>
      <c r="F415" s="1">
        <v>43091</v>
      </c>
      <c r="G415" s="1">
        <v>43103</v>
      </c>
      <c r="H415">
        <v>6</v>
      </c>
      <c r="I415">
        <v>24.759999999999998</v>
      </c>
      <c r="J415">
        <v>0</v>
      </c>
      <c r="K415">
        <v>36.452937899999995</v>
      </c>
      <c r="L415">
        <v>-97.7861616</v>
      </c>
      <c r="M415" s="5">
        <f>ACOS(COS(RADIANS(90-$P$2)) *COS(RADIANS(90-Table225[[#This Row],[Latitude]])) +SIN(RADIANS(90-$P$2)) *SIN(RADIANS(90-Table225[[#This Row],[Latitude]])) *COS(RADIANS($Q$2-Table225[[#This Row],[Longitude]]))) *3958.756</f>
        <v>88.224846694032422</v>
      </c>
      <c r="N415" s="5">
        <f>Table22[[#This Row],[Permit Approval Date]]-Table22[[#This Row],[Permit Submitted Date]]</f>
        <v>0</v>
      </c>
    </row>
    <row r="416" spans="1:14">
      <c r="A416" t="str">
        <f>"Norman"</f>
        <v>Norman</v>
      </c>
      <c r="B416">
        <v>0</v>
      </c>
      <c r="C416">
        <v>1</v>
      </c>
      <c r="D416">
        <v>2</v>
      </c>
      <c r="E416">
        <v>31</v>
      </c>
      <c r="F416" s="1">
        <v>42374</v>
      </c>
      <c r="G416" s="1">
        <v>42380</v>
      </c>
      <c r="H416">
        <v>11</v>
      </c>
      <c r="I416">
        <v>88</v>
      </c>
      <c r="J416">
        <v>8.5</v>
      </c>
      <c r="K416">
        <v>35.702937899999995</v>
      </c>
      <c r="L416">
        <v>-97.4261616</v>
      </c>
      <c r="M416" s="5">
        <f>ACOS(COS(RADIANS(90-$P$2)) *COS(RADIANS(90-Table225[[#This Row],[Latitude]])) +SIN(RADIANS(90-$P$2)) *SIN(RADIANS(90-Table225[[#This Row],[Latitude]])) *COS(RADIANS($Q$2-Table225[[#This Row],[Longitude]]))) *3958.756</f>
        <v>34.349627017789345</v>
      </c>
      <c r="N416" s="5">
        <f>Table22[[#This Row],[Permit Approval Date]]-Table22[[#This Row],[Permit Submitted Date]]</f>
        <v>0</v>
      </c>
    </row>
    <row r="417" spans="1:14">
      <c r="A417" t="str">
        <f>"Norman"</f>
        <v>Norman</v>
      </c>
      <c r="B417">
        <v>0</v>
      </c>
      <c r="D417">
        <v>1</v>
      </c>
      <c r="E417">
        <v>31</v>
      </c>
      <c r="F417" s="1">
        <v>42443</v>
      </c>
      <c r="G417" s="1">
        <v>42443</v>
      </c>
      <c r="H417">
        <v>5</v>
      </c>
      <c r="I417">
        <v>40</v>
      </c>
      <c r="J417">
        <v>0</v>
      </c>
      <c r="K417">
        <v>35.472937899999998</v>
      </c>
      <c r="L417">
        <v>-97.026161599999995</v>
      </c>
      <c r="M417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417" s="5">
        <f>Table22[[#This Row],[Permit Approval Date]]-Table22[[#This Row],[Permit Submitted Date]]</f>
        <v>0</v>
      </c>
    </row>
    <row r="418" spans="1:14">
      <c r="A418" t="str">
        <f>"Norman"</f>
        <v>Norman</v>
      </c>
      <c r="B418">
        <v>0</v>
      </c>
      <c r="D418">
        <v>1</v>
      </c>
      <c r="E418">
        <v>31</v>
      </c>
      <c r="F418" s="1">
        <v>42447</v>
      </c>
      <c r="G418" s="1">
        <v>42447</v>
      </c>
      <c r="H418">
        <v>9</v>
      </c>
      <c r="I418">
        <v>88</v>
      </c>
      <c r="J418">
        <v>0</v>
      </c>
      <c r="K418">
        <v>34.902937899999998</v>
      </c>
      <c r="L418">
        <v>-97.376161600000003</v>
      </c>
      <c r="M418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418" s="5">
        <f>Table22[[#This Row],[Permit Approval Date]]-Table22[[#This Row],[Permit Submitted Date]]</f>
        <v>7</v>
      </c>
    </row>
    <row r="419" spans="1:14">
      <c r="A419" t="str">
        <f>"Norman"</f>
        <v>Norman</v>
      </c>
      <c r="B419">
        <v>0</v>
      </c>
      <c r="D419">
        <v>1</v>
      </c>
      <c r="E419">
        <v>31</v>
      </c>
      <c r="F419" s="1">
        <v>42467</v>
      </c>
      <c r="G419" s="1">
        <v>42467</v>
      </c>
      <c r="H419">
        <v>4</v>
      </c>
      <c r="I419">
        <v>32</v>
      </c>
      <c r="J419">
        <v>0</v>
      </c>
      <c r="K419">
        <v>35.552937899999996</v>
      </c>
      <c r="L419">
        <v>-97.046161600000005</v>
      </c>
      <c r="M419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419" s="5">
        <f>Table22[[#This Row],[Permit Approval Date]]-Table22[[#This Row],[Permit Submitted Date]]</f>
        <v>4</v>
      </c>
    </row>
    <row r="420" spans="1:14">
      <c r="A420" t="str">
        <f>"Norman"</f>
        <v>Norman</v>
      </c>
      <c r="B420">
        <v>0</v>
      </c>
      <c r="C420">
        <v>1</v>
      </c>
      <c r="D420">
        <v>1</v>
      </c>
      <c r="E420">
        <v>31</v>
      </c>
      <c r="F420" s="1">
        <v>42508</v>
      </c>
      <c r="G420" s="1">
        <v>42508</v>
      </c>
      <c r="H420">
        <v>12</v>
      </c>
      <c r="I420">
        <v>73.47999999999999</v>
      </c>
      <c r="J420">
        <v>19</v>
      </c>
      <c r="K420">
        <v>34.902937899999998</v>
      </c>
      <c r="L420">
        <v>-97.886161600000008</v>
      </c>
      <c r="M420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420" s="5">
        <f>Table22[[#This Row],[Permit Approval Date]]-Table22[[#This Row],[Permit Submitted Date]]</f>
        <v>0</v>
      </c>
    </row>
    <row r="421" spans="1:14">
      <c r="A421" t="str">
        <f>"Norman"</f>
        <v>Norman</v>
      </c>
      <c r="B421">
        <v>0</v>
      </c>
      <c r="C421">
        <v>1</v>
      </c>
      <c r="D421">
        <v>1</v>
      </c>
      <c r="E421">
        <v>31</v>
      </c>
      <c r="F421" s="1">
        <v>42556</v>
      </c>
      <c r="G421" s="1">
        <v>42578</v>
      </c>
      <c r="H421">
        <v>18</v>
      </c>
      <c r="I421">
        <v>140</v>
      </c>
      <c r="J421">
        <v>8</v>
      </c>
      <c r="K421">
        <v>35.902937899999998</v>
      </c>
      <c r="L421">
        <v>-97.716161600000007</v>
      </c>
      <c r="M421" s="5">
        <f>ACOS(COS(RADIANS(90-$P$2)) *COS(RADIANS(90-Table225[[#This Row],[Latitude]])) +SIN(RADIANS(90-$P$2)) *SIN(RADIANS(90-Table225[[#This Row],[Latitude]])) *COS(RADIANS($Q$2-Table225[[#This Row],[Longitude]]))) *3958.756</f>
        <v>50.476576746280514</v>
      </c>
      <c r="N421" s="5">
        <f>Table22[[#This Row],[Permit Approval Date]]-Table22[[#This Row],[Permit Submitted Date]]</f>
        <v>0</v>
      </c>
    </row>
    <row r="422" spans="1:14">
      <c r="A422" t="str">
        <f>"Norman"</f>
        <v>Norman</v>
      </c>
      <c r="B422">
        <v>0</v>
      </c>
      <c r="D422">
        <v>1</v>
      </c>
      <c r="E422">
        <v>31</v>
      </c>
      <c r="F422" s="1">
        <v>42579</v>
      </c>
      <c r="G422" s="1">
        <v>42600</v>
      </c>
      <c r="H422">
        <v>10</v>
      </c>
      <c r="I422">
        <v>78.83</v>
      </c>
      <c r="J422">
        <v>0</v>
      </c>
      <c r="K422">
        <v>36.052937899999996</v>
      </c>
      <c r="L422">
        <v>-98.236161600000003</v>
      </c>
      <c r="M422" s="5">
        <f>ACOS(COS(RADIANS(90-$P$2)) *COS(RADIANS(90-Table225[[#This Row],[Latitude]])) +SIN(RADIANS(90-$P$2)) *SIN(RADIANS(90-Table225[[#This Row],[Latitude]])) *COS(RADIANS($Q$2-Table225[[#This Row],[Longitude]]))) *3958.756</f>
        <v>73.414613218663234</v>
      </c>
      <c r="N422" s="5">
        <f>Table22[[#This Row],[Permit Approval Date]]-Table22[[#This Row],[Permit Submitted Date]]</f>
        <v>3</v>
      </c>
    </row>
    <row r="423" spans="1:14">
      <c r="A423" t="str">
        <f>"Norman"</f>
        <v>Norman</v>
      </c>
      <c r="B423">
        <v>0</v>
      </c>
      <c r="D423">
        <v>1</v>
      </c>
      <c r="E423">
        <v>31</v>
      </c>
      <c r="F423" s="1">
        <v>42803</v>
      </c>
      <c r="G423" s="1">
        <v>42803</v>
      </c>
      <c r="H423">
        <v>8</v>
      </c>
      <c r="I423">
        <v>68.66</v>
      </c>
      <c r="J423">
        <v>0</v>
      </c>
      <c r="K423">
        <v>36.002937899999999</v>
      </c>
      <c r="L423">
        <v>-97.346161600000002</v>
      </c>
      <c r="M423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423" s="5">
        <f>Table22[[#This Row],[Permit Approval Date]]-Table22[[#This Row],[Permit Submitted Date]]</f>
        <v>3</v>
      </c>
    </row>
    <row r="424" spans="1:14">
      <c r="A424" t="str">
        <f>"Norman"</f>
        <v>Norman</v>
      </c>
      <c r="B424">
        <v>0</v>
      </c>
      <c r="D424">
        <v>1</v>
      </c>
      <c r="E424">
        <v>31</v>
      </c>
      <c r="F424" s="1">
        <v>42856</v>
      </c>
      <c r="G424" s="1">
        <v>42870</v>
      </c>
      <c r="H424">
        <v>8</v>
      </c>
      <c r="I424">
        <v>63.460000000000008</v>
      </c>
      <c r="J424">
        <v>0</v>
      </c>
      <c r="K424">
        <v>35.162937899999996</v>
      </c>
      <c r="L424">
        <v>-96.9261616</v>
      </c>
      <c r="M424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424" s="5">
        <f>Table22[[#This Row],[Permit Approval Date]]-Table22[[#This Row],[Permit Submitted Date]]</f>
        <v>0</v>
      </c>
    </row>
    <row r="425" spans="1:14">
      <c r="A425" t="str">
        <f>"Norman"</f>
        <v>Norman</v>
      </c>
      <c r="B425">
        <v>0</v>
      </c>
      <c r="D425">
        <v>2</v>
      </c>
      <c r="E425">
        <v>31</v>
      </c>
      <c r="F425" s="1">
        <v>42859</v>
      </c>
      <c r="G425" s="1">
        <v>42866</v>
      </c>
      <c r="H425">
        <v>7</v>
      </c>
      <c r="I425">
        <v>68.12</v>
      </c>
      <c r="J425">
        <v>0</v>
      </c>
      <c r="K425">
        <v>35.232937899999996</v>
      </c>
      <c r="L425">
        <v>-97.006161599999999</v>
      </c>
      <c r="M42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425" s="5">
        <f>Table22[[#This Row],[Permit Approval Date]]-Table22[[#This Row],[Permit Submitted Date]]</f>
        <v>6</v>
      </c>
    </row>
    <row r="426" spans="1:14">
      <c r="A426" t="str">
        <f>"Norman"</f>
        <v>Norman</v>
      </c>
      <c r="B426">
        <v>0</v>
      </c>
      <c r="D426">
        <v>2</v>
      </c>
      <c r="E426">
        <v>31</v>
      </c>
      <c r="F426" s="1">
        <v>42866</v>
      </c>
      <c r="G426" s="1">
        <v>42866</v>
      </c>
      <c r="H426">
        <v>14</v>
      </c>
      <c r="I426">
        <v>107.37</v>
      </c>
      <c r="J426">
        <v>0</v>
      </c>
      <c r="K426">
        <v>35.632937899999995</v>
      </c>
      <c r="L426">
        <v>-97.506161599999999</v>
      </c>
      <c r="M426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426" s="5">
        <f>Table22[[#This Row],[Permit Approval Date]]-Table22[[#This Row],[Permit Submitted Date]]</f>
        <v>0</v>
      </c>
    </row>
    <row r="427" spans="1:14">
      <c r="A427" t="str">
        <f>"Norman"</f>
        <v>Norman</v>
      </c>
      <c r="B427">
        <v>0</v>
      </c>
      <c r="D427">
        <v>1</v>
      </c>
      <c r="E427">
        <v>31</v>
      </c>
      <c r="F427" s="1">
        <v>42885</v>
      </c>
      <c r="G427" s="1">
        <v>42888</v>
      </c>
      <c r="H427">
        <v>4</v>
      </c>
      <c r="I427">
        <v>21.15</v>
      </c>
      <c r="J427">
        <v>9.5</v>
      </c>
      <c r="K427">
        <v>35.202937899999995</v>
      </c>
      <c r="L427">
        <v>-97.206161600000001</v>
      </c>
      <c r="M427" s="5">
        <f>ACOS(COS(RADIANS(90-$P$2)) *COS(RADIANS(90-Table225[[#This Row],[Latitude]])) +SIN(RADIANS(90-$P$2)) *SIN(RADIANS(90-Table225[[#This Row],[Latitude]])) *COS(RADIANS($Q$2-Table225[[#This Row],[Longitude]]))) *3958.756</f>
        <v>13.577014277156541</v>
      </c>
      <c r="N427" s="5">
        <f>Table22[[#This Row],[Permit Approval Date]]-Table22[[#This Row],[Permit Submitted Date]]</f>
        <v>4</v>
      </c>
    </row>
    <row r="428" spans="1:14">
      <c r="A428" t="str">
        <f>"Norman"</f>
        <v>Norman</v>
      </c>
      <c r="B428">
        <v>0</v>
      </c>
      <c r="D428">
        <v>1</v>
      </c>
      <c r="E428">
        <v>31</v>
      </c>
      <c r="F428" s="1">
        <v>42893</v>
      </c>
      <c r="G428" s="1">
        <v>42901</v>
      </c>
      <c r="H428">
        <v>4</v>
      </c>
      <c r="I428">
        <v>39.72</v>
      </c>
      <c r="J428">
        <v>0</v>
      </c>
      <c r="K428">
        <v>35.212937899999993</v>
      </c>
      <c r="L428">
        <v>-97.576161600000006</v>
      </c>
      <c r="M428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428" s="5">
        <f>Table22[[#This Row],[Permit Approval Date]]-Table22[[#This Row],[Permit Submitted Date]]</f>
        <v>4</v>
      </c>
    </row>
    <row r="429" spans="1:14">
      <c r="A429" t="str">
        <f>"Norman"</f>
        <v>Norman</v>
      </c>
      <c r="B429">
        <v>0</v>
      </c>
      <c r="D429">
        <v>1</v>
      </c>
      <c r="E429">
        <v>31</v>
      </c>
      <c r="F429" s="1">
        <v>42895</v>
      </c>
      <c r="G429" s="1">
        <v>42909</v>
      </c>
      <c r="H429">
        <v>8</v>
      </c>
      <c r="I429">
        <v>64.94</v>
      </c>
      <c r="J429">
        <v>0</v>
      </c>
      <c r="K429">
        <v>35.232937899999996</v>
      </c>
      <c r="L429">
        <v>-97.006161599999999</v>
      </c>
      <c r="M42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429" s="5">
        <f>Table22[[#This Row],[Permit Approval Date]]-Table22[[#This Row],[Permit Submitted Date]]</f>
        <v>7</v>
      </c>
    </row>
    <row r="430" spans="1:14">
      <c r="A430" t="str">
        <f>"Norman"</f>
        <v>Norman</v>
      </c>
      <c r="B430">
        <v>0</v>
      </c>
      <c r="D430">
        <v>1</v>
      </c>
      <c r="E430">
        <v>31</v>
      </c>
      <c r="F430" s="1">
        <v>42928</v>
      </c>
      <c r="G430" s="1">
        <v>42928</v>
      </c>
      <c r="H430">
        <v>6</v>
      </c>
      <c r="I430">
        <v>54.75</v>
      </c>
      <c r="J430">
        <v>0</v>
      </c>
      <c r="K430">
        <v>35.632937899999995</v>
      </c>
      <c r="L430">
        <v>-97.506161599999999</v>
      </c>
      <c r="M430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430" s="5">
        <f>Table22[[#This Row],[Permit Approval Date]]-Table22[[#This Row],[Permit Submitted Date]]</f>
        <v>11</v>
      </c>
    </row>
    <row r="431" spans="1:14">
      <c r="A431" t="str">
        <f>"Norman"</f>
        <v>Norman</v>
      </c>
      <c r="B431">
        <v>0</v>
      </c>
      <c r="D431">
        <v>2</v>
      </c>
      <c r="E431">
        <v>31</v>
      </c>
      <c r="F431" s="1">
        <v>42955</v>
      </c>
      <c r="G431" s="1">
        <v>42955</v>
      </c>
      <c r="H431">
        <v>3</v>
      </c>
      <c r="I431">
        <v>32.25</v>
      </c>
      <c r="J431">
        <v>0</v>
      </c>
      <c r="K431">
        <v>34.902937899999998</v>
      </c>
      <c r="L431">
        <v>-97.886161600000008</v>
      </c>
      <c r="M431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431" s="5">
        <f>Table22[[#This Row],[Permit Approval Date]]-Table22[[#This Row],[Permit Submitted Date]]</f>
        <v>10</v>
      </c>
    </row>
    <row r="432" spans="1:14">
      <c r="A432" t="str">
        <f>"Norman"</f>
        <v>Norman</v>
      </c>
      <c r="B432">
        <v>0</v>
      </c>
      <c r="D432">
        <v>2</v>
      </c>
      <c r="E432">
        <v>31</v>
      </c>
      <c r="F432" s="1">
        <v>42958</v>
      </c>
      <c r="G432" s="1">
        <v>42969</v>
      </c>
      <c r="H432">
        <v>6</v>
      </c>
      <c r="I432">
        <v>53.819999999999993</v>
      </c>
      <c r="J432">
        <v>0</v>
      </c>
      <c r="K432">
        <v>35.222937899999998</v>
      </c>
      <c r="L432">
        <v>-97.096161600000002</v>
      </c>
      <c r="M432" s="5">
        <f>ACOS(COS(RADIANS(90-$P$2)) *COS(RADIANS(90-Table225[[#This Row],[Latitude]])) +SIN(RADIANS(90-$P$2)) *SIN(RADIANS(90-Table225[[#This Row],[Latitude]])) *COS(RADIANS($Q$2-Table225[[#This Row],[Longitude]]))) *3958.756</f>
        <v>19.81732509012247</v>
      </c>
      <c r="N432" s="5">
        <f>Table22[[#This Row],[Permit Approval Date]]-Table22[[#This Row],[Permit Submitted Date]]</f>
        <v>0</v>
      </c>
    </row>
    <row r="433" spans="1:14">
      <c r="A433" t="str">
        <f>"Norman"</f>
        <v>Norman</v>
      </c>
      <c r="B433">
        <v>1</v>
      </c>
      <c r="D433">
        <v>1</v>
      </c>
      <c r="E433">
        <v>31</v>
      </c>
      <c r="F433" s="1">
        <v>42972</v>
      </c>
      <c r="G433" s="1">
        <v>42979</v>
      </c>
      <c r="H433">
        <v>11</v>
      </c>
      <c r="I433">
        <v>94.96</v>
      </c>
      <c r="J433">
        <v>9.67</v>
      </c>
      <c r="K433">
        <v>35.0853015</v>
      </c>
      <c r="L433">
        <v>-97.396652799999998</v>
      </c>
      <c r="M433" s="5">
        <f>ACOS(COS(RADIANS(90-$P$2)) *COS(RADIANS(90-Table225[[#This Row],[Latitude]])) +SIN(RADIANS(90-$P$2)) *SIN(RADIANS(90-Table225[[#This Row],[Latitude]])) *COS(RADIANS($Q$2-Table225[[#This Row],[Longitude]]))) *3958.756</f>
        <v>8.8088096818736688</v>
      </c>
      <c r="N433" s="5">
        <f>Table22[[#This Row],[Permit Approval Date]]-Table22[[#This Row],[Permit Submitted Date]]</f>
        <v>0</v>
      </c>
    </row>
    <row r="434" spans="1:14">
      <c r="A434" t="str">
        <f>"Norman"</f>
        <v>Norman</v>
      </c>
      <c r="B434">
        <v>1</v>
      </c>
      <c r="C434">
        <v>1</v>
      </c>
      <c r="D434">
        <v>1</v>
      </c>
      <c r="E434">
        <v>31</v>
      </c>
      <c r="F434" s="1">
        <v>42972</v>
      </c>
      <c r="G434" s="1">
        <v>42990</v>
      </c>
      <c r="H434">
        <v>10</v>
      </c>
      <c r="I434">
        <v>78.52000000000001</v>
      </c>
      <c r="J434">
        <v>12.580000000000002</v>
      </c>
      <c r="K434">
        <v>35.484735700000002</v>
      </c>
      <c r="L434">
        <v>-97.811802700000001</v>
      </c>
      <c r="M434" s="5">
        <f>ACOS(COS(RADIANS(90-$P$2)) *COS(RADIANS(90-Table225[[#This Row],[Latitude]])) +SIN(RADIANS(90-$P$2)) *SIN(RADIANS(90-Table225[[#This Row],[Latitude]])) *COS(RADIANS($Q$2-Table225[[#This Row],[Longitude]]))) *3958.756</f>
        <v>28.183202089700234</v>
      </c>
      <c r="N434" s="5">
        <f>Table22[[#This Row],[Permit Approval Date]]-Table22[[#This Row],[Permit Submitted Date]]</f>
        <v>0</v>
      </c>
    </row>
    <row r="435" spans="1:14">
      <c r="A435" t="str">
        <f>"Norman"</f>
        <v>Norman</v>
      </c>
      <c r="B435">
        <v>1</v>
      </c>
      <c r="D435">
        <v>2</v>
      </c>
      <c r="E435">
        <v>31</v>
      </c>
      <c r="F435" s="1">
        <v>42981</v>
      </c>
      <c r="G435" s="1">
        <v>43005</v>
      </c>
      <c r="H435">
        <v>17</v>
      </c>
      <c r="I435">
        <v>125.38000000000001</v>
      </c>
      <c r="J435">
        <v>0</v>
      </c>
      <c r="K435">
        <v>35.463621400000001</v>
      </c>
      <c r="L435">
        <v>-97.679232199999987</v>
      </c>
      <c r="M435" s="5">
        <f>ACOS(COS(RADIANS(90-$P$2)) *COS(RADIANS(90-Table225[[#This Row],[Latitude]])) +SIN(RADIANS(90-$P$2)) *SIN(RADIANS(90-Table225[[#This Row],[Latitude]])) *COS(RADIANS($Q$2-Table225[[#This Row],[Longitude]]))) *3958.756</f>
        <v>22.10370050061562</v>
      </c>
      <c r="N435" s="5">
        <f>Table22[[#This Row],[Permit Approval Date]]-Table22[[#This Row],[Permit Submitted Date]]</f>
        <v>0</v>
      </c>
    </row>
    <row r="436" spans="1:14">
      <c r="A436" t="str">
        <f>"Norman"</f>
        <v>Norman</v>
      </c>
      <c r="B436">
        <v>0</v>
      </c>
      <c r="D436">
        <v>1</v>
      </c>
      <c r="E436">
        <v>31</v>
      </c>
      <c r="F436" s="1">
        <v>42986</v>
      </c>
      <c r="G436" s="1">
        <v>42997</v>
      </c>
      <c r="H436">
        <v>5</v>
      </c>
      <c r="I436">
        <v>38.540000000000006</v>
      </c>
      <c r="J436">
        <v>0</v>
      </c>
      <c r="K436">
        <v>34.992937899999994</v>
      </c>
      <c r="L436">
        <v>-97.256161599999999</v>
      </c>
      <c r="M436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436" s="5">
        <f>Table22[[#This Row],[Permit Approval Date]]-Table22[[#This Row],[Permit Submitted Date]]</f>
        <v>0</v>
      </c>
    </row>
    <row r="437" spans="1:14">
      <c r="A437" t="str">
        <f>"Norman"</f>
        <v>Norman</v>
      </c>
      <c r="B437">
        <v>1</v>
      </c>
      <c r="D437">
        <v>2</v>
      </c>
      <c r="E437">
        <v>31</v>
      </c>
      <c r="F437" s="1">
        <v>43011</v>
      </c>
      <c r="G437" s="1">
        <v>43017</v>
      </c>
      <c r="H437">
        <v>9</v>
      </c>
      <c r="I437">
        <v>54.83</v>
      </c>
      <c r="J437">
        <v>0</v>
      </c>
      <c r="K437">
        <v>35.313924999999998</v>
      </c>
      <c r="L437">
        <v>-97.169213999999997</v>
      </c>
      <c r="M437" s="5">
        <f>ACOS(COS(RADIANS(90-$P$2)) *COS(RADIANS(90-Table225[[#This Row],[Latitude]])) +SIN(RADIANS(90-$P$2)) *SIN(RADIANS(90-Table225[[#This Row],[Latitude]])) *COS(RADIANS($Q$2-Table225[[#This Row],[Longitude]]))) *3958.756</f>
        <v>17.334132273994324</v>
      </c>
      <c r="N437" s="5">
        <f>Table22[[#This Row],[Permit Approval Date]]-Table22[[#This Row],[Permit Submitted Date]]</f>
        <v>0</v>
      </c>
    </row>
    <row r="438" spans="1:14">
      <c r="A438" t="str">
        <f>"Norman"</f>
        <v>Norman</v>
      </c>
      <c r="B438">
        <v>1</v>
      </c>
      <c r="C438">
        <v>1</v>
      </c>
      <c r="D438">
        <v>1</v>
      </c>
      <c r="E438">
        <v>31</v>
      </c>
      <c r="F438" s="1">
        <v>43012</v>
      </c>
      <c r="G438" s="1">
        <v>43025</v>
      </c>
      <c r="H438">
        <v>6</v>
      </c>
      <c r="I438">
        <v>38.5</v>
      </c>
      <c r="J438">
        <v>9.7100000000000009</v>
      </c>
      <c r="K438">
        <v>35.313924999999998</v>
      </c>
      <c r="L438">
        <v>-97.779213999999996</v>
      </c>
      <c r="M438" s="5">
        <f>ACOS(COS(RADIANS(90-$P$2)) *COS(RADIANS(90-Table225[[#This Row],[Latitude]])) +SIN(RADIANS(90-$P$2)) *SIN(RADIANS(90-Table225[[#This Row],[Latitude]])) *COS(RADIANS($Q$2-Table225[[#This Row],[Longitude]]))) *3958.756</f>
        <v>20.189807526514745</v>
      </c>
      <c r="N438" s="5">
        <f>Table22[[#This Row],[Permit Approval Date]]-Table22[[#This Row],[Permit Submitted Date]]</f>
        <v>0</v>
      </c>
    </row>
    <row r="439" spans="1:14">
      <c r="A439" t="str">
        <f>"Norman"</f>
        <v>Norman</v>
      </c>
      <c r="B439">
        <v>0</v>
      </c>
      <c r="D439">
        <v>2</v>
      </c>
      <c r="E439">
        <v>31</v>
      </c>
      <c r="F439" s="1">
        <v>43019</v>
      </c>
      <c r="G439" s="1">
        <v>43019</v>
      </c>
      <c r="H439">
        <v>8</v>
      </c>
      <c r="I439">
        <v>62.39</v>
      </c>
      <c r="J439">
        <v>0</v>
      </c>
      <c r="K439">
        <v>35.162937899999996</v>
      </c>
      <c r="L439">
        <v>-96.9261616</v>
      </c>
      <c r="M439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439" s="5">
        <f>Table22[[#This Row],[Permit Approval Date]]-Table22[[#This Row],[Permit Submitted Date]]</f>
        <v>7</v>
      </c>
    </row>
    <row r="440" spans="1:14">
      <c r="A440" t="str">
        <f>"Norman"</f>
        <v>Norman</v>
      </c>
      <c r="B440">
        <v>1</v>
      </c>
      <c r="D440">
        <v>1</v>
      </c>
      <c r="E440">
        <v>31</v>
      </c>
      <c r="F440" s="1">
        <v>43019</v>
      </c>
      <c r="G440" s="1">
        <v>43019</v>
      </c>
      <c r="H440">
        <v>5</v>
      </c>
      <c r="I440">
        <v>44.5</v>
      </c>
      <c r="J440">
        <v>0</v>
      </c>
      <c r="K440">
        <v>35.313924999999998</v>
      </c>
      <c r="L440">
        <v>-97.779213999999996</v>
      </c>
      <c r="M440" s="5">
        <f>ACOS(COS(RADIANS(90-$P$2)) *COS(RADIANS(90-Table225[[#This Row],[Latitude]])) +SIN(RADIANS(90-$P$2)) *SIN(RADIANS(90-Table225[[#This Row],[Latitude]])) *COS(RADIANS($Q$2-Table225[[#This Row],[Longitude]]))) *3958.756</f>
        <v>20.189807526514745</v>
      </c>
      <c r="N440" s="5">
        <f>Table22[[#This Row],[Permit Approval Date]]-Table22[[#This Row],[Permit Submitted Date]]</f>
        <v>0</v>
      </c>
    </row>
    <row r="441" spans="1:14">
      <c r="A441" t="str">
        <f>"Norman"</f>
        <v>Norman</v>
      </c>
      <c r="B441">
        <v>1</v>
      </c>
      <c r="D441">
        <v>1</v>
      </c>
      <c r="E441">
        <v>31</v>
      </c>
      <c r="F441" s="1">
        <v>43052</v>
      </c>
      <c r="G441" s="1">
        <v>43052</v>
      </c>
      <c r="H441">
        <v>7</v>
      </c>
      <c r="I441">
        <v>52.22</v>
      </c>
      <c r="J441">
        <v>0</v>
      </c>
      <c r="K441">
        <v>35.162937899999996</v>
      </c>
      <c r="L441">
        <v>-96.9261616</v>
      </c>
      <c r="M441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441" s="5">
        <f>Table22[[#This Row],[Permit Approval Date]]-Table22[[#This Row],[Permit Submitted Date]]</f>
        <v>5</v>
      </c>
    </row>
    <row r="442" spans="1:14">
      <c r="A442" t="str">
        <f>"Norman"</f>
        <v>Norman</v>
      </c>
      <c r="B442">
        <v>1</v>
      </c>
      <c r="D442">
        <v>1</v>
      </c>
      <c r="E442">
        <v>31</v>
      </c>
      <c r="F442" s="1">
        <v>43052</v>
      </c>
      <c r="G442" s="1">
        <v>43052</v>
      </c>
      <c r="H442">
        <v>7</v>
      </c>
      <c r="I442">
        <v>52.22</v>
      </c>
      <c r="J442">
        <v>0</v>
      </c>
      <c r="K442">
        <v>35.162937899999996</v>
      </c>
      <c r="L442">
        <v>-96.9261616</v>
      </c>
      <c r="M442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442" s="5">
        <f>Table22[[#This Row],[Permit Approval Date]]-Table22[[#This Row],[Permit Submitted Date]]</f>
        <v>0</v>
      </c>
    </row>
    <row r="443" spans="1:14">
      <c r="A443" t="str">
        <f>"Norman"</f>
        <v>Norman</v>
      </c>
      <c r="B443">
        <v>0</v>
      </c>
      <c r="D443">
        <v>1</v>
      </c>
      <c r="E443">
        <v>31</v>
      </c>
      <c r="F443" s="1">
        <v>43068</v>
      </c>
      <c r="G443" s="1">
        <v>43068</v>
      </c>
      <c r="H443">
        <v>18</v>
      </c>
      <c r="I443">
        <v>161.96000000000004</v>
      </c>
      <c r="J443">
        <v>0</v>
      </c>
      <c r="K443">
        <v>35.662937899999996</v>
      </c>
      <c r="L443">
        <v>-97.076161600000006</v>
      </c>
      <c r="M443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443" s="5">
        <f>Table22[[#This Row],[Permit Approval Date]]-Table22[[#This Row],[Permit Submitted Date]]</f>
        <v>0</v>
      </c>
    </row>
    <row r="444" spans="1:14">
      <c r="A444" t="str">
        <f>"Norman"</f>
        <v>Norman</v>
      </c>
      <c r="B444">
        <v>0</v>
      </c>
      <c r="D444">
        <v>2</v>
      </c>
      <c r="E444">
        <v>31</v>
      </c>
      <c r="F444" s="1">
        <v>43069</v>
      </c>
      <c r="G444" s="1">
        <v>43082</v>
      </c>
      <c r="H444">
        <v>20</v>
      </c>
      <c r="I444">
        <v>155.07999999999998</v>
      </c>
      <c r="J444">
        <v>0</v>
      </c>
      <c r="K444">
        <v>34.982937899999996</v>
      </c>
      <c r="L444">
        <v>-97.396161599999999</v>
      </c>
      <c r="M444" s="5">
        <f>ACOS(COS(RADIANS(90-$P$2)) *COS(RADIANS(90-Table225[[#This Row],[Latitude]])) +SIN(RADIANS(90-$P$2)) *SIN(RADIANS(90-Table225[[#This Row],[Latitude]])) *COS(RADIANS($Q$2-Table225[[#This Row],[Longitude]]))) *3958.756</f>
        <v>15.67853663998685</v>
      </c>
      <c r="N444" s="5">
        <f>Table22[[#This Row],[Permit Approval Date]]-Table22[[#This Row],[Permit Submitted Date]]</f>
        <v>5</v>
      </c>
    </row>
    <row r="445" spans="1:14">
      <c r="A445" t="str">
        <f>"Norman"</f>
        <v>Norman</v>
      </c>
      <c r="B445">
        <v>0</v>
      </c>
      <c r="D445">
        <v>1</v>
      </c>
      <c r="E445">
        <v>32</v>
      </c>
      <c r="F445" s="1">
        <v>42388</v>
      </c>
      <c r="G445" s="1">
        <v>42388</v>
      </c>
      <c r="H445">
        <v>14</v>
      </c>
      <c r="I445">
        <v>112.5</v>
      </c>
      <c r="J445">
        <v>0</v>
      </c>
      <c r="K445">
        <v>34.782937899999993</v>
      </c>
      <c r="L445">
        <v>-98.076161600000006</v>
      </c>
      <c r="M445" s="5">
        <f>ACOS(COS(RADIANS(90-$P$2)) *COS(RADIANS(90-Table225[[#This Row],[Latitude]])) +SIN(RADIANS(90-$P$2)) *SIN(RADIANS(90-Table225[[#This Row],[Latitude]])) *COS(RADIANS($Q$2-Table225[[#This Row],[Longitude]]))) *3958.756</f>
        <v>46.091469153605814</v>
      </c>
      <c r="N445" s="5">
        <f>Table22[[#This Row],[Permit Approval Date]]-Table22[[#This Row],[Permit Submitted Date]]</f>
        <v>3</v>
      </c>
    </row>
    <row r="446" spans="1:14">
      <c r="A446" t="str">
        <f>"Norman"</f>
        <v>Norman</v>
      </c>
      <c r="B446">
        <v>0</v>
      </c>
      <c r="D446">
        <v>1</v>
      </c>
      <c r="E446">
        <v>32</v>
      </c>
      <c r="F446" s="1">
        <v>42404</v>
      </c>
      <c r="G446" s="1">
        <v>42404</v>
      </c>
      <c r="H446">
        <v>10</v>
      </c>
      <c r="I446">
        <v>75</v>
      </c>
      <c r="J446">
        <v>0</v>
      </c>
      <c r="K446">
        <v>35.312937899999994</v>
      </c>
      <c r="L446">
        <v>-97.116161599999998</v>
      </c>
      <c r="M446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446" s="5">
        <f>Table22[[#This Row],[Permit Approval Date]]-Table22[[#This Row],[Permit Submitted Date]]</f>
        <v>0</v>
      </c>
    </row>
    <row r="447" spans="1:14">
      <c r="A447" t="str">
        <f>"Norman"</f>
        <v>Norman</v>
      </c>
      <c r="B447">
        <v>0</v>
      </c>
      <c r="D447">
        <v>1</v>
      </c>
      <c r="E447">
        <v>32</v>
      </c>
      <c r="F447" s="1">
        <v>42410</v>
      </c>
      <c r="G447" s="1">
        <v>42410</v>
      </c>
      <c r="H447">
        <v>10</v>
      </c>
      <c r="I447">
        <v>96</v>
      </c>
      <c r="J447">
        <v>0</v>
      </c>
      <c r="K447">
        <v>35.232937899999996</v>
      </c>
      <c r="L447">
        <v>-97.006161599999999</v>
      </c>
      <c r="M447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447" s="5">
        <f>Table22[[#This Row],[Permit Approval Date]]-Table22[[#This Row],[Permit Submitted Date]]</f>
        <v>0</v>
      </c>
    </row>
    <row r="448" spans="1:14">
      <c r="A448" t="str">
        <f>"Norman"</f>
        <v>Norman</v>
      </c>
      <c r="B448">
        <v>0</v>
      </c>
      <c r="D448">
        <v>2</v>
      </c>
      <c r="E448">
        <v>32</v>
      </c>
      <c r="F448" s="1">
        <v>42417</v>
      </c>
      <c r="G448" s="1">
        <v>42418</v>
      </c>
      <c r="H448">
        <v>4</v>
      </c>
      <c r="I448">
        <v>47.5</v>
      </c>
      <c r="J448">
        <v>0</v>
      </c>
      <c r="K448">
        <v>36.282937899999993</v>
      </c>
      <c r="L448">
        <v>-98.2861616</v>
      </c>
      <c r="M448" s="5">
        <f>ACOS(COS(RADIANS(90-$P$2)) *COS(RADIANS(90-Table225[[#This Row],[Latitude]])) +SIN(RADIANS(90-$P$2)) *SIN(RADIANS(90-Table225[[#This Row],[Latitude]])) *COS(RADIANS($Q$2-Table225[[#This Row],[Longitude]]))) *3958.756</f>
        <v>88.047567121306258</v>
      </c>
      <c r="N448" s="5">
        <f>Table22[[#This Row],[Permit Approval Date]]-Table22[[#This Row],[Permit Submitted Date]]</f>
        <v>0</v>
      </c>
    </row>
    <row r="449" spans="1:14">
      <c r="A449" t="str">
        <f>"Norman"</f>
        <v>Norman</v>
      </c>
      <c r="B449">
        <v>0</v>
      </c>
      <c r="D449">
        <v>2</v>
      </c>
      <c r="E449">
        <v>32</v>
      </c>
      <c r="F449" s="1">
        <v>42430</v>
      </c>
      <c r="G449" s="1">
        <v>42430</v>
      </c>
      <c r="H449">
        <v>8</v>
      </c>
      <c r="I449">
        <v>63</v>
      </c>
      <c r="J449">
        <v>0</v>
      </c>
      <c r="K449">
        <v>35.232937899999996</v>
      </c>
      <c r="L449">
        <v>-97.006161599999999</v>
      </c>
      <c r="M44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449" s="5">
        <f>Table22[[#This Row],[Permit Approval Date]]-Table22[[#This Row],[Permit Submitted Date]]</f>
        <v>0</v>
      </c>
    </row>
    <row r="450" spans="1:14">
      <c r="A450" t="str">
        <f>"Norman"</f>
        <v>Norman</v>
      </c>
      <c r="B450">
        <v>0</v>
      </c>
      <c r="D450">
        <v>1</v>
      </c>
      <c r="E450">
        <v>32</v>
      </c>
      <c r="F450" s="1">
        <v>42432</v>
      </c>
      <c r="G450" s="1">
        <v>42432</v>
      </c>
      <c r="H450">
        <v>9</v>
      </c>
      <c r="I450">
        <v>90.5</v>
      </c>
      <c r="J450">
        <v>0</v>
      </c>
      <c r="K450">
        <v>34.782937899999993</v>
      </c>
      <c r="L450">
        <v>-98.076161600000006</v>
      </c>
      <c r="M450" s="5">
        <f>ACOS(COS(RADIANS(90-$P$2)) *COS(RADIANS(90-Table225[[#This Row],[Latitude]])) +SIN(RADIANS(90-$P$2)) *SIN(RADIANS(90-Table225[[#This Row],[Latitude]])) *COS(RADIANS($Q$2-Table225[[#This Row],[Longitude]]))) *3958.756</f>
        <v>46.091469153605814</v>
      </c>
      <c r="N450" s="5">
        <f>Table22[[#This Row],[Permit Approval Date]]-Table22[[#This Row],[Permit Submitted Date]]</f>
        <v>3</v>
      </c>
    </row>
    <row r="451" spans="1:14">
      <c r="A451" t="str">
        <f>"Norman"</f>
        <v>Norman</v>
      </c>
      <c r="B451">
        <v>0</v>
      </c>
      <c r="D451">
        <v>1</v>
      </c>
      <c r="E451">
        <v>32</v>
      </c>
      <c r="F451" s="1">
        <v>42433</v>
      </c>
      <c r="G451" s="1">
        <v>42439</v>
      </c>
      <c r="H451">
        <v>14</v>
      </c>
      <c r="I451">
        <v>101</v>
      </c>
      <c r="J451">
        <v>9</v>
      </c>
      <c r="K451">
        <v>34.962937899999993</v>
      </c>
      <c r="L451">
        <v>-97.966161600000007</v>
      </c>
      <c r="M451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451" s="5">
        <f>Table22[[#This Row],[Permit Approval Date]]-Table22[[#This Row],[Permit Submitted Date]]</f>
        <v>9</v>
      </c>
    </row>
    <row r="452" spans="1:14">
      <c r="A452" t="str">
        <f>"Norman"</f>
        <v>Norman</v>
      </c>
      <c r="B452">
        <v>0</v>
      </c>
      <c r="C452">
        <v>1</v>
      </c>
      <c r="D452">
        <v>1</v>
      </c>
      <c r="E452">
        <v>32</v>
      </c>
      <c r="F452" s="1">
        <v>42437</v>
      </c>
      <c r="G452" s="1">
        <v>42446</v>
      </c>
      <c r="H452">
        <v>8</v>
      </c>
      <c r="I452">
        <v>44</v>
      </c>
      <c r="J452">
        <v>11</v>
      </c>
      <c r="K452">
        <v>35.232937899999996</v>
      </c>
      <c r="L452">
        <v>-97.296161600000005</v>
      </c>
      <c r="M452" s="5">
        <f>ACOS(COS(RADIANS(90-$P$2)) *COS(RADIANS(90-Table225[[#This Row],[Latitude]])) +SIN(RADIANS(90-$P$2)) *SIN(RADIANS(90-Table225[[#This Row],[Latitude]])) *COS(RADIANS($Q$2-Table225[[#This Row],[Longitude]]))) *3958.756</f>
        <v>8.6932116417485545</v>
      </c>
      <c r="N452" s="5">
        <f>Table22[[#This Row],[Permit Approval Date]]-Table22[[#This Row],[Permit Submitted Date]]</f>
        <v>6</v>
      </c>
    </row>
    <row r="453" spans="1:14">
      <c r="A453" t="str">
        <f>"Norman"</f>
        <v>Norman</v>
      </c>
      <c r="B453">
        <v>0</v>
      </c>
      <c r="D453">
        <v>2</v>
      </c>
      <c r="E453">
        <v>32</v>
      </c>
      <c r="F453" s="1">
        <v>42459</v>
      </c>
      <c r="G453" s="1">
        <v>42474</v>
      </c>
      <c r="H453">
        <v>8</v>
      </c>
      <c r="I453">
        <v>78</v>
      </c>
      <c r="J453">
        <v>0</v>
      </c>
      <c r="K453">
        <v>36.472937899999998</v>
      </c>
      <c r="L453">
        <v>-98.236161600000003</v>
      </c>
      <c r="M453" s="5">
        <f>ACOS(COS(RADIANS(90-$P$2)) *COS(RADIANS(90-Table225[[#This Row],[Latitude]])) +SIN(RADIANS(90-$P$2)) *SIN(RADIANS(90-Table225[[#This Row],[Latitude]])) *COS(RADIANS($Q$2-Table225[[#This Row],[Longitude]]))) *3958.756</f>
        <v>98.068159364672084</v>
      </c>
      <c r="N453" s="5">
        <f>Table22[[#This Row],[Permit Approval Date]]-Table22[[#This Row],[Permit Submitted Date]]</f>
        <v>13</v>
      </c>
    </row>
    <row r="454" spans="1:14">
      <c r="A454" t="str">
        <f>"Norman"</f>
        <v>Norman</v>
      </c>
      <c r="B454">
        <v>0</v>
      </c>
      <c r="D454">
        <v>1</v>
      </c>
      <c r="E454">
        <v>32</v>
      </c>
      <c r="F454" s="1">
        <v>42471</v>
      </c>
      <c r="G454" s="1">
        <v>42480</v>
      </c>
      <c r="H454">
        <v>8</v>
      </c>
      <c r="I454">
        <v>72</v>
      </c>
      <c r="J454">
        <v>0</v>
      </c>
      <c r="K454">
        <v>35.242937899999994</v>
      </c>
      <c r="L454">
        <v>-97.266161600000004</v>
      </c>
      <c r="M454" s="5">
        <f>ACOS(COS(RADIANS(90-$P$2)) *COS(RADIANS(90-Table225[[#This Row],[Latitude]])) +SIN(RADIANS(90-$P$2)) *SIN(RADIANS(90-Table225[[#This Row],[Latitude]])) *COS(RADIANS($Q$2-Table225[[#This Row],[Longitude]]))) *3958.756</f>
        <v>10.49913770014671</v>
      </c>
      <c r="N454" s="5">
        <f>Table22[[#This Row],[Permit Approval Date]]-Table22[[#This Row],[Permit Submitted Date]]</f>
        <v>21</v>
      </c>
    </row>
    <row r="455" spans="1:14">
      <c r="A455" t="str">
        <f>"Norman"</f>
        <v>Norman</v>
      </c>
      <c r="B455">
        <v>0</v>
      </c>
      <c r="C455">
        <v>1</v>
      </c>
      <c r="D455">
        <v>1</v>
      </c>
      <c r="E455">
        <v>32</v>
      </c>
      <c r="F455" s="1">
        <v>42472</v>
      </c>
      <c r="G455" s="1">
        <v>42482</v>
      </c>
      <c r="H455">
        <v>7</v>
      </c>
      <c r="I455">
        <v>58</v>
      </c>
      <c r="J455">
        <v>13</v>
      </c>
      <c r="K455">
        <v>35.222937899999998</v>
      </c>
      <c r="L455">
        <v>-97.096161600000002</v>
      </c>
      <c r="M455" s="5">
        <f>ACOS(COS(RADIANS(90-$P$2)) *COS(RADIANS(90-Table225[[#This Row],[Latitude]])) +SIN(RADIANS(90-$P$2)) *SIN(RADIANS(90-Table225[[#This Row],[Latitude]])) *COS(RADIANS($Q$2-Table225[[#This Row],[Longitude]]))) *3958.756</f>
        <v>19.81732509012247</v>
      </c>
      <c r="N455" s="5">
        <f>Table22[[#This Row],[Permit Approval Date]]-Table22[[#This Row],[Permit Submitted Date]]</f>
        <v>0</v>
      </c>
    </row>
    <row r="456" spans="1:14">
      <c r="A456" t="str">
        <f>"Norman"</f>
        <v>Norman</v>
      </c>
      <c r="B456">
        <v>0</v>
      </c>
      <c r="D456">
        <v>1</v>
      </c>
      <c r="E456">
        <v>32</v>
      </c>
      <c r="F456" s="1">
        <v>42501</v>
      </c>
      <c r="G456" s="1">
        <v>42501</v>
      </c>
      <c r="H456">
        <v>8</v>
      </c>
      <c r="I456">
        <v>64</v>
      </c>
      <c r="J456">
        <v>0</v>
      </c>
      <c r="K456">
        <v>35.312937899999994</v>
      </c>
      <c r="L456">
        <v>-97.116161599999998</v>
      </c>
      <c r="M456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456" s="5">
        <f>Table22[[#This Row],[Permit Approval Date]]-Table22[[#This Row],[Permit Submitted Date]]</f>
        <v>7</v>
      </c>
    </row>
    <row r="457" spans="1:14">
      <c r="A457" t="str">
        <f>"Norman"</f>
        <v>Norman</v>
      </c>
      <c r="B457">
        <v>0</v>
      </c>
      <c r="D457">
        <v>1</v>
      </c>
      <c r="E457">
        <v>32</v>
      </c>
      <c r="F457" s="1">
        <v>42529</v>
      </c>
      <c r="G457" s="1">
        <v>42541</v>
      </c>
      <c r="H457">
        <v>10</v>
      </c>
      <c r="I457">
        <v>81</v>
      </c>
      <c r="J457">
        <v>0</v>
      </c>
      <c r="K457">
        <v>36.002937899999999</v>
      </c>
      <c r="L457">
        <v>-97.346161600000002</v>
      </c>
      <c r="M457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457" s="5">
        <f>Table22[[#This Row],[Permit Approval Date]]-Table22[[#This Row],[Permit Submitted Date]]</f>
        <v>0</v>
      </c>
    </row>
    <row r="458" spans="1:14">
      <c r="A458" t="str">
        <f>"Norman"</f>
        <v>Norman</v>
      </c>
      <c r="B458">
        <v>0</v>
      </c>
      <c r="C458">
        <v>1</v>
      </c>
      <c r="D458">
        <v>2</v>
      </c>
      <c r="E458">
        <v>32</v>
      </c>
      <c r="F458" s="1">
        <v>42548</v>
      </c>
      <c r="G458" s="1">
        <v>42548</v>
      </c>
      <c r="H458">
        <v>12</v>
      </c>
      <c r="I458">
        <v>90</v>
      </c>
      <c r="J458">
        <v>10.5</v>
      </c>
      <c r="K458">
        <v>36.002937899999999</v>
      </c>
      <c r="L458">
        <v>-97.346161600000002</v>
      </c>
      <c r="M458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458" s="5">
        <f>Table22[[#This Row],[Permit Approval Date]]-Table22[[#This Row],[Permit Submitted Date]]</f>
        <v>12</v>
      </c>
    </row>
    <row r="459" spans="1:14">
      <c r="A459" t="str">
        <f>"Norman"</f>
        <v>Norman</v>
      </c>
      <c r="B459">
        <v>0</v>
      </c>
      <c r="D459">
        <v>1</v>
      </c>
      <c r="E459">
        <v>32</v>
      </c>
      <c r="F459" s="1">
        <v>42556</v>
      </c>
      <c r="G459" s="1">
        <v>42562</v>
      </c>
      <c r="H459">
        <v>10</v>
      </c>
      <c r="I459">
        <v>81</v>
      </c>
      <c r="J459">
        <v>0</v>
      </c>
      <c r="K459">
        <v>35.482937899999996</v>
      </c>
      <c r="L459">
        <v>-97.206161600000001</v>
      </c>
      <c r="M459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459" s="5">
        <f>Table22[[#This Row],[Permit Approval Date]]-Table22[[#This Row],[Permit Submitted Date]]</f>
        <v>0</v>
      </c>
    </row>
    <row r="460" spans="1:14">
      <c r="A460" t="str">
        <f>"Norman"</f>
        <v>Norman</v>
      </c>
      <c r="B460">
        <v>0</v>
      </c>
      <c r="D460">
        <v>1</v>
      </c>
      <c r="E460">
        <v>32</v>
      </c>
      <c r="F460" s="1">
        <v>42566</v>
      </c>
      <c r="G460" s="1">
        <v>42576</v>
      </c>
      <c r="H460">
        <v>6</v>
      </c>
      <c r="I460">
        <v>45</v>
      </c>
      <c r="J460">
        <v>0</v>
      </c>
      <c r="K460">
        <v>35.192937899999997</v>
      </c>
      <c r="L460">
        <v>-97.396161599999999</v>
      </c>
      <c r="M460" s="5">
        <f>ACOS(COS(RADIANS(90-$P$2)) *COS(RADIANS(90-Table225[[#This Row],[Latitude]])) +SIN(RADIANS(90-$P$2)) *SIN(RADIANS(90-Table225[[#This Row],[Latitude]])) *COS(RADIANS($Q$2-Table225[[#This Row],[Longitude]]))) *3958.756</f>
        <v>2.9897876398657939</v>
      </c>
      <c r="N460" s="5">
        <f>Table22[[#This Row],[Permit Approval Date]]-Table22[[#This Row],[Permit Submitted Date]]</f>
        <v>4</v>
      </c>
    </row>
    <row r="461" spans="1:14">
      <c r="A461" t="str">
        <f>"Norman"</f>
        <v>Norman</v>
      </c>
      <c r="B461">
        <v>0</v>
      </c>
      <c r="D461">
        <v>2</v>
      </c>
      <c r="E461">
        <v>32</v>
      </c>
      <c r="F461" s="1">
        <v>42578</v>
      </c>
      <c r="G461" s="1">
        <v>42584</v>
      </c>
      <c r="H461">
        <v>7</v>
      </c>
      <c r="I461">
        <v>48</v>
      </c>
      <c r="J461">
        <v>0</v>
      </c>
      <c r="K461">
        <v>35.042937899999998</v>
      </c>
      <c r="L461">
        <v>-97.486161600000003</v>
      </c>
      <c r="M461" s="5">
        <f>ACOS(COS(RADIANS(90-$P$2)) *COS(RADIANS(90-Table225[[#This Row],[Latitude]])) +SIN(RADIANS(90-$P$2)) *SIN(RADIANS(90-Table225[[#This Row],[Latitude]])) *COS(RADIANS($Q$2-Table225[[#This Row],[Longitude]]))) *3958.756</f>
        <v>11.490650529451814</v>
      </c>
      <c r="N461" s="5">
        <f>Table22[[#This Row],[Permit Approval Date]]-Table22[[#This Row],[Permit Submitted Date]]</f>
        <v>3</v>
      </c>
    </row>
    <row r="462" spans="1:14">
      <c r="A462" t="str">
        <f>"Norman"</f>
        <v>Norman</v>
      </c>
      <c r="B462">
        <v>0</v>
      </c>
      <c r="D462">
        <v>1</v>
      </c>
      <c r="E462">
        <v>32</v>
      </c>
      <c r="F462" s="1">
        <v>42579</v>
      </c>
      <c r="G462" s="1">
        <v>42579</v>
      </c>
      <c r="H462">
        <v>4</v>
      </c>
      <c r="I462">
        <v>44</v>
      </c>
      <c r="J462">
        <v>0</v>
      </c>
      <c r="K462">
        <v>35.732937899999996</v>
      </c>
      <c r="L462">
        <v>-97.156161600000004</v>
      </c>
      <c r="M462" s="5">
        <f>ACOS(COS(RADIANS(90-$P$2)) *COS(RADIANS(90-Table225[[#This Row],[Latitude]])) +SIN(RADIANS(90-$P$2)) *SIN(RADIANS(90-Table225[[#This Row],[Latitude]])) *COS(RADIANS($Q$2-Table225[[#This Row],[Longitude]]))) *3958.756</f>
        <v>39.903915270050199</v>
      </c>
      <c r="N462" s="5">
        <f>Table22[[#This Row],[Permit Approval Date]]-Table22[[#This Row],[Permit Submitted Date]]</f>
        <v>1</v>
      </c>
    </row>
    <row r="463" spans="1:14">
      <c r="A463" t="str">
        <f>"Norman"</f>
        <v>Norman</v>
      </c>
      <c r="B463">
        <v>0</v>
      </c>
      <c r="D463">
        <v>1</v>
      </c>
      <c r="E463">
        <v>32</v>
      </c>
      <c r="F463" s="1">
        <v>42654</v>
      </c>
      <c r="G463" s="1">
        <v>42663</v>
      </c>
      <c r="H463">
        <v>12</v>
      </c>
      <c r="I463">
        <v>85.66</v>
      </c>
      <c r="J463">
        <v>0</v>
      </c>
      <c r="K463">
        <v>35.212937899999993</v>
      </c>
      <c r="L463">
        <v>-97.576161600000006</v>
      </c>
      <c r="M463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463" s="5">
        <f>Table22[[#This Row],[Permit Approval Date]]-Table22[[#This Row],[Permit Submitted Date]]</f>
        <v>0</v>
      </c>
    </row>
    <row r="464" spans="1:14">
      <c r="A464" t="str">
        <f>"Norman"</f>
        <v>Norman</v>
      </c>
      <c r="B464">
        <v>0</v>
      </c>
      <c r="D464">
        <v>1</v>
      </c>
      <c r="E464">
        <v>32</v>
      </c>
      <c r="F464" s="1">
        <v>42660</v>
      </c>
      <c r="G464" s="1">
        <v>42660</v>
      </c>
      <c r="H464">
        <v>8</v>
      </c>
      <c r="I464">
        <v>64.39</v>
      </c>
      <c r="J464">
        <v>0</v>
      </c>
      <c r="K464">
        <v>35.232937899999996</v>
      </c>
      <c r="L464">
        <v>-97.006161599999999</v>
      </c>
      <c r="M464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464" s="5">
        <f>Table22[[#This Row],[Permit Approval Date]]-Table22[[#This Row],[Permit Submitted Date]]</f>
        <v>12</v>
      </c>
    </row>
    <row r="465" spans="1:14">
      <c r="A465" t="str">
        <f>"Norman"</f>
        <v>Norman</v>
      </c>
      <c r="B465">
        <v>0</v>
      </c>
      <c r="D465">
        <v>1</v>
      </c>
      <c r="E465">
        <v>32</v>
      </c>
      <c r="F465" s="1">
        <v>42661</v>
      </c>
      <c r="G465" s="1">
        <v>42670</v>
      </c>
      <c r="H465">
        <v>10</v>
      </c>
      <c r="I465">
        <v>82.71</v>
      </c>
      <c r="J465">
        <v>0</v>
      </c>
      <c r="K465">
        <v>35.212937899999993</v>
      </c>
      <c r="L465">
        <v>-97.576161600000006</v>
      </c>
      <c r="M465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465" s="5">
        <f>Table22[[#This Row],[Permit Approval Date]]-Table22[[#This Row],[Permit Submitted Date]]</f>
        <v>20</v>
      </c>
    </row>
    <row r="466" spans="1:14">
      <c r="A466" t="str">
        <f>"Norman"</f>
        <v>Norman</v>
      </c>
      <c r="B466">
        <v>0</v>
      </c>
      <c r="D466">
        <v>1</v>
      </c>
      <c r="E466">
        <v>32</v>
      </c>
      <c r="F466" s="1">
        <v>42711</v>
      </c>
      <c r="G466" s="1">
        <v>42719</v>
      </c>
      <c r="H466">
        <v>12</v>
      </c>
      <c r="I466">
        <v>108.02999999999999</v>
      </c>
      <c r="J466">
        <v>0</v>
      </c>
      <c r="K466">
        <v>35.352937899999993</v>
      </c>
      <c r="L466">
        <v>-97.196161599999996</v>
      </c>
      <c r="M466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466" s="5">
        <f>Table22[[#This Row],[Permit Approval Date]]-Table22[[#This Row],[Permit Submitted Date]]</f>
        <v>7</v>
      </c>
    </row>
    <row r="467" spans="1:14">
      <c r="A467" t="str">
        <f>"Norman"</f>
        <v>Norman</v>
      </c>
      <c r="B467">
        <v>0</v>
      </c>
      <c r="C467">
        <v>1</v>
      </c>
      <c r="D467">
        <v>1</v>
      </c>
      <c r="E467">
        <v>32</v>
      </c>
      <c r="F467" s="1">
        <v>42712</v>
      </c>
      <c r="G467" s="1">
        <v>42712</v>
      </c>
      <c r="H467">
        <v>23</v>
      </c>
      <c r="I467">
        <v>164.95999999999998</v>
      </c>
      <c r="J467">
        <v>12.81</v>
      </c>
      <c r="K467">
        <v>35.662937899999996</v>
      </c>
      <c r="L467">
        <v>-97.076161600000006</v>
      </c>
      <c r="M467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467" s="5">
        <f>Table22[[#This Row],[Permit Approval Date]]-Table22[[#This Row],[Permit Submitted Date]]</f>
        <v>21</v>
      </c>
    </row>
    <row r="468" spans="1:14">
      <c r="A468" t="str">
        <f>"Norman"</f>
        <v>Norman</v>
      </c>
      <c r="B468">
        <v>0</v>
      </c>
      <c r="D468">
        <v>1</v>
      </c>
      <c r="E468">
        <v>32</v>
      </c>
      <c r="F468" s="1">
        <v>42718</v>
      </c>
      <c r="G468" s="1">
        <v>42726</v>
      </c>
      <c r="H468">
        <v>31</v>
      </c>
      <c r="I468">
        <v>227.72000000000006</v>
      </c>
      <c r="J468">
        <v>3.46</v>
      </c>
      <c r="K468">
        <v>35.602937899999993</v>
      </c>
      <c r="L468">
        <v>-97.686161600000005</v>
      </c>
      <c r="M468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468" s="5">
        <f>Table22[[#This Row],[Permit Approval Date]]-Table22[[#This Row],[Permit Submitted Date]]</f>
        <v>0</v>
      </c>
    </row>
    <row r="469" spans="1:14">
      <c r="A469" t="str">
        <f>"Norman"</f>
        <v>Norman</v>
      </c>
      <c r="B469">
        <v>0</v>
      </c>
      <c r="D469">
        <v>1</v>
      </c>
      <c r="E469">
        <v>32</v>
      </c>
      <c r="F469" s="1">
        <v>42755</v>
      </c>
      <c r="G469" s="1">
        <v>42755</v>
      </c>
      <c r="H469">
        <v>8</v>
      </c>
      <c r="I469">
        <v>68.22</v>
      </c>
      <c r="J469">
        <v>0</v>
      </c>
      <c r="K469">
        <v>35.472937899999998</v>
      </c>
      <c r="L469">
        <v>-97.026161599999995</v>
      </c>
      <c r="M469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469" s="5">
        <f>Table22[[#This Row],[Permit Approval Date]]-Table22[[#This Row],[Permit Submitted Date]]</f>
        <v>14</v>
      </c>
    </row>
    <row r="470" spans="1:14">
      <c r="A470" t="str">
        <f>"Norman"</f>
        <v>Norman</v>
      </c>
      <c r="B470">
        <v>0</v>
      </c>
      <c r="D470">
        <v>1</v>
      </c>
      <c r="E470">
        <v>32</v>
      </c>
      <c r="F470" s="1">
        <v>42755</v>
      </c>
      <c r="G470" s="1">
        <v>42755</v>
      </c>
      <c r="H470">
        <v>5</v>
      </c>
      <c r="I470">
        <v>35.67</v>
      </c>
      <c r="J470">
        <v>0</v>
      </c>
      <c r="K470">
        <v>35.282937899999993</v>
      </c>
      <c r="L470">
        <v>-97.986161600000003</v>
      </c>
      <c r="M470" s="5">
        <f>ACOS(COS(RADIANS(90-$P$2)) *COS(RADIANS(90-Table225[[#This Row],[Latitude]])) +SIN(RADIANS(90-$P$2)) *SIN(RADIANS(90-Table225[[#This Row],[Latitude]])) *COS(RADIANS($Q$2-Table225[[#This Row],[Longitude]]))) *3958.756</f>
        <v>30.905216772083463</v>
      </c>
      <c r="N470" s="5">
        <f>Table22[[#This Row],[Permit Approval Date]]-Table22[[#This Row],[Permit Submitted Date]]</f>
        <v>0</v>
      </c>
    </row>
    <row r="471" spans="1:14">
      <c r="A471" t="str">
        <f>"Norman"</f>
        <v>Norman</v>
      </c>
      <c r="B471">
        <v>0</v>
      </c>
      <c r="D471">
        <v>1</v>
      </c>
      <c r="E471">
        <v>32</v>
      </c>
      <c r="F471" s="1">
        <v>42782</v>
      </c>
      <c r="G471" s="1">
        <v>42789</v>
      </c>
      <c r="H471">
        <v>10</v>
      </c>
      <c r="I471">
        <v>56.72999999999999</v>
      </c>
      <c r="J471">
        <v>0</v>
      </c>
      <c r="K471">
        <v>34.982937899999996</v>
      </c>
      <c r="L471">
        <v>-97.396161599999999</v>
      </c>
      <c r="M471" s="5">
        <f>ACOS(COS(RADIANS(90-$P$2)) *COS(RADIANS(90-Table225[[#This Row],[Latitude]])) +SIN(RADIANS(90-$P$2)) *SIN(RADIANS(90-Table225[[#This Row],[Latitude]])) *COS(RADIANS($Q$2-Table225[[#This Row],[Longitude]]))) *3958.756</f>
        <v>15.67853663998685</v>
      </c>
      <c r="N471" s="5">
        <f>Table22[[#This Row],[Permit Approval Date]]-Table22[[#This Row],[Permit Submitted Date]]</f>
        <v>1</v>
      </c>
    </row>
    <row r="472" spans="1:14">
      <c r="A472" t="str">
        <f>"Norman"</f>
        <v>Norman</v>
      </c>
      <c r="B472">
        <v>1</v>
      </c>
      <c r="C472">
        <v>1</v>
      </c>
      <c r="D472">
        <v>1</v>
      </c>
      <c r="E472">
        <v>32</v>
      </c>
      <c r="F472" s="1">
        <v>42782</v>
      </c>
      <c r="G472" s="1">
        <v>42793</v>
      </c>
      <c r="H472">
        <v>8</v>
      </c>
      <c r="I472">
        <v>38.35</v>
      </c>
      <c r="J472">
        <v>11.020000000000001</v>
      </c>
      <c r="K472">
        <v>35.120055100000094</v>
      </c>
      <c r="L472">
        <v>-96.9822104</v>
      </c>
      <c r="M472" s="5">
        <f>ACOS(COS(RADIANS(90-$P$2)) *COS(RADIANS(90-Table225[[#This Row],[Latitude]])) +SIN(RADIANS(90-$P$2)) *SIN(RADIANS(90-Table225[[#This Row],[Latitude]])) *COS(RADIANS($Q$2-Table225[[#This Row],[Longitude]]))) *3958.756</f>
        <v>26.896835715087352</v>
      </c>
      <c r="N472" s="5">
        <f>Table22[[#This Row],[Permit Approval Date]]-Table22[[#This Row],[Permit Submitted Date]]</f>
        <v>7</v>
      </c>
    </row>
    <row r="473" spans="1:14">
      <c r="A473" t="str">
        <f>"Norman"</f>
        <v>Norman</v>
      </c>
      <c r="B473">
        <v>0</v>
      </c>
      <c r="D473">
        <v>1</v>
      </c>
      <c r="E473">
        <v>32</v>
      </c>
      <c r="F473" s="1">
        <v>42808</v>
      </c>
      <c r="G473" s="1">
        <v>42818</v>
      </c>
      <c r="H473">
        <v>11</v>
      </c>
      <c r="I473">
        <v>98.89</v>
      </c>
      <c r="J473">
        <v>0</v>
      </c>
      <c r="K473">
        <v>35.162937899999996</v>
      </c>
      <c r="L473">
        <v>-96.9261616</v>
      </c>
      <c r="M473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473" s="5">
        <f>Table22[[#This Row],[Permit Approval Date]]-Table22[[#This Row],[Permit Submitted Date]]</f>
        <v>4</v>
      </c>
    </row>
    <row r="474" spans="1:14">
      <c r="A474" t="str">
        <f>"Norman"</f>
        <v>Norman</v>
      </c>
      <c r="B474">
        <v>0</v>
      </c>
      <c r="D474">
        <v>1</v>
      </c>
      <c r="E474">
        <v>32</v>
      </c>
      <c r="F474" s="1">
        <v>42814</v>
      </c>
      <c r="G474" s="1">
        <v>42817</v>
      </c>
      <c r="H474">
        <v>5</v>
      </c>
      <c r="I474">
        <v>48.97</v>
      </c>
      <c r="J474">
        <v>0</v>
      </c>
      <c r="K474">
        <v>35.362937899999999</v>
      </c>
      <c r="L474">
        <v>-97.236161600000003</v>
      </c>
      <c r="M474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474" s="5">
        <f>Table22[[#This Row],[Permit Approval Date]]-Table22[[#This Row],[Permit Submitted Date]]</f>
        <v>5</v>
      </c>
    </row>
    <row r="475" spans="1:14">
      <c r="A475" t="str">
        <f>"Norman"</f>
        <v>Norman</v>
      </c>
      <c r="B475">
        <v>0</v>
      </c>
      <c r="D475">
        <v>1</v>
      </c>
      <c r="E475">
        <v>32</v>
      </c>
      <c r="F475" s="1">
        <v>42843</v>
      </c>
      <c r="G475" s="1">
        <v>42850</v>
      </c>
      <c r="H475">
        <v>3</v>
      </c>
      <c r="I475">
        <v>27.67</v>
      </c>
      <c r="J475">
        <v>0</v>
      </c>
      <c r="K475">
        <v>35.482937899999996</v>
      </c>
      <c r="L475">
        <v>-97.206161600000001</v>
      </c>
      <c r="M475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475" s="5">
        <f>Table22[[#This Row],[Permit Approval Date]]-Table22[[#This Row],[Permit Submitted Date]]</f>
        <v>4</v>
      </c>
    </row>
    <row r="476" spans="1:14">
      <c r="A476" t="str">
        <f>"Norman"</f>
        <v>Norman</v>
      </c>
      <c r="B476">
        <v>0</v>
      </c>
      <c r="D476">
        <v>2</v>
      </c>
      <c r="E476">
        <v>32</v>
      </c>
      <c r="F476" s="1">
        <v>42850</v>
      </c>
      <c r="G476" s="1">
        <v>42858</v>
      </c>
      <c r="H476">
        <v>6</v>
      </c>
      <c r="I476">
        <v>48.099999999999994</v>
      </c>
      <c r="J476">
        <v>0</v>
      </c>
      <c r="K476">
        <v>35.212937899999993</v>
      </c>
      <c r="L476">
        <v>-97.576161600000006</v>
      </c>
      <c r="M476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476" s="5">
        <f>Table22[[#This Row],[Permit Approval Date]]-Table22[[#This Row],[Permit Submitted Date]]</f>
        <v>0</v>
      </c>
    </row>
    <row r="477" spans="1:14">
      <c r="A477" t="str">
        <f>"Norman"</f>
        <v>Norman</v>
      </c>
      <c r="B477">
        <v>0</v>
      </c>
      <c r="D477">
        <v>1</v>
      </c>
      <c r="E477">
        <v>32</v>
      </c>
      <c r="F477" s="1">
        <v>42885</v>
      </c>
      <c r="G477" s="1">
        <v>42888</v>
      </c>
      <c r="H477">
        <v>9</v>
      </c>
      <c r="I477">
        <v>35.4</v>
      </c>
      <c r="J477">
        <v>6.35</v>
      </c>
      <c r="K477">
        <v>35.232937899999996</v>
      </c>
      <c r="L477">
        <v>-97.1761616</v>
      </c>
      <c r="M477" s="5">
        <f>ACOS(COS(RADIANS(90-$P$2)) *COS(RADIANS(90-Table225[[#This Row],[Latitude]])) +SIN(RADIANS(90-$P$2)) *SIN(RADIANS(90-Table225[[#This Row],[Latitude]])) *COS(RADIANS($Q$2-Table225[[#This Row],[Longitude]]))) *3958.756</f>
        <v>15.378616388051286</v>
      </c>
      <c r="N477" s="5">
        <f>Table22[[#This Row],[Permit Approval Date]]-Table22[[#This Row],[Permit Submitted Date]]</f>
        <v>7</v>
      </c>
    </row>
    <row r="478" spans="1:14">
      <c r="A478" t="str">
        <f>"Norman"</f>
        <v>Norman</v>
      </c>
      <c r="B478">
        <v>1</v>
      </c>
      <c r="D478">
        <v>1</v>
      </c>
      <c r="E478">
        <v>32</v>
      </c>
      <c r="F478" s="1">
        <v>42948</v>
      </c>
      <c r="G478" s="1">
        <v>42948</v>
      </c>
      <c r="H478">
        <v>7</v>
      </c>
      <c r="I478">
        <v>55.760000000000005</v>
      </c>
      <c r="J478">
        <v>0</v>
      </c>
      <c r="K478">
        <v>35.280557000000002</v>
      </c>
      <c r="L478">
        <v>-97.320181399999996</v>
      </c>
      <c r="M478" s="5">
        <f>ACOS(COS(RADIANS(90-$P$2)) *COS(RADIANS(90-Table225[[#This Row],[Latitude]])) +SIN(RADIANS(90-$P$2)) *SIN(RADIANS(90-Table225[[#This Row],[Latitude]])) *COS(RADIANS($Q$2-Table225[[#This Row],[Longitude]]))) *3958.756</f>
        <v>8.7973049412467539</v>
      </c>
      <c r="N478" s="5">
        <f>Table22[[#This Row],[Permit Approval Date]]-Table22[[#This Row],[Permit Submitted Date]]</f>
        <v>2</v>
      </c>
    </row>
    <row r="479" spans="1:14">
      <c r="A479" t="str">
        <f>"Norman"</f>
        <v>Norman</v>
      </c>
      <c r="B479">
        <v>1</v>
      </c>
      <c r="D479">
        <v>1</v>
      </c>
      <c r="E479">
        <v>32</v>
      </c>
      <c r="F479" s="1">
        <v>42948</v>
      </c>
      <c r="G479" s="1">
        <v>42961</v>
      </c>
      <c r="H479">
        <v>5</v>
      </c>
      <c r="I479">
        <v>44.730000000000004</v>
      </c>
      <c r="J479">
        <v>0</v>
      </c>
      <c r="K479">
        <v>35.313924999999998</v>
      </c>
      <c r="L479">
        <v>-97.169213999999997</v>
      </c>
      <c r="M479" s="5">
        <f>ACOS(COS(RADIANS(90-$P$2)) *COS(RADIANS(90-Table225[[#This Row],[Latitude]])) +SIN(RADIANS(90-$P$2)) *SIN(RADIANS(90-Table225[[#This Row],[Latitude]])) *COS(RADIANS($Q$2-Table225[[#This Row],[Longitude]]))) *3958.756</f>
        <v>17.334132273994324</v>
      </c>
      <c r="N479" s="5">
        <f>Table22[[#This Row],[Permit Approval Date]]-Table22[[#This Row],[Permit Submitted Date]]</f>
        <v>2</v>
      </c>
    </row>
    <row r="480" spans="1:14">
      <c r="A480" t="str">
        <f>"Norman"</f>
        <v>Norman</v>
      </c>
      <c r="B480">
        <v>0</v>
      </c>
      <c r="D480">
        <v>1</v>
      </c>
      <c r="E480">
        <v>32</v>
      </c>
      <c r="F480" s="1">
        <v>42956</v>
      </c>
      <c r="G480" s="1">
        <v>42964</v>
      </c>
      <c r="H480">
        <v>6</v>
      </c>
      <c r="I480">
        <v>47.21</v>
      </c>
      <c r="J480">
        <v>0</v>
      </c>
      <c r="K480">
        <v>35.212937899999993</v>
      </c>
      <c r="L480">
        <v>-97.576161600000006</v>
      </c>
      <c r="M480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480" s="5">
        <f>Table22[[#This Row],[Permit Approval Date]]-Table22[[#This Row],[Permit Submitted Date]]</f>
        <v>0</v>
      </c>
    </row>
    <row r="481" spans="1:14">
      <c r="A481" t="str">
        <f>"Norman"</f>
        <v>Norman</v>
      </c>
      <c r="B481">
        <v>1</v>
      </c>
      <c r="D481">
        <v>1</v>
      </c>
      <c r="E481">
        <v>32</v>
      </c>
      <c r="F481" s="1">
        <v>42990</v>
      </c>
      <c r="G481" s="1">
        <v>42991</v>
      </c>
      <c r="H481">
        <v>11</v>
      </c>
      <c r="I481">
        <v>97.289999999999992</v>
      </c>
      <c r="J481">
        <v>0</v>
      </c>
      <c r="K481">
        <v>35.473621399999999</v>
      </c>
      <c r="L481">
        <v>-97.499232199999994</v>
      </c>
      <c r="M481" s="5">
        <f>ACOS(COS(RADIANS(90-$P$2)) *COS(RADIANS(90-Table225[[#This Row],[Latitude]])) +SIN(RADIANS(90-$P$2)) *SIN(RADIANS(90-Table225[[#This Row],[Latitude]])) *COS(RADIANS($Q$2-Table225[[#This Row],[Longitude]]))) *3958.756</f>
        <v>18.722413910126015</v>
      </c>
      <c r="N481" s="5">
        <f>Table22[[#This Row],[Permit Approval Date]]-Table22[[#This Row],[Permit Submitted Date]]</f>
        <v>20</v>
      </c>
    </row>
    <row r="482" spans="1:14">
      <c r="A482" t="str">
        <f>"Norman"</f>
        <v>Norman</v>
      </c>
      <c r="B482">
        <v>0</v>
      </c>
      <c r="D482">
        <v>1</v>
      </c>
      <c r="E482">
        <v>32</v>
      </c>
      <c r="F482" s="1">
        <v>42990</v>
      </c>
      <c r="G482" s="1">
        <v>42999</v>
      </c>
      <c r="H482">
        <v>10</v>
      </c>
      <c r="I482">
        <v>76.13</v>
      </c>
      <c r="J482">
        <v>0</v>
      </c>
      <c r="K482">
        <v>35.602937899999993</v>
      </c>
      <c r="L482">
        <v>-97.686161600000005</v>
      </c>
      <c r="M482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482" s="5">
        <f>Table22[[#This Row],[Permit Approval Date]]-Table22[[#This Row],[Permit Submitted Date]]</f>
        <v>0</v>
      </c>
    </row>
    <row r="483" spans="1:14">
      <c r="A483" t="str">
        <f>"Norman"</f>
        <v>Norman</v>
      </c>
      <c r="B483">
        <v>1</v>
      </c>
      <c r="D483">
        <v>2</v>
      </c>
      <c r="E483">
        <v>32</v>
      </c>
      <c r="F483" s="1">
        <v>42999</v>
      </c>
      <c r="G483" s="1">
        <v>42999</v>
      </c>
      <c r="H483">
        <v>13</v>
      </c>
      <c r="I483">
        <v>92.88</v>
      </c>
      <c r="J483">
        <v>3.8</v>
      </c>
      <c r="K483">
        <v>35.310557000000003</v>
      </c>
      <c r="L483">
        <v>-97.71018140000001</v>
      </c>
      <c r="M483" s="5">
        <f>ACOS(COS(RADIANS(90-$P$2)) *COS(RADIANS(90-Table225[[#This Row],[Latitude]])) +SIN(RADIANS(90-$P$2)) *SIN(RADIANS(90-Table225[[#This Row],[Latitude]])) *COS(RADIANS($Q$2-Table225[[#This Row],[Longitude]]))) *3958.756</f>
        <v>16.529734858429485</v>
      </c>
      <c r="N483" s="5">
        <f>Table22[[#This Row],[Permit Approval Date]]-Table22[[#This Row],[Permit Submitted Date]]</f>
        <v>0</v>
      </c>
    </row>
    <row r="484" spans="1:14">
      <c r="A484" t="str">
        <f>"Norman"</f>
        <v>Norman</v>
      </c>
      <c r="B484">
        <v>1</v>
      </c>
      <c r="C484">
        <v>1</v>
      </c>
      <c r="D484">
        <v>1</v>
      </c>
      <c r="E484">
        <v>32</v>
      </c>
      <c r="F484" s="1">
        <v>43000</v>
      </c>
      <c r="G484" s="1">
        <v>43010</v>
      </c>
      <c r="H484">
        <v>12</v>
      </c>
      <c r="I484">
        <v>57.870000000000005</v>
      </c>
      <c r="J484">
        <v>17.53</v>
      </c>
      <c r="K484">
        <v>35.153925000000001</v>
      </c>
      <c r="L484">
        <v>-97.259214</v>
      </c>
      <c r="M484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484" s="5">
        <f>Table22[[#This Row],[Permit Approval Date]]-Table22[[#This Row],[Permit Submitted Date]]</f>
        <v>6</v>
      </c>
    </row>
    <row r="485" spans="1:14">
      <c r="A485" t="str">
        <f>"Norman"</f>
        <v>Norman</v>
      </c>
      <c r="B485">
        <v>1</v>
      </c>
      <c r="D485">
        <v>1</v>
      </c>
      <c r="E485">
        <v>32</v>
      </c>
      <c r="F485" s="1">
        <v>43006</v>
      </c>
      <c r="G485" s="1">
        <v>43012</v>
      </c>
      <c r="H485">
        <v>6</v>
      </c>
      <c r="I485">
        <v>48.120000000000005</v>
      </c>
      <c r="J485">
        <v>3.52</v>
      </c>
      <c r="K485">
        <v>35.303925</v>
      </c>
      <c r="L485">
        <v>-97.339213999999998</v>
      </c>
      <c r="M485" s="5">
        <f>ACOS(COS(RADIANS(90-$P$2)) *COS(RADIANS(90-Table225[[#This Row],[Latitude]])) +SIN(RADIANS(90-$P$2)) *SIN(RADIANS(90-Table225[[#This Row],[Latitude]])) *COS(RADIANS($Q$2-Table225[[#This Row],[Longitude]]))) *3958.756</f>
        <v>9.079433648522528</v>
      </c>
      <c r="N485" s="5">
        <f>Table22[[#This Row],[Permit Approval Date]]-Table22[[#This Row],[Permit Submitted Date]]</f>
        <v>7</v>
      </c>
    </row>
    <row r="486" spans="1:14">
      <c r="A486" t="str">
        <f>"Norman"</f>
        <v>Norman</v>
      </c>
      <c r="B486">
        <v>1</v>
      </c>
      <c r="D486">
        <v>1</v>
      </c>
      <c r="E486">
        <v>32</v>
      </c>
      <c r="F486" s="1">
        <v>43010</v>
      </c>
      <c r="G486" s="1">
        <v>43020</v>
      </c>
      <c r="H486">
        <v>5</v>
      </c>
      <c r="I486">
        <v>60.85</v>
      </c>
      <c r="J486">
        <v>0</v>
      </c>
      <c r="K486">
        <v>35.473925000000001</v>
      </c>
      <c r="L486">
        <v>-98.429214000000002</v>
      </c>
      <c r="M486" s="5">
        <f>ACOS(COS(RADIANS(90-$P$2)) *COS(RADIANS(90-Table225[[#This Row],[Latitude]])) +SIN(RADIANS(90-$P$2)) *SIN(RADIANS(90-Table225[[#This Row],[Latitude]])) *COS(RADIANS($Q$2-Table225[[#This Row],[Longitude]]))) *3958.756</f>
        <v>58.390967403862355</v>
      </c>
      <c r="N486" s="5">
        <f>Table22[[#This Row],[Permit Approval Date]]-Table22[[#This Row],[Permit Submitted Date]]</f>
        <v>0</v>
      </c>
    </row>
    <row r="487" spans="1:14">
      <c r="A487" t="str">
        <f>"Norman"</f>
        <v>Norman</v>
      </c>
      <c r="B487">
        <v>1</v>
      </c>
      <c r="D487">
        <v>1</v>
      </c>
      <c r="E487">
        <v>32</v>
      </c>
      <c r="F487" s="1">
        <v>43012</v>
      </c>
      <c r="G487" s="1">
        <v>43035</v>
      </c>
      <c r="H487">
        <v>4</v>
      </c>
      <c r="I487">
        <v>46.07</v>
      </c>
      <c r="J487">
        <v>0</v>
      </c>
      <c r="K487">
        <v>35.193925</v>
      </c>
      <c r="L487">
        <v>-97.029213999999996</v>
      </c>
      <c r="M487" s="5">
        <f>ACOS(COS(RADIANS(90-$P$2)) *COS(RADIANS(90-Table225[[#This Row],[Latitude]])) +SIN(RADIANS(90-$P$2)) *SIN(RADIANS(90-Table225[[#This Row],[Latitude]])) *COS(RADIANS($Q$2-Table225[[#This Row],[Longitude]]))) *3958.756</f>
        <v>23.581293156455043</v>
      </c>
      <c r="N487" s="5">
        <f>Table22[[#This Row],[Permit Approval Date]]-Table22[[#This Row],[Permit Submitted Date]]</f>
        <v>8</v>
      </c>
    </row>
    <row r="488" spans="1:14">
      <c r="A488" t="str">
        <f>"Norman"</f>
        <v>Norman</v>
      </c>
      <c r="B488">
        <v>1</v>
      </c>
      <c r="D488">
        <v>1</v>
      </c>
      <c r="E488">
        <v>32</v>
      </c>
      <c r="F488" s="1">
        <v>43025</v>
      </c>
      <c r="G488" s="1">
        <v>43025</v>
      </c>
      <c r="H488">
        <v>5</v>
      </c>
      <c r="I488">
        <v>35.32</v>
      </c>
      <c r="J488">
        <v>5.1899999999999995</v>
      </c>
      <c r="K488">
        <v>34.593924999999999</v>
      </c>
      <c r="L488">
        <v>-97.979213999999999</v>
      </c>
      <c r="M488" s="5">
        <f>ACOS(COS(RADIANS(90-$P$2)) *COS(RADIANS(90-Table225[[#This Row],[Latitude]])) +SIN(RADIANS(90-$P$2)) *SIN(RADIANS(90-Table225[[#This Row],[Latitude]])) *COS(RADIANS($Q$2-Table225[[#This Row],[Longitude]]))) *3958.756</f>
        <v>51.958792222098623</v>
      </c>
      <c r="N488" s="5">
        <f>Table22[[#This Row],[Permit Approval Date]]-Table22[[#This Row],[Permit Submitted Date]]</f>
        <v>8</v>
      </c>
    </row>
    <row r="489" spans="1:14">
      <c r="A489" t="str">
        <f>"Norman"</f>
        <v>Norman</v>
      </c>
      <c r="B489">
        <v>1</v>
      </c>
      <c r="C489">
        <v>1</v>
      </c>
      <c r="D489">
        <v>1</v>
      </c>
      <c r="E489">
        <v>32</v>
      </c>
      <c r="F489" s="1">
        <v>43039</v>
      </c>
      <c r="G489" s="1">
        <v>43039</v>
      </c>
      <c r="H489">
        <v>9</v>
      </c>
      <c r="I489">
        <v>62.58</v>
      </c>
      <c r="J489">
        <v>10.669999999999998</v>
      </c>
      <c r="K489">
        <v>34.562937899999994</v>
      </c>
      <c r="L489">
        <v>-97.336161599999997</v>
      </c>
      <c r="M489" s="5">
        <f>ACOS(COS(RADIANS(90-$P$2)) *COS(RADIANS(90-Table225[[#This Row],[Latitude]])) +SIN(RADIANS(90-$P$2)) *SIN(RADIANS(90-Table225[[#This Row],[Latitude]])) *COS(RADIANS($Q$2-Table225[[#This Row],[Longitude]]))) *3958.756</f>
        <v>44.874898972844889</v>
      </c>
      <c r="N489" s="5">
        <f>Table22[[#This Row],[Permit Approval Date]]-Table22[[#This Row],[Permit Submitted Date]]</f>
        <v>8</v>
      </c>
    </row>
    <row r="490" spans="1:14">
      <c r="A490" t="str">
        <f>"Norman"</f>
        <v>Norman</v>
      </c>
      <c r="B490">
        <v>1</v>
      </c>
      <c r="D490">
        <v>1</v>
      </c>
      <c r="E490">
        <v>32</v>
      </c>
      <c r="F490" s="1">
        <v>43048</v>
      </c>
      <c r="G490" s="1">
        <v>43055</v>
      </c>
      <c r="H490">
        <v>6</v>
      </c>
      <c r="I490">
        <v>58.429999999999993</v>
      </c>
      <c r="J490">
        <v>0</v>
      </c>
      <c r="K490">
        <v>35.208142000000002</v>
      </c>
      <c r="L490">
        <v>-97.335610999999986</v>
      </c>
      <c r="M490" s="5">
        <f>ACOS(COS(RADIANS(90-$P$2)) *COS(RADIANS(90-Table225[[#This Row],[Latitude]])) +SIN(RADIANS(90-$P$2)) *SIN(RADIANS(90-Table225[[#This Row],[Latitude]])) *COS(RADIANS($Q$2-Table225[[#This Row],[Longitude]]))) *3958.756</f>
        <v>6.2685173478590626</v>
      </c>
      <c r="N490" s="5">
        <f>Table22[[#This Row],[Permit Approval Date]]-Table22[[#This Row],[Permit Submitted Date]]</f>
        <v>3</v>
      </c>
    </row>
    <row r="491" spans="1:14">
      <c r="A491" t="str">
        <f>"Norman"</f>
        <v>Norman</v>
      </c>
      <c r="B491">
        <v>1</v>
      </c>
      <c r="D491">
        <v>1</v>
      </c>
      <c r="E491">
        <v>32</v>
      </c>
      <c r="F491" s="1">
        <v>43066</v>
      </c>
      <c r="G491" s="1">
        <v>43066</v>
      </c>
      <c r="H491">
        <v>8</v>
      </c>
      <c r="I491">
        <v>54.03</v>
      </c>
      <c r="J491">
        <v>2.25</v>
      </c>
      <c r="K491">
        <v>35.210556999999994</v>
      </c>
      <c r="L491">
        <v>-97.610181400000016</v>
      </c>
      <c r="M491" s="5">
        <f>ACOS(COS(RADIANS(90-$P$2)) *COS(RADIANS(90-Table225[[#This Row],[Latitude]])) +SIN(RADIANS(90-$P$2)) *SIN(RADIANS(90-Table225[[#This Row],[Latitude]])) *COS(RADIANS($Q$2-Table225[[#This Row],[Longitude]]))) *3958.756</f>
        <v>9.2388710109045373</v>
      </c>
      <c r="N491" s="5">
        <f>Table22[[#This Row],[Permit Approval Date]]-Table22[[#This Row],[Permit Submitted Date]]</f>
        <v>12</v>
      </c>
    </row>
    <row r="492" spans="1:14">
      <c r="A492" t="str">
        <f>"Norman"</f>
        <v>Norman</v>
      </c>
      <c r="B492">
        <v>1</v>
      </c>
      <c r="D492">
        <v>1</v>
      </c>
      <c r="E492">
        <v>32</v>
      </c>
      <c r="F492" s="1">
        <v>43066</v>
      </c>
      <c r="G492" s="1">
        <v>43074</v>
      </c>
      <c r="H492">
        <v>6</v>
      </c>
      <c r="I492">
        <v>28.12</v>
      </c>
      <c r="J492">
        <v>6.38</v>
      </c>
      <c r="K492">
        <v>35.203924999999998</v>
      </c>
      <c r="L492">
        <v>-97.459214000000003</v>
      </c>
      <c r="M492" s="5">
        <f>ACOS(COS(RADIANS(90-$P$2)) *COS(RADIANS(90-Table225[[#This Row],[Latitude]])) +SIN(RADIANS(90-$P$2)) *SIN(RADIANS(90-Table225[[#This Row],[Latitude]])) *COS(RADIANS($Q$2-Table225[[#This Row],[Longitude]]))) *3958.756</f>
        <v>0.72632740937908113</v>
      </c>
      <c r="N492" s="5">
        <f>Table22[[#This Row],[Permit Approval Date]]-Table22[[#This Row],[Permit Submitted Date]]</f>
        <v>0</v>
      </c>
    </row>
    <row r="493" spans="1:14">
      <c r="A493" t="str">
        <f>"Norman"</f>
        <v>Norman</v>
      </c>
      <c r="B493">
        <v>0</v>
      </c>
      <c r="D493">
        <v>1</v>
      </c>
      <c r="E493">
        <v>32</v>
      </c>
      <c r="F493" s="1">
        <v>43089</v>
      </c>
      <c r="G493" s="1">
        <v>43102</v>
      </c>
      <c r="H493">
        <v>8</v>
      </c>
      <c r="I493">
        <v>38.11</v>
      </c>
      <c r="J493">
        <v>9.0300000000000011</v>
      </c>
      <c r="K493">
        <v>35.032937899999993</v>
      </c>
      <c r="L493">
        <v>-97.356161600000007</v>
      </c>
      <c r="M493" s="5">
        <f>ACOS(COS(RADIANS(90-$P$2)) *COS(RADIANS(90-Table225[[#This Row],[Latitude]])) +SIN(RADIANS(90-$P$2)) *SIN(RADIANS(90-Table225[[#This Row],[Latitude]])) *COS(RADIANS($Q$2-Table225[[#This Row],[Longitude]]))) *3958.756</f>
        <v>13.008804681234098</v>
      </c>
      <c r="N493" s="5">
        <f>Table22[[#This Row],[Permit Approval Date]]-Table22[[#This Row],[Permit Submitted Date]]</f>
        <v>6</v>
      </c>
    </row>
    <row r="494" spans="1:14">
      <c r="A494" t="str">
        <f>"Norman"</f>
        <v>Norman</v>
      </c>
      <c r="B494">
        <v>0</v>
      </c>
      <c r="C494">
        <v>1</v>
      </c>
      <c r="D494">
        <v>1</v>
      </c>
      <c r="E494">
        <v>33</v>
      </c>
      <c r="F494" s="1">
        <v>42388</v>
      </c>
      <c r="G494" s="1">
        <v>42394</v>
      </c>
      <c r="H494">
        <v>21</v>
      </c>
      <c r="I494">
        <v>133</v>
      </c>
      <c r="J494">
        <v>46</v>
      </c>
      <c r="K494">
        <v>35.222937899999998</v>
      </c>
      <c r="L494">
        <v>-97.486161600000003</v>
      </c>
      <c r="M494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494" s="5">
        <f>Table22[[#This Row],[Permit Approval Date]]-Table22[[#This Row],[Permit Submitted Date]]</f>
        <v>11</v>
      </c>
    </row>
    <row r="495" spans="1:14">
      <c r="A495" t="str">
        <f>"Norman"</f>
        <v>Norman</v>
      </c>
      <c r="B495">
        <v>0</v>
      </c>
      <c r="D495">
        <v>1</v>
      </c>
      <c r="E495">
        <v>33</v>
      </c>
      <c r="F495" s="1">
        <v>42410</v>
      </c>
      <c r="G495" s="1">
        <v>42410</v>
      </c>
      <c r="H495">
        <v>17</v>
      </c>
      <c r="I495">
        <v>159</v>
      </c>
      <c r="J495">
        <v>0</v>
      </c>
      <c r="K495">
        <v>35.232937899999996</v>
      </c>
      <c r="L495">
        <v>-97.006161599999999</v>
      </c>
      <c r="M49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495" s="5">
        <f>Table22[[#This Row],[Permit Approval Date]]-Table22[[#This Row],[Permit Submitted Date]]</f>
        <v>0</v>
      </c>
    </row>
    <row r="496" spans="1:14">
      <c r="A496" t="str">
        <f>"Norman"</f>
        <v>Norman</v>
      </c>
      <c r="B496">
        <v>0</v>
      </c>
      <c r="D496">
        <v>1</v>
      </c>
      <c r="E496">
        <v>33</v>
      </c>
      <c r="F496" s="1">
        <v>42418</v>
      </c>
      <c r="G496" s="1">
        <v>42422</v>
      </c>
      <c r="H496">
        <v>5</v>
      </c>
      <c r="I496">
        <v>58</v>
      </c>
      <c r="J496">
        <v>0</v>
      </c>
      <c r="K496">
        <v>35.102937899999993</v>
      </c>
      <c r="L496">
        <v>-97.406161600000004</v>
      </c>
      <c r="M496" s="5">
        <f>ACOS(COS(RADIANS(90-$P$2)) *COS(RADIANS(90-Table225[[#This Row],[Latitude]])) +SIN(RADIANS(90-$P$2)) *SIN(RADIANS(90-Table225[[#This Row],[Latitude]])) *COS(RADIANS($Q$2-Table225[[#This Row],[Longitude]]))) *3958.756</f>
        <v>7.4832192173592516</v>
      </c>
      <c r="N496" s="5">
        <f>Table22[[#This Row],[Permit Approval Date]]-Table22[[#This Row],[Permit Submitted Date]]</f>
        <v>0</v>
      </c>
    </row>
    <row r="497" spans="1:14">
      <c r="A497" t="str">
        <f>"Norman"</f>
        <v>Norman</v>
      </c>
      <c r="B497">
        <v>0</v>
      </c>
      <c r="D497">
        <v>1</v>
      </c>
      <c r="E497">
        <v>33</v>
      </c>
      <c r="F497" s="1">
        <v>42430</v>
      </c>
      <c r="G497" s="1">
        <v>42447</v>
      </c>
      <c r="H497">
        <v>6</v>
      </c>
      <c r="I497">
        <v>52.5</v>
      </c>
      <c r="J497">
        <v>0</v>
      </c>
      <c r="K497">
        <v>35.602937899999993</v>
      </c>
      <c r="L497">
        <v>-97.566161600000001</v>
      </c>
      <c r="M497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497" s="5">
        <f>Table22[[#This Row],[Permit Approval Date]]-Table22[[#This Row],[Permit Submitted Date]]</f>
        <v>0</v>
      </c>
    </row>
    <row r="498" spans="1:14">
      <c r="A498" t="str">
        <f>"Norman"</f>
        <v>Norman</v>
      </c>
      <c r="B498">
        <v>0</v>
      </c>
      <c r="D498">
        <v>1</v>
      </c>
      <c r="E498">
        <v>33</v>
      </c>
      <c r="F498" s="1">
        <v>42443</v>
      </c>
      <c r="G498" s="1">
        <v>42446</v>
      </c>
      <c r="H498">
        <v>9</v>
      </c>
      <c r="I498">
        <v>76</v>
      </c>
      <c r="J498">
        <v>0</v>
      </c>
      <c r="K498">
        <v>35.472937899999998</v>
      </c>
      <c r="L498">
        <v>-97.026161599999995</v>
      </c>
      <c r="M498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498" s="5">
        <f>Table22[[#This Row],[Permit Approval Date]]-Table22[[#This Row],[Permit Submitted Date]]</f>
        <v>13</v>
      </c>
    </row>
    <row r="499" spans="1:14">
      <c r="A499" t="str">
        <f>"Norman"</f>
        <v>Norman</v>
      </c>
      <c r="B499">
        <v>0</v>
      </c>
      <c r="D499">
        <v>1</v>
      </c>
      <c r="E499">
        <v>33</v>
      </c>
      <c r="F499" s="1">
        <v>42444</v>
      </c>
      <c r="G499" s="1">
        <v>42452</v>
      </c>
      <c r="H499">
        <v>9</v>
      </c>
      <c r="I499">
        <v>83.5</v>
      </c>
      <c r="J499">
        <v>0</v>
      </c>
      <c r="K499">
        <v>35.242937899999994</v>
      </c>
      <c r="L499">
        <v>-97.266161600000004</v>
      </c>
      <c r="M499" s="5">
        <f>ACOS(COS(RADIANS(90-$P$2)) *COS(RADIANS(90-Table225[[#This Row],[Latitude]])) +SIN(RADIANS(90-$P$2)) *SIN(RADIANS(90-Table225[[#This Row],[Latitude]])) *COS(RADIANS($Q$2-Table225[[#This Row],[Longitude]]))) *3958.756</f>
        <v>10.49913770014671</v>
      </c>
      <c r="N499" s="5">
        <f>Table22[[#This Row],[Permit Approval Date]]-Table22[[#This Row],[Permit Submitted Date]]</f>
        <v>0</v>
      </c>
    </row>
    <row r="500" spans="1:14">
      <c r="A500" t="str">
        <f>"Norman"</f>
        <v>Norman</v>
      </c>
      <c r="B500">
        <v>0</v>
      </c>
      <c r="D500">
        <v>2</v>
      </c>
      <c r="E500">
        <v>33</v>
      </c>
      <c r="F500" s="1">
        <v>42450</v>
      </c>
      <c r="G500" s="1">
        <v>42450</v>
      </c>
      <c r="H500">
        <v>7</v>
      </c>
      <c r="I500">
        <v>57.5</v>
      </c>
      <c r="J500">
        <v>0</v>
      </c>
      <c r="K500">
        <v>34.902937899999998</v>
      </c>
      <c r="L500">
        <v>-97.886161600000008</v>
      </c>
      <c r="M500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500" s="5">
        <f>Table22[[#This Row],[Permit Approval Date]]-Table22[[#This Row],[Permit Submitted Date]]</f>
        <v>0</v>
      </c>
    </row>
    <row r="501" spans="1:14">
      <c r="A501" t="str">
        <f>"Norman"</f>
        <v>Norman</v>
      </c>
      <c r="B501">
        <v>0</v>
      </c>
      <c r="D501">
        <v>1</v>
      </c>
      <c r="E501">
        <v>33</v>
      </c>
      <c r="F501" s="1">
        <v>42468</v>
      </c>
      <c r="G501" s="1">
        <v>42468</v>
      </c>
      <c r="H501">
        <v>12</v>
      </c>
      <c r="I501">
        <v>111.5</v>
      </c>
      <c r="J501">
        <v>0</v>
      </c>
      <c r="K501">
        <v>34.992937899999994</v>
      </c>
      <c r="L501">
        <v>-97.256161599999999</v>
      </c>
      <c r="M501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501" s="5">
        <f>Table22[[#This Row],[Permit Approval Date]]-Table22[[#This Row],[Permit Submitted Date]]</f>
        <v>0</v>
      </c>
    </row>
    <row r="502" spans="1:14">
      <c r="A502" t="str">
        <f>"Norman"</f>
        <v>Norman</v>
      </c>
      <c r="B502">
        <v>0</v>
      </c>
      <c r="D502">
        <v>2</v>
      </c>
      <c r="E502">
        <v>33</v>
      </c>
      <c r="F502" s="1">
        <v>42481</v>
      </c>
      <c r="G502" s="1">
        <v>42481</v>
      </c>
      <c r="H502">
        <v>8</v>
      </c>
      <c r="I502">
        <v>64</v>
      </c>
      <c r="J502">
        <v>0</v>
      </c>
      <c r="K502">
        <v>35.472937899999998</v>
      </c>
      <c r="L502">
        <v>-97.026161599999995</v>
      </c>
      <c r="M502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502" s="5">
        <f>Table22[[#This Row],[Permit Approval Date]]-Table22[[#This Row],[Permit Submitted Date]]</f>
        <v>12</v>
      </c>
    </row>
    <row r="503" spans="1:14">
      <c r="A503" t="str">
        <f>"Norman"</f>
        <v>Norman</v>
      </c>
      <c r="B503">
        <v>0</v>
      </c>
      <c r="D503">
        <v>2</v>
      </c>
      <c r="E503">
        <v>33</v>
      </c>
      <c r="F503" s="1">
        <v>42507</v>
      </c>
      <c r="G503" s="1">
        <v>42515</v>
      </c>
      <c r="H503">
        <v>8</v>
      </c>
      <c r="I503">
        <v>65</v>
      </c>
      <c r="J503">
        <v>0</v>
      </c>
      <c r="K503">
        <v>35.292937899999998</v>
      </c>
      <c r="L503">
        <v>-97.206161600000001</v>
      </c>
      <c r="M503" s="5">
        <f>ACOS(COS(RADIANS(90-$P$2)) *COS(RADIANS(90-Table225[[#This Row],[Latitude]])) +SIN(RADIANS(90-$P$2)) *SIN(RADIANS(90-Table225[[#This Row],[Latitude]])) *COS(RADIANS($Q$2-Table225[[#This Row],[Longitude]]))) *3958.756</f>
        <v>14.836066501105948</v>
      </c>
      <c r="N503" s="5">
        <f>Table22[[#This Row],[Permit Approval Date]]-Table22[[#This Row],[Permit Submitted Date]]</f>
        <v>0</v>
      </c>
    </row>
    <row r="504" spans="1:14">
      <c r="A504" t="str">
        <f>"Norman"</f>
        <v>Norman</v>
      </c>
      <c r="B504">
        <v>0</v>
      </c>
      <c r="D504">
        <v>1</v>
      </c>
      <c r="E504">
        <v>33</v>
      </c>
      <c r="F504" s="1">
        <v>42515</v>
      </c>
      <c r="G504" s="1">
        <v>42523</v>
      </c>
      <c r="H504">
        <v>13</v>
      </c>
      <c r="I504">
        <v>110</v>
      </c>
      <c r="J504">
        <v>0</v>
      </c>
      <c r="K504">
        <v>35.062937899999994</v>
      </c>
      <c r="L504">
        <v>-97.446161599999996</v>
      </c>
      <c r="M504" s="5">
        <f>ACOS(COS(RADIANS(90-$P$2)) *COS(RADIANS(90-Table225[[#This Row],[Latitude]])) +SIN(RADIANS(90-$P$2)) *SIN(RADIANS(90-Table225[[#This Row],[Latitude]])) *COS(RADIANS($Q$2-Table225[[#This Row],[Longitude]]))) *3958.756</f>
        <v>9.8894375944299533</v>
      </c>
      <c r="N504" s="5">
        <f>Table22[[#This Row],[Permit Approval Date]]-Table22[[#This Row],[Permit Submitted Date]]</f>
        <v>0</v>
      </c>
    </row>
    <row r="505" spans="1:14">
      <c r="A505" t="str">
        <f>"Norman"</f>
        <v>Norman</v>
      </c>
      <c r="B505">
        <v>0</v>
      </c>
      <c r="D505">
        <v>1</v>
      </c>
      <c r="E505">
        <v>33</v>
      </c>
      <c r="F505" s="1">
        <v>42516</v>
      </c>
      <c r="G505" s="1">
        <v>42516</v>
      </c>
      <c r="H505">
        <v>3</v>
      </c>
      <c r="I505">
        <v>20.5</v>
      </c>
      <c r="J505">
        <v>0</v>
      </c>
      <c r="K505">
        <v>34.982937899999996</v>
      </c>
      <c r="L505">
        <v>-97.396161599999999</v>
      </c>
      <c r="M505" s="5">
        <f>ACOS(COS(RADIANS(90-$P$2)) *COS(RADIANS(90-Table225[[#This Row],[Latitude]])) +SIN(RADIANS(90-$P$2)) *SIN(RADIANS(90-Table225[[#This Row],[Latitude]])) *COS(RADIANS($Q$2-Table225[[#This Row],[Longitude]]))) *3958.756</f>
        <v>15.67853663998685</v>
      </c>
      <c r="N505" s="5">
        <f>Table22[[#This Row],[Permit Approval Date]]-Table22[[#This Row],[Permit Submitted Date]]</f>
        <v>0</v>
      </c>
    </row>
    <row r="506" spans="1:14">
      <c r="A506" t="str">
        <f>"Norman"</f>
        <v>Norman</v>
      </c>
      <c r="B506">
        <v>0</v>
      </c>
      <c r="D506">
        <v>1</v>
      </c>
      <c r="E506">
        <v>33</v>
      </c>
      <c r="F506" s="1">
        <v>42566</v>
      </c>
      <c r="G506" s="1">
        <v>42577</v>
      </c>
      <c r="H506">
        <v>12</v>
      </c>
      <c r="I506">
        <v>100</v>
      </c>
      <c r="J506">
        <v>0</v>
      </c>
      <c r="K506">
        <v>35.092937899999995</v>
      </c>
      <c r="L506">
        <v>-97.336161599999997</v>
      </c>
      <c r="M506" s="5">
        <f>ACOS(COS(RADIANS(90-$P$2)) *COS(RADIANS(90-Table225[[#This Row],[Latitude]])) +SIN(RADIANS(90-$P$2)) *SIN(RADIANS(90-Table225[[#This Row],[Latitude]])) *COS(RADIANS($Q$2-Table225[[#This Row],[Longitude]]))) *3958.756</f>
        <v>10.001978842276545</v>
      </c>
      <c r="N506" s="5">
        <f>Table22[[#This Row],[Permit Approval Date]]-Table22[[#This Row],[Permit Submitted Date]]</f>
        <v>4</v>
      </c>
    </row>
    <row r="507" spans="1:14">
      <c r="A507" t="str">
        <f>"Norman"</f>
        <v>Norman</v>
      </c>
      <c r="B507">
        <v>0</v>
      </c>
      <c r="D507">
        <v>1</v>
      </c>
      <c r="E507">
        <v>33</v>
      </c>
      <c r="F507" s="1">
        <v>42571</v>
      </c>
      <c r="G507" s="1">
        <v>42576</v>
      </c>
      <c r="H507">
        <v>5</v>
      </c>
      <c r="I507">
        <v>52</v>
      </c>
      <c r="J507">
        <v>3</v>
      </c>
      <c r="K507">
        <v>35.032937899999993</v>
      </c>
      <c r="L507">
        <v>-97.296161600000005</v>
      </c>
      <c r="M507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507" s="5">
        <f>Table22[[#This Row],[Permit Approval Date]]-Table22[[#This Row],[Permit Submitted Date]]</f>
        <v>0</v>
      </c>
    </row>
    <row r="508" spans="1:14">
      <c r="A508" t="str">
        <f>"Norman"</f>
        <v>Norman</v>
      </c>
      <c r="B508">
        <v>0</v>
      </c>
      <c r="D508">
        <v>1</v>
      </c>
      <c r="E508">
        <v>33</v>
      </c>
      <c r="F508" s="1">
        <v>42648</v>
      </c>
      <c r="G508" s="1">
        <v>42660</v>
      </c>
      <c r="H508">
        <v>4</v>
      </c>
      <c r="I508">
        <v>39.510000000000005</v>
      </c>
      <c r="J508">
        <v>0</v>
      </c>
      <c r="K508">
        <v>35.242937899999994</v>
      </c>
      <c r="L508">
        <v>-97.226161599999998</v>
      </c>
      <c r="M508" s="5">
        <f>ACOS(COS(RADIANS(90-$P$2)) *COS(RADIANS(90-Table225[[#This Row],[Latitude]])) +SIN(RADIANS(90-$P$2)) *SIN(RADIANS(90-Table225[[#This Row],[Latitude]])) *COS(RADIANS($Q$2-Table225[[#This Row],[Longitude]]))) *3958.756</f>
        <v>12.701181611774436</v>
      </c>
      <c r="N508" s="5">
        <f>Table22[[#This Row],[Permit Approval Date]]-Table22[[#This Row],[Permit Submitted Date]]</f>
        <v>0</v>
      </c>
    </row>
    <row r="509" spans="1:14">
      <c r="A509" t="str">
        <f>"Norman"</f>
        <v>Norman</v>
      </c>
      <c r="B509">
        <v>0</v>
      </c>
      <c r="D509">
        <v>1</v>
      </c>
      <c r="E509">
        <v>33</v>
      </c>
      <c r="F509" s="1">
        <v>42653</v>
      </c>
      <c r="G509" s="1">
        <v>42655</v>
      </c>
      <c r="H509">
        <v>3</v>
      </c>
      <c r="I509">
        <v>31.799999999999997</v>
      </c>
      <c r="J509">
        <v>0</v>
      </c>
      <c r="K509">
        <v>35.602937899999993</v>
      </c>
      <c r="L509">
        <v>-97.686161600000005</v>
      </c>
      <c r="M509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509" s="5">
        <f>Table22[[#This Row],[Permit Approval Date]]-Table22[[#This Row],[Permit Submitted Date]]</f>
        <v>3</v>
      </c>
    </row>
    <row r="510" spans="1:14">
      <c r="A510" t="str">
        <f>"Norman"</f>
        <v>Norman</v>
      </c>
      <c r="B510">
        <v>0</v>
      </c>
      <c r="D510">
        <v>1</v>
      </c>
      <c r="E510">
        <v>33</v>
      </c>
      <c r="F510" s="1">
        <v>42674</v>
      </c>
      <c r="G510" s="1">
        <v>42674</v>
      </c>
      <c r="H510">
        <v>10</v>
      </c>
      <c r="I510">
        <v>77.100000000000009</v>
      </c>
      <c r="J510">
        <v>4.45</v>
      </c>
      <c r="K510">
        <v>34.902937899999998</v>
      </c>
      <c r="L510">
        <v>-97.886161600000008</v>
      </c>
      <c r="M510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510" s="5">
        <f>Table22[[#This Row],[Permit Approval Date]]-Table22[[#This Row],[Permit Submitted Date]]</f>
        <v>0</v>
      </c>
    </row>
    <row r="511" spans="1:14">
      <c r="A511" t="str">
        <f>"Norman"</f>
        <v>Norman</v>
      </c>
      <c r="B511">
        <v>0</v>
      </c>
      <c r="D511">
        <v>1</v>
      </c>
      <c r="E511">
        <v>33</v>
      </c>
      <c r="F511" s="1">
        <v>42677</v>
      </c>
      <c r="G511" s="1">
        <v>42691</v>
      </c>
      <c r="H511">
        <v>8</v>
      </c>
      <c r="I511">
        <v>60.730000000000004</v>
      </c>
      <c r="J511">
        <v>0</v>
      </c>
      <c r="K511">
        <v>35.242937899999994</v>
      </c>
      <c r="L511">
        <v>-97.636161600000008</v>
      </c>
      <c r="M511" s="5">
        <f>ACOS(COS(RADIANS(90-$P$2)) *COS(RADIANS(90-Table225[[#This Row],[Latitude]])) +SIN(RADIANS(90-$P$2)) *SIN(RADIANS(90-Table225[[#This Row],[Latitude]])) *COS(RADIANS($Q$2-Table225[[#This Row],[Longitude]]))) *3958.756</f>
        <v>10.997307585302561</v>
      </c>
      <c r="N511" s="5">
        <f>Table22[[#This Row],[Permit Approval Date]]-Table22[[#This Row],[Permit Submitted Date]]</f>
        <v>0</v>
      </c>
    </row>
    <row r="512" spans="1:14">
      <c r="A512" t="str">
        <f>"Norman"</f>
        <v>Norman</v>
      </c>
      <c r="B512">
        <v>0</v>
      </c>
      <c r="D512">
        <v>1</v>
      </c>
      <c r="E512">
        <v>33</v>
      </c>
      <c r="F512" s="1">
        <v>42681</v>
      </c>
      <c r="G512" s="1">
        <v>42681</v>
      </c>
      <c r="H512">
        <v>9</v>
      </c>
      <c r="I512">
        <v>75.02000000000001</v>
      </c>
      <c r="J512">
        <v>0</v>
      </c>
      <c r="K512">
        <v>35.232937899999996</v>
      </c>
      <c r="L512">
        <v>-97.006161599999999</v>
      </c>
      <c r="M51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12" s="5">
        <f>Table22[[#This Row],[Permit Approval Date]]-Table22[[#This Row],[Permit Submitted Date]]</f>
        <v>0</v>
      </c>
    </row>
    <row r="513" spans="1:14">
      <c r="A513" t="str">
        <f>"Norman"</f>
        <v>Norman</v>
      </c>
      <c r="B513">
        <v>0</v>
      </c>
      <c r="D513">
        <v>2</v>
      </c>
      <c r="E513">
        <v>33</v>
      </c>
      <c r="F513" s="1">
        <v>42709</v>
      </c>
      <c r="G513" s="1">
        <v>42719</v>
      </c>
      <c r="H513">
        <v>15</v>
      </c>
      <c r="I513">
        <v>93.080000000000013</v>
      </c>
      <c r="J513">
        <v>0</v>
      </c>
      <c r="K513">
        <v>35.632937899999995</v>
      </c>
      <c r="L513">
        <v>-97.506161599999999</v>
      </c>
      <c r="M513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513" s="5">
        <f>Table22[[#This Row],[Permit Approval Date]]-Table22[[#This Row],[Permit Submitted Date]]</f>
        <v>0</v>
      </c>
    </row>
    <row r="514" spans="1:14">
      <c r="A514" t="str">
        <f>"Norman"</f>
        <v>Norman</v>
      </c>
      <c r="B514">
        <v>0</v>
      </c>
      <c r="D514">
        <v>2</v>
      </c>
      <c r="E514">
        <v>33</v>
      </c>
      <c r="F514" s="1">
        <v>42716</v>
      </c>
      <c r="G514" s="1">
        <v>42716</v>
      </c>
      <c r="H514">
        <v>12</v>
      </c>
      <c r="I514">
        <v>93.53</v>
      </c>
      <c r="J514">
        <v>8.5</v>
      </c>
      <c r="K514">
        <v>35.152937899999998</v>
      </c>
      <c r="L514">
        <v>-97.236161600000003</v>
      </c>
      <c r="M514" s="5">
        <f>ACOS(COS(RADIANS(90-$P$2)) *COS(RADIANS(90-Table225[[#This Row],[Latitude]])) +SIN(RADIANS(90-$P$2)) *SIN(RADIANS(90-Table225[[#This Row],[Latitude]])) *COS(RADIANS($Q$2-Table225[[#This Row],[Longitude]]))) *3958.756</f>
        <v>12.439282911481813</v>
      </c>
      <c r="N514" s="5">
        <f>Table22[[#This Row],[Permit Approval Date]]-Table22[[#This Row],[Permit Submitted Date]]</f>
        <v>15</v>
      </c>
    </row>
    <row r="515" spans="1:14">
      <c r="A515" t="str">
        <f>"Norman"</f>
        <v>Norman</v>
      </c>
      <c r="B515">
        <v>0</v>
      </c>
      <c r="D515">
        <v>1</v>
      </c>
      <c r="E515">
        <v>33</v>
      </c>
      <c r="F515" s="1">
        <v>42726</v>
      </c>
      <c r="G515" s="1">
        <v>42738</v>
      </c>
      <c r="H515">
        <v>5</v>
      </c>
      <c r="I515">
        <v>35.769999999999996</v>
      </c>
      <c r="J515">
        <v>0</v>
      </c>
      <c r="K515">
        <v>35.352937899999993</v>
      </c>
      <c r="L515">
        <v>-97.196161599999996</v>
      </c>
      <c r="M515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515" s="5">
        <f>Table22[[#This Row],[Permit Approval Date]]-Table22[[#This Row],[Permit Submitted Date]]</f>
        <v>14</v>
      </c>
    </row>
    <row r="516" spans="1:14">
      <c r="A516" t="str">
        <f>"Norman"</f>
        <v>Norman</v>
      </c>
      <c r="B516">
        <v>1</v>
      </c>
      <c r="D516">
        <v>1</v>
      </c>
      <c r="E516">
        <v>33</v>
      </c>
      <c r="F516" s="1">
        <v>42781</v>
      </c>
      <c r="G516" s="1">
        <v>42782</v>
      </c>
      <c r="H516">
        <v>7</v>
      </c>
      <c r="I516">
        <v>58.480000000000004</v>
      </c>
      <c r="J516">
        <v>0</v>
      </c>
      <c r="K516">
        <v>35.038142000000001</v>
      </c>
      <c r="L516">
        <v>-97.20561099999999</v>
      </c>
      <c r="M516" s="5">
        <f>ACOS(COS(RADIANS(90-$P$2)) *COS(RADIANS(90-Table225[[#This Row],[Latitude]])) +SIN(RADIANS(90-$P$2)) *SIN(RADIANS(90-Table225[[#This Row],[Latitude]])) *COS(RADIANS($Q$2-Table225[[#This Row],[Longitude]]))) *3958.756</f>
        <v>17.892170277051282</v>
      </c>
      <c r="N516" s="5">
        <f>Table22[[#This Row],[Permit Approval Date]]-Table22[[#This Row],[Permit Submitted Date]]</f>
        <v>0</v>
      </c>
    </row>
    <row r="517" spans="1:14">
      <c r="A517" t="str">
        <f>"Norman"</f>
        <v>Norman</v>
      </c>
      <c r="B517">
        <v>0</v>
      </c>
      <c r="D517">
        <v>1</v>
      </c>
      <c r="E517">
        <v>33</v>
      </c>
      <c r="F517" s="1">
        <v>42788</v>
      </c>
      <c r="G517" s="1">
        <v>42788</v>
      </c>
      <c r="H517">
        <v>9</v>
      </c>
      <c r="I517">
        <v>63.21</v>
      </c>
      <c r="J517">
        <v>0</v>
      </c>
      <c r="K517">
        <v>35.232937899999996</v>
      </c>
      <c r="L517">
        <v>-97.006161599999999</v>
      </c>
      <c r="M517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17" s="5">
        <f>Table22[[#This Row],[Permit Approval Date]]-Table22[[#This Row],[Permit Submitted Date]]</f>
        <v>0</v>
      </c>
    </row>
    <row r="518" spans="1:14">
      <c r="A518" t="str">
        <f>"Norman"</f>
        <v>Norman</v>
      </c>
      <c r="B518">
        <v>0</v>
      </c>
      <c r="D518">
        <v>1</v>
      </c>
      <c r="E518">
        <v>33</v>
      </c>
      <c r="F518" s="1">
        <v>42807</v>
      </c>
      <c r="G518" s="1">
        <v>42817</v>
      </c>
      <c r="H518">
        <v>3</v>
      </c>
      <c r="I518">
        <v>32.459999999999994</v>
      </c>
      <c r="J518">
        <v>0</v>
      </c>
      <c r="K518">
        <v>36.292937899999998</v>
      </c>
      <c r="L518">
        <v>-97.566161600000001</v>
      </c>
      <c r="M518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518" s="5">
        <f>Table22[[#This Row],[Permit Approval Date]]-Table22[[#This Row],[Permit Submitted Date]]</f>
        <v>0</v>
      </c>
    </row>
    <row r="519" spans="1:14">
      <c r="A519" t="str">
        <f>"Norman"</f>
        <v>Norman</v>
      </c>
      <c r="B519">
        <v>0</v>
      </c>
      <c r="D519">
        <v>1</v>
      </c>
      <c r="E519">
        <v>33</v>
      </c>
      <c r="F519" s="1">
        <v>42817</v>
      </c>
      <c r="G519" s="1">
        <v>42817</v>
      </c>
      <c r="H519">
        <v>7</v>
      </c>
      <c r="I519">
        <v>55.86</v>
      </c>
      <c r="J519">
        <v>0</v>
      </c>
      <c r="K519">
        <v>35.472937899999998</v>
      </c>
      <c r="L519">
        <v>-97.026161599999995</v>
      </c>
      <c r="M519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519" s="5">
        <f>Table22[[#This Row],[Permit Approval Date]]-Table22[[#This Row],[Permit Submitted Date]]</f>
        <v>0</v>
      </c>
    </row>
    <row r="520" spans="1:14">
      <c r="A520" t="str">
        <f>"Norman"</f>
        <v>Norman</v>
      </c>
      <c r="B520">
        <v>0</v>
      </c>
      <c r="D520">
        <v>1</v>
      </c>
      <c r="E520">
        <v>33</v>
      </c>
      <c r="F520" s="1">
        <v>42825</v>
      </c>
      <c r="G520" s="1">
        <v>42825</v>
      </c>
      <c r="H520">
        <v>5</v>
      </c>
      <c r="I520">
        <v>42.05</v>
      </c>
      <c r="J520">
        <v>0</v>
      </c>
      <c r="K520">
        <v>35.262937899999997</v>
      </c>
      <c r="L520">
        <v>-97.806161599999996</v>
      </c>
      <c r="M520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520" s="5">
        <f>Table22[[#This Row],[Permit Approval Date]]-Table22[[#This Row],[Permit Submitted Date]]</f>
        <v>7</v>
      </c>
    </row>
    <row r="521" spans="1:14">
      <c r="A521" t="str">
        <f>"Norman"</f>
        <v>Norman</v>
      </c>
      <c r="B521">
        <v>0</v>
      </c>
      <c r="D521">
        <v>2</v>
      </c>
      <c r="E521">
        <v>33</v>
      </c>
      <c r="F521" s="1">
        <v>42850</v>
      </c>
      <c r="G521" s="1">
        <v>42866</v>
      </c>
      <c r="H521">
        <v>6</v>
      </c>
      <c r="I521">
        <v>43.61</v>
      </c>
      <c r="J521">
        <v>0</v>
      </c>
      <c r="K521">
        <v>35.272937899999995</v>
      </c>
      <c r="L521">
        <v>-96.956161600000001</v>
      </c>
      <c r="M521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521" s="5">
        <f>Table22[[#This Row],[Permit Approval Date]]-Table22[[#This Row],[Permit Submitted Date]]</f>
        <v>6</v>
      </c>
    </row>
    <row r="522" spans="1:14">
      <c r="A522" t="str">
        <f>"Norman"</f>
        <v>Norman</v>
      </c>
      <c r="B522">
        <v>1</v>
      </c>
      <c r="D522">
        <v>2</v>
      </c>
      <c r="E522">
        <v>33</v>
      </c>
      <c r="F522" s="1">
        <v>42944</v>
      </c>
      <c r="G522" s="1">
        <v>42944</v>
      </c>
      <c r="H522">
        <v>12</v>
      </c>
      <c r="I522">
        <v>97.53</v>
      </c>
      <c r="J522">
        <v>1</v>
      </c>
      <c r="K522">
        <v>35.310557000000003</v>
      </c>
      <c r="L522">
        <v>-97.71018140000001</v>
      </c>
      <c r="M522" s="5">
        <f>ACOS(COS(RADIANS(90-$P$2)) *COS(RADIANS(90-Table225[[#This Row],[Latitude]])) +SIN(RADIANS(90-$P$2)) *SIN(RADIANS(90-Table225[[#This Row],[Latitude]])) *COS(RADIANS($Q$2-Table225[[#This Row],[Longitude]]))) *3958.756</f>
        <v>16.529734858429485</v>
      </c>
      <c r="N522" s="5">
        <f>Table22[[#This Row],[Permit Approval Date]]-Table22[[#This Row],[Permit Submitted Date]]</f>
        <v>0</v>
      </c>
    </row>
    <row r="523" spans="1:14">
      <c r="A523" t="str">
        <f>"Norman"</f>
        <v>Norman</v>
      </c>
      <c r="B523">
        <v>0</v>
      </c>
      <c r="D523">
        <v>2</v>
      </c>
      <c r="E523">
        <v>33</v>
      </c>
      <c r="F523" s="1">
        <v>42951</v>
      </c>
      <c r="G523" s="1">
        <v>42957</v>
      </c>
      <c r="H523">
        <v>8</v>
      </c>
      <c r="I523">
        <v>60.48</v>
      </c>
      <c r="J523">
        <v>0</v>
      </c>
      <c r="K523">
        <v>34.992937899999994</v>
      </c>
      <c r="L523">
        <v>-97.256161599999999</v>
      </c>
      <c r="M523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523" s="5">
        <f>Table22[[#This Row],[Permit Approval Date]]-Table22[[#This Row],[Permit Submitted Date]]</f>
        <v>21</v>
      </c>
    </row>
    <row r="524" spans="1:14">
      <c r="A524" t="str">
        <f>"Norman"</f>
        <v>Norman</v>
      </c>
      <c r="B524">
        <v>0</v>
      </c>
      <c r="D524">
        <v>1</v>
      </c>
      <c r="E524">
        <v>33</v>
      </c>
      <c r="F524" s="1">
        <v>42971</v>
      </c>
      <c r="G524" s="1">
        <v>42971</v>
      </c>
      <c r="H524">
        <v>11</v>
      </c>
      <c r="I524">
        <v>96.66</v>
      </c>
      <c r="J524">
        <v>0</v>
      </c>
      <c r="K524">
        <v>34.962937899999993</v>
      </c>
      <c r="L524">
        <v>-97.966161600000007</v>
      </c>
      <c r="M524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524" s="5">
        <f>Table22[[#This Row],[Permit Approval Date]]-Table22[[#This Row],[Permit Submitted Date]]</f>
        <v>2</v>
      </c>
    </row>
    <row r="525" spans="1:14">
      <c r="A525" t="str">
        <f>"Norman"</f>
        <v>Norman</v>
      </c>
      <c r="B525">
        <v>0</v>
      </c>
      <c r="D525">
        <v>1</v>
      </c>
      <c r="E525">
        <v>33</v>
      </c>
      <c r="F525" s="1">
        <v>43012</v>
      </c>
      <c r="G525" s="1">
        <v>43024</v>
      </c>
      <c r="H525">
        <v>10</v>
      </c>
      <c r="I525">
        <v>63.13</v>
      </c>
      <c r="J525">
        <v>0</v>
      </c>
      <c r="K525">
        <v>35.482937899999996</v>
      </c>
      <c r="L525">
        <v>-97.206161600000001</v>
      </c>
      <c r="M525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525" s="5">
        <f>Table22[[#This Row],[Permit Approval Date]]-Table22[[#This Row],[Permit Submitted Date]]</f>
        <v>0</v>
      </c>
    </row>
    <row r="526" spans="1:14">
      <c r="A526" t="str">
        <f>"Norman"</f>
        <v>Norman</v>
      </c>
      <c r="B526">
        <v>1</v>
      </c>
      <c r="D526">
        <v>2</v>
      </c>
      <c r="E526">
        <v>33</v>
      </c>
      <c r="F526" s="1">
        <v>43039</v>
      </c>
      <c r="G526" s="1">
        <v>43052</v>
      </c>
      <c r="H526">
        <v>14</v>
      </c>
      <c r="I526">
        <v>103.25</v>
      </c>
      <c r="J526">
        <v>0</v>
      </c>
      <c r="K526">
        <v>35.162937899999996</v>
      </c>
      <c r="L526">
        <v>-96.9261616</v>
      </c>
      <c r="M526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526" s="5">
        <f>Table22[[#This Row],[Permit Approval Date]]-Table22[[#This Row],[Permit Submitted Date]]</f>
        <v>0</v>
      </c>
    </row>
    <row r="527" spans="1:14">
      <c r="A527" t="str">
        <f>"Norman"</f>
        <v>Norman</v>
      </c>
      <c r="B527">
        <v>1</v>
      </c>
      <c r="D527">
        <v>2</v>
      </c>
      <c r="E527">
        <v>33</v>
      </c>
      <c r="F527" s="1">
        <v>43039</v>
      </c>
      <c r="G527" s="1">
        <v>43052</v>
      </c>
      <c r="H527">
        <v>14</v>
      </c>
      <c r="I527">
        <v>103.25</v>
      </c>
      <c r="J527">
        <v>0</v>
      </c>
      <c r="K527">
        <v>35.162937899999996</v>
      </c>
      <c r="L527">
        <v>-96.9261616</v>
      </c>
      <c r="M527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527" s="5">
        <f>Table22[[#This Row],[Permit Approval Date]]-Table22[[#This Row],[Permit Submitted Date]]</f>
        <v>2</v>
      </c>
    </row>
    <row r="528" spans="1:14">
      <c r="A528" t="str">
        <f>"Norman"</f>
        <v>Norman</v>
      </c>
      <c r="B528">
        <v>0</v>
      </c>
      <c r="D528">
        <v>1</v>
      </c>
      <c r="E528">
        <v>33</v>
      </c>
      <c r="F528" s="1">
        <v>43045</v>
      </c>
      <c r="G528" s="1">
        <v>43049</v>
      </c>
      <c r="H528">
        <v>8</v>
      </c>
      <c r="I528">
        <v>50.660000000000004</v>
      </c>
      <c r="J528">
        <v>0</v>
      </c>
      <c r="K528">
        <v>36.292937899999998</v>
      </c>
      <c r="L528">
        <v>-97.566161600000001</v>
      </c>
      <c r="M528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528" s="5">
        <f>Table22[[#This Row],[Permit Approval Date]]-Table22[[#This Row],[Permit Submitted Date]]</f>
        <v>0</v>
      </c>
    </row>
    <row r="529" spans="1:14">
      <c r="A529" t="str">
        <f>"Norman"</f>
        <v>Norman</v>
      </c>
      <c r="B529">
        <v>1</v>
      </c>
      <c r="D529">
        <v>2</v>
      </c>
      <c r="E529">
        <v>33</v>
      </c>
      <c r="F529" s="1">
        <v>43054</v>
      </c>
      <c r="G529" s="1">
        <v>43075</v>
      </c>
      <c r="H529">
        <v>10</v>
      </c>
      <c r="I529">
        <v>80.760000000000005</v>
      </c>
      <c r="J529">
        <v>0</v>
      </c>
      <c r="K529">
        <v>35.151928299999994</v>
      </c>
      <c r="L529">
        <v>-97.046524599999998</v>
      </c>
      <c r="M529" s="5">
        <f>ACOS(COS(RADIANS(90-$P$2)) *COS(RADIANS(90-Table225[[#This Row],[Latitude]])) +SIN(RADIANS(90-$P$2)) *SIN(RADIANS(90-Table225[[#This Row],[Latitude]])) *COS(RADIANS($Q$2-Table225[[#This Row],[Longitude]]))) *3958.756</f>
        <v>22.902418725225647</v>
      </c>
      <c r="N529" s="5">
        <f>Table22[[#This Row],[Permit Approval Date]]-Table22[[#This Row],[Permit Submitted Date]]</f>
        <v>2</v>
      </c>
    </row>
    <row r="530" spans="1:14">
      <c r="A530" t="str">
        <f>"Norman"</f>
        <v>Norman</v>
      </c>
      <c r="B530">
        <v>1</v>
      </c>
      <c r="D530">
        <v>2</v>
      </c>
      <c r="E530">
        <v>33</v>
      </c>
      <c r="F530" s="1">
        <v>43061</v>
      </c>
      <c r="G530" s="1">
        <v>43081</v>
      </c>
      <c r="H530">
        <v>12</v>
      </c>
      <c r="I530">
        <v>106.95</v>
      </c>
      <c r="J530">
        <v>5</v>
      </c>
      <c r="K530">
        <v>35.035301499999996</v>
      </c>
      <c r="L530">
        <v>-97.676652799999999</v>
      </c>
      <c r="M530" s="5">
        <f>ACOS(COS(RADIANS(90-$P$2)) *COS(RADIANS(90-Table225[[#This Row],[Latitude]])) +SIN(RADIANS(90-$P$2)) *SIN(RADIANS(90-Table225[[#This Row],[Latitude]])) *COS(RADIANS($Q$2-Table225[[#This Row],[Longitude]]))) *3958.756</f>
        <v>17.556165258161009</v>
      </c>
      <c r="N530" s="5">
        <f>Table22[[#This Row],[Permit Approval Date]]-Table22[[#This Row],[Permit Submitted Date]]</f>
        <v>2</v>
      </c>
    </row>
    <row r="531" spans="1:14">
      <c r="A531" t="str">
        <f>"Norman"</f>
        <v>Norman</v>
      </c>
      <c r="B531">
        <v>0</v>
      </c>
      <c r="D531">
        <v>1</v>
      </c>
      <c r="E531">
        <v>33</v>
      </c>
      <c r="F531" s="1">
        <v>43067</v>
      </c>
      <c r="G531" s="1">
        <v>43067</v>
      </c>
      <c r="H531">
        <v>6</v>
      </c>
      <c r="I531">
        <v>44.83</v>
      </c>
      <c r="J531">
        <v>0</v>
      </c>
      <c r="K531">
        <v>35.232937899999996</v>
      </c>
      <c r="L531">
        <v>-97.006161599999999</v>
      </c>
      <c r="M531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31" s="5">
        <f>Table22[[#This Row],[Permit Approval Date]]-Table22[[#This Row],[Permit Submitted Date]]</f>
        <v>16</v>
      </c>
    </row>
    <row r="532" spans="1:14">
      <c r="A532" t="str">
        <f>"Norman"</f>
        <v>Norman</v>
      </c>
      <c r="B532">
        <v>0</v>
      </c>
      <c r="D532">
        <v>1</v>
      </c>
      <c r="E532">
        <v>34</v>
      </c>
      <c r="F532" s="1">
        <v>42402</v>
      </c>
      <c r="G532" s="1">
        <v>42402</v>
      </c>
      <c r="H532">
        <v>12</v>
      </c>
      <c r="I532">
        <v>91</v>
      </c>
      <c r="J532">
        <v>0</v>
      </c>
      <c r="K532">
        <v>35.572937899999999</v>
      </c>
      <c r="L532">
        <v>-97.996161600000008</v>
      </c>
      <c r="M532" s="5">
        <f>ACOS(COS(RADIANS(90-$P$2)) *COS(RADIANS(90-Table225[[#This Row],[Latitude]])) +SIN(RADIANS(90-$P$2)) *SIN(RADIANS(90-Table225[[#This Row],[Latitude]])) *COS(RADIANS($Q$2-Table225[[#This Row],[Longitude]]))) *3958.756</f>
        <v>40.00853893941273</v>
      </c>
      <c r="N532" s="5">
        <f>Table22[[#This Row],[Permit Approval Date]]-Table22[[#This Row],[Permit Submitted Date]]</f>
        <v>2</v>
      </c>
    </row>
    <row r="533" spans="1:14">
      <c r="A533" t="str">
        <f>"Norman"</f>
        <v>Norman</v>
      </c>
      <c r="B533">
        <v>0</v>
      </c>
      <c r="C533">
        <v>1</v>
      </c>
      <c r="D533">
        <v>1</v>
      </c>
      <c r="E533">
        <v>34</v>
      </c>
      <c r="F533" s="1">
        <v>42402</v>
      </c>
      <c r="G533" s="1">
        <v>42408</v>
      </c>
      <c r="H533">
        <v>15</v>
      </c>
      <c r="I533">
        <v>109</v>
      </c>
      <c r="J533">
        <v>10.5</v>
      </c>
      <c r="K533">
        <v>35.632937899999995</v>
      </c>
      <c r="L533">
        <v>-97.506161599999999</v>
      </c>
      <c r="M533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533" s="5">
        <f>Table22[[#This Row],[Permit Approval Date]]-Table22[[#This Row],[Permit Submitted Date]]</f>
        <v>0</v>
      </c>
    </row>
    <row r="534" spans="1:14">
      <c r="A534" t="str">
        <f>"Norman"</f>
        <v>Norman</v>
      </c>
      <c r="B534">
        <v>0</v>
      </c>
      <c r="D534">
        <v>2</v>
      </c>
      <c r="E534">
        <v>34</v>
      </c>
      <c r="F534" s="1">
        <v>42430</v>
      </c>
      <c r="G534" s="1">
        <v>42438</v>
      </c>
      <c r="H534">
        <v>12</v>
      </c>
      <c r="I534">
        <v>111</v>
      </c>
      <c r="J534">
        <v>0</v>
      </c>
      <c r="K534">
        <v>35.352937899999993</v>
      </c>
      <c r="L534">
        <v>-96.996161600000008</v>
      </c>
      <c r="M534" s="5">
        <f>ACOS(COS(RADIANS(90-$P$2)) *COS(RADIANS(90-Table225[[#This Row],[Latitude]])) +SIN(RADIANS(90-$P$2)) *SIN(RADIANS(90-Table225[[#This Row],[Latitude]])) *COS(RADIANS($Q$2-Table225[[#This Row],[Longitude]]))) *3958.756</f>
        <v>27.359052532792468</v>
      </c>
      <c r="N534" s="5">
        <f>Table22[[#This Row],[Permit Approval Date]]-Table22[[#This Row],[Permit Submitted Date]]</f>
        <v>9</v>
      </c>
    </row>
    <row r="535" spans="1:14">
      <c r="A535" t="str">
        <f>"Norman"</f>
        <v>Norman</v>
      </c>
      <c r="B535">
        <v>0</v>
      </c>
      <c r="D535">
        <v>1</v>
      </c>
      <c r="E535">
        <v>34</v>
      </c>
      <c r="F535" s="1">
        <v>42458</v>
      </c>
      <c r="G535" s="1">
        <v>42459</v>
      </c>
      <c r="H535">
        <v>15</v>
      </c>
      <c r="I535">
        <v>104.5</v>
      </c>
      <c r="J535">
        <v>0</v>
      </c>
      <c r="K535">
        <v>34.962937899999993</v>
      </c>
      <c r="L535">
        <v>-97.966161600000007</v>
      </c>
      <c r="M535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535" s="5">
        <f>Table22[[#This Row],[Permit Approval Date]]-Table22[[#This Row],[Permit Submitted Date]]</f>
        <v>0</v>
      </c>
    </row>
    <row r="536" spans="1:14">
      <c r="A536" t="str">
        <f>"Norman"</f>
        <v>Norman</v>
      </c>
      <c r="B536">
        <v>0</v>
      </c>
      <c r="D536">
        <v>1</v>
      </c>
      <c r="E536">
        <v>34</v>
      </c>
      <c r="F536" s="1">
        <v>42468</v>
      </c>
      <c r="G536" s="1">
        <v>42468</v>
      </c>
      <c r="H536">
        <v>9</v>
      </c>
      <c r="I536">
        <v>80</v>
      </c>
      <c r="J536">
        <v>0</v>
      </c>
      <c r="K536">
        <v>34.902937899999998</v>
      </c>
      <c r="L536">
        <v>-97.886161600000008</v>
      </c>
      <c r="M536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536" s="5">
        <f>Table22[[#This Row],[Permit Approval Date]]-Table22[[#This Row],[Permit Submitted Date]]</f>
        <v>0</v>
      </c>
    </row>
    <row r="537" spans="1:14">
      <c r="A537" t="str">
        <f>"Norman"</f>
        <v>Norman</v>
      </c>
      <c r="B537">
        <v>0</v>
      </c>
      <c r="D537">
        <v>1</v>
      </c>
      <c r="E537">
        <v>34</v>
      </c>
      <c r="F537" s="1">
        <v>42479</v>
      </c>
      <c r="G537" s="1">
        <v>42479</v>
      </c>
      <c r="H537">
        <v>8</v>
      </c>
      <c r="I537">
        <v>78</v>
      </c>
      <c r="J537">
        <v>0</v>
      </c>
      <c r="K537">
        <v>35.572937899999999</v>
      </c>
      <c r="L537">
        <v>-97.996161600000008</v>
      </c>
      <c r="M537" s="5">
        <f>ACOS(COS(RADIANS(90-$P$2)) *COS(RADIANS(90-Table225[[#This Row],[Latitude]])) +SIN(RADIANS(90-$P$2)) *SIN(RADIANS(90-Table225[[#This Row],[Latitude]])) *COS(RADIANS($Q$2-Table225[[#This Row],[Longitude]]))) *3958.756</f>
        <v>40.00853893941273</v>
      </c>
      <c r="N537" s="5">
        <f>Table22[[#This Row],[Permit Approval Date]]-Table22[[#This Row],[Permit Submitted Date]]</f>
        <v>5</v>
      </c>
    </row>
    <row r="538" spans="1:14">
      <c r="A538" t="str">
        <f>"Norman"</f>
        <v>Norman</v>
      </c>
      <c r="B538">
        <v>0</v>
      </c>
      <c r="D538">
        <v>1</v>
      </c>
      <c r="E538">
        <v>34</v>
      </c>
      <c r="F538" s="1">
        <v>42495</v>
      </c>
      <c r="G538" s="1">
        <v>42495</v>
      </c>
      <c r="H538">
        <v>8</v>
      </c>
      <c r="I538">
        <v>66</v>
      </c>
      <c r="J538">
        <v>0</v>
      </c>
      <c r="K538">
        <v>35.162937899999996</v>
      </c>
      <c r="L538">
        <v>-96.9261616</v>
      </c>
      <c r="M538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538" s="5">
        <f>Table22[[#This Row],[Permit Approval Date]]-Table22[[#This Row],[Permit Submitted Date]]</f>
        <v>0</v>
      </c>
    </row>
    <row r="539" spans="1:14">
      <c r="A539" t="str">
        <f>"Norman"</f>
        <v>Norman</v>
      </c>
      <c r="B539">
        <v>0</v>
      </c>
      <c r="D539">
        <v>1</v>
      </c>
      <c r="E539">
        <v>34</v>
      </c>
      <c r="F539" s="1">
        <v>42513</v>
      </c>
      <c r="G539" s="1">
        <v>42513</v>
      </c>
      <c r="H539">
        <v>14</v>
      </c>
      <c r="I539">
        <v>113</v>
      </c>
      <c r="J539">
        <v>0</v>
      </c>
      <c r="K539">
        <v>35.232937899999996</v>
      </c>
      <c r="L539">
        <v>-96.766161600000004</v>
      </c>
      <c r="M539" s="5">
        <f>ACOS(COS(RADIANS(90-$P$2)) *COS(RADIANS(90-Table225[[#This Row],[Latitude]])) +SIN(RADIANS(90-$P$2)) *SIN(RADIANS(90-Table225[[#This Row],[Latitude]])) *COS(RADIANS($Q$2-Table225[[#This Row],[Longitude]]))) *3958.756</f>
        <v>38.45365658253624</v>
      </c>
      <c r="N539" s="5">
        <f>Table22[[#This Row],[Permit Approval Date]]-Table22[[#This Row],[Permit Submitted Date]]</f>
        <v>13</v>
      </c>
    </row>
    <row r="540" spans="1:14">
      <c r="A540" t="str">
        <f>"Norman"</f>
        <v>Norman</v>
      </c>
      <c r="B540">
        <v>0</v>
      </c>
      <c r="D540">
        <v>1</v>
      </c>
      <c r="E540">
        <v>34</v>
      </c>
      <c r="F540" s="1">
        <v>42513</v>
      </c>
      <c r="G540" s="1">
        <v>42513</v>
      </c>
      <c r="H540">
        <v>9</v>
      </c>
      <c r="I540">
        <v>70</v>
      </c>
      <c r="J540">
        <v>0</v>
      </c>
      <c r="K540">
        <v>35.282937899999993</v>
      </c>
      <c r="L540">
        <v>-96.756161599999999</v>
      </c>
      <c r="M540" s="5">
        <f>ACOS(COS(RADIANS(90-$P$2)) *COS(RADIANS(90-Table225[[#This Row],[Latitude]])) +SIN(RADIANS(90-$P$2)) *SIN(RADIANS(90-Table225[[#This Row],[Latitude]])) *COS(RADIANS($Q$2-Table225[[#This Row],[Longitude]]))) *3958.756</f>
        <v>39.321591610794655</v>
      </c>
      <c r="N540" s="5">
        <f>Table22[[#This Row],[Permit Approval Date]]-Table22[[#This Row],[Permit Submitted Date]]</f>
        <v>0</v>
      </c>
    </row>
    <row r="541" spans="1:14">
      <c r="A541" t="str">
        <f>"Norman"</f>
        <v>Norman</v>
      </c>
      <c r="B541">
        <v>0</v>
      </c>
      <c r="D541">
        <v>1</v>
      </c>
      <c r="E541">
        <v>34</v>
      </c>
      <c r="F541" s="1">
        <v>42544</v>
      </c>
      <c r="G541" s="1">
        <v>42544</v>
      </c>
      <c r="H541">
        <v>9</v>
      </c>
      <c r="I541">
        <v>76</v>
      </c>
      <c r="J541">
        <v>0</v>
      </c>
      <c r="K541">
        <v>35.422937899999994</v>
      </c>
      <c r="L541">
        <v>-97.106161600000007</v>
      </c>
      <c r="M541" s="5">
        <f>ACOS(COS(RADIANS(90-$P$2)) *COS(RADIANS(90-Table225[[#This Row],[Latitude]])) +SIN(RADIANS(90-$P$2)) *SIN(RADIANS(90-Table225[[#This Row],[Latitude]])) *COS(RADIANS($Q$2-Table225[[#This Row],[Longitude]]))) *3958.756</f>
        <v>24.350899798056059</v>
      </c>
      <c r="N541" s="5">
        <f>Table22[[#This Row],[Permit Approval Date]]-Table22[[#This Row],[Permit Submitted Date]]</f>
        <v>8</v>
      </c>
    </row>
    <row r="542" spans="1:14">
      <c r="A542" t="str">
        <f>"Norman"</f>
        <v>Norman</v>
      </c>
      <c r="B542">
        <v>0</v>
      </c>
      <c r="D542">
        <v>1</v>
      </c>
      <c r="E542">
        <v>34</v>
      </c>
      <c r="F542" s="1">
        <v>42556</v>
      </c>
      <c r="G542" s="1">
        <v>42564</v>
      </c>
      <c r="H542">
        <v>9</v>
      </c>
      <c r="I542">
        <v>75.5</v>
      </c>
      <c r="J542">
        <v>0</v>
      </c>
      <c r="K542">
        <v>36.052937899999996</v>
      </c>
      <c r="L542">
        <v>-97.626161600000003</v>
      </c>
      <c r="M542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542" s="5">
        <f>Table22[[#This Row],[Permit Approval Date]]-Table22[[#This Row],[Permit Submitted Date]]</f>
        <v>8</v>
      </c>
    </row>
    <row r="543" spans="1:14">
      <c r="A543" t="str">
        <f>"Norman"</f>
        <v>Norman</v>
      </c>
      <c r="B543">
        <v>0</v>
      </c>
      <c r="D543">
        <v>1</v>
      </c>
      <c r="E543">
        <v>34</v>
      </c>
      <c r="F543" s="1">
        <v>42562</v>
      </c>
      <c r="G543" s="1">
        <v>42562</v>
      </c>
      <c r="H543">
        <v>3</v>
      </c>
      <c r="I543">
        <v>31.949999999999996</v>
      </c>
      <c r="J543">
        <v>0</v>
      </c>
      <c r="K543">
        <v>36.572937899999999</v>
      </c>
      <c r="L543">
        <v>-97.526161599999995</v>
      </c>
      <c r="M543" s="5">
        <f>ACOS(COS(RADIANS(90-$P$2)) *COS(RADIANS(90-Table225[[#This Row],[Latitude]])) +SIN(RADIANS(90-$P$2)) *SIN(RADIANS(90-Table225[[#This Row],[Latitude]])) *COS(RADIANS($Q$2-Table225[[#This Row],[Longitude]]))) *3958.756</f>
        <v>94.546404458789112</v>
      </c>
      <c r="N543" s="5">
        <f>Table22[[#This Row],[Permit Approval Date]]-Table22[[#This Row],[Permit Submitted Date]]</f>
        <v>0</v>
      </c>
    </row>
    <row r="544" spans="1:14">
      <c r="A544" t="str">
        <f>"Norman"</f>
        <v>Norman</v>
      </c>
      <c r="B544">
        <v>0</v>
      </c>
      <c r="D544">
        <v>1</v>
      </c>
      <c r="E544">
        <v>34</v>
      </c>
      <c r="F544" s="1">
        <v>42571</v>
      </c>
      <c r="G544" s="1">
        <v>42571</v>
      </c>
      <c r="H544">
        <v>8</v>
      </c>
      <c r="I544">
        <v>64</v>
      </c>
      <c r="J544">
        <v>0</v>
      </c>
      <c r="K544">
        <v>35.472937899999998</v>
      </c>
      <c r="L544">
        <v>-96.846161600000002</v>
      </c>
      <c r="M544" s="5">
        <f>ACOS(COS(RADIANS(90-$P$2)) *COS(RADIANS(90-Table225[[#This Row],[Latitude]])) +SIN(RADIANS(90-$P$2)) *SIN(RADIANS(90-Table225[[#This Row],[Latitude]])) *COS(RADIANS($Q$2-Table225[[#This Row],[Longitude]]))) *3958.756</f>
        <v>38.540044437097009</v>
      </c>
      <c r="N544" s="5">
        <f>Table22[[#This Row],[Permit Approval Date]]-Table22[[#This Row],[Permit Submitted Date]]</f>
        <v>0</v>
      </c>
    </row>
    <row r="545" spans="1:14">
      <c r="A545" t="str">
        <f>"Norman"</f>
        <v>Norman</v>
      </c>
      <c r="B545">
        <v>0</v>
      </c>
      <c r="D545">
        <v>2</v>
      </c>
      <c r="E545">
        <v>34</v>
      </c>
      <c r="F545" s="1">
        <v>42587</v>
      </c>
      <c r="G545" s="1">
        <v>42591</v>
      </c>
      <c r="H545">
        <v>9</v>
      </c>
      <c r="I545">
        <v>78.17</v>
      </c>
      <c r="J545">
        <v>0</v>
      </c>
      <c r="K545">
        <v>34.992937899999994</v>
      </c>
      <c r="L545">
        <v>-97.256161599999999</v>
      </c>
      <c r="M545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545" s="5">
        <f>Table22[[#This Row],[Permit Approval Date]]-Table22[[#This Row],[Permit Submitted Date]]</f>
        <v>19</v>
      </c>
    </row>
    <row r="546" spans="1:14">
      <c r="A546" t="str">
        <f>"Norman"</f>
        <v>Norman</v>
      </c>
      <c r="B546">
        <v>0</v>
      </c>
      <c r="D546">
        <v>1</v>
      </c>
      <c r="E546">
        <v>34</v>
      </c>
      <c r="F546" s="1">
        <v>42601</v>
      </c>
      <c r="G546" s="1">
        <v>42601</v>
      </c>
      <c r="H546">
        <v>20</v>
      </c>
      <c r="I546">
        <v>163.20000000000002</v>
      </c>
      <c r="J546">
        <v>0</v>
      </c>
      <c r="K546">
        <v>35.552937899999996</v>
      </c>
      <c r="L546">
        <v>-97.046161600000005</v>
      </c>
      <c r="M546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546" s="5">
        <f>Table22[[#This Row],[Permit Approval Date]]-Table22[[#This Row],[Permit Submitted Date]]</f>
        <v>9</v>
      </c>
    </row>
    <row r="547" spans="1:14">
      <c r="A547" t="str">
        <f>"Norman"</f>
        <v>Norman</v>
      </c>
      <c r="B547">
        <v>0</v>
      </c>
      <c r="D547">
        <v>1</v>
      </c>
      <c r="E547">
        <v>34</v>
      </c>
      <c r="F547" s="1">
        <v>42614</v>
      </c>
      <c r="G547" s="1">
        <v>42614</v>
      </c>
      <c r="H547">
        <v>15</v>
      </c>
      <c r="I547">
        <v>93.21</v>
      </c>
      <c r="J547">
        <v>0</v>
      </c>
      <c r="K547">
        <v>34.962937899999993</v>
      </c>
      <c r="L547">
        <v>-97.966161600000007</v>
      </c>
      <c r="M54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547" s="5">
        <f>Table22[[#This Row],[Permit Approval Date]]-Table22[[#This Row],[Permit Submitted Date]]</f>
        <v>0</v>
      </c>
    </row>
    <row r="548" spans="1:14">
      <c r="A548" t="str">
        <f>"Norman"</f>
        <v>Norman</v>
      </c>
      <c r="B548">
        <v>0</v>
      </c>
      <c r="D548">
        <v>1</v>
      </c>
      <c r="E548">
        <v>34</v>
      </c>
      <c r="F548" s="1">
        <v>42625</v>
      </c>
      <c r="G548" s="1">
        <v>42625</v>
      </c>
      <c r="H548">
        <v>12</v>
      </c>
      <c r="I548">
        <v>94.690000000000012</v>
      </c>
      <c r="J548">
        <v>0</v>
      </c>
      <c r="K548">
        <v>35.572937899999999</v>
      </c>
      <c r="L548">
        <v>-97.996161600000008</v>
      </c>
      <c r="M548" s="5">
        <f>ACOS(COS(RADIANS(90-$P$2)) *COS(RADIANS(90-Table225[[#This Row],[Latitude]])) +SIN(RADIANS(90-$P$2)) *SIN(RADIANS(90-Table225[[#This Row],[Latitude]])) *COS(RADIANS($Q$2-Table225[[#This Row],[Longitude]]))) *3958.756</f>
        <v>40.00853893941273</v>
      </c>
      <c r="N548" s="5">
        <f>Table22[[#This Row],[Permit Approval Date]]-Table22[[#This Row],[Permit Submitted Date]]</f>
        <v>0</v>
      </c>
    </row>
    <row r="549" spans="1:14">
      <c r="A549" t="str">
        <f>"Norman"</f>
        <v>Norman</v>
      </c>
      <c r="B549">
        <v>0</v>
      </c>
      <c r="D549">
        <v>1</v>
      </c>
      <c r="E549">
        <v>34</v>
      </c>
      <c r="F549" s="1">
        <v>42627</v>
      </c>
      <c r="G549" s="1">
        <v>42627</v>
      </c>
      <c r="H549">
        <v>7</v>
      </c>
      <c r="I549">
        <v>48.92</v>
      </c>
      <c r="J549">
        <v>3.58</v>
      </c>
      <c r="K549">
        <v>36.002937899999999</v>
      </c>
      <c r="L549">
        <v>-97.346161600000002</v>
      </c>
      <c r="M549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549" s="5">
        <f>Table22[[#This Row],[Permit Approval Date]]-Table22[[#This Row],[Permit Submitted Date]]</f>
        <v>6</v>
      </c>
    </row>
    <row r="550" spans="1:14">
      <c r="A550" t="str">
        <f>"Norman"</f>
        <v>Norman</v>
      </c>
      <c r="B550">
        <v>0</v>
      </c>
      <c r="D550">
        <v>1</v>
      </c>
      <c r="E550">
        <v>34</v>
      </c>
      <c r="F550" s="1">
        <v>42629</v>
      </c>
      <c r="G550" s="1">
        <v>42641</v>
      </c>
      <c r="H550">
        <v>19</v>
      </c>
      <c r="I550">
        <v>139.79999999999998</v>
      </c>
      <c r="J550">
        <v>0</v>
      </c>
      <c r="K550">
        <v>35.232937899999996</v>
      </c>
      <c r="L550">
        <v>-97.406161600000004</v>
      </c>
      <c r="M550" s="5">
        <f>ACOS(COS(RADIANS(90-$P$2)) *COS(RADIANS(90-Table225[[#This Row],[Latitude]])) +SIN(RADIANS(90-$P$2)) *SIN(RADIANS(90-Table225[[#This Row],[Latitude]])) *COS(RADIANS($Q$2-Table225[[#This Row],[Longitude]]))) *3958.756</f>
        <v>2.9430408882432082</v>
      </c>
      <c r="N550" s="5">
        <f>Table22[[#This Row],[Permit Approval Date]]-Table22[[#This Row],[Permit Submitted Date]]</f>
        <v>21</v>
      </c>
    </row>
    <row r="551" spans="1:14">
      <c r="A551" t="str">
        <f>"Norman"</f>
        <v>Norman</v>
      </c>
      <c r="B551">
        <v>0</v>
      </c>
      <c r="D551">
        <v>2</v>
      </c>
      <c r="E551">
        <v>34</v>
      </c>
      <c r="F551" s="1">
        <v>42670</v>
      </c>
      <c r="G551" s="1">
        <v>42670</v>
      </c>
      <c r="H551">
        <v>10</v>
      </c>
      <c r="I551">
        <v>74.52</v>
      </c>
      <c r="J551">
        <v>0</v>
      </c>
      <c r="K551">
        <v>34.902937899999998</v>
      </c>
      <c r="L551">
        <v>-97.886161600000008</v>
      </c>
      <c r="M551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551" s="5">
        <f>Table22[[#This Row],[Permit Approval Date]]-Table22[[#This Row],[Permit Submitted Date]]</f>
        <v>0</v>
      </c>
    </row>
    <row r="552" spans="1:14">
      <c r="A552" t="str">
        <f>"Norman"</f>
        <v>Norman</v>
      </c>
      <c r="B552">
        <v>0</v>
      </c>
      <c r="D552">
        <v>1</v>
      </c>
      <c r="E552">
        <v>34</v>
      </c>
      <c r="F552" s="1">
        <v>42670</v>
      </c>
      <c r="G552" s="1">
        <v>42670</v>
      </c>
      <c r="H552">
        <v>6</v>
      </c>
      <c r="I552">
        <v>39.24</v>
      </c>
      <c r="J552">
        <v>0</v>
      </c>
      <c r="K552">
        <v>35.472937899999998</v>
      </c>
      <c r="L552">
        <v>-97.026161599999995</v>
      </c>
      <c r="M552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552" s="5">
        <f>Table22[[#This Row],[Permit Approval Date]]-Table22[[#This Row],[Permit Submitted Date]]</f>
        <v>19</v>
      </c>
    </row>
    <row r="553" spans="1:14">
      <c r="A553" t="str">
        <f>"Norman"</f>
        <v>Norman</v>
      </c>
      <c r="B553">
        <v>0</v>
      </c>
      <c r="D553">
        <v>2</v>
      </c>
      <c r="E553">
        <v>34</v>
      </c>
      <c r="F553" s="1">
        <v>42674</v>
      </c>
      <c r="G553" s="1">
        <v>42676</v>
      </c>
      <c r="H553">
        <v>11</v>
      </c>
      <c r="I553">
        <v>72.11</v>
      </c>
      <c r="J553">
        <v>3.3</v>
      </c>
      <c r="K553">
        <v>35.482937899999996</v>
      </c>
      <c r="L553">
        <v>-97.206161600000001</v>
      </c>
      <c r="M553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553" s="5">
        <f>Table22[[#This Row],[Permit Approval Date]]-Table22[[#This Row],[Permit Submitted Date]]</f>
        <v>0</v>
      </c>
    </row>
    <row r="554" spans="1:14">
      <c r="A554" t="str">
        <f>"Norman"</f>
        <v>Norman</v>
      </c>
      <c r="B554">
        <v>0</v>
      </c>
      <c r="D554">
        <v>2</v>
      </c>
      <c r="E554">
        <v>34</v>
      </c>
      <c r="F554" s="1">
        <v>42681</v>
      </c>
      <c r="G554" s="1">
        <v>42692</v>
      </c>
      <c r="H554">
        <v>19</v>
      </c>
      <c r="I554">
        <v>164.76</v>
      </c>
      <c r="J554">
        <v>0</v>
      </c>
      <c r="K554">
        <v>35.272937899999995</v>
      </c>
      <c r="L554">
        <v>-96.956161600000001</v>
      </c>
      <c r="M554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554" s="5">
        <f>Table22[[#This Row],[Permit Approval Date]]-Table22[[#This Row],[Permit Submitted Date]]</f>
        <v>0</v>
      </c>
    </row>
    <row r="555" spans="1:14">
      <c r="A555" t="str">
        <f>"Norman"</f>
        <v>Norman</v>
      </c>
      <c r="B555">
        <v>0</v>
      </c>
      <c r="D555">
        <v>1</v>
      </c>
      <c r="E555">
        <v>34</v>
      </c>
      <c r="F555" s="1">
        <v>42709</v>
      </c>
      <c r="G555" s="1">
        <v>42716</v>
      </c>
      <c r="H555">
        <v>8</v>
      </c>
      <c r="I555">
        <v>47.980000000000004</v>
      </c>
      <c r="J555">
        <v>5</v>
      </c>
      <c r="K555">
        <v>35.062937899999994</v>
      </c>
      <c r="L555">
        <v>-97.446161599999996</v>
      </c>
      <c r="M555" s="5">
        <f>ACOS(COS(RADIANS(90-$P$2)) *COS(RADIANS(90-Table225[[#This Row],[Latitude]])) +SIN(RADIANS(90-$P$2)) *SIN(RADIANS(90-Table225[[#This Row],[Latitude]])) *COS(RADIANS($Q$2-Table225[[#This Row],[Longitude]]))) *3958.756</f>
        <v>9.8894375944299533</v>
      </c>
      <c r="N555" s="5">
        <f>Table22[[#This Row],[Permit Approval Date]]-Table22[[#This Row],[Permit Submitted Date]]</f>
        <v>18</v>
      </c>
    </row>
    <row r="556" spans="1:14">
      <c r="A556" t="str">
        <f>"Norman"</f>
        <v>Norman</v>
      </c>
      <c r="B556">
        <v>0</v>
      </c>
      <c r="D556">
        <v>1</v>
      </c>
      <c r="E556">
        <v>34</v>
      </c>
      <c r="F556" s="1">
        <v>42718</v>
      </c>
      <c r="G556" s="1">
        <v>42718</v>
      </c>
      <c r="H556">
        <v>12</v>
      </c>
      <c r="I556">
        <v>101.16999999999999</v>
      </c>
      <c r="J556">
        <v>0</v>
      </c>
      <c r="K556">
        <v>34.902937899999998</v>
      </c>
      <c r="L556">
        <v>-97.886161600000008</v>
      </c>
      <c r="M556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556" s="5">
        <f>Table22[[#This Row],[Permit Approval Date]]-Table22[[#This Row],[Permit Submitted Date]]</f>
        <v>10</v>
      </c>
    </row>
    <row r="557" spans="1:14">
      <c r="A557" t="str">
        <f>"Norman"</f>
        <v>Norman</v>
      </c>
      <c r="B557">
        <v>0</v>
      </c>
      <c r="D557">
        <v>1</v>
      </c>
      <c r="E557">
        <v>34</v>
      </c>
      <c r="F557" s="1">
        <v>42726</v>
      </c>
      <c r="G557" s="1">
        <v>42745</v>
      </c>
      <c r="H557">
        <v>12</v>
      </c>
      <c r="I557">
        <v>107.14000000000001</v>
      </c>
      <c r="J557">
        <v>0</v>
      </c>
      <c r="K557">
        <v>35.602937899999993</v>
      </c>
      <c r="L557">
        <v>-97.566161600000001</v>
      </c>
      <c r="M557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557" s="5">
        <f>Table22[[#This Row],[Permit Approval Date]]-Table22[[#This Row],[Permit Submitted Date]]</f>
        <v>0</v>
      </c>
    </row>
    <row r="558" spans="1:14">
      <c r="A558" t="str">
        <f>"Norman"</f>
        <v>Norman</v>
      </c>
      <c r="B558">
        <v>0</v>
      </c>
      <c r="D558">
        <v>1</v>
      </c>
      <c r="E558">
        <v>34</v>
      </c>
      <c r="F558" s="1">
        <v>42739</v>
      </c>
      <c r="G558" s="1">
        <v>42739</v>
      </c>
      <c r="H558">
        <v>8</v>
      </c>
      <c r="I558">
        <v>64.88</v>
      </c>
      <c r="J558">
        <v>0</v>
      </c>
      <c r="K558">
        <v>36.292937899999998</v>
      </c>
      <c r="L558">
        <v>-97.7861616</v>
      </c>
      <c r="M558" s="5">
        <f>ACOS(COS(RADIANS(90-$P$2)) *COS(RADIANS(90-Table225[[#This Row],[Latitude]])) +SIN(RADIANS(90-$P$2)) *SIN(RADIANS(90-Table225[[#This Row],[Latitude]])) *COS(RADIANS($Q$2-Table225[[#This Row],[Longitude]]))) *3958.756</f>
        <v>77.471292321758767</v>
      </c>
      <c r="N558" s="5">
        <f>Table22[[#This Row],[Permit Approval Date]]-Table22[[#This Row],[Permit Submitted Date]]</f>
        <v>0</v>
      </c>
    </row>
    <row r="559" spans="1:14">
      <c r="A559" t="str">
        <f>"Norman"</f>
        <v>Norman</v>
      </c>
      <c r="B559">
        <v>0</v>
      </c>
      <c r="D559">
        <v>1</v>
      </c>
      <c r="E559">
        <v>34</v>
      </c>
      <c r="F559" s="1">
        <v>42768</v>
      </c>
      <c r="G559" s="1">
        <v>42768</v>
      </c>
      <c r="H559">
        <v>2</v>
      </c>
      <c r="I559">
        <v>8.620000000000001</v>
      </c>
      <c r="J559">
        <v>0</v>
      </c>
      <c r="K559">
        <v>35.232937899999996</v>
      </c>
      <c r="L559">
        <v>-97.006161599999999</v>
      </c>
      <c r="M55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59" s="5">
        <f>Table22[[#This Row],[Permit Approval Date]]-Table22[[#This Row],[Permit Submitted Date]]</f>
        <v>21</v>
      </c>
    </row>
    <row r="560" spans="1:14">
      <c r="A560" t="str">
        <f>"Norman"</f>
        <v>Norman</v>
      </c>
      <c r="B560">
        <v>0</v>
      </c>
      <c r="D560">
        <v>1</v>
      </c>
      <c r="E560">
        <v>34</v>
      </c>
      <c r="F560" s="1">
        <v>42818</v>
      </c>
      <c r="G560" s="1">
        <v>42824</v>
      </c>
      <c r="H560">
        <v>8</v>
      </c>
      <c r="I560">
        <v>69.050000000000011</v>
      </c>
      <c r="J560">
        <v>0</v>
      </c>
      <c r="K560">
        <v>35.232937899999996</v>
      </c>
      <c r="L560">
        <v>-97.006161599999999</v>
      </c>
      <c r="M56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60" s="5">
        <f>Table22[[#This Row],[Permit Approval Date]]-Table22[[#This Row],[Permit Submitted Date]]</f>
        <v>0</v>
      </c>
    </row>
    <row r="561" spans="1:14">
      <c r="A561" t="str">
        <f>"Norman"</f>
        <v>Norman</v>
      </c>
      <c r="B561">
        <v>1</v>
      </c>
      <c r="C561">
        <v>1</v>
      </c>
      <c r="D561">
        <v>2</v>
      </c>
      <c r="E561">
        <v>34</v>
      </c>
      <c r="F561" s="1">
        <v>42937</v>
      </c>
      <c r="G561" s="1">
        <v>42937</v>
      </c>
      <c r="H561">
        <v>11</v>
      </c>
      <c r="I561">
        <v>95.17</v>
      </c>
      <c r="J561">
        <v>15.5</v>
      </c>
      <c r="K561">
        <v>35.180556999999993</v>
      </c>
      <c r="L561">
        <v>-97.540181399999994</v>
      </c>
      <c r="M561" s="5">
        <f>ACOS(COS(RADIANS(90-$P$2)) *COS(RADIANS(90-Table225[[#This Row],[Latitude]])) +SIN(RADIANS(90-$P$2)) *SIN(RADIANS(90-Table225[[#This Row],[Latitude]])) *COS(RADIANS($Q$2-Table225[[#This Row],[Longitude]]))) *3958.756</f>
        <v>5.5692151990718619</v>
      </c>
      <c r="N561" s="5">
        <f>Table22[[#This Row],[Permit Approval Date]]-Table22[[#This Row],[Permit Submitted Date]]</f>
        <v>0</v>
      </c>
    </row>
    <row r="562" spans="1:14">
      <c r="A562" t="str">
        <f>"Norman"</f>
        <v>Norman</v>
      </c>
      <c r="B562">
        <v>1</v>
      </c>
      <c r="C562">
        <v>1</v>
      </c>
      <c r="D562">
        <v>2</v>
      </c>
      <c r="E562">
        <v>34</v>
      </c>
      <c r="F562" s="1">
        <v>42937</v>
      </c>
      <c r="G562" s="1">
        <v>42937</v>
      </c>
      <c r="H562">
        <v>14</v>
      </c>
      <c r="I562">
        <v>93.77000000000001</v>
      </c>
      <c r="J562">
        <v>10.35</v>
      </c>
      <c r="K562">
        <v>35.320556999999994</v>
      </c>
      <c r="L562">
        <v>-97.540181399999994</v>
      </c>
      <c r="M562" s="5">
        <f>ACOS(COS(RADIANS(90-$P$2)) *COS(RADIANS(90-Table225[[#This Row],[Latitude]])) +SIN(RADIANS(90-$P$2)) *SIN(RADIANS(90-Table225[[#This Row],[Latitude]])) *COS(RADIANS($Q$2-Table225[[#This Row],[Longitude]]))) *3958.756</f>
        <v>9.5097119946493365</v>
      </c>
      <c r="N562" s="5">
        <f>Table22[[#This Row],[Permit Approval Date]]-Table22[[#This Row],[Permit Submitted Date]]</f>
        <v>0</v>
      </c>
    </row>
    <row r="563" spans="1:14">
      <c r="A563" t="str">
        <f>"Norman"</f>
        <v>Norman</v>
      </c>
      <c r="B563">
        <v>0</v>
      </c>
      <c r="D563">
        <v>1</v>
      </c>
      <c r="E563">
        <v>34</v>
      </c>
      <c r="F563" s="1">
        <v>42948</v>
      </c>
      <c r="G563" s="1">
        <v>42957</v>
      </c>
      <c r="H563">
        <v>12</v>
      </c>
      <c r="I563">
        <v>95.91</v>
      </c>
      <c r="J563">
        <v>0</v>
      </c>
      <c r="K563">
        <v>35.282937899999993</v>
      </c>
      <c r="L563">
        <v>-96.756161599999999</v>
      </c>
      <c r="M563" s="5">
        <f>ACOS(COS(RADIANS(90-$P$2)) *COS(RADIANS(90-Table225[[#This Row],[Latitude]])) +SIN(RADIANS(90-$P$2)) *SIN(RADIANS(90-Table225[[#This Row],[Latitude]])) *COS(RADIANS($Q$2-Table225[[#This Row],[Longitude]]))) *3958.756</f>
        <v>39.321591610794655</v>
      </c>
      <c r="N563" s="5">
        <f>Table22[[#This Row],[Permit Approval Date]]-Table22[[#This Row],[Permit Submitted Date]]</f>
        <v>14</v>
      </c>
    </row>
    <row r="564" spans="1:14">
      <c r="A564" t="str">
        <f>"Norman"</f>
        <v>Norman</v>
      </c>
      <c r="B564">
        <v>0</v>
      </c>
      <c r="D564">
        <v>1</v>
      </c>
      <c r="E564">
        <v>34</v>
      </c>
      <c r="F564" s="1">
        <v>42977</v>
      </c>
      <c r="G564" s="1">
        <v>42978</v>
      </c>
      <c r="H564">
        <v>5</v>
      </c>
      <c r="I564">
        <v>38.619999999999997</v>
      </c>
      <c r="J564">
        <v>0</v>
      </c>
      <c r="K564">
        <v>35.362937899999999</v>
      </c>
      <c r="L564">
        <v>-97.116161599999998</v>
      </c>
      <c r="M564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564" s="5">
        <f>Table22[[#This Row],[Permit Approval Date]]-Table22[[#This Row],[Permit Submitted Date]]</f>
        <v>0</v>
      </c>
    </row>
    <row r="565" spans="1:14">
      <c r="A565" t="str">
        <f>"Norman"</f>
        <v>Norman</v>
      </c>
      <c r="B565">
        <v>1</v>
      </c>
      <c r="C565">
        <v>1</v>
      </c>
      <c r="D565">
        <v>2</v>
      </c>
      <c r="E565">
        <v>34</v>
      </c>
      <c r="F565" s="1">
        <v>43005</v>
      </c>
      <c r="G565" s="1">
        <v>43006</v>
      </c>
      <c r="H565">
        <v>15</v>
      </c>
      <c r="I565">
        <v>91.199999999999989</v>
      </c>
      <c r="J565">
        <v>11.33</v>
      </c>
      <c r="K565">
        <v>35.310557000000003</v>
      </c>
      <c r="L565">
        <v>-97.71018140000001</v>
      </c>
      <c r="M565" s="5">
        <f>ACOS(COS(RADIANS(90-$P$2)) *COS(RADIANS(90-Table225[[#This Row],[Latitude]])) +SIN(RADIANS(90-$P$2)) *SIN(RADIANS(90-Table225[[#This Row],[Latitude]])) *COS(RADIANS($Q$2-Table225[[#This Row],[Longitude]]))) *3958.756</f>
        <v>16.529734858429485</v>
      </c>
      <c r="N565" s="5">
        <f>Table22[[#This Row],[Permit Approval Date]]-Table22[[#This Row],[Permit Submitted Date]]</f>
        <v>13</v>
      </c>
    </row>
    <row r="566" spans="1:14">
      <c r="A566" t="str">
        <f>"Norman"</f>
        <v>Norman</v>
      </c>
      <c r="B566">
        <v>1</v>
      </c>
      <c r="D566">
        <v>2</v>
      </c>
      <c r="E566">
        <v>34</v>
      </c>
      <c r="F566" s="1">
        <v>43011</v>
      </c>
      <c r="G566" s="1">
        <v>43011</v>
      </c>
      <c r="H566">
        <v>7</v>
      </c>
      <c r="I566">
        <v>91.13</v>
      </c>
      <c r="J566">
        <v>0</v>
      </c>
      <c r="K566">
        <v>35.218142</v>
      </c>
      <c r="L566">
        <v>-97.155610999999993</v>
      </c>
      <c r="M566" s="5">
        <f>ACOS(COS(RADIANS(90-$P$2)) *COS(RADIANS(90-Table225[[#This Row],[Latitude]])) +SIN(RADIANS(90-$P$2)) *SIN(RADIANS(90-Table225[[#This Row],[Latitude]])) *COS(RADIANS($Q$2-Table225[[#This Row],[Longitude]]))) *3958.756</f>
        <v>16.448805996412069</v>
      </c>
      <c r="N566" s="5">
        <f>Table22[[#This Row],[Permit Approval Date]]-Table22[[#This Row],[Permit Submitted Date]]</f>
        <v>0</v>
      </c>
    </row>
    <row r="567" spans="1:14">
      <c r="A567" t="str">
        <f>"Norman"</f>
        <v>Norman</v>
      </c>
      <c r="B567">
        <v>1</v>
      </c>
      <c r="D567">
        <v>2</v>
      </c>
      <c r="E567">
        <v>34</v>
      </c>
      <c r="F567" s="1">
        <v>43015</v>
      </c>
      <c r="G567" s="1">
        <v>43038</v>
      </c>
      <c r="H567">
        <v>13</v>
      </c>
      <c r="I567">
        <v>110.43</v>
      </c>
      <c r="J567">
        <v>0</v>
      </c>
      <c r="K567">
        <v>34.978141999999998</v>
      </c>
      <c r="L567">
        <v>-97.20561099999999</v>
      </c>
      <c r="M567" s="5">
        <f>ACOS(COS(RADIANS(90-$P$2)) *COS(RADIANS(90-Table225[[#This Row],[Latitude]])) +SIN(RADIANS(90-$P$2)) *SIN(RADIANS(90-Table225[[#This Row],[Latitude]])) *COS(RADIANS($Q$2-Table225[[#This Row],[Longitude]]))) *3958.756</f>
        <v>20.824309149582572</v>
      </c>
      <c r="N567" s="5">
        <f>Table22[[#This Row],[Permit Approval Date]]-Table22[[#This Row],[Permit Submitted Date]]</f>
        <v>12</v>
      </c>
    </row>
    <row r="568" spans="1:14">
      <c r="A568" t="str">
        <f>"Norman"</f>
        <v>Norman</v>
      </c>
      <c r="B568">
        <v>0</v>
      </c>
      <c r="D568">
        <v>2</v>
      </c>
      <c r="E568">
        <v>34</v>
      </c>
      <c r="F568" s="1">
        <v>43053</v>
      </c>
      <c r="G568" s="1">
        <v>43059</v>
      </c>
      <c r="H568">
        <v>7</v>
      </c>
      <c r="I568">
        <v>56.14</v>
      </c>
      <c r="J568">
        <v>0</v>
      </c>
      <c r="K568">
        <v>35.032937899999993</v>
      </c>
      <c r="L568">
        <v>-97.296161600000005</v>
      </c>
      <c r="M568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568" s="5">
        <f>Table22[[#This Row],[Permit Approval Date]]-Table22[[#This Row],[Permit Submitted Date]]</f>
        <v>13</v>
      </c>
    </row>
    <row r="569" spans="1:14">
      <c r="A569" t="str">
        <f>"Norman"</f>
        <v>Norman</v>
      </c>
      <c r="B569">
        <v>0</v>
      </c>
      <c r="D569">
        <v>1</v>
      </c>
      <c r="E569">
        <v>35</v>
      </c>
      <c r="F569" s="1">
        <v>42382</v>
      </c>
      <c r="G569" s="1">
        <v>42382</v>
      </c>
      <c r="H569">
        <v>8</v>
      </c>
      <c r="I569">
        <v>66.5</v>
      </c>
      <c r="J569">
        <v>0</v>
      </c>
      <c r="K569">
        <v>34.902937899999998</v>
      </c>
      <c r="L569">
        <v>-97.886161600000008</v>
      </c>
      <c r="M569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569" s="5">
        <f>Table22[[#This Row],[Permit Approval Date]]-Table22[[#This Row],[Permit Submitted Date]]</f>
        <v>12</v>
      </c>
    </row>
    <row r="570" spans="1:14">
      <c r="A570" t="str">
        <f>"Norman"</f>
        <v>Norman</v>
      </c>
      <c r="B570">
        <v>0</v>
      </c>
      <c r="D570">
        <v>1</v>
      </c>
      <c r="E570">
        <v>35</v>
      </c>
      <c r="F570" s="1">
        <v>42384</v>
      </c>
      <c r="G570" s="1">
        <v>42384</v>
      </c>
      <c r="H570">
        <v>11</v>
      </c>
      <c r="I570">
        <v>98</v>
      </c>
      <c r="J570">
        <v>0</v>
      </c>
      <c r="K570">
        <v>35.162937899999996</v>
      </c>
      <c r="L570">
        <v>-96.9261616</v>
      </c>
      <c r="M570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570" s="5">
        <f>Table22[[#This Row],[Permit Approval Date]]-Table22[[#This Row],[Permit Submitted Date]]</f>
        <v>0</v>
      </c>
    </row>
    <row r="571" spans="1:14">
      <c r="A571" t="str">
        <f>"Norman"</f>
        <v>Norman</v>
      </c>
      <c r="B571">
        <v>0</v>
      </c>
      <c r="C571">
        <v>1</v>
      </c>
      <c r="D571">
        <v>1</v>
      </c>
      <c r="E571">
        <v>35</v>
      </c>
      <c r="F571" s="1">
        <v>42388</v>
      </c>
      <c r="G571" s="1">
        <v>42389</v>
      </c>
      <c r="H571">
        <v>10</v>
      </c>
      <c r="I571">
        <v>64</v>
      </c>
      <c r="J571">
        <v>15.5</v>
      </c>
      <c r="K571">
        <v>35.232937899999996</v>
      </c>
      <c r="L571">
        <v>-97.296161600000005</v>
      </c>
      <c r="M571" s="5">
        <f>ACOS(COS(RADIANS(90-$P$2)) *COS(RADIANS(90-Table225[[#This Row],[Latitude]])) +SIN(RADIANS(90-$P$2)) *SIN(RADIANS(90-Table225[[#This Row],[Latitude]])) *COS(RADIANS($Q$2-Table225[[#This Row],[Longitude]]))) *3958.756</f>
        <v>8.6932116417485545</v>
      </c>
      <c r="N571" s="5">
        <f>Table22[[#This Row],[Permit Approval Date]]-Table22[[#This Row],[Permit Submitted Date]]</f>
        <v>3</v>
      </c>
    </row>
    <row r="572" spans="1:14">
      <c r="A572" t="str">
        <f>"Norman"</f>
        <v>Norman</v>
      </c>
      <c r="B572">
        <v>0</v>
      </c>
      <c r="D572">
        <v>1</v>
      </c>
      <c r="E572">
        <v>35</v>
      </c>
      <c r="F572" s="1">
        <v>42432</v>
      </c>
      <c r="G572" s="1">
        <v>42432</v>
      </c>
      <c r="H572">
        <v>20</v>
      </c>
      <c r="I572">
        <v>188</v>
      </c>
      <c r="J572">
        <v>0</v>
      </c>
      <c r="K572">
        <v>35.232937899999996</v>
      </c>
      <c r="L572">
        <v>-97.006161599999999</v>
      </c>
      <c r="M57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72" s="5">
        <f>Table22[[#This Row],[Permit Approval Date]]-Table22[[#This Row],[Permit Submitted Date]]</f>
        <v>15</v>
      </c>
    </row>
    <row r="573" spans="1:14">
      <c r="A573" t="str">
        <f>"Norman"</f>
        <v>Norman</v>
      </c>
      <c r="B573">
        <v>0</v>
      </c>
      <c r="D573">
        <v>1</v>
      </c>
      <c r="E573">
        <v>35</v>
      </c>
      <c r="F573" s="1">
        <v>42433</v>
      </c>
      <c r="G573" s="1">
        <v>42447</v>
      </c>
      <c r="H573">
        <v>8</v>
      </c>
      <c r="I573">
        <v>51.5</v>
      </c>
      <c r="J573">
        <v>4</v>
      </c>
      <c r="K573">
        <v>35.602937899999993</v>
      </c>
      <c r="L573">
        <v>-97.686161600000005</v>
      </c>
      <c r="M573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573" s="5">
        <f>Table22[[#This Row],[Permit Approval Date]]-Table22[[#This Row],[Permit Submitted Date]]</f>
        <v>24</v>
      </c>
    </row>
    <row r="574" spans="1:14">
      <c r="A574" t="str">
        <f>"Norman"</f>
        <v>Norman</v>
      </c>
      <c r="B574">
        <v>0</v>
      </c>
      <c r="D574">
        <v>1</v>
      </c>
      <c r="E574">
        <v>35</v>
      </c>
      <c r="F574" s="1">
        <v>42437</v>
      </c>
      <c r="G574" s="1">
        <v>42443</v>
      </c>
      <c r="H574">
        <v>12</v>
      </c>
      <c r="I574">
        <v>89.5</v>
      </c>
      <c r="J574">
        <v>0</v>
      </c>
      <c r="K574">
        <v>35.262937899999997</v>
      </c>
      <c r="L574">
        <v>-97.806161599999996</v>
      </c>
      <c r="M574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574" s="5">
        <f>Table22[[#This Row],[Permit Approval Date]]-Table22[[#This Row],[Permit Submitted Date]]</f>
        <v>8</v>
      </c>
    </row>
    <row r="575" spans="1:14">
      <c r="A575" t="str">
        <f>"Norman"</f>
        <v>Norman</v>
      </c>
      <c r="B575">
        <v>0</v>
      </c>
      <c r="D575">
        <v>1</v>
      </c>
      <c r="E575">
        <v>35</v>
      </c>
      <c r="F575" s="1">
        <v>42445</v>
      </c>
      <c r="G575" s="1">
        <v>42445</v>
      </c>
      <c r="H575">
        <v>11</v>
      </c>
      <c r="I575">
        <v>100.5</v>
      </c>
      <c r="J575">
        <v>0</v>
      </c>
      <c r="K575">
        <v>35.162937899999996</v>
      </c>
      <c r="L575">
        <v>-96.9261616</v>
      </c>
      <c r="M575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575" s="5">
        <f>Table22[[#This Row],[Permit Approval Date]]-Table22[[#This Row],[Permit Submitted Date]]</f>
        <v>8</v>
      </c>
    </row>
    <row r="576" spans="1:14">
      <c r="A576" t="str">
        <f>"Norman"</f>
        <v>Norman</v>
      </c>
      <c r="B576">
        <v>0</v>
      </c>
      <c r="D576">
        <v>1</v>
      </c>
      <c r="E576">
        <v>35</v>
      </c>
      <c r="F576" s="1">
        <v>42454</v>
      </c>
      <c r="G576" s="1">
        <v>42457</v>
      </c>
      <c r="H576">
        <v>5</v>
      </c>
      <c r="I576">
        <v>52</v>
      </c>
      <c r="J576">
        <v>0</v>
      </c>
      <c r="K576">
        <v>35.282937899999993</v>
      </c>
      <c r="L576">
        <v>-97.416161599999995</v>
      </c>
      <c r="M576" s="5">
        <f>ACOS(COS(RADIANS(90-$P$2)) *COS(RADIANS(90-Table225[[#This Row],[Latitude]])) +SIN(RADIANS(90-$P$2)) *SIN(RADIANS(90-Table225[[#This Row],[Latitude]])) *COS(RADIANS($Q$2-Table225[[#This Row],[Longitude]]))) *3958.756</f>
        <v>5.5822817973621444</v>
      </c>
      <c r="N576" s="5">
        <f>Table22[[#This Row],[Permit Approval Date]]-Table22[[#This Row],[Permit Submitted Date]]</f>
        <v>0</v>
      </c>
    </row>
    <row r="577" spans="1:14">
      <c r="A577" t="str">
        <f>"Norman"</f>
        <v>Norman</v>
      </c>
      <c r="B577">
        <v>0</v>
      </c>
      <c r="D577">
        <v>1</v>
      </c>
      <c r="E577">
        <v>35</v>
      </c>
      <c r="F577" s="1">
        <v>42467</v>
      </c>
      <c r="G577" s="1">
        <v>42473</v>
      </c>
      <c r="H577">
        <v>5</v>
      </c>
      <c r="I577">
        <v>42.5</v>
      </c>
      <c r="J577">
        <v>0</v>
      </c>
      <c r="K577">
        <v>35.102937899999993</v>
      </c>
      <c r="L577">
        <v>-97.756161599999999</v>
      </c>
      <c r="M577" s="5">
        <f>ACOS(COS(RADIANS(90-$P$2)) *COS(RADIANS(90-Table225[[#This Row],[Latitude]])) +SIN(RADIANS(90-$P$2)) *SIN(RADIANS(90-Table225[[#This Row],[Latitude]])) *COS(RADIANS($Q$2-Table225[[#This Row],[Longitude]]))) *3958.756</f>
        <v>18.882438005172606</v>
      </c>
      <c r="N577" s="5">
        <f>Table22[[#This Row],[Permit Approval Date]]-Table22[[#This Row],[Permit Submitted Date]]</f>
        <v>7</v>
      </c>
    </row>
    <row r="578" spans="1:14">
      <c r="A578" t="str">
        <f>"Norman"</f>
        <v>Norman</v>
      </c>
      <c r="B578">
        <v>0</v>
      </c>
      <c r="C578">
        <v>1</v>
      </c>
      <c r="D578">
        <v>1</v>
      </c>
      <c r="E578">
        <v>35</v>
      </c>
      <c r="F578" s="1">
        <v>42478</v>
      </c>
      <c r="G578" s="1">
        <v>42483</v>
      </c>
      <c r="H578">
        <v>25</v>
      </c>
      <c r="I578">
        <v>197</v>
      </c>
      <c r="J578">
        <v>11</v>
      </c>
      <c r="K578">
        <v>35.352937899999993</v>
      </c>
      <c r="L578">
        <v>-97.196161599999996</v>
      </c>
      <c r="M578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578" s="5">
        <f>Table22[[#This Row],[Permit Approval Date]]-Table22[[#This Row],[Permit Submitted Date]]</f>
        <v>20</v>
      </c>
    </row>
    <row r="579" spans="1:14">
      <c r="A579" t="str">
        <f>"Norman"</f>
        <v>Norman</v>
      </c>
      <c r="B579">
        <v>0</v>
      </c>
      <c r="D579">
        <v>1</v>
      </c>
      <c r="E579">
        <v>35</v>
      </c>
      <c r="F579" s="1">
        <v>42506</v>
      </c>
      <c r="G579" s="1">
        <v>42506</v>
      </c>
      <c r="H579">
        <v>4</v>
      </c>
      <c r="I579">
        <v>46</v>
      </c>
      <c r="J579">
        <v>0</v>
      </c>
      <c r="K579">
        <v>36.262937899999997</v>
      </c>
      <c r="L579">
        <v>-97.766161600000004</v>
      </c>
      <c r="M579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579" s="5">
        <f>Table22[[#This Row],[Permit Approval Date]]-Table22[[#This Row],[Permit Submitted Date]]</f>
        <v>0</v>
      </c>
    </row>
    <row r="580" spans="1:14">
      <c r="A580" t="str">
        <f>"Norman"</f>
        <v>Norman</v>
      </c>
      <c r="B580">
        <v>0</v>
      </c>
      <c r="D580">
        <v>2</v>
      </c>
      <c r="E580">
        <v>35</v>
      </c>
      <c r="F580" s="1">
        <v>42509</v>
      </c>
      <c r="G580" s="1">
        <v>42509</v>
      </c>
      <c r="H580">
        <v>9</v>
      </c>
      <c r="I580">
        <v>66</v>
      </c>
      <c r="J580">
        <v>2</v>
      </c>
      <c r="K580">
        <v>34.992937899999994</v>
      </c>
      <c r="L580">
        <v>-97.256161599999999</v>
      </c>
      <c r="M580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580" s="5">
        <f>Table22[[#This Row],[Permit Approval Date]]-Table22[[#This Row],[Permit Submitted Date]]</f>
        <v>0</v>
      </c>
    </row>
    <row r="581" spans="1:14">
      <c r="A581" t="str">
        <f>"Norman"</f>
        <v>Norman</v>
      </c>
      <c r="B581">
        <v>0</v>
      </c>
      <c r="D581">
        <v>1</v>
      </c>
      <c r="E581">
        <v>35</v>
      </c>
      <c r="F581" s="1">
        <v>42513</v>
      </c>
      <c r="G581" s="1">
        <v>42513</v>
      </c>
      <c r="H581">
        <v>13</v>
      </c>
      <c r="I581">
        <v>103.5</v>
      </c>
      <c r="J581">
        <v>0</v>
      </c>
      <c r="K581">
        <v>36.052937899999996</v>
      </c>
      <c r="L581">
        <v>-97.626161600000003</v>
      </c>
      <c r="M581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581" s="5">
        <f>Table22[[#This Row],[Permit Approval Date]]-Table22[[#This Row],[Permit Submitted Date]]</f>
        <v>11</v>
      </c>
    </row>
    <row r="582" spans="1:14">
      <c r="A582" t="str">
        <f>"Norman"</f>
        <v>Norman</v>
      </c>
      <c r="B582">
        <v>0</v>
      </c>
      <c r="D582">
        <v>1</v>
      </c>
      <c r="E582">
        <v>35</v>
      </c>
      <c r="F582" s="1">
        <v>42522</v>
      </c>
      <c r="G582" s="1">
        <v>42527</v>
      </c>
      <c r="H582">
        <v>6</v>
      </c>
      <c r="I582">
        <v>50</v>
      </c>
      <c r="J582">
        <v>0</v>
      </c>
      <c r="K582">
        <v>34.942937899999997</v>
      </c>
      <c r="L582">
        <v>-97.196161599999996</v>
      </c>
      <c r="M582" s="5">
        <f>ACOS(COS(RADIANS(90-$P$2)) *COS(RADIANS(90-Table225[[#This Row],[Latitude]])) +SIN(RADIANS(90-$P$2)) *SIN(RADIANS(90-Table225[[#This Row],[Latitude]])) *COS(RADIANS($Q$2-Table225[[#This Row],[Longitude]]))) *3958.756</f>
        <v>23.045790354780323</v>
      </c>
      <c r="N582" s="5">
        <f>Table22[[#This Row],[Permit Approval Date]]-Table22[[#This Row],[Permit Submitted Date]]</f>
        <v>10</v>
      </c>
    </row>
    <row r="583" spans="1:14">
      <c r="A583" t="str">
        <f>"Norman"</f>
        <v>Norman</v>
      </c>
      <c r="B583">
        <v>0</v>
      </c>
      <c r="D583">
        <v>1</v>
      </c>
      <c r="E583">
        <v>35</v>
      </c>
      <c r="F583" s="1">
        <v>42535</v>
      </c>
      <c r="G583" s="1">
        <v>42535</v>
      </c>
      <c r="H583">
        <v>15</v>
      </c>
      <c r="I583">
        <v>114.5</v>
      </c>
      <c r="J583">
        <v>2.5</v>
      </c>
      <c r="K583">
        <v>35.032937899999993</v>
      </c>
      <c r="L583">
        <v>-97.296161600000005</v>
      </c>
      <c r="M583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583" s="5">
        <f>Table22[[#This Row],[Permit Approval Date]]-Table22[[#This Row],[Permit Submitted Date]]</f>
        <v>8</v>
      </c>
    </row>
    <row r="584" spans="1:14">
      <c r="A584" t="str">
        <f>"Norman"</f>
        <v>Norman</v>
      </c>
      <c r="B584">
        <v>0</v>
      </c>
      <c r="D584">
        <v>1</v>
      </c>
      <c r="E584">
        <v>35</v>
      </c>
      <c r="F584" s="1">
        <v>42541</v>
      </c>
      <c r="G584" s="1">
        <v>42544</v>
      </c>
      <c r="H584">
        <v>10</v>
      </c>
      <c r="I584">
        <v>76</v>
      </c>
      <c r="J584">
        <v>3</v>
      </c>
      <c r="K584">
        <v>35.632937899999995</v>
      </c>
      <c r="L584">
        <v>-97.506161599999999</v>
      </c>
      <c r="M584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584" s="5">
        <f>Table22[[#This Row],[Permit Approval Date]]-Table22[[#This Row],[Permit Submitted Date]]</f>
        <v>10</v>
      </c>
    </row>
    <row r="585" spans="1:14">
      <c r="A585" t="str">
        <f>"Norman"</f>
        <v>Norman</v>
      </c>
      <c r="B585">
        <v>0</v>
      </c>
      <c r="D585">
        <v>2</v>
      </c>
      <c r="E585">
        <v>35</v>
      </c>
      <c r="F585" s="1">
        <v>42601</v>
      </c>
      <c r="G585" s="1">
        <v>42601</v>
      </c>
      <c r="H585">
        <v>13</v>
      </c>
      <c r="I585">
        <v>105.12</v>
      </c>
      <c r="J585">
        <v>0</v>
      </c>
      <c r="K585">
        <v>34.962937899999993</v>
      </c>
      <c r="L585">
        <v>-97.966161600000007</v>
      </c>
      <c r="M585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585" s="5">
        <f>Table22[[#This Row],[Permit Approval Date]]-Table22[[#This Row],[Permit Submitted Date]]</f>
        <v>9</v>
      </c>
    </row>
    <row r="586" spans="1:14">
      <c r="A586" t="str">
        <f>"Norman"</f>
        <v>Norman</v>
      </c>
      <c r="B586">
        <v>0</v>
      </c>
      <c r="D586">
        <v>1</v>
      </c>
      <c r="E586">
        <v>35</v>
      </c>
      <c r="F586" s="1">
        <v>42601</v>
      </c>
      <c r="G586" s="1">
        <v>42601</v>
      </c>
      <c r="H586">
        <v>11</v>
      </c>
      <c r="I586">
        <v>91.56</v>
      </c>
      <c r="J586">
        <v>0</v>
      </c>
      <c r="K586">
        <v>35.472937899999998</v>
      </c>
      <c r="L586">
        <v>-97.026161599999995</v>
      </c>
      <c r="M586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586" s="5">
        <f>Table22[[#This Row],[Permit Approval Date]]-Table22[[#This Row],[Permit Submitted Date]]</f>
        <v>2</v>
      </c>
    </row>
    <row r="587" spans="1:14">
      <c r="A587" t="str">
        <f>"Norman"</f>
        <v>Norman</v>
      </c>
      <c r="B587">
        <v>0</v>
      </c>
      <c r="D587">
        <v>1</v>
      </c>
      <c r="E587">
        <v>35</v>
      </c>
      <c r="F587" s="1">
        <v>42606</v>
      </c>
      <c r="G587" s="1">
        <v>42606</v>
      </c>
      <c r="H587">
        <v>8</v>
      </c>
      <c r="I587">
        <v>70</v>
      </c>
      <c r="J587">
        <v>0</v>
      </c>
      <c r="K587">
        <v>35.312937899999994</v>
      </c>
      <c r="L587">
        <v>-97.116161599999998</v>
      </c>
      <c r="M587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587" s="5">
        <f>Table22[[#This Row],[Permit Approval Date]]-Table22[[#This Row],[Permit Submitted Date]]</f>
        <v>15</v>
      </c>
    </row>
    <row r="588" spans="1:14">
      <c r="A588" t="str">
        <f>"Norman"</f>
        <v>Norman</v>
      </c>
      <c r="B588">
        <v>0</v>
      </c>
      <c r="D588">
        <v>2</v>
      </c>
      <c r="E588">
        <v>35</v>
      </c>
      <c r="F588" s="1">
        <v>42607</v>
      </c>
      <c r="G588" s="1">
        <v>42622</v>
      </c>
      <c r="H588">
        <v>8</v>
      </c>
      <c r="I588">
        <v>70.540000000000006</v>
      </c>
      <c r="J588">
        <v>0</v>
      </c>
      <c r="K588">
        <v>35.312937899999994</v>
      </c>
      <c r="L588">
        <v>-97.116161599999998</v>
      </c>
      <c r="M588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588" s="5">
        <f>Table22[[#This Row],[Permit Approval Date]]-Table22[[#This Row],[Permit Submitted Date]]</f>
        <v>14</v>
      </c>
    </row>
    <row r="589" spans="1:14">
      <c r="A589" t="str">
        <f>"Norman"</f>
        <v>Norman</v>
      </c>
      <c r="B589">
        <v>0</v>
      </c>
      <c r="D589">
        <v>1</v>
      </c>
      <c r="E589">
        <v>35</v>
      </c>
      <c r="F589" s="1">
        <v>42607</v>
      </c>
      <c r="G589" s="1">
        <v>42607</v>
      </c>
      <c r="H589">
        <v>4</v>
      </c>
      <c r="I589">
        <v>36.28</v>
      </c>
      <c r="J589">
        <v>0</v>
      </c>
      <c r="K589">
        <v>35.552937899999996</v>
      </c>
      <c r="L589">
        <v>-97.046161600000005</v>
      </c>
      <c r="M589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589" s="5">
        <f>Table22[[#This Row],[Permit Approval Date]]-Table22[[#This Row],[Permit Submitted Date]]</f>
        <v>0</v>
      </c>
    </row>
    <row r="590" spans="1:14">
      <c r="A590" t="str">
        <f>"Norman"</f>
        <v>Norman</v>
      </c>
      <c r="B590">
        <v>0</v>
      </c>
      <c r="D590">
        <v>1</v>
      </c>
      <c r="E590">
        <v>35</v>
      </c>
      <c r="F590" s="1">
        <v>42627</v>
      </c>
      <c r="G590" s="1">
        <v>42627</v>
      </c>
      <c r="H590">
        <v>7</v>
      </c>
      <c r="I590">
        <v>59.48</v>
      </c>
      <c r="J590">
        <v>0</v>
      </c>
      <c r="K590">
        <v>35.312937899999994</v>
      </c>
      <c r="L590">
        <v>-97.116161599999998</v>
      </c>
      <c r="M590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590" s="5">
        <f>Table22[[#This Row],[Permit Approval Date]]-Table22[[#This Row],[Permit Submitted Date]]</f>
        <v>12</v>
      </c>
    </row>
    <row r="591" spans="1:14">
      <c r="A591" t="str">
        <f>"Norman"</f>
        <v>Norman</v>
      </c>
      <c r="B591">
        <v>0</v>
      </c>
      <c r="D591">
        <v>1</v>
      </c>
      <c r="E591">
        <v>35</v>
      </c>
      <c r="F591" s="1">
        <v>42632</v>
      </c>
      <c r="G591" s="1">
        <v>42647</v>
      </c>
      <c r="H591">
        <v>7</v>
      </c>
      <c r="I591">
        <v>49.25</v>
      </c>
      <c r="J591">
        <v>0</v>
      </c>
      <c r="K591">
        <v>35.632937899999995</v>
      </c>
      <c r="L591">
        <v>-97.506161599999999</v>
      </c>
      <c r="M591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591" s="5">
        <f>Table22[[#This Row],[Permit Approval Date]]-Table22[[#This Row],[Permit Submitted Date]]</f>
        <v>25</v>
      </c>
    </row>
    <row r="592" spans="1:14">
      <c r="A592" t="str">
        <f>"Norman"</f>
        <v>Norman</v>
      </c>
      <c r="B592">
        <v>0</v>
      </c>
      <c r="D592">
        <v>1</v>
      </c>
      <c r="E592">
        <v>35</v>
      </c>
      <c r="F592" s="1">
        <v>42661</v>
      </c>
      <c r="G592" s="1">
        <v>42661</v>
      </c>
      <c r="H592">
        <v>10</v>
      </c>
      <c r="I592">
        <v>78.84</v>
      </c>
      <c r="J592">
        <v>0</v>
      </c>
      <c r="K592">
        <v>36.272937899999995</v>
      </c>
      <c r="L592">
        <v>-97.956161600000001</v>
      </c>
      <c r="M592" s="5">
        <f>ACOS(COS(RADIANS(90-$P$2)) *COS(RADIANS(90-Table225[[#This Row],[Latitude]])) +SIN(RADIANS(90-$P$2)) *SIN(RADIANS(90-Table225[[#This Row],[Latitude]])) *COS(RADIANS($Q$2-Table225[[#This Row],[Longitude]]))) *3958.756</f>
        <v>79.058275666470507</v>
      </c>
      <c r="N592" s="5">
        <f>Table22[[#This Row],[Permit Approval Date]]-Table22[[#This Row],[Permit Submitted Date]]</f>
        <v>25</v>
      </c>
    </row>
    <row r="593" spans="1:14">
      <c r="A593" t="str">
        <f>"Norman"</f>
        <v>Norman</v>
      </c>
      <c r="B593">
        <v>0</v>
      </c>
      <c r="D593">
        <v>2</v>
      </c>
      <c r="E593">
        <v>35</v>
      </c>
      <c r="F593" s="1">
        <v>42664</v>
      </c>
      <c r="G593" s="1">
        <v>42664</v>
      </c>
      <c r="H593">
        <v>4</v>
      </c>
      <c r="I593">
        <v>29.37</v>
      </c>
      <c r="J593">
        <v>0</v>
      </c>
      <c r="K593">
        <v>35.362937899999999</v>
      </c>
      <c r="L593">
        <v>-97.116161599999998</v>
      </c>
      <c r="M593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593" s="5">
        <f>Table22[[#This Row],[Permit Approval Date]]-Table22[[#This Row],[Permit Submitted Date]]</f>
        <v>12</v>
      </c>
    </row>
    <row r="594" spans="1:14">
      <c r="A594" t="str">
        <f>"Norman"</f>
        <v>Norman</v>
      </c>
      <c r="B594">
        <v>0</v>
      </c>
      <c r="D594">
        <v>1</v>
      </c>
      <c r="E594">
        <v>35</v>
      </c>
      <c r="F594" s="1">
        <v>42706</v>
      </c>
      <c r="G594" s="1">
        <v>42710</v>
      </c>
      <c r="H594">
        <v>12</v>
      </c>
      <c r="I594">
        <v>89.64</v>
      </c>
      <c r="J594">
        <v>0</v>
      </c>
      <c r="K594">
        <v>35.482937899999996</v>
      </c>
      <c r="L594">
        <v>-97.206161600000001</v>
      </c>
      <c r="M594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594" s="5">
        <f>Table22[[#This Row],[Permit Approval Date]]-Table22[[#This Row],[Permit Submitted Date]]</f>
        <v>0</v>
      </c>
    </row>
    <row r="595" spans="1:14">
      <c r="A595" t="str">
        <f>"Norman"</f>
        <v>Norman</v>
      </c>
      <c r="B595">
        <v>0</v>
      </c>
      <c r="D595">
        <v>2</v>
      </c>
      <c r="E595">
        <v>35</v>
      </c>
      <c r="F595" s="1">
        <v>42711</v>
      </c>
      <c r="G595" s="1">
        <v>42711</v>
      </c>
      <c r="H595">
        <v>9</v>
      </c>
      <c r="I595">
        <v>56.399999999999991</v>
      </c>
      <c r="J595">
        <v>0</v>
      </c>
      <c r="K595">
        <v>34.962937899999993</v>
      </c>
      <c r="L595">
        <v>-97.966161600000007</v>
      </c>
      <c r="M595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595" s="5">
        <f>Table22[[#This Row],[Permit Approval Date]]-Table22[[#This Row],[Permit Submitted Date]]</f>
        <v>11</v>
      </c>
    </row>
    <row r="596" spans="1:14">
      <c r="A596" t="str">
        <f>"Norman"</f>
        <v>Norman</v>
      </c>
      <c r="B596">
        <v>0</v>
      </c>
      <c r="D596">
        <v>1</v>
      </c>
      <c r="E596">
        <v>35</v>
      </c>
      <c r="F596" s="1">
        <v>42724</v>
      </c>
      <c r="G596" s="1">
        <v>42727</v>
      </c>
      <c r="H596">
        <v>12</v>
      </c>
      <c r="I596">
        <v>66.44</v>
      </c>
      <c r="J596">
        <v>4.88</v>
      </c>
      <c r="K596">
        <v>35.482937899999996</v>
      </c>
      <c r="L596">
        <v>-97.206161600000001</v>
      </c>
      <c r="M596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596" s="5">
        <f>Table22[[#This Row],[Permit Approval Date]]-Table22[[#This Row],[Permit Submitted Date]]</f>
        <v>0</v>
      </c>
    </row>
    <row r="597" spans="1:14">
      <c r="A597" t="str">
        <f>"Norman"</f>
        <v>Norman</v>
      </c>
      <c r="B597">
        <v>0</v>
      </c>
      <c r="D597">
        <v>2</v>
      </c>
      <c r="E597">
        <v>35</v>
      </c>
      <c r="F597" s="1">
        <v>42754</v>
      </c>
      <c r="G597" s="1">
        <v>42754</v>
      </c>
      <c r="H597">
        <v>7</v>
      </c>
      <c r="I597">
        <v>59.5</v>
      </c>
      <c r="J597">
        <v>0</v>
      </c>
      <c r="K597">
        <v>34.992937899999994</v>
      </c>
      <c r="L597">
        <v>-97.256161599999999</v>
      </c>
      <c r="M597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597" s="5">
        <f>Table22[[#This Row],[Permit Approval Date]]-Table22[[#This Row],[Permit Submitted Date]]</f>
        <v>0</v>
      </c>
    </row>
    <row r="598" spans="1:14">
      <c r="A598" t="str">
        <f>"Norman"</f>
        <v>Norman</v>
      </c>
      <c r="B598">
        <v>0</v>
      </c>
      <c r="D598">
        <v>1</v>
      </c>
      <c r="E598">
        <v>35</v>
      </c>
      <c r="F598" s="1">
        <v>42787</v>
      </c>
      <c r="G598" s="1">
        <v>42787</v>
      </c>
      <c r="H598">
        <v>6</v>
      </c>
      <c r="I598">
        <v>48.64</v>
      </c>
      <c r="J598">
        <v>0</v>
      </c>
      <c r="K598">
        <v>35.422937899999994</v>
      </c>
      <c r="L598">
        <v>-97.106161600000007</v>
      </c>
      <c r="M598" s="5">
        <f>ACOS(COS(RADIANS(90-$P$2)) *COS(RADIANS(90-Table225[[#This Row],[Latitude]])) +SIN(RADIANS(90-$P$2)) *SIN(RADIANS(90-Table225[[#This Row],[Latitude]])) *COS(RADIANS($Q$2-Table225[[#This Row],[Longitude]]))) *3958.756</f>
        <v>24.350899798056059</v>
      </c>
      <c r="N598" s="5">
        <f>Table22[[#This Row],[Permit Approval Date]]-Table22[[#This Row],[Permit Submitted Date]]</f>
        <v>0</v>
      </c>
    </row>
    <row r="599" spans="1:14">
      <c r="A599" t="str">
        <f>"Norman"</f>
        <v>Norman</v>
      </c>
      <c r="B599">
        <v>0</v>
      </c>
      <c r="D599">
        <v>1</v>
      </c>
      <c r="E599">
        <v>35</v>
      </c>
      <c r="F599" s="1">
        <v>42796</v>
      </c>
      <c r="G599" s="1">
        <v>42796</v>
      </c>
      <c r="H599">
        <v>14</v>
      </c>
      <c r="I599">
        <v>94.47</v>
      </c>
      <c r="J599">
        <v>0</v>
      </c>
      <c r="K599">
        <v>35.232937899999996</v>
      </c>
      <c r="L599">
        <v>-97.006161599999999</v>
      </c>
      <c r="M59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599" s="5">
        <f>Table22[[#This Row],[Permit Approval Date]]-Table22[[#This Row],[Permit Submitted Date]]</f>
        <v>10</v>
      </c>
    </row>
    <row r="600" spans="1:14">
      <c r="A600" t="str">
        <f>"Norman"</f>
        <v>Norman</v>
      </c>
      <c r="B600">
        <v>0</v>
      </c>
      <c r="D600">
        <v>1</v>
      </c>
      <c r="E600">
        <v>35</v>
      </c>
      <c r="F600" s="1">
        <v>42843</v>
      </c>
      <c r="G600" s="1">
        <v>42850</v>
      </c>
      <c r="H600">
        <v>3</v>
      </c>
      <c r="I600">
        <v>30.07</v>
      </c>
      <c r="J600">
        <v>0</v>
      </c>
      <c r="K600">
        <v>35.212937899999993</v>
      </c>
      <c r="L600">
        <v>-97.576161600000006</v>
      </c>
      <c r="M600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600" s="5">
        <f>Table22[[#This Row],[Permit Approval Date]]-Table22[[#This Row],[Permit Submitted Date]]</f>
        <v>0</v>
      </c>
    </row>
    <row r="601" spans="1:14">
      <c r="A601" t="str">
        <f>"Norman"</f>
        <v>Norman</v>
      </c>
      <c r="B601">
        <v>0</v>
      </c>
      <c r="D601">
        <v>1</v>
      </c>
      <c r="E601">
        <v>35</v>
      </c>
      <c r="F601" s="1">
        <v>42891</v>
      </c>
      <c r="G601" s="1">
        <v>42898</v>
      </c>
      <c r="H601">
        <v>5</v>
      </c>
      <c r="I601">
        <v>40.32</v>
      </c>
      <c r="J601">
        <v>0</v>
      </c>
      <c r="K601">
        <v>34.942937899999997</v>
      </c>
      <c r="L601">
        <v>-97.766161600000004</v>
      </c>
      <c r="M601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601" s="5">
        <f>Table22[[#This Row],[Permit Approval Date]]-Table22[[#This Row],[Permit Submitted Date]]</f>
        <v>17</v>
      </c>
    </row>
    <row r="602" spans="1:14">
      <c r="A602" t="str">
        <f>"Norman"</f>
        <v>Norman</v>
      </c>
      <c r="B602">
        <v>0</v>
      </c>
      <c r="D602">
        <v>1</v>
      </c>
      <c r="E602">
        <v>35</v>
      </c>
      <c r="F602" s="1">
        <v>42922</v>
      </c>
      <c r="G602" s="1">
        <v>42927</v>
      </c>
      <c r="H602">
        <v>8</v>
      </c>
      <c r="I602">
        <v>68.009999999999991</v>
      </c>
      <c r="J602">
        <v>0</v>
      </c>
      <c r="K602">
        <v>35.162937899999996</v>
      </c>
      <c r="L602">
        <v>-96.9261616</v>
      </c>
      <c r="M602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602" s="5">
        <f>Table22[[#This Row],[Permit Approval Date]]-Table22[[#This Row],[Permit Submitted Date]]</f>
        <v>0</v>
      </c>
    </row>
    <row r="603" spans="1:14">
      <c r="A603" t="str">
        <f>"Norman"</f>
        <v>Norman</v>
      </c>
      <c r="B603">
        <v>0</v>
      </c>
      <c r="D603">
        <v>1</v>
      </c>
      <c r="E603">
        <v>35</v>
      </c>
      <c r="F603" s="1">
        <v>42934</v>
      </c>
      <c r="G603" s="1">
        <v>42934</v>
      </c>
      <c r="H603">
        <v>6</v>
      </c>
      <c r="I603">
        <v>35.28</v>
      </c>
      <c r="J603">
        <v>0</v>
      </c>
      <c r="K603">
        <v>36.002937899999999</v>
      </c>
      <c r="L603">
        <v>-97.346161600000002</v>
      </c>
      <c r="M603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603" s="5">
        <f>Table22[[#This Row],[Permit Approval Date]]-Table22[[#This Row],[Permit Submitted Date]]</f>
        <v>20</v>
      </c>
    </row>
    <row r="604" spans="1:14">
      <c r="A604" t="str">
        <f>"Norman"</f>
        <v>Norman</v>
      </c>
      <c r="B604">
        <v>1</v>
      </c>
      <c r="C604">
        <v>1</v>
      </c>
      <c r="D604">
        <v>2</v>
      </c>
      <c r="E604">
        <v>35</v>
      </c>
      <c r="F604" s="1">
        <v>42935</v>
      </c>
      <c r="G604" s="1">
        <v>42955</v>
      </c>
      <c r="H604">
        <v>9</v>
      </c>
      <c r="I604">
        <v>57.92</v>
      </c>
      <c r="J604">
        <v>13.85</v>
      </c>
      <c r="K604">
        <v>34.693925</v>
      </c>
      <c r="L604">
        <v>-97.409213999999992</v>
      </c>
      <c r="M604" s="5">
        <f>ACOS(COS(RADIANS(90-$P$2)) *COS(RADIANS(90-Table225[[#This Row],[Latitude]])) +SIN(RADIANS(90-$P$2)) *SIN(RADIANS(90-Table225[[#This Row],[Latitude]])) *COS(RADIANS($Q$2-Table225[[#This Row],[Longitude]]))) *3958.756</f>
        <v>35.449081189038786</v>
      </c>
      <c r="N604" s="5">
        <f>Table22[[#This Row],[Permit Approval Date]]-Table22[[#This Row],[Permit Submitted Date]]</f>
        <v>7</v>
      </c>
    </row>
    <row r="605" spans="1:14">
      <c r="A605" t="str">
        <f>"Norman"</f>
        <v>Norman</v>
      </c>
      <c r="B605">
        <v>0</v>
      </c>
      <c r="D605">
        <v>1</v>
      </c>
      <c r="E605">
        <v>35</v>
      </c>
      <c r="F605" s="1">
        <v>42965</v>
      </c>
      <c r="G605" s="1">
        <v>42972</v>
      </c>
      <c r="H605">
        <v>8</v>
      </c>
      <c r="I605">
        <v>59.610000000000014</v>
      </c>
      <c r="J605">
        <v>0</v>
      </c>
      <c r="K605">
        <v>35.482937899999996</v>
      </c>
      <c r="L605">
        <v>-97.206161600000001</v>
      </c>
      <c r="M605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605" s="5">
        <f>Table22[[#This Row],[Permit Approval Date]]-Table22[[#This Row],[Permit Submitted Date]]</f>
        <v>0</v>
      </c>
    </row>
    <row r="606" spans="1:14">
      <c r="A606" t="str">
        <f>"Norman"</f>
        <v>Norman</v>
      </c>
      <c r="B606">
        <v>1</v>
      </c>
      <c r="D606">
        <v>2</v>
      </c>
      <c r="E606">
        <v>35</v>
      </c>
      <c r="F606" s="1">
        <v>42997</v>
      </c>
      <c r="G606" s="1">
        <v>43003</v>
      </c>
      <c r="H606">
        <v>6</v>
      </c>
      <c r="I606">
        <v>65.199999999999989</v>
      </c>
      <c r="J606">
        <v>3.04</v>
      </c>
      <c r="K606">
        <v>35.243925000000004</v>
      </c>
      <c r="L606">
        <v>-97.409213999999992</v>
      </c>
      <c r="M606" s="5">
        <f>ACOS(COS(RADIANS(90-$P$2)) *COS(RADIANS(90-Table225[[#This Row],[Latitude]])) +SIN(RADIANS(90-$P$2)) *SIN(RADIANS(90-Table225[[#This Row],[Latitude]])) *COS(RADIANS($Q$2-Table225[[#This Row],[Longitude]]))) *3958.756</f>
        <v>3.3613313021155715</v>
      </c>
      <c r="N606" s="5">
        <f>Table22[[#This Row],[Permit Approval Date]]-Table22[[#This Row],[Permit Submitted Date]]</f>
        <v>0</v>
      </c>
    </row>
    <row r="607" spans="1:14">
      <c r="A607" t="str">
        <f>"Norman"</f>
        <v>Norman</v>
      </c>
      <c r="B607">
        <v>1</v>
      </c>
      <c r="D607">
        <v>2</v>
      </c>
      <c r="E607">
        <v>35</v>
      </c>
      <c r="F607" s="1">
        <v>42998</v>
      </c>
      <c r="G607" s="1">
        <v>43011</v>
      </c>
      <c r="H607">
        <v>14</v>
      </c>
      <c r="I607">
        <v>106.85000000000001</v>
      </c>
      <c r="J607">
        <v>4.28</v>
      </c>
      <c r="K607">
        <v>35.272937899999995</v>
      </c>
      <c r="L607">
        <v>-96.956161600000001</v>
      </c>
      <c r="M607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607" s="5">
        <f>Table22[[#This Row],[Permit Approval Date]]-Table22[[#This Row],[Permit Submitted Date]]</f>
        <v>20</v>
      </c>
    </row>
    <row r="608" spans="1:14">
      <c r="A608" t="str">
        <f>"Norman"</f>
        <v>Norman</v>
      </c>
      <c r="B608">
        <v>1</v>
      </c>
      <c r="D608">
        <v>2</v>
      </c>
      <c r="E608">
        <v>35</v>
      </c>
      <c r="F608" s="1">
        <v>42998</v>
      </c>
      <c r="G608" s="1">
        <v>43011</v>
      </c>
      <c r="H608">
        <v>14</v>
      </c>
      <c r="I608">
        <v>106.85</v>
      </c>
      <c r="J608">
        <v>4.28</v>
      </c>
      <c r="K608">
        <v>35.272937899999995</v>
      </c>
      <c r="L608">
        <v>-96.956161600000001</v>
      </c>
      <c r="M608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608" s="5">
        <f>Table22[[#This Row],[Permit Approval Date]]-Table22[[#This Row],[Permit Submitted Date]]</f>
        <v>7</v>
      </c>
    </row>
    <row r="609" spans="1:14">
      <c r="A609" t="str">
        <f>"Norman"</f>
        <v>Norman</v>
      </c>
      <c r="B609">
        <v>1</v>
      </c>
      <c r="D609">
        <v>2</v>
      </c>
      <c r="E609">
        <v>35</v>
      </c>
      <c r="F609" s="1">
        <v>43020</v>
      </c>
      <c r="G609" s="1">
        <v>43024</v>
      </c>
      <c r="H609">
        <v>7</v>
      </c>
      <c r="I609">
        <v>87.179999999999993</v>
      </c>
      <c r="J609">
        <v>0</v>
      </c>
      <c r="K609">
        <v>35.008141999999999</v>
      </c>
      <c r="L609">
        <v>-97.06561099999999</v>
      </c>
      <c r="M609" s="5">
        <f>ACOS(COS(RADIANS(90-$P$2)) *COS(RADIANS(90-Table225[[#This Row],[Latitude]])) +SIN(RADIANS(90-$P$2)) *SIN(RADIANS(90-Table225[[#This Row],[Latitude]])) *COS(RADIANS($Q$2-Table225[[#This Row],[Longitude]]))) *3958.756</f>
        <v>25.511081463528892</v>
      </c>
      <c r="N609" s="5">
        <f>Table22[[#This Row],[Permit Approval Date]]-Table22[[#This Row],[Permit Submitted Date]]</f>
        <v>12</v>
      </c>
    </row>
    <row r="610" spans="1:14">
      <c r="A610" t="str">
        <f>"Norman"</f>
        <v>Norman</v>
      </c>
      <c r="B610">
        <v>1</v>
      </c>
      <c r="D610">
        <v>2</v>
      </c>
      <c r="E610">
        <v>35</v>
      </c>
      <c r="F610" s="1">
        <v>43060</v>
      </c>
      <c r="G610" s="1">
        <v>43077</v>
      </c>
      <c r="H610">
        <v>12</v>
      </c>
      <c r="I610">
        <v>101.47</v>
      </c>
      <c r="J610">
        <v>0</v>
      </c>
      <c r="K610">
        <v>35.232937899999996</v>
      </c>
      <c r="L610">
        <v>-97.006161599999999</v>
      </c>
      <c r="M61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10" s="5">
        <f>Table22[[#This Row],[Permit Approval Date]]-Table22[[#This Row],[Permit Submitted Date]]</f>
        <v>0</v>
      </c>
    </row>
    <row r="611" spans="1:14">
      <c r="A611" t="str">
        <f>"Norman"</f>
        <v>Norman</v>
      </c>
      <c r="B611">
        <v>1</v>
      </c>
      <c r="D611">
        <v>2</v>
      </c>
      <c r="E611">
        <v>35</v>
      </c>
      <c r="F611" s="1">
        <v>43060</v>
      </c>
      <c r="G611" s="1">
        <v>43077</v>
      </c>
      <c r="H611">
        <v>12</v>
      </c>
      <c r="I611">
        <v>101.47</v>
      </c>
      <c r="J611">
        <v>0</v>
      </c>
      <c r="K611">
        <v>35.232937899999996</v>
      </c>
      <c r="L611">
        <v>-97.006161599999999</v>
      </c>
      <c r="M611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11" s="5">
        <f>Table22[[#This Row],[Permit Approval Date]]-Table22[[#This Row],[Permit Submitted Date]]</f>
        <v>22</v>
      </c>
    </row>
    <row r="612" spans="1:14">
      <c r="A612" t="str">
        <f>"Norman"</f>
        <v>Norman</v>
      </c>
      <c r="B612">
        <v>0</v>
      </c>
      <c r="D612">
        <v>2</v>
      </c>
      <c r="E612">
        <v>35</v>
      </c>
      <c r="F612" s="1">
        <v>43077</v>
      </c>
      <c r="G612" s="1">
        <v>43083</v>
      </c>
      <c r="H612">
        <v>8</v>
      </c>
      <c r="I612">
        <v>64.86</v>
      </c>
      <c r="J612">
        <v>0</v>
      </c>
      <c r="K612">
        <v>35.282937899999993</v>
      </c>
      <c r="L612">
        <v>-97.986161600000003</v>
      </c>
      <c r="M612" s="5">
        <f>ACOS(COS(RADIANS(90-$P$2)) *COS(RADIANS(90-Table225[[#This Row],[Latitude]])) +SIN(RADIANS(90-$P$2)) *SIN(RADIANS(90-Table225[[#This Row],[Latitude]])) *COS(RADIANS($Q$2-Table225[[#This Row],[Longitude]]))) *3958.756</f>
        <v>30.905216772083463</v>
      </c>
      <c r="N612" s="5">
        <f>Table22[[#This Row],[Permit Approval Date]]-Table22[[#This Row],[Permit Submitted Date]]</f>
        <v>0</v>
      </c>
    </row>
    <row r="613" spans="1:14">
      <c r="A613" t="str">
        <f>"Norman"</f>
        <v>Norman</v>
      </c>
      <c r="B613">
        <v>0</v>
      </c>
      <c r="D613">
        <v>1</v>
      </c>
      <c r="E613">
        <v>35</v>
      </c>
      <c r="F613" s="1">
        <v>43091</v>
      </c>
      <c r="G613" s="1">
        <v>43108</v>
      </c>
      <c r="H613">
        <v>9</v>
      </c>
      <c r="I613">
        <v>61.699999999999996</v>
      </c>
      <c r="J613">
        <v>0</v>
      </c>
      <c r="K613">
        <v>34.992937899999994</v>
      </c>
      <c r="L613">
        <v>-97.256161599999999</v>
      </c>
      <c r="M613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613" s="5">
        <f>Table22[[#This Row],[Permit Approval Date]]-Table22[[#This Row],[Permit Submitted Date]]</f>
        <v>0</v>
      </c>
    </row>
    <row r="614" spans="1:14">
      <c r="A614" t="str">
        <f>"Norman"</f>
        <v>Norman</v>
      </c>
      <c r="B614">
        <v>0</v>
      </c>
      <c r="D614">
        <v>2</v>
      </c>
      <c r="E614">
        <v>35</v>
      </c>
      <c r="F614" s="1">
        <v>43091</v>
      </c>
      <c r="G614" s="1">
        <v>43091</v>
      </c>
      <c r="H614">
        <v>8</v>
      </c>
      <c r="I614">
        <v>60.45</v>
      </c>
      <c r="J614">
        <v>0</v>
      </c>
      <c r="K614">
        <v>35.082937899999997</v>
      </c>
      <c r="L614">
        <v>-97.616161599999998</v>
      </c>
      <c r="M614" s="5">
        <f>ACOS(COS(RADIANS(90-$P$2)) *COS(RADIANS(90-Table225[[#This Row],[Latitude]])) +SIN(RADIANS(90-$P$2)) *SIN(RADIANS(90-Table225[[#This Row],[Latitude]])) *COS(RADIANS($Q$2-Table225[[#This Row],[Longitude]]))) *3958.756</f>
        <v>12.811370472846091</v>
      </c>
      <c r="N614" s="5">
        <f>Table22[[#This Row],[Permit Approval Date]]-Table22[[#This Row],[Permit Submitted Date]]</f>
        <v>7</v>
      </c>
    </row>
    <row r="615" spans="1:14">
      <c r="A615" t="str">
        <f>"Norman"</f>
        <v>Norman</v>
      </c>
      <c r="B615">
        <v>0</v>
      </c>
      <c r="D615">
        <v>1</v>
      </c>
      <c r="E615">
        <v>36</v>
      </c>
      <c r="F615" s="1">
        <v>42390</v>
      </c>
      <c r="G615" s="1">
        <v>42394</v>
      </c>
      <c r="H615">
        <v>14</v>
      </c>
      <c r="I615">
        <v>132</v>
      </c>
      <c r="J615">
        <v>0</v>
      </c>
      <c r="K615">
        <v>36.472937899999998</v>
      </c>
      <c r="L615">
        <v>-98.236161600000003</v>
      </c>
      <c r="M615" s="5">
        <f>ACOS(COS(RADIANS(90-$P$2)) *COS(RADIANS(90-Table225[[#This Row],[Latitude]])) +SIN(RADIANS(90-$P$2)) *SIN(RADIANS(90-Table225[[#This Row],[Latitude]])) *COS(RADIANS($Q$2-Table225[[#This Row],[Longitude]]))) *3958.756</f>
        <v>98.068159364672084</v>
      </c>
      <c r="N615" s="5">
        <f>Table22[[#This Row],[Permit Approval Date]]-Table22[[#This Row],[Permit Submitted Date]]</f>
        <v>0</v>
      </c>
    </row>
    <row r="616" spans="1:14">
      <c r="A616" t="str">
        <f>"Norman"</f>
        <v>Norman</v>
      </c>
      <c r="B616">
        <v>0</v>
      </c>
      <c r="D616">
        <v>2</v>
      </c>
      <c r="E616">
        <v>36</v>
      </c>
      <c r="F616" s="1">
        <v>42390</v>
      </c>
      <c r="G616" s="1">
        <v>42390</v>
      </c>
      <c r="H616">
        <v>9</v>
      </c>
      <c r="I616">
        <v>78.5</v>
      </c>
      <c r="J616">
        <v>0</v>
      </c>
      <c r="K616">
        <v>35.432937899999999</v>
      </c>
      <c r="L616">
        <v>-96.936161600000005</v>
      </c>
      <c r="M616" s="5">
        <f>ACOS(COS(RADIANS(90-$P$2)) *COS(RADIANS(90-Table225[[#This Row],[Latitude]])) +SIN(RADIANS(90-$P$2)) *SIN(RADIANS(90-Table225[[#This Row],[Latitude]])) *COS(RADIANS($Q$2-Table225[[#This Row],[Longitude]]))) *3958.756</f>
        <v>32.769714734284818</v>
      </c>
      <c r="N616" s="5">
        <f>Table22[[#This Row],[Permit Approval Date]]-Table22[[#This Row],[Permit Submitted Date]]</f>
        <v>12</v>
      </c>
    </row>
    <row r="617" spans="1:14">
      <c r="A617" t="str">
        <f>"Norman"</f>
        <v>Norman</v>
      </c>
      <c r="B617">
        <v>0</v>
      </c>
      <c r="D617">
        <v>1</v>
      </c>
      <c r="E617">
        <v>36</v>
      </c>
      <c r="F617" s="1">
        <v>42404</v>
      </c>
      <c r="G617" s="1">
        <v>42416</v>
      </c>
      <c r="H617">
        <v>8</v>
      </c>
      <c r="I617">
        <v>51</v>
      </c>
      <c r="J617">
        <v>0</v>
      </c>
      <c r="K617">
        <v>35.362937899999999</v>
      </c>
      <c r="L617">
        <v>-97.236161600000003</v>
      </c>
      <c r="M617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617" s="5">
        <f>Table22[[#This Row],[Permit Approval Date]]-Table22[[#This Row],[Permit Submitted Date]]</f>
        <v>0</v>
      </c>
    </row>
    <row r="618" spans="1:14">
      <c r="A618" t="str">
        <f>"Norman"</f>
        <v>Norman</v>
      </c>
      <c r="B618">
        <v>0</v>
      </c>
      <c r="D618">
        <v>2</v>
      </c>
      <c r="E618">
        <v>36</v>
      </c>
      <c r="F618" s="1">
        <v>42432</v>
      </c>
      <c r="G618" s="1">
        <v>42432</v>
      </c>
      <c r="H618">
        <v>8</v>
      </c>
      <c r="I618">
        <v>80</v>
      </c>
      <c r="J618">
        <v>0</v>
      </c>
      <c r="K618">
        <v>35.232937899999996</v>
      </c>
      <c r="L618">
        <v>-97.006161599999999</v>
      </c>
      <c r="M618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18" s="5">
        <f>Table22[[#This Row],[Permit Approval Date]]-Table22[[#This Row],[Permit Submitted Date]]</f>
        <v>5</v>
      </c>
    </row>
    <row r="619" spans="1:14">
      <c r="A619" t="str">
        <f>"Norman"</f>
        <v>Norman</v>
      </c>
      <c r="B619">
        <v>0</v>
      </c>
      <c r="D619">
        <v>2</v>
      </c>
      <c r="E619">
        <v>36</v>
      </c>
      <c r="F619" s="1">
        <v>42461</v>
      </c>
      <c r="G619" s="1">
        <v>42461</v>
      </c>
      <c r="H619">
        <v>8</v>
      </c>
      <c r="I619">
        <v>85</v>
      </c>
      <c r="J619">
        <v>0</v>
      </c>
      <c r="K619">
        <v>34.962937899999993</v>
      </c>
      <c r="L619">
        <v>-97.966161600000007</v>
      </c>
      <c r="M619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619" s="5">
        <f>Table22[[#This Row],[Permit Approval Date]]-Table22[[#This Row],[Permit Submitted Date]]</f>
        <v>0</v>
      </c>
    </row>
    <row r="620" spans="1:14">
      <c r="A620" t="str">
        <f>"Norman"</f>
        <v>Norman</v>
      </c>
      <c r="B620">
        <v>0</v>
      </c>
      <c r="D620">
        <v>1</v>
      </c>
      <c r="E620">
        <v>36</v>
      </c>
      <c r="F620" s="1">
        <v>42474</v>
      </c>
      <c r="G620" s="1">
        <v>42481</v>
      </c>
      <c r="H620">
        <v>6</v>
      </c>
      <c r="I620">
        <v>56.5</v>
      </c>
      <c r="J620">
        <v>0</v>
      </c>
      <c r="K620">
        <v>35.042937899999998</v>
      </c>
      <c r="L620">
        <v>-97.486161600000003</v>
      </c>
      <c r="M620" s="5">
        <f>ACOS(COS(RADIANS(90-$P$2)) *COS(RADIANS(90-Table225[[#This Row],[Latitude]])) +SIN(RADIANS(90-$P$2)) *SIN(RADIANS(90-Table225[[#This Row],[Latitude]])) *COS(RADIANS($Q$2-Table225[[#This Row],[Longitude]]))) *3958.756</f>
        <v>11.490650529451814</v>
      </c>
      <c r="N620" s="5">
        <f>Table22[[#This Row],[Permit Approval Date]]-Table22[[#This Row],[Permit Submitted Date]]</f>
        <v>0</v>
      </c>
    </row>
    <row r="621" spans="1:14">
      <c r="A621" t="str">
        <f>"Norman"</f>
        <v>Norman</v>
      </c>
      <c r="B621">
        <v>0</v>
      </c>
      <c r="D621">
        <v>2</v>
      </c>
      <c r="E621">
        <v>36</v>
      </c>
      <c r="F621" s="1">
        <v>42499</v>
      </c>
      <c r="G621" s="1">
        <v>42499</v>
      </c>
      <c r="H621">
        <v>20</v>
      </c>
      <c r="I621">
        <v>156.5</v>
      </c>
      <c r="J621">
        <v>0</v>
      </c>
      <c r="K621">
        <v>35.232937899999996</v>
      </c>
      <c r="L621">
        <v>-97.006161599999999</v>
      </c>
      <c r="M621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21" s="5">
        <f>Table22[[#This Row],[Permit Approval Date]]-Table22[[#This Row],[Permit Submitted Date]]</f>
        <v>0</v>
      </c>
    </row>
    <row r="622" spans="1:14">
      <c r="A622" t="str">
        <f>"Norman"</f>
        <v>Norman</v>
      </c>
      <c r="B622">
        <v>0</v>
      </c>
      <c r="D622">
        <v>2</v>
      </c>
      <c r="E622">
        <v>36</v>
      </c>
      <c r="F622" s="1">
        <v>42514</v>
      </c>
      <c r="G622" s="1">
        <v>42515</v>
      </c>
      <c r="H622">
        <v>12</v>
      </c>
      <c r="I622">
        <v>82</v>
      </c>
      <c r="J622">
        <v>5</v>
      </c>
      <c r="K622">
        <v>35.422937899999994</v>
      </c>
      <c r="L622">
        <v>-97.106161600000007</v>
      </c>
      <c r="M622" s="5">
        <f>ACOS(COS(RADIANS(90-$P$2)) *COS(RADIANS(90-Table225[[#This Row],[Latitude]])) +SIN(RADIANS(90-$P$2)) *SIN(RADIANS(90-Table225[[#This Row],[Latitude]])) *COS(RADIANS($Q$2-Table225[[#This Row],[Longitude]]))) *3958.756</f>
        <v>24.350899798056059</v>
      </c>
      <c r="N622" s="5">
        <f>Table22[[#This Row],[Permit Approval Date]]-Table22[[#This Row],[Permit Submitted Date]]</f>
        <v>0</v>
      </c>
    </row>
    <row r="623" spans="1:14">
      <c r="A623" t="str">
        <f>"Norman"</f>
        <v>Norman</v>
      </c>
      <c r="B623">
        <v>0</v>
      </c>
      <c r="C623">
        <v>1</v>
      </c>
      <c r="D623">
        <v>1</v>
      </c>
      <c r="E623">
        <v>36</v>
      </c>
      <c r="F623" s="1">
        <v>42521</v>
      </c>
      <c r="G623" s="1">
        <v>42531</v>
      </c>
      <c r="H623">
        <v>9</v>
      </c>
      <c r="I623">
        <v>75</v>
      </c>
      <c r="J623">
        <v>11</v>
      </c>
      <c r="K623">
        <v>36.002937899999999</v>
      </c>
      <c r="L623">
        <v>-97.346161600000002</v>
      </c>
      <c r="M623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623" s="5">
        <f>Table22[[#This Row],[Permit Approval Date]]-Table22[[#This Row],[Permit Submitted Date]]</f>
        <v>0</v>
      </c>
    </row>
    <row r="624" spans="1:14">
      <c r="A624" t="str">
        <f>"Norman"</f>
        <v>Norman</v>
      </c>
      <c r="B624">
        <v>0</v>
      </c>
      <c r="D624">
        <v>1</v>
      </c>
      <c r="E624">
        <v>36</v>
      </c>
      <c r="F624" s="1">
        <v>42548</v>
      </c>
      <c r="G624" s="1">
        <v>42548</v>
      </c>
      <c r="H624">
        <v>6</v>
      </c>
      <c r="I624">
        <v>46.5</v>
      </c>
      <c r="J624">
        <v>5.5</v>
      </c>
      <c r="K624">
        <v>35.232937899999996</v>
      </c>
      <c r="L624">
        <v>-97.006161599999999</v>
      </c>
      <c r="M624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24" s="5">
        <f>Table22[[#This Row],[Permit Approval Date]]-Table22[[#This Row],[Permit Submitted Date]]</f>
        <v>2</v>
      </c>
    </row>
    <row r="625" spans="1:14">
      <c r="A625" t="str">
        <f>"Norman"</f>
        <v>Norman</v>
      </c>
      <c r="B625">
        <v>0</v>
      </c>
      <c r="D625">
        <v>2</v>
      </c>
      <c r="E625">
        <v>36</v>
      </c>
      <c r="F625" s="1">
        <v>42571</v>
      </c>
      <c r="G625" s="1">
        <v>42578</v>
      </c>
      <c r="H625">
        <v>8</v>
      </c>
      <c r="I625">
        <v>64.5</v>
      </c>
      <c r="J625">
        <v>0</v>
      </c>
      <c r="K625">
        <v>36.052937899999996</v>
      </c>
      <c r="L625">
        <v>-97.626161600000003</v>
      </c>
      <c r="M625" s="5">
        <f>ACOS(COS(RADIANS(90-$P$2)) *COS(RADIANS(90-Table225[[#This Row],[Latitude]])) +SIN(RADIANS(90-$P$2)) *SIN(RADIANS(90-Table225[[#This Row],[Latitude]])) *COS(RADIANS($Q$2-Table225[[#This Row],[Longitude]]))) *3958.756</f>
        <v>59.375341336611015</v>
      </c>
      <c r="N625" s="5">
        <f>Table22[[#This Row],[Permit Approval Date]]-Table22[[#This Row],[Permit Submitted Date]]</f>
        <v>0</v>
      </c>
    </row>
    <row r="626" spans="1:14">
      <c r="A626" t="str">
        <f>"Norman"</f>
        <v>Norman</v>
      </c>
      <c r="B626">
        <v>0</v>
      </c>
      <c r="D626">
        <v>2</v>
      </c>
      <c r="E626">
        <v>36</v>
      </c>
      <c r="F626" s="1">
        <v>42573</v>
      </c>
      <c r="G626" s="1">
        <v>42576</v>
      </c>
      <c r="H626">
        <v>7</v>
      </c>
      <c r="I626">
        <v>62</v>
      </c>
      <c r="J626">
        <v>0</v>
      </c>
      <c r="K626">
        <v>36.002937899999999</v>
      </c>
      <c r="L626">
        <v>-97.346161600000002</v>
      </c>
      <c r="M626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626" s="5">
        <f>Table22[[#This Row],[Permit Approval Date]]-Table22[[#This Row],[Permit Submitted Date]]</f>
        <v>14</v>
      </c>
    </row>
    <row r="627" spans="1:14">
      <c r="A627" t="str">
        <f>"Norman"</f>
        <v>Norman</v>
      </c>
      <c r="B627">
        <v>0</v>
      </c>
      <c r="D627">
        <v>2</v>
      </c>
      <c r="E627">
        <v>36</v>
      </c>
      <c r="F627" s="1">
        <v>42601</v>
      </c>
      <c r="G627" s="1">
        <v>42614</v>
      </c>
      <c r="H627">
        <v>20</v>
      </c>
      <c r="I627">
        <v>150.51</v>
      </c>
      <c r="J627">
        <v>0</v>
      </c>
      <c r="K627">
        <v>34.962937899999993</v>
      </c>
      <c r="L627">
        <v>-97.966161600000007</v>
      </c>
      <c r="M62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627" s="5">
        <f>Table22[[#This Row],[Permit Approval Date]]-Table22[[#This Row],[Permit Submitted Date]]</f>
        <v>15</v>
      </c>
    </row>
    <row r="628" spans="1:14">
      <c r="A628" t="str">
        <f>"Norman"</f>
        <v>Norman</v>
      </c>
      <c r="B628">
        <v>0</v>
      </c>
      <c r="D628">
        <v>1</v>
      </c>
      <c r="E628">
        <v>36</v>
      </c>
      <c r="F628" s="1">
        <v>42611</v>
      </c>
      <c r="G628" s="1">
        <v>42613</v>
      </c>
      <c r="H628">
        <v>8</v>
      </c>
      <c r="I628">
        <v>70</v>
      </c>
      <c r="J628">
        <v>0</v>
      </c>
      <c r="K628">
        <v>35.292937899999998</v>
      </c>
      <c r="L628">
        <v>-97.206161600000001</v>
      </c>
      <c r="M628" s="5">
        <f>ACOS(COS(RADIANS(90-$P$2)) *COS(RADIANS(90-Table225[[#This Row],[Latitude]])) +SIN(RADIANS(90-$P$2)) *SIN(RADIANS(90-Table225[[#This Row],[Latitude]])) *COS(RADIANS($Q$2-Table225[[#This Row],[Longitude]]))) *3958.756</f>
        <v>14.836066501105948</v>
      </c>
      <c r="N628" s="5">
        <f>Table22[[#This Row],[Permit Approval Date]]-Table22[[#This Row],[Permit Submitted Date]]</f>
        <v>10</v>
      </c>
    </row>
    <row r="629" spans="1:14">
      <c r="A629" t="str">
        <f>"Norman"</f>
        <v>Norman</v>
      </c>
      <c r="B629">
        <v>0</v>
      </c>
      <c r="D629">
        <v>2</v>
      </c>
      <c r="E629">
        <v>36</v>
      </c>
      <c r="F629" s="1">
        <v>42613</v>
      </c>
      <c r="G629" s="1">
        <v>42629</v>
      </c>
      <c r="H629">
        <v>9</v>
      </c>
      <c r="I629">
        <v>72.490000000000009</v>
      </c>
      <c r="J629">
        <v>0</v>
      </c>
      <c r="K629">
        <v>35.362937899999999</v>
      </c>
      <c r="L629">
        <v>-97.236161600000003</v>
      </c>
      <c r="M629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629" s="5">
        <f>Table22[[#This Row],[Permit Approval Date]]-Table22[[#This Row],[Permit Submitted Date]]</f>
        <v>0</v>
      </c>
    </row>
    <row r="630" spans="1:14">
      <c r="A630" t="str">
        <f>"Norman"</f>
        <v>Norman</v>
      </c>
      <c r="B630">
        <v>0</v>
      </c>
      <c r="D630">
        <v>2</v>
      </c>
      <c r="E630">
        <v>36</v>
      </c>
      <c r="F630" s="1">
        <v>42621</v>
      </c>
      <c r="G630" s="1">
        <v>42621</v>
      </c>
      <c r="H630">
        <v>7</v>
      </c>
      <c r="I630">
        <v>68.040000000000006</v>
      </c>
      <c r="J630">
        <v>0</v>
      </c>
      <c r="K630">
        <v>36.002937899999999</v>
      </c>
      <c r="L630">
        <v>-97.346161600000002</v>
      </c>
      <c r="M630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630" s="5">
        <f>Table22[[#This Row],[Permit Approval Date]]-Table22[[#This Row],[Permit Submitted Date]]</f>
        <v>2</v>
      </c>
    </row>
    <row r="631" spans="1:14">
      <c r="A631" t="str">
        <f>"Norman"</f>
        <v>Norman</v>
      </c>
      <c r="B631">
        <v>0</v>
      </c>
      <c r="D631">
        <v>2</v>
      </c>
      <c r="E631">
        <v>36</v>
      </c>
      <c r="F631" s="1">
        <v>42647</v>
      </c>
      <c r="G631" s="1">
        <v>42647</v>
      </c>
      <c r="H631">
        <v>6</v>
      </c>
      <c r="I631">
        <v>57.110000000000007</v>
      </c>
      <c r="J631">
        <v>0</v>
      </c>
      <c r="K631">
        <v>35.972937899999998</v>
      </c>
      <c r="L631">
        <v>-97.626161600000003</v>
      </c>
      <c r="M631" s="5">
        <f>ACOS(COS(RADIANS(90-$P$2)) *COS(RADIANS(90-Table225[[#This Row],[Latitude]])) +SIN(RADIANS(90-$P$2)) *SIN(RADIANS(90-Table225[[#This Row],[Latitude]])) *COS(RADIANS($Q$2-Table225[[#This Row],[Longitude]]))) *3958.756</f>
        <v>53.937273493267284</v>
      </c>
      <c r="N631" s="5">
        <f>Table22[[#This Row],[Permit Approval Date]]-Table22[[#This Row],[Permit Submitted Date]]</f>
        <v>9</v>
      </c>
    </row>
    <row r="632" spans="1:14">
      <c r="A632" t="str">
        <f>"Norman"</f>
        <v>Norman</v>
      </c>
      <c r="B632">
        <v>0</v>
      </c>
      <c r="D632">
        <v>2</v>
      </c>
      <c r="E632">
        <v>36</v>
      </c>
      <c r="F632" s="1">
        <v>42650</v>
      </c>
      <c r="G632" s="1">
        <v>42650</v>
      </c>
      <c r="H632">
        <v>9</v>
      </c>
      <c r="I632">
        <v>61.89</v>
      </c>
      <c r="J632">
        <v>0</v>
      </c>
      <c r="K632">
        <v>35.662937899999996</v>
      </c>
      <c r="L632">
        <v>-97.076161600000006</v>
      </c>
      <c r="M632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632" s="5">
        <f>Table22[[#This Row],[Permit Approval Date]]-Table22[[#This Row],[Permit Submitted Date]]</f>
        <v>0</v>
      </c>
    </row>
    <row r="633" spans="1:14">
      <c r="A633" t="str">
        <f>"Norman"</f>
        <v>Norman</v>
      </c>
      <c r="B633">
        <v>0</v>
      </c>
      <c r="D633">
        <v>1</v>
      </c>
      <c r="E633">
        <v>36</v>
      </c>
      <c r="F633" s="1">
        <v>42660</v>
      </c>
      <c r="G633" s="1">
        <v>42660</v>
      </c>
      <c r="H633">
        <v>8</v>
      </c>
      <c r="I633">
        <v>57.49</v>
      </c>
      <c r="J633">
        <v>0</v>
      </c>
      <c r="K633">
        <v>35.232937899999996</v>
      </c>
      <c r="L633">
        <v>-97.006161599999999</v>
      </c>
      <c r="M633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33" s="5">
        <f>Table22[[#This Row],[Permit Approval Date]]-Table22[[#This Row],[Permit Submitted Date]]</f>
        <v>12</v>
      </c>
    </row>
    <row r="634" spans="1:14">
      <c r="A634" t="str">
        <f>"Norman"</f>
        <v>Norman</v>
      </c>
      <c r="B634">
        <v>0</v>
      </c>
      <c r="D634">
        <v>1</v>
      </c>
      <c r="E634">
        <v>36</v>
      </c>
      <c r="F634" s="1">
        <v>42668</v>
      </c>
      <c r="G634" s="1">
        <v>42668</v>
      </c>
      <c r="H634">
        <v>9</v>
      </c>
      <c r="I634">
        <v>79.800000000000011</v>
      </c>
      <c r="J634">
        <v>0</v>
      </c>
      <c r="K634">
        <v>34.962937899999993</v>
      </c>
      <c r="L634">
        <v>-97.966161600000007</v>
      </c>
      <c r="M634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634" s="5">
        <f>Table22[[#This Row],[Permit Approval Date]]-Table22[[#This Row],[Permit Submitted Date]]</f>
        <v>0</v>
      </c>
    </row>
    <row r="635" spans="1:14">
      <c r="A635" t="str">
        <f>"Norman"</f>
        <v>Norman</v>
      </c>
      <c r="B635">
        <v>0</v>
      </c>
      <c r="D635">
        <v>1</v>
      </c>
      <c r="E635">
        <v>36</v>
      </c>
      <c r="F635" s="1">
        <v>42790</v>
      </c>
      <c r="G635" s="1">
        <v>42790</v>
      </c>
      <c r="H635">
        <v>8</v>
      </c>
      <c r="I635">
        <v>69.319999999999993</v>
      </c>
      <c r="J635">
        <v>0</v>
      </c>
      <c r="K635">
        <v>35.232937899999996</v>
      </c>
      <c r="L635">
        <v>-97.006161599999999</v>
      </c>
      <c r="M63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35" s="5">
        <f>Table22[[#This Row],[Permit Approval Date]]-Table22[[#This Row],[Permit Submitted Date]]</f>
        <v>12</v>
      </c>
    </row>
    <row r="636" spans="1:14">
      <c r="A636" t="str">
        <f>"Norman"</f>
        <v>Norman</v>
      </c>
      <c r="B636">
        <v>0</v>
      </c>
      <c r="D636">
        <v>2</v>
      </c>
      <c r="E636">
        <v>36</v>
      </c>
      <c r="F636" s="1">
        <v>42832</v>
      </c>
      <c r="G636" s="1">
        <v>42838</v>
      </c>
      <c r="H636">
        <v>6</v>
      </c>
      <c r="I636">
        <v>48.539999999999992</v>
      </c>
      <c r="J636">
        <v>0</v>
      </c>
      <c r="K636">
        <v>35.132937899999995</v>
      </c>
      <c r="L636">
        <v>-97.326161600000006</v>
      </c>
      <c r="M636" s="5">
        <f>ACOS(COS(RADIANS(90-$P$2)) *COS(RADIANS(90-Table225[[#This Row],[Latitude]])) +SIN(RADIANS(90-$P$2)) *SIN(RADIANS(90-Table225[[#This Row],[Latitude]])) *COS(RADIANS($Q$2-Table225[[#This Row],[Longitude]]))) *3958.756</f>
        <v>8.4746053013923888</v>
      </c>
      <c r="N636" s="5">
        <f>Table22[[#This Row],[Permit Approval Date]]-Table22[[#This Row],[Permit Submitted Date]]</f>
        <v>0</v>
      </c>
    </row>
    <row r="637" spans="1:14">
      <c r="A637" t="str">
        <f>"Norman"</f>
        <v>Norman</v>
      </c>
      <c r="B637">
        <v>0</v>
      </c>
      <c r="D637">
        <v>1</v>
      </c>
      <c r="E637">
        <v>36</v>
      </c>
      <c r="F637" s="1">
        <v>42838</v>
      </c>
      <c r="G637" s="1">
        <v>42838</v>
      </c>
      <c r="H637">
        <v>13</v>
      </c>
      <c r="I637">
        <v>122.91999999999999</v>
      </c>
      <c r="J637">
        <v>0</v>
      </c>
      <c r="K637">
        <v>35.552937899999996</v>
      </c>
      <c r="L637">
        <v>-96.986161600000003</v>
      </c>
      <c r="M637" s="5">
        <f>ACOS(COS(RADIANS(90-$P$2)) *COS(RADIANS(90-Table225[[#This Row],[Latitude]])) +SIN(RADIANS(90-$P$2)) *SIN(RADIANS(90-Table225[[#This Row],[Latitude]])) *COS(RADIANS($Q$2-Table225[[#This Row],[Longitude]]))) *3958.756</f>
        <v>35.316230846414051</v>
      </c>
      <c r="N637" s="5">
        <f>Table22[[#This Row],[Permit Approval Date]]-Table22[[#This Row],[Permit Submitted Date]]</f>
        <v>0</v>
      </c>
    </row>
    <row r="638" spans="1:14">
      <c r="A638" t="str">
        <f>"Norman"</f>
        <v>Norman</v>
      </c>
      <c r="B638">
        <v>0</v>
      </c>
      <c r="D638">
        <v>2</v>
      </c>
      <c r="E638">
        <v>36</v>
      </c>
      <c r="F638" s="1">
        <v>42851</v>
      </c>
      <c r="G638" s="1">
        <v>42851</v>
      </c>
      <c r="H638">
        <v>7</v>
      </c>
      <c r="I638">
        <v>52.870000000000005</v>
      </c>
      <c r="J638">
        <v>0</v>
      </c>
      <c r="K638">
        <v>35.472937899999998</v>
      </c>
      <c r="L638">
        <v>-97.026161599999995</v>
      </c>
      <c r="M638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638" s="5">
        <f>Table22[[#This Row],[Permit Approval Date]]-Table22[[#This Row],[Permit Submitted Date]]</f>
        <v>0</v>
      </c>
    </row>
    <row r="639" spans="1:14">
      <c r="A639" t="str">
        <f>"Norman"</f>
        <v>Norman</v>
      </c>
      <c r="B639">
        <v>0</v>
      </c>
      <c r="D639">
        <v>1</v>
      </c>
      <c r="E639">
        <v>36</v>
      </c>
      <c r="F639" s="1">
        <v>42852</v>
      </c>
      <c r="G639" s="1">
        <v>42852</v>
      </c>
      <c r="H639">
        <v>6</v>
      </c>
      <c r="I639">
        <v>50.89</v>
      </c>
      <c r="J639">
        <v>0</v>
      </c>
      <c r="K639">
        <v>36.292937899999998</v>
      </c>
      <c r="L639">
        <v>-97.7861616</v>
      </c>
      <c r="M639" s="5">
        <f>ACOS(COS(RADIANS(90-$P$2)) *COS(RADIANS(90-Table225[[#This Row],[Latitude]])) +SIN(RADIANS(90-$P$2)) *SIN(RADIANS(90-Table225[[#This Row],[Latitude]])) *COS(RADIANS($Q$2-Table225[[#This Row],[Longitude]]))) *3958.756</f>
        <v>77.471292321758767</v>
      </c>
      <c r="N639" s="5">
        <f>Table22[[#This Row],[Permit Approval Date]]-Table22[[#This Row],[Permit Submitted Date]]</f>
        <v>17</v>
      </c>
    </row>
    <row r="640" spans="1:14">
      <c r="A640" t="str">
        <f>"Norman"</f>
        <v>Norman</v>
      </c>
      <c r="B640">
        <v>0</v>
      </c>
      <c r="D640">
        <v>2</v>
      </c>
      <c r="E640">
        <v>36</v>
      </c>
      <c r="F640" s="1">
        <v>42877</v>
      </c>
      <c r="G640" s="1">
        <v>42877</v>
      </c>
      <c r="H640">
        <v>9</v>
      </c>
      <c r="I640">
        <v>74.389999999999986</v>
      </c>
      <c r="J640">
        <v>0</v>
      </c>
      <c r="K640">
        <v>34.902937899999998</v>
      </c>
      <c r="L640">
        <v>-97.886161600000008</v>
      </c>
      <c r="M640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640" s="5">
        <f>Table22[[#This Row],[Permit Approval Date]]-Table22[[#This Row],[Permit Submitted Date]]</f>
        <v>7</v>
      </c>
    </row>
    <row r="641" spans="1:14">
      <c r="A641" t="str">
        <f>"Norman"</f>
        <v>Norman</v>
      </c>
      <c r="B641">
        <v>0</v>
      </c>
      <c r="D641">
        <v>2</v>
      </c>
      <c r="E641">
        <v>36</v>
      </c>
      <c r="F641" s="1">
        <v>42878</v>
      </c>
      <c r="G641" s="1">
        <v>42878</v>
      </c>
      <c r="H641">
        <v>6</v>
      </c>
      <c r="I641">
        <v>57.69</v>
      </c>
      <c r="J641">
        <v>0</v>
      </c>
      <c r="K641">
        <v>36.452937899999995</v>
      </c>
      <c r="L641">
        <v>-97.7861616</v>
      </c>
      <c r="M641" s="5">
        <f>ACOS(COS(RADIANS(90-$P$2)) *COS(RADIANS(90-Table225[[#This Row],[Latitude]])) +SIN(RADIANS(90-$P$2)) *SIN(RADIANS(90-Table225[[#This Row],[Latitude]])) *COS(RADIANS($Q$2-Table225[[#This Row],[Longitude]]))) *3958.756</f>
        <v>88.224846694032422</v>
      </c>
      <c r="N641" s="5">
        <f>Table22[[#This Row],[Permit Approval Date]]-Table22[[#This Row],[Permit Submitted Date]]</f>
        <v>14</v>
      </c>
    </row>
    <row r="642" spans="1:14">
      <c r="A642" t="str">
        <f>"Norman"</f>
        <v>Norman</v>
      </c>
      <c r="B642">
        <v>0</v>
      </c>
      <c r="D642">
        <v>1</v>
      </c>
      <c r="E642">
        <v>36</v>
      </c>
      <c r="F642" s="1">
        <v>42928</v>
      </c>
      <c r="G642" s="1">
        <v>42928</v>
      </c>
      <c r="H642">
        <v>6</v>
      </c>
      <c r="I642">
        <v>46.61</v>
      </c>
      <c r="J642">
        <v>0</v>
      </c>
      <c r="K642">
        <v>35.232937899999996</v>
      </c>
      <c r="L642">
        <v>-97.006161599999999</v>
      </c>
      <c r="M64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42" s="5">
        <f>Table22[[#This Row],[Permit Approval Date]]-Table22[[#This Row],[Permit Submitted Date]]</f>
        <v>0</v>
      </c>
    </row>
    <row r="643" spans="1:14">
      <c r="A643" t="str">
        <f>"Norman"</f>
        <v>Norman</v>
      </c>
      <c r="B643">
        <v>0</v>
      </c>
      <c r="C643">
        <v>1</v>
      </c>
      <c r="D643">
        <v>1</v>
      </c>
      <c r="E643">
        <v>36</v>
      </c>
      <c r="F643" s="1">
        <v>42976</v>
      </c>
      <c r="G643" s="1">
        <v>42992</v>
      </c>
      <c r="H643">
        <v>20</v>
      </c>
      <c r="I643">
        <v>155.36000000000004</v>
      </c>
      <c r="J643">
        <v>10.65</v>
      </c>
      <c r="K643">
        <v>34.962937899999993</v>
      </c>
      <c r="L643">
        <v>-97.966161600000007</v>
      </c>
      <c r="M643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643" s="5">
        <f>Table22[[#This Row],[Permit Approval Date]]-Table22[[#This Row],[Permit Submitted Date]]</f>
        <v>0</v>
      </c>
    </row>
    <row r="644" spans="1:14">
      <c r="A644" t="str">
        <f>"Norman"</f>
        <v>Norman</v>
      </c>
      <c r="B644">
        <v>1</v>
      </c>
      <c r="D644">
        <v>2</v>
      </c>
      <c r="E644">
        <v>36</v>
      </c>
      <c r="F644" s="1">
        <v>43003</v>
      </c>
      <c r="G644" s="1">
        <v>43018</v>
      </c>
      <c r="H644">
        <v>8</v>
      </c>
      <c r="I644">
        <v>60.05</v>
      </c>
      <c r="J644">
        <v>0</v>
      </c>
      <c r="K644">
        <v>35.155345199999999</v>
      </c>
      <c r="L644">
        <v>-97.494357899999997</v>
      </c>
      <c r="M644" s="5">
        <f>ACOS(COS(RADIANS(90-$P$2)) *COS(RADIANS(90-Table225[[#This Row],[Latitude]])) +SIN(RADIANS(90-$P$2)) *SIN(RADIANS(90-Table225[[#This Row],[Latitude]])) *COS(RADIANS($Q$2-Table225[[#This Row],[Longitude]]))) *3958.756</f>
        <v>4.4216356396630072</v>
      </c>
      <c r="N644" s="5">
        <f>Table22[[#This Row],[Permit Approval Date]]-Table22[[#This Row],[Permit Submitted Date]]</f>
        <v>4</v>
      </c>
    </row>
    <row r="645" spans="1:14">
      <c r="A645" t="str">
        <f>"Norman"</f>
        <v>Norman</v>
      </c>
      <c r="B645">
        <v>1</v>
      </c>
      <c r="D645">
        <v>2</v>
      </c>
      <c r="E645">
        <v>36</v>
      </c>
      <c r="F645" s="1">
        <v>43007</v>
      </c>
      <c r="G645" s="1">
        <v>43012</v>
      </c>
      <c r="H645">
        <v>12</v>
      </c>
      <c r="I645">
        <v>103.76</v>
      </c>
      <c r="J645">
        <v>4.5</v>
      </c>
      <c r="K645">
        <v>35.183205600000001</v>
      </c>
      <c r="L645">
        <v>-97.668782399999998</v>
      </c>
      <c r="M645" s="5">
        <f>ACOS(COS(RADIANS(90-$P$2)) *COS(RADIANS(90-Table225[[#This Row],[Latitude]])) +SIN(RADIANS(90-$P$2)) *SIN(RADIANS(90-Table225[[#This Row],[Latitude]])) *COS(RADIANS($Q$2-Table225[[#This Row],[Longitude]]))) *3958.756</f>
        <v>12.643083970654461</v>
      </c>
      <c r="N645" s="5">
        <f>Table22[[#This Row],[Permit Approval Date]]-Table22[[#This Row],[Permit Submitted Date]]</f>
        <v>0</v>
      </c>
    </row>
    <row r="646" spans="1:14">
      <c r="A646" t="str">
        <f>"Norman"</f>
        <v>Norman</v>
      </c>
      <c r="B646">
        <v>0</v>
      </c>
      <c r="C646">
        <v>1</v>
      </c>
      <c r="D646">
        <v>1</v>
      </c>
      <c r="E646">
        <v>36</v>
      </c>
      <c r="F646" s="1">
        <v>43007</v>
      </c>
      <c r="G646" s="1">
        <v>43017</v>
      </c>
      <c r="H646">
        <v>9</v>
      </c>
      <c r="I646">
        <v>63.91</v>
      </c>
      <c r="J646">
        <v>18.350000000000001</v>
      </c>
      <c r="K646">
        <v>35.262937899999997</v>
      </c>
      <c r="L646">
        <v>-97.806161599999996</v>
      </c>
      <c r="M646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646" s="5">
        <f>Table22[[#This Row],[Permit Approval Date]]-Table22[[#This Row],[Permit Submitted Date]]</f>
        <v>8</v>
      </c>
    </row>
    <row r="647" spans="1:14">
      <c r="A647" t="str">
        <f>"Norman"</f>
        <v>Norman</v>
      </c>
      <c r="B647">
        <v>0</v>
      </c>
      <c r="D647">
        <v>1</v>
      </c>
      <c r="E647">
        <v>36</v>
      </c>
      <c r="F647" s="1">
        <v>43013</v>
      </c>
      <c r="G647" s="1">
        <v>43013</v>
      </c>
      <c r="H647">
        <v>15</v>
      </c>
      <c r="I647">
        <v>111.12</v>
      </c>
      <c r="J647">
        <v>0</v>
      </c>
      <c r="K647">
        <v>34.962937899999993</v>
      </c>
      <c r="L647">
        <v>-97.966161600000007</v>
      </c>
      <c r="M64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647" s="5">
        <f>Table22[[#This Row],[Permit Approval Date]]-Table22[[#This Row],[Permit Submitted Date]]</f>
        <v>9</v>
      </c>
    </row>
    <row r="648" spans="1:14">
      <c r="A648" t="str">
        <f>"Norman"</f>
        <v>Norman</v>
      </c>
      <c r="B648">
        <v>1</v>
      </c>
      <c r="D648">
        <v>2</v>
      </c>
      <c r="E648">
        <v>36</v>
      </c>
      <c r="F648" s="1">
        <v>43020</v>
      </c>
      <c r="G648" s="1">
        <v>43025</v>
      </c>
      <c r="H648">
        <v>6</v>
      </c>
      <c r="I648">
        <v>55.61</v>
      </c>
      <c r="J648">
        <v>0</v>
      </c>
      <c r="K648">
        <v>34.593924999999999</v>
      </c>
      <c r="L648">
        <v>-97.979213999999999</v>
      </c>
      <c r="M648" s="5">
        <f>ACOS(COS(RADIANS(90-$P$2)) *COS(RADIANS(90-Table225[[#This Row],[Latitude]])) +SIN(RADIANS(90-$P$2)) *SIN(RADIANS(90-Table225[[#This Row],[Latitude]])) *COS(RADIANS($Q$2-Table225[[#This Row],[Longitude]]))) *3958.756</f>
        <v>51.958792222098623</v>
      </c>
      <c r="N648" s="5">
        <f>Table22[[#This Row],[Permit Approval Date]]-Table22[[#This Row],[Permit Submitted Date]]</f>
        <v>9</v>
      </c>
    </row>
    <row r="649" spans="1:14">
      <c r="A649" t="str">
        <f>"Norman"</f>
        <v>Norman</v>
      </c>
      <c r="B649">
        <v>1</v>
      </c>
      <c r="C649">
        <v>1</v>
      </c>
      <c r="D649">
        <v>2</v>
      </c>
      <c r="E649">
        <v>36</v>
      </c>
      <c r="F649" s="1">
        <v>43025</v>
      </c>
      <c r="G649" s="1">
        <v>43025</v>
      </c>
      <c r="H649">
        <v>10</v>
      </c>
      <c r="I649">
        <v>49.339999999999996</v>
      </c>
      <c r="J649">
        <v>13.620000000000001</v>
      </c>
      <c r="K649">
        <v>35.550556999999998</v>
      </c>
      <c r="L649">
        <v>-97.470181400000001</v>
      </c>
      <c r="M649" s="5">
        <f>ACOS(COS(RADIANS(90-$P$2)) *COS(RADIANS(90-Table225[[#This Row],[Latitude]])) +SIN(RADIANS(90-$P$2)) *SIN(RADIANS(90-Table225[[#This Row],[Latitude]])) *COS(RADIANS($Q$2-Table225[[#This Row],[Longitude]]))) *3958.756</f>
        <v>23.838805986574858</v>
      </c>
      <c r="N649" s="5">
        <f>Table22[[#This Row],[Permit Approval Date]]-Table22[[#This Row],[Permit Submitted Date]]</f>
        <v>9</v>
      </c>
    </row>
    <row r="650" spans="1:14">
      <c r="A650" t="str">
        <f>"Norman"</f>
        <v>Norman</v>
      </c>
      <c r="B650">
        <v>0</v>
      </c>
      <c r="D650">
        <v>1</v>
      </c>
      <c r="E650">
        <v>36</v>
      </c>
      <c r="F650" s="1">
        <v>43073</v>
      </c>
      <c r="G650" s="1">
        <v>43083</v>
      </c>
      <c r="H650">
        <v>4</v>
      </c>
      <c r="I650">
        <v>41.96</v>
      </c>
      <c r="J650">
        <v>0</v>
      </c>
      <c r="K650">
        <v>35.092937899999995</v>
      </c>
      <c r="L650">
        <v>-97.236161600000003</v>
      </c>
      <c r="M650" s="5">
        <f>ACOS(COS(RADIANS(90-$P$2)) *COS(RADIANS(90-Table225[[#This Row],[Latitude]])) +SIN(RADIANS(90-$P$2)) *SIN(RADIANS(90-Table225[[#This Row],[Latitude]])) *COS(RADIANS($Q$2-Table225[[#This Row],[Longitude]]))) *3958.756</f>
        <v>14.228947513888629</v>
      </c>
      <c r="N650" s="5">
        <f>Table22[[#This Row],[Permit Approval Date]]-Table22[[#This Row],[Permit Submitted Date]]</f>
        <v>8</v>
      </c>
    </row>
    <row r="651" spans="1:14">
      <c r="A651" t="str">
        <f>"Norman"</f>
        <v>Norman</v>
      </c>
      <c r="B651">
        <v>0</v>
      </c>
      <c r="D651">
        <v>2</v>
      </c>
      <c r="E651">
        <v>37</v>
      </c>
      <c r="F651" s="1">
        <v>42381</v>
      </c>
      <c r="G651" s="1">
        <v>42388</v>
      </c>
      <c r="H651">
        <v>5</v>
      </c>
      <c r="I651">
        <v>48</v>
      </c>
      <c r="J651">
        <v>0</v>
      </c>
      <c r="K651">
        <v>35.602937899999993</v>
      </c>
      <c r="L651">
        <v>-97.566161600000001</v>
      </c>
      <c r="M651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651" s="5">
        <f>Table22[[#This Row],[Permit Approval Date]]-Table22[[#This Row],[Permit Submitted Date]]</f>
        <v>2</v>
      </c>
    </row>
    <row r="652" spans="1:14">
      <c r="A652" t="str">
        <f>"Norman"</f>
        <v>Norman</v>
      </c>
      <c r="B652">
        <v>0</v>
      </c>
      <c r="D652">
        <v>2</v>
      </c>
      <c r="E652">
        <v>37</v>
      </c>
      <c r="F652" s="1">
        <v>42403</v>
      </c>
      <c r="G652" s="1">
        <v>42408</v>
      </c>
      <c r="H652">
        <v>10</v>
      </c>
      <c r="I652">
        <v>80</v>
      </c>
      <c r="J652">
        <v>0</v>
      </c>
      <c r="K652">
        <v>35.602937899999993</v>
      </c>
      <c r="L652">
        <v>-97.686161600000005</v>
      </c>
      <c r="M652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652" s="5">
        <f>Table22[[#This Row],[Permit Approval Date]]-Table22[[#This Row],[Permit Submitted Date]]</f>
        <v>9</v>
      </c>
    </row>
    <row r="653" spans="1:14">
      <c r="A653" t="str">
        <f>"Norman"</f>
        <v>Norman</v>
      </c>
      <c r="B653">
        <v>0</v>
      </c>
      <c r="D653">
        <v>2</v>
      </c>
      <c r="E653">
        <v>37</v>
      </c>
      <c r="F653" s="1">
        <v>42461</v>
      </c>
      <c r="G653" s="1">
        <v>42465</v>
      </c>
      <c r="H653">
        <v>13</v>
      </c>
      <c r="I653">
        <v>87</v>
      </c>
      <c r="J653">
        <v>0</v>
      </c>
      <c r="K653">
        <v>35.242937899999994</v>
      </c>
      <c r="L653">
        <v>-97.266161600000004</v>
      </c>
      <c r="M653" s="5">
        <f>ACOS(COS(RADIANS(90-$P$2)) *COS(RADIANS(90-Table225[[#This Row],[Latitude]])) +SIN(RADIANS(90-$P$2)) *SIN(RADIANS(90-Table225[[#This Row],[Latitude]])) *COS(RADIANS($Q$2-Table225[[#This Row],[Longitude]]))) *3958.756</f>
        <v>10.49913770014671</v>
      </c>
      <c r="N653" s="5">
        <f>Table22[[#This Row],[Permit Approval Date]]-Table22[[#This Row],[Permit Submitted Date]]</f>
        <v>0</v>
      </c>
    </row>
    <row r="654" spans="1:14">
      <c r="A654" t="str">
        <f>"Norman"</f>
        <v>Norman</v>
      </c>
      <c r="B654">
        <v>0</v>
      </c>
      <c r="D654">
        <v>1</v>
      </c>
      <c r="E654">
        <v>37</v>
      </c>
      <c r="F654" s="1">
        <v>42534</v>
      </c>
      <c r="G654" s="1">
        <v>42541</v>
      </c>
      <c r="H654">
        <v>18</v>
      </c>
      <c r="I654">
        <v>139.5</v>
      </c>
      <c r="J654">
        <v>0</v>
      </c>
      <c r="K654">
        <v>36.002937899999999</v>
      </c>
      <c r="L654">
        <v>-97.346161600000002</v>
      </c>
      <c r="M654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654" s="5">
        <f>Table22[[#This Row],[Permit Approval Date]]-Table22[[#This Row],[Permit Submitted Date]]</f>
        <v>8</v>
      </c>
    </row>
    <row r="655" spans="1:14">
      <c r="A655" t="str">
        <f>"Norman"</f>
        <v>Norman</v>
      </c>
      <c r="B655">
        <v>0</v>
      </c>
      <c r="D655">
        <v>2</v>
      </c>
      <c r="E655">
        <v>37</v>
      </c>
      <c r="F655" s="1">
        <v>42541</v>
      </c>
      <c r="G655" s="1">
        <v>42541</v>
      </c>
      <c r="H655">
        <v>13</v>
      </c>
      <c r="I655">
        <v>104</v>
      </c>
      <c r="J655">
        <v>0</v>
      </c>
      <c r="K655">
        <v>35.102937899999993</v>
      </c>
      <c r="L655">
        <v>-97.276161599999995</v>
      </c>
      <c r="M655" s="5">
        <f>ACOS(COS(RADIANS(90-$P$2)) *COS(RADIANS(90-Table225[[#This Row],[Latitude]])) +SIN(RADIANS(90-$P$2)) *SIN(RADIANS(90-Table225[[#This Row],[Latitude]])) *COS(RADIANS($Q$2-Table225[[#This Row],[Longitude]]))) *3958.756</f>
        <v>11.979075684087395</v>
      </c>
      <c r="N655" s="5">
        <f>Table22[[#This Row],[Permit Approval Date]]-Table22[[#This Row],[Permit Submitted Date]]</f>
        <v>9</v>
      </c>
    </row>
    <row r="656" spans="1:14">
      <c r="A656" t="str">
        <f>"Norman"</f>
        <v>Norman</v>
      </c>
      <c r="B656">
        <v>0</v>
      </c>
      <c r="D656">
        <v>1</v>
      </c>
      <c r="E656">
        <v>37</v>
      </c>
      <c r="F656" s="1">
        <v>42556</v>
      </c>
      <c r="G656" s="1">
        <v>42556</v>
      </c>
      <c r="H656">
        <v>5</v>
      </c>
      <c r="I656">
        <v>40</v>
      </c>
      <c r="J656">
        <v>0</v>
      </c>
      <c r="K656">
        <v>35.422937899999994</v>
      </c>
      <c r="L656">
        <v>-97.106161600000007</v>
      </c>
      <c r="M656" s="5">
        <f>ACOS(COS(RADIANS(90-$P$2)) *COS(RADIANS(90-Table225[[#This Row],[Latitude]])) +SIN(RADIANS(90-$P$2)) *SIN(RADIANS(90-Table225[[#This Row],[Latitude]])) *COS(RADIANS($Q$2-Table225[[#This Row],[Longitude]]))) *3958.756</f>
        <v>24.350899798056059</v>
      </c>
      <c r="N656" s="5">
        <f>Table22[[#This Row],[Permit Approval Date]]-Table22[[#This Row],[Permit Submitted Date]]</f>
        <v>9</v>
      </c>
    </row>
    <row r="657" spans="1:14">
      <c r="A657" t="str">
        <f>"Norman"</f>
        <v>Norman</v>
      </c>
      <c r="B657">
        <v>0</v>
      </c>
      <c r="D657">
        <v>1</v>
      </c>
      <c r="E657">
        <v>37</v>
      </c>
      <c r="F657" s="1">
        <v>42641</v>
      </c>
      <c r="G657" s="1">
        <v>42643</v>
      </c>
      <c r="H657">
        <v>12</v>
      </c>
      <c r="I657">
        <v>80.329999999999984</v>
      </c>
      <c r="J657">
        <v>0</v>
      </c>
      <c r="K657">
        <v>35.222937899999998</v>
      </c>
      <c r="L657">
        <v>-97.486161600000003</v>
      </c>
      <c r="M657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657" s="5">
        <f>Table22[[#This Row],[Permit Approval Date]]-Table22[[#This Row],[Permit Submitted Date]]</f>
        <v>0</v>
      </c>
    </row>
    <row r="658" spans="1:14">
      <c r="A658" t="str">
        <f>"Norman"</f>
        <v>Norman</v>
      </c>
      <c r="B658">
        <v>0</v>
      </c>
      <c r="C658">
        <v>1</v>
      </c>
      <c r="D658">
        <v>2</v>
      </c>
      <c r="E658">
        <v>37</v>
      </c>
      <c r="F658" s="1">
        <v>42647</v>
      </c>
      <c r="G658" s="1">
        <v>42654</v>
      </c>
      <c r="H658">
        <v>4</v>
      </c>
      <c r="I658">
        <v>28.56</v>
      </c>
      <c r="J658">
        <v>11.02</v>
      </c>
      <c r="K658">
        <v>36.292937899999998</v>
      </c>
      <c r="L658">
        <v>-97.566161600000001</v>
      </c>
      <c r="M658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658" s="5">
        <f>Table22[[#This Row],[Permit Approval Date]]-Table22[[#This Row],[Permit Submitted Date]]</f>
        <v>0</v>
      </c>
    </row>
    <row r="659" spans="1:14">
      <c r="A659" t="str">
        <f>"Norman"</f>
        <v>Norman</v>
      </c>
      <c r="B659">
        <v>0</v>
      </c>
      <c r="D659">
        <v>1</v>
      </c>
      <c r="E659">
        <v>37</v>
      </c>
      <c r="F659" s="1">
        <v>42915</v>
      </c>
      <c r="G659" s="1">
        <v>42927</v>
      </c>
      <c r="H659">
        <v>6</v>
      </c>
      <c r="I659">
        <v>53.13</v>
      </c>
      <c r="J659">
        <v>0</v>
      </c>
      <c r="K659">
        <v>35.162937899999996</v>
      </c>
      <c r="L659">
        <v>-96.9261616</v>
      </c>
      <c r="M659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659" s="5">
        <f>Table22[[#This Row],[Permit Approval Date]]-Table22[[#This Row],[Permit Submitted Date]]</f>
        <v>8</v>
      </c>
    </row>
    <row r="660" spans="1:14">
      <c r="A660" t="str">
        <f>"Norman"</f>
        <v>Norman</v>
      </c>
      <c r="B660">
        <v>0</v>
      </c>
      <c r="D660">
        <v>1</v>
      </c>
      <c r="E660">
        <v>37</v>
      </c>
      <c r="F660" s="1">
        <v>42928</v>
      </c>
      <c r="G660" s="1">
        <v>42941</v>
      </c>
      <c r="H660">
        <v>6</v>
      </c>
      <c r="I660">
        <v>54.42</v>
      </c>
      <c r="J660">
        <v>0</v>
      </c>
      <c r="K660">
        <v>35.232937899999996</v>
      </c>
      <c r="L660">
        <v>-97.006161599999999</v>
      </c>
      <c r="M66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60" s="5">
        <f>Table22[[#This Row],[Permit Approval Date]]-Table22[[#This Row],[Permit Submitted Date]]</f>
        <v>11</v>
      </c>
    </row>
    <row r="661" spans="1:14">
      <c r="A661" t="str">
        <f>"Norman"</f>
        <v>Norman</v>
      </c>
      <c r="B661">
        <v>0</v>
      </c>
      <c r="D661">
        <v>1</v>
      </c>
      <c r="E661">
        <v>37</v>
      </c>
      <c r="F661" s="1">
        <v>42934</v>
      </c>
      <c r="G661" s="1">
        <v>42934</v>
      </c>
      <c r="H661">
        <v>10</v>
      </c>
      <c r="I661">
        <v>59.41</v>
      </c>
      <c r="J661">
        <v>6.58</v>
      </c>
      <c r="K661">
        <v>34.902937899999998</v>
      </c>
      <c r="L661">
        <v>-97.886161600000008</v>
      </c>
      <c r="M661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661" s="5">
        <f>Table22[[#This Row],[Permit Approval Date]]-Table22[[#This Row],[Permit Submitted Date]]</f>
        <v>0</v>
      </c>
    </row>
    <row r="662" spans="1:14">
      <c r="A662" t="str">
        <f>"Norman"</f>
        <v>Norman</v>
      </c>
      <c r="B662">
        <v>0</v>
      </c>
      <c r="D662">
        <v>1</v>
      </c>
      <c r="E662">
        <v>37</v>
      </c>
      <c r="F662" s="1">
        <v>42954</v>
      </c>
      <c r="G662" s="1">
        <v>42957</v>
      </c>
      <c r="H662">
        <v>6</v>
      </c>
      <c r="I662">
        <v>49.98</v>
      </c>
      <c r="J662">
        <v>0</v>
      </c>
      <c r="K662">
        <v>34.982937899999996</v>
      </c>
      <c r="L662">
        <v>-97.396161599999999</v>
      </c>
      <c r="M662" s="5">
        <f>ACOS(COS(RADIANS(90-$P$2)) *COS(RADIANS(90-Table225[[#This Row],[Latitude]])) +SIN(RADIANS(90-$P$2)) *SIN(RADIANS(90-Table225[[#This Row],[Latitude]])) *COS(RADIANS($Q$2-Table225[[#This Row],[Longitude]]))) *3958.756</f>
        <v>15.67853663998685</v>
      </c>
      <c r="N662" s="5">
        <f>Table22[[#This Row],[Permit Approval Date]]-Table22[[#This Row],[Permit Submitted Date]]</f>
        <v>0</v>
      </c>
    </row>
    <row r="663" spans="1:14">
      <c r="A663" t="str">
        <f>"Norman"</f>
        <v>Norman</v>
      </c>
      <c r="B663">
        <v>0</v>
      </c>
      <c r="D663">
        <v>1</v>
      </c>
      <c r="E663">
        <v>37</v>
      </c>
      <c r="F663" s="1">
        <v>42963</v>
      </c>
      <c r="G663" s="1">
        <v>42979</v>
      </c>
      <c r="H663">
        <v>8</v>
      </c>
      <c r="I663">
        <v>70.73</v>
      </c>
      <c r="J663">
        <v>0</v>
      </c>
      <c r="K663">
        <v>35.482937899999996</v>
      </c>
      <c r="L663">
        <v>-97.206161600000001</v>
      </c>
      <c r="M663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663" s="5">
        <f>Table22[[#This Row],[Permit Approval Date]]-Table22[[#This Row],[Permit Submitted Date]]</f>
        <v>0</v>
      </c>
    </row>
    <row r="664" spans="1:14">
      <c r="A664" t="str">
        <f>"Norman"</f>
        <v>Norman</v>
      </c>
      <c r="B664">
        <v>1</v>
      </c>
      <c r="C664">
        <v>1</v>
      </c>
      <c r="D664">
        <v>2</v>
      </c>
      <c r="E664">
        <v>37</v>
      </c>
      <c r="F664" s="1">
        <v>42971</v>
      </c>
      <c r="G664" s="1">
        <v>42977</v>
      </c>
      <c r="H664">
        <v>13</v>
      </c>
      <c r="I664">
        <v>98.96</v>
      </c>
      <c r="J664">
        <v>11.25</v>
      </c>
      <c r="K664">
        <v>35.241928299999998</v>
      </c>
      <c r="L664">
        <v>-97.456524599999995</v>
      </c>
      <c r="M664" s="5">
        <f>ACOS(COS(RADIANS(90-$P$2)) *COS(RADIANS(90-Table225[[#This Row],[Latitude]])) +SIN(RADIANS(90-$P$2)) *SIN(RADIANS(90-Table225[[#This Row],[Latitude]])) *COS(RADIANS($Q$2-Table225[[#This Row],[Longitude]]))) *3958.756</f>
        <v>2.5399373406103414</v>
      </c>
      <c r="N664" s="5">
        <f>Table22[[#This Row],[Permit Approval Date]]-Table22[[#This Row],[Permit Submitted Date]]</f>
        <v>0</v>
      </c>
    </row>
    <row r="665" spans="1:14">
      <c r="A665" t="str">
        <f>"Norman"</f>
        <v>Norman</v>
      </c>
      <c r="B665">
        <v>1</v>
      </c>
      <c r="D665">
        <v>2</v>
      </c>
      <c r="E665">
        <v>37</v>
      </c>
      <c r="F665" s="1">
        <v>43025</v>
      </c>
      <c r="G665" s="1">
        <v>43038</v>
      </c>
      <c r="H665">
        <v>12</v>
      </c>
      <c r="I665">
        <v>113.08</v>
      </c>
      <c r="J665">
        <v>0</v>
      </c>
      <c r="K665">
        <v>34.988142000000003</v>
      </c>
      <c r="L665">
        <v>-97.275610999999998</v>
      </c>
      <c r="M665" s="5">
        <f>ACOS(COS(RADIANS(90-$P$2)) *COS(RADIANS(90-Table225[[#This Row],[Latitude]])) +SIN(RADIANS(90-$P$2)) *SIN(RADIANS(90-Table225[[#This Row],[Latitude]])) *COS(RADIANS($Q$2-Table225[[#This Row],[Longitude]]))) *3958.756</f>
        <v>17.893484581304001</v>
      </c>
      <c r="N665" s="5">
        <f>Table22[[#This Row],[Permit Approval Date]]-Table22[[#This Row],[Permit Submitted Date]]</f>
        <v>0</v>
      </c>
    </row>
    <row r="666" spans="1:14">
      <c r="A666" t="str">
        <f>"Norman"</f>
        <v>Norman</v>
      </c>
      <c r="B666">
        <v>1</v>
      </c>
      <c r="D666">
        <v>2</v>
      </c>
      <c r="E666">
        <v>37</v>
      </c>
      <c r="F666" s="1">
        <v>43026</v>
      </c>
      <c r="G666" s="1">
        <v>43033</v>
      </c>
      <c r="H666">
        <v>5</v>
      </c>
      <c r="I666">
        <v>43.519999999999996</v>
      </c>
      <c r="J666">
        <v>1.98</v>
      </c>
      <c r="K666">
        <v>35.203924999999998</v>
      </c>
      <c r="L666">
        <v>-97.459214000000003</v>
      </c>
      <c r="M666" s="5">
        <f>ACOS(COS(RADIANS(90-$P$2)) *COS(RADIANS(90-Table225[[#This Row],[Latitude]])) +SIN(RADIANS(90-$P$2)) *SIN(RADIANS(90-Table225[[#This Row],[Latitude]])) *COS(RADIANS($Q$2-Table225[[#This Row],[Longitude]]))) *3958.756</f>
        <v>0.72632740937908113</v>
      </c>
      <c r="N666" s="5">
        <f>Table22[[#This Row],[Permit Approval Date]]-Table22[[#This Row],[Permit Submitted Date]]</f>
        <v>11</v>
      </c>
    </row>
    <row r="667" spans="1:14">
      <c r="A667" t="str">
        <f>"Norman"</f>
        <v>Norman</v>
      </c>
      <c r="B667">
        <v>1</v>
      </c>
      <c r="D667">
        <v>2</v>
      </c>
      <c r="E667">
        <v>37</v>
      </c>
      <c r="F667" s="1">
        <v>43090</v>
      </c>
      <c r="G667" s="1">
        <v>43098</v>
      </c>
      <c r="H667">
        <v>8</v>
      </c>
      <c r="I667">
        <v>75.069999999999993</v>
      </c>
      <c r="J667">
        <v>0</v>
      </c>
      <c r="K667">
        <v>35.162937899999996</v>
      </c>
      <c r="L667">
        <v>-96.9261616</v>
      </c>
      <c r="M667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667" s="5">
        <f>Table22[[#This Row],[Permit Approval Date]]-Table22[[#This Row],[Permit Submitted Date]]</f>
        <v>0</v>
      </c>
    </row>
    <row r="668" spans="1:14">
      <c r="A668" t="str">
        <f>"Norman"</f>
        <v>Norman</v>
      </c>
      <c r="B668">
        <v>0</v>
      </c>
      <c r="D668">
        <v>2</v>
      </c>
      <c r="E668">
        <v>38</v>
      </c>
      <c r="F668" s="1">
        <v>42395</v>
      </c>
      <c r="G668" s="1">
        <v>42402</v>
      </c>
      <c r="H668">
        <v>12</v>
      </c>
      <c r="I668">
        <v>109</v>
      </c>
      <c r="J668">
        <v>0</v>
      </c>
      <c r="K668">
        <v>35.602937899999993</v>
      </c>
      <c r="L668">
        <v>-97.686161600000005</v>
      </c>
      <c r="M668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668" s="5">
        <f>Table22[[#This Row],[Permit Approval Date]]-Table22[[#This Row],[Permit Submitted Date]]</f>
        <v>0</v>
      </c>
    </row>
    <row r="669" spans="1:14">
      <c r="A669" t="str">
        <f>"Norman"</f>
        <v>Norman</v>
      </c>
      <c r="B669">
        <v>0</v>
      </c>
      <c r="D669">
        <v>1</v>
      </c>
      <c r="E669">
        <v>38</v>
      </c>
      <c r="F669" s="1">
        <v>42408</v>
      </c>
      <c r="G669" s="1">
        <v>42411</v>
      </c>
      <c r="H669">
        <v>8</v>
      </c>
      <c r="I669">
        <v>82.5</v>
      </c>
      <c r="J669">
        <v>0</v>
      </c>
      <c r="K669">
        <v>36.002937899999999</v>
      </c>
      <c r="L669">
        <v>-97.346161600000002</v>
      </c>
      <c r="M669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669" s="5">
        <f>Table22[[#This Row],[Permit Approval Date]]-Table22[[#This Row],[Permit Submitted Date]]</f>
        <v>7</v>
      </c>
    </row>
    <row r="670" spans="1:14">
      <c r="A670" t="str">
        <f>"Norman"</f>
        <v>Norman</v>
      </c>
      <c r="B670">
        <v>0</v>
      </c>
      <c r="D670">
        <v>1</v>
      </c>
      <c r="E670">
        <v>38</v>
      </c>
      <c r="F670" s="1">
        <v>42487</v>
      </c>
      <c r="G670" s="1">
        <v>42487</v>
      </c>
      <c r="H670">
        <v>8</v>
      </c>
      <c r="I670">
        <v>66</v>
      </c>
      <c r="J670">
        <v>0</v>
      </c>
      <c r="K670">
        <v>36.262937899999997</v>
      </c>
      <c r="L670">
        <v>-97.766161600000004</v>
      </c>
      <c r="M670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670" s="5">
        <f>Table22[[#This Row],[Permit Approval Date]]-Table22[[#This Row],[Permit Submitted Date]]</f>
        <v>4</v>
      </c>
    </row>
    <row r="671" spans="1:14">
      <c r="A671" t="str">
        <f>"Norman"</f>
        <v>Norman</v>
      </c>
      <c r="B671">
        <v>0</v>
      </c>
      <c r="D671">
        <v>1</v>
      </c>
      <c r="E671">
        <v>38</v>
      </c>
      <c r="F671" s="1">
        <v>42501</v>
      </c>
      <c r="G671" s="1">
        <v>42501</v>
      </c>
      <c r="H671">
        <v>5</v>
      </c>
      <c r="I671">
        <v>38</v>
      </c>
      <c r="J671">
        <v>0</v>
      </c>
      <c r="K671">
        <v>34.902937899999998</v>
      </c>
      <c r="L671">
        <v>-97.886161600000008</v>
      </c>
      <c r="M671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671" s="5">
        <f>Table22[[#This Row],[Permit Approval Date]]-Table22[[#This Row],[Permit Submitted Date]]</f>
        <v>4</v>
      </c>
    </row>
    <row r="672" spans="1:14">
      <c r="A672" t="str">
        <f>"Norman"</f>
        <v>Norman</v>
      </c>
      <c r="B672">
        <v>0</v>
      </c>
      <c r="D672">
        <v>2</v>
      </c>
      <c r="E672">
        <v>38</v>
      </c>
      <c r="F672" s="1">
        <v>42598</v>
      </c>
      <c r="G672" s="1">
        <v>42606</v>
      </c>
      <c r="H672">
        <v>5</v>
      </c>
      <c r="I672">
        <v>41</v>
      </c>
      <c r="J672">
        <v>0</v>
      </c>
      <c r="K672">
        <v>35.602937899999993</v>
      </c>
      <c r="L672">
        <v>-97.686161600000005</v>
      </c>
      <c r="M672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672" s="5">
        <f>Table22[[#This Row],[Permit Approval Date]]-Table22[[#This Row],[Permit Submitted Date]]</f>
        <v>0</v>
      </c>
    </row>
    <row r="673" spans="1:14">
      <c r="A673" t="str">
        <f>"Norman"</f>
        <v>Norman</v>
      </c>
      <c r="B673">
        <v>0</v>
      </c>
      <c r="D673">
        <v>1</v>
      </c>
      <c r="E673">
        <v>38</v>
      </c>
      <c r="F673" s="1">
        <v>42620</v>
      </c>
      <c r="G673" s="1">
        <v>42620</v>
      </c>
      <c r="H673">
        <v>4</v>
      </c>
      <c r="I673">
        <v>40.68</v>
      </c>
      <c r="J673">
        <v>0</v>
      </c>
      <c r="K673">
        <v>35.962937899999993</v>
      </c>
      <c r="L673">
        <v>-97.996161600000008</v>
      </c>
      <c r="M673" s="5">
        <f>ACOS(COS(RADIANS(90-$P$2)) *COS(RADIANS(90-Table225[[#This Row],[Latitude]])) +SIN(RADIANS(90-$P$2)) *SIN(RADIANS(90-Table225[[#This Row],[Latitude]])) *COS(RADIANS($Q$2-Table225[[#This Row],[Longitude]]))) *3958.756</f>
        <v>60.730642195614529</v>
      </c>
      <c r="N673" s="5">
        <f>Table22[[#This Row],[Permit Approval Date]]-Table22[[#This Row],[Permit Submitted Date]]</f>
        <v>3</v>
      </c>
    </row>
    <row r="674" spans="1:14">
      <c r="A674" t="str">
        <f>"Norman"</f>
        <v>Norman</v>
      </c>
      <c r="B674">
        <v>0</v>
      </c>
      <c r="D674">
        <v>1</v>
      </c>
      <c r="E674">
        <v>38</v>
      </c>
      <c r="F674" s="1">
        <v>42688</v>
      </c>
      <c r="G674" s="1">
        <v>42692</v>
      </c>
      <c r="H674">
        <v>15</v>
      </c>
      <c r="I674">
        <v>128.52000000000001</v>
      </c>
      <c r="J674">
        <v>0</v>
      </c>
      <c r="K674">
        <v>35.232937899999996</v>
      </c>
      <c r="L674">
        <v>-97.006161599999999</v>
      </c>
      <c r="M674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74" s="5">
        <f>Table22[[#This Row],[Permit Approval Date]]-Table22[[#This Row],[Permit Submitted Date]]</f>
        <v>3</v>
      </c>
    </row>
    <row r="675" spans="1:14">
      <c r="A675" t="str">
        <f>"Norman"</f>
        <v>Norman</v>
      </c>
      <c r="B675">
        <v>0</v>
      </c>
      <c r="D675">
        <v>1</v>
      </c>
      <c r="E675">
        <v>38</v>
      </c>
      <c r="F675" s="1">
        <v>42781</v>
      </c>
      <c r="G675" s="1">
        <v>42781</v>
      </c>
      <c r="H675">
        <v>7</v>
      </c>
      <c r="I675">
        <v>52.89</v>
      </c>
      <c r="J675">
        <v>0</v>
      </c>
      <c r="K675">
        <v>34.992937899999994</v>
      </c>
      <c r="L675">
        <v>-97.256161599999999</v>
      </c>
      <c r="M675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675" s="5">
        <f>Table22[[#This Row],[Permit Approval Date]]-Table22[[#This Row],[Permit Submitted Date]]</f>
        <v>7</v>
      </c>
    </row>
    <row r="676" spans="1:14">
      <c r="A676" t="str">
        <f>"Norman"</f>
        <v>Norman</v>
      </c>
      <c r="B676">
        <v>0</v>
      </c>
      <c r="D676">
        <v>1</v>
      </c>
      <c r="E676">
        <v>38</v>
      </c>
      <c r="F676" s="1">
        <v>42811</v>
      </c>
      <c r="G676" s="1">
        <v>42811</v>
      </c>
      <c r="H676">
        <v>8</v>
      </c>
      <c r="I676">
        <v>46.53</v>
      </c>
      <c r="J676">
        <v>0</v>
      </c>
      <c r="K676">
        <v>35.552937899999996</v>
      </c>
      <c r="L676">
        <v>-97.046161600000005</v>
      </c>
      <c r="M676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676" s="5">
        <f>Table22[[#This Row],[Permit Approval Date]]-Table22[[#This Row],[Permit Submitted Date]]</f>
        <v>5</v>
      </c>
    </row>
    <row r="677" spans="1:14">
      <c r="A677" t="str">
        <f>"Norman"</f>
        <v>Norman</v>
      </c>
      <c r="B677">
        <v>0</v>
      </c>
      <c r="D677">
        <v>1</v>
      </c>
      <c r="E677">
        <v>38</v>
      </c>
      <c r="F677" s="1">
        <v>42817</v>
      </c>
      <c r="G677" s="1">
        <v>42822</v>
      </c>
      <c r="H677">
        <v>10</v>
      </c>
      <c r="I677">
        <v>80.13</v>
      </c>
      <c r="J677">
        <v>0</v>
      </c>
      <c r="K677">
        <v>35.482937899999996</v>
      </c>
      <c r="L677">
        <v>-97.206161600000001</v>
      </c>
      <c r="M677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677" s="5">
        <f>Table22[[#This Row],[Permit Approval Date]]-Table22[[#This Row],[Permit Submitted Date]]</f>
        <v>2</v>
      </c>
    </row>
    <row r="678" spans="1:14">
      <c r="A678" t="str">
        <f>"Norman"</f>
        <v>Norman</v>
      </c>
      <c r="B678">
        <v>0</v>
      </c>
      <c r="D678">
        <v>2</v>
      </c>
      <c r="E678">
        <v>38</v>
      </c>
      <c r="F678" s="1">
        <v>42895</v>
      </c>
      <c r="G678" s="1">
        <v>42915</v>
      </c>
      <c r="H678">
        <v>9</v>
      </c>
      <c r="I678">
        <v>90.089999999999989</v>
      </c>
      <c r="J678">
        <v>0</v>
      </c>
      <c r="K678">
        <v>35.352937899999993</v>
      </c>
      <c r="L678">
        <v>-97.196161599999996</v>
      </c>
      <c r="M678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678" s="5">
        <f>Table22[[#This Row],[Permit Approval Date]]-Table22[[#This Row],[Permit Submitted Date]]</f>
        <v>6</v>
      </c>
    </row>
    <row r="679" spans="1:14">
      <c r="A679" t="str">
        <f>"Norman"</f>
        <v>Norman</v>
      </c>
      <c r="B679">
        <v>0</v>
      </c>
      <c r="D679">
        <v>1</v>
      </c>
      <c r="E679">
        <v>38</v>
      </c>
      <c r="F679" s="1">
        <v>42934</v>
      </c>
      <c r="G679" s="1">
        <v>42955</v>
      </c>
      <c r="H679">
        <v>8</v>
      </c>
      <c r="I679">
        <v>65.67</v>
      </c>
      <c r="J679">
        <v>0</v>
      </c>
      <c r="K679">
        <v>35.352937899999993</v>
      </c>
      <c r="L679">
        <v>-97.196161599999996</v>
      </c>
      <c r="M679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679" s="5">
        <f>Table22[[#This Row],[Permit Approval Date]]-Table22[[#This Row],[Permit Submitted Date]]</f>
        <v>0</v>
      </c>
    </row>
    <row r="680" spans="1:14">
      <c r="A680" t="str">
        <f>"Norman"</f>
        <v>Norman</v>
      </c>
      <c r="B680">
        <v>0</v>
      </c>
      <c r="D680">
        <v>1</v>
      </c>
      <c r="E680">
        <v>38</v>
      </c>
      <c r="F680" s="1">
        <v>42942</v>
      </c>
      <c r="G680" s="1">
        <v>42962</v>
      </c>
      <c r="H680">
        <v>14</v>
      </c>
      <c r="I680">
        <v>108.04000000000002</v>
      </c>
      <c r="J680">
        <v>0</v>
      </c>
      <c r="K680">
        <v>35.232937899999996</v>
      </c>
      <c r="L680">
        <v>-97.006161599999999</v>
      </c>
      <c r="M68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80" s="5">
        <f>Table22[[#This Row],[Permit Approval Date]]-Table22[[#This Row],[Permit Submitted Date]]</f>
        <v>0</v>
      </c>
    </row>
    <row r="681" spans="1:14">
      <c r="A681" t="str">
        <f>"Norman"</f>
        <v>Norman</v>
      </c>
      <c r="B681">
        <v>1</v>
      </c>
      <c r="D681">
        <v>2</v>
      </c>
      <c r="E681">
        <v>38</v>
      </c>
      <c r="F681" s="1">
        <v>42949</v>
      </c>
      <c r="G681" s="1">
        <v>42954</v>
      </c>
      <c r="H681">
        <v>10</v>
      </c>
      <c r="I681">
        <v>73.5</v>
      </c>
      <c r="J681">
        <v>0</v>
      </c>
      <c r="K681">
        <v>35.2953452</v>
      </c>
      <c r="L681">
        <v>-97.524357899999998</v>
      </c>
      <c r="M681" s="5">
        <f>ACOS(COS(RADIANS(90-$P$2)) *COS(RADIANS(90-Table225[[#This Row],[Latitude]])) +SIN(RADIANS(90-$P$2)) *SIN(RADIANS(90-Table225[[#This Row],[Latitude]])) *COS(RADIANS($Q$2-Table225[[#This Row],[Longitude]]))) *3958.756</f>
        <v>7.5689489813242199</v>
      </c>
      <c r="N681" s="5">
        <f>Table22[[#This Row],[Permit Approval Date]]-Table22[[#This Row],[Permit Submitted Date]]</f>
        <v>0</v>
      </c>
    </row>
    <row r="682" spans="1:14">
      <c r="A682" t="str">
        <f>"Norman"</f>
        <v>Norman</v>
      </c>
      <c r="B682">
        <v>1</v>
      </c>
      <c r="C682">
        <v>1</v>
      </c>
      <c r="D682">
        <v>2</v>
      </c>
      <c r="E682">
        <v>38</v>
      </c>
      <c r="F682" s="1">
        <v>42989</v>
      </c>
      <c r="G682" s="1">
        <v>42999</v>
      </c>
      <c r="H682">
        <v>11</v>
      </c>
      <c r="I682">
        <v>58.209999999999994</v>
      </c>
      <c r="J682">
        <v>16</v>
      </c>
      <c r="K682">
        <v>35.310055100000099</v>
      </c>
      <c r="L682">
        <v>-97.502210399999996</v>
      </c>
      <c r="M682" s="5">
        <f>ACOS(COS(RADIANS(90-$P$2)) *COS(RADIANS(90-Table225[[#This Row],[Latitude]])) +SIN(RADIANS(90-$P$2)) *SIN(RADIANS(90-Table225[[#This Row],[Latitude]])) *COS(RADIANS($Q$2-Table225[[#This Row],[Longitude]]))) *3958.756</f>
        <v>7.8394892417591295</v>
      </c>
      <c r="N682" s="5">
        <f>Table22[[#This Row],[Permit Approval Date]]-Table22[[#This Row],[Permit Submitted Date]]</f>
        <v>0</v>
      </c>
    </row>
    <row r="683" spans="1:14">
      <c r="A683" t="str">
        <f>"Norman"</f>
        <v>Norman</v>
      </c>
      <c r="B683">
        <v>1</v>
      </c>
      <c r="D683">
        <v>2</v>
      </c>
      <c r="E683">
        <v>38</v>
      </c>
      <c r="F683" s="1">
        <v>43024</v>
      </c>
      <c r="G683" s="1">
        <v>43025</v>
      </c>
      <c r="H683">
        <v>10</v>
      </c>
      <c r="I683">
        <v>77.61</v>
      </c>
      <c r="J683">
        <v>0</v>
      </c>
      <c r="K683">
        <v>34.593924999999999</v>
      </c>
      <c r="L683">
        <v>-97.979213999999999</v>
      </c>
      <c r="M683" s="5">
        <f>ACOS(COS(RADIANS(90-$P$2)) *COS(RADIANS(90-Table225[[#This Row],[Latitude]])) +SIN(RADIANS(90-$P$2)) *SIN(RADIANS(90-Table225[[#This Row],[Latitude]])) *COS(RADIANS($Q$2-Table225[[#This Row],[Longitude]]))) *3958.756</f>
        <v>51.958792222098623</v>
      </c>
      <c r="N683" s="5">
        <f>Table22[[#This Row],[Permit Approval Date]]-Table22[[#This Row],[Permit Submitted Date]]</f>
        <v>6</v>
      </c>
    </row>
    <row r="684" spans="1:14">
      <c r="A684" t="str">
        <f>"Norman"</f>
        <v>Norman</v>
      </c>
      <c r="B684">
        <v>1</v>
      </c>
      <c r="D684">
        <v>2</v>
      </c>
      <c r="E684">
        <v>38</v>
      </c>
      <c r="F684" s="1">
        <v>43035</v>
      </c>
      <c r="G684" s="1">
        <v>43041</v>
      </c>
      <c r="H684">
        <v>15</v>
      </c>
      <c r="I684">
        <v>119.85</v>
      </c>
      <c r="J684">
        <v>0</v>
      </c>
      <c r="K684">
        <v>35.200955</v>
      </c>
      <c r="L684">
        <v>-97.271640000000005</v>
      </c>
      <c r="M684" s="5">
        <f>ACOS(COS(RADIANS(90-$P$2)) *COS(RADIANS(90-Table225[[#This Row],[Latitude]])) +SIN(RADIANS(90-$P$2)) *SIN(RADIANS(90-Table225[[#This Row],[Latitude]])) *COS(RADIANS($Q$2-Table225[[#This Row],[Longitude]]))) *3958.756</f>
        <v>9.8850734191735814</v>
      </c>
      <c r="N684" s="5">
        <f>Table22[[#This Row],[Permit Approval Date]]-Table22[[#This Row],[Permit Submitted Date]]</f>
        <v>0</v>
      </c>
    </row>
    <row r="685" spans="1:14">
      <c r="A685" t="str">
        <f>"Norman"</f>
        <v>Norman</v>
      </c>
      <c r="B685">
        <v>0</v>
      </c>
      <c r="D685">
        <v>2</v>
      </c>
      <c r="E685">
        <v>38</v>
      </c>
      <c r="F685" s="1">
        <v>43040</v>
      </c>
      <c r="G685" s="1">
        <v>43042</v>
      </c>
      <c r="H685">
        <v>8</v>
      </c>
      <c r="I685">
        <v>75.66</v>
      </c>
      <c r="J685">
        <v>0</v>
      </c>
      <c r="K685">
        <v>35.022937899999995</v>
      </c>
      <c r="L685">
        <v>-97.396161599999999</v>
      </c>
      <c r="M685" s="5">
        <f>ACOS(COS(RADIANS(90-$P$2)) *COS(RADIANS(90-Table225[[#This Row],[Latitude]])) +SIN(RADIANS(90-$P$2)) *SIN(RADIANS(90-Table225[[#This Row],[Latitude]])) *COS(RADIANS($Q$2-Table225[[#This Row],[Longitude]]))) *3958.756</f>
        <v>12.970525111871465</v>
      </c>
      <c r="N685" s="5">
        <f>Table22[[#This Row],[Permit Approval Date]]-Table22[[#This Row],[Permit Submitted Date]]</f>
        <v>0</v>
      </c>
    </row>
    <row r="686" spans="1:14">
      <c r="A686" t="str">
        <f>"Norman"</f>
        <v>Norman</v>
      </c>
      <c r="B686">
        <v>0</v>
      </c>
      <c r="D686">
        <v>1</v>
      </c>
      <c r="E686">
        <v>39</v>
      </c>
      <c r="F686" s="1">
        <v>42466</v>
      </c>
      <c r="G686" s="1">
        <v>42472</v>
      </c>
      <c r="H686">
        <v>10</v>
      </c>
      <c r="I686">
        <v>81.5</v>
      </c>
      <c r="J686">
        <v>0</v>
      </c>
      <c r="K686">
        <v>35.172937899999994</v>
      </c>
      <c r="L686">
        <v>-97.276161599999995</v>
      </c>
      <c r="M686" s="5">
        <f>ACOS(COS(RADIANS(90-$P$2)) *COS(RADIANS(90-Table225[[#This Row],[Latitude]])) +SIN(RADIANS(90-$P$2)) *SIN(RADIANS(90-Table225[[#This Row],[Latitude]])) *COS(RADIANS($Q$2-Table225[[#This Row],[Longitude]]))) *3958.756</f>
        <v>9.893608223818962</v>
      </c>
      <c r="N686" s="5">
        <f>Table22[[#This Row],[Permit Approval Date]]-Table22[[#This Row],[Permit Submitted Date]]</f>
        <v>0</v>
      </c>
    </row>
    <row r="687" spans="1:14">
      <c r="A687" t="str">
        <f>"Norman"</f>
        <v>Norman</v>
      </c>
      <c r="B687">
        <v>0</v>
      </c>
      <c r="D687">
        <v>2</v>
      </c>
      <c r="E687">
        <v>39</v>
      </c>
      <c r="F687" s="1">
        <v>42474</v>
      </c>
      <c r="G687" s="1">
        <v>42474</v>
      </c>
      <c r="H687">
        <v>5</v>
      </c>
      <c r="I687">
        <v>50</v>
      </c>
      <c r="J687">
        <v>0</v>
      </c>
      <c r="K687">
        <v>35.312937899999994</v>
      </c>
      <c r="L687">
        <v>-97.116161599999998</v>
      </c>
      <c r="M687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687" s="5">
        <f>Table22[[#This Row],[Permit Approval Date]]-Table22[[#This Row],[Permit Submitted Date]]</f>
        <v>5</v>
      </c>
    </row>
    <row r="688" spans="1:14">
      <c r="A688" t="str">
        <f>"Norman"</f>
        <v>Norman</v>
      </c>
      <c r="B688">
        <v>0</v>
      </c>
      <c r="D688">
        <v>1</v>
      </c>
      <c r="E688">
        <v>39</v>
      </c>
      <c r="F688" s="1">
        <v>42509</v>
      </c>
      <c r="G688" s="1">
        <v>42509</v>
      </c>
      <c r="H688">
        <v>7</v>
      </c>
      <c r="I688">
        <v>67</v>
      </c>
      <c r="J688">
        <v>0</v>
      </c>
      <c r="K688">
        <v>34.902937899999998</v>
      </c>
      <c r="L688">
        <v>-97.376161600000003</v>
      </c>
      <c r="M688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688" s="5">
        <f>Table22[[#This Row],[Permit Approval Date]]-Table22[[#This Row],[Permit Submitted Date]]</f>
        <v>0</v>
      </c>
    </row>
    <row r="689" spans="1:14">
      <c r="A689" t="str">
        <f>"Norman"</f>
        <v>Norman</v>
      </c>
      <c r="B689">
        <v>0</v>
      </c>
      <c r="D689">
        <v>1</v>
      </c>
      <c r="E689">
        <v>39</v>
      </c>
      <c r="F689" s="1">
        <v>42601</v>
      </c>
      <c r="G689" s="1">
        <v>42613</v>
      </c>
      <c r="H689">
        <v>6</v>
      </c>
      <c r="I689">
        <v>49.150000000000006</v>
      </c>
      <c r="J689">
        <v>0</v>
      </c>
      <c r="K689">
        <v>35.362937899999999</v>
      </c>
      <c r="L689">
        <v>-97.236161600000003</v>
      </c>
      <c r="M689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689" s="5">
        <f>Table22[[#This Row],[Permit Approval Date]]-Table22[[#This Row],[Permit Submitted Date]]</f>
        <v>12</v>
      </c>
    </row>
    <row r="690" spans="1:14">
      <c r="A690" t="str">
        <f>"Norman"</f>
        <v>Norman</v>
      </c>
      <c r="B690">
        <v>0</v>
      </c>
      <c r="D690">
        <v>2</v>
      </c>
      <c r="E690">
        <v>39</v>
      </c>
      <c r="F690" s="1">
        <v>42627</v>
      </c>
      <c r="G690" s="1">
        <v>42648</v>
      </c>
      <c r="H690">
        <v>21</v>
      </c>
      <c r="I690">
        <v>128.41999999999999</v>
      </c>
      <c r="J690">
        <v>0</v>
      </c>
      <c r="K690">
        <v>35.362937899999999</v>
      </c>
      <c r="L690">
        <v>-97.116161599999998</v>
      </c>
      <c r="M690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690" s="5">
        <f>Table22[[#This Row],[Permit Approval Date]]-Table22[[#This Row],[Permit Submitted Date]]</f>
        <v>0</v>
      </c>
    </row>
    <row r="691" spans="1:14">
      <c r="A691" t="str">
        <f>"Norman"</f>
        <v>Norman</v>
      </c>
      <c r="B691">
        <v>0</v>
      </c>
      <c r="D691">
        <v>2</v>
      </c>
      <c r="E691">
        <v>39</v>
      </c>
      <c r="F691" s="1">
        <v>42759</v>
      </c>
      <c r="G691" s="1">
        <v>42759</v>
      </c>
      <c r="H691">
        <v>11</v>
      </c>
      <c r="I691">
        <v>85.35</v>
      </c>
      <c r="J691">
        <v>0</v>
      </c>
      <c r="K691">
        <v>34.992937899999994</v>
      </c>
      <c r="L691">
        <v>-97.256161599999999</v>
      </c>
      <c r="M691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691" s="5">
        <f>Table22[[#This Row],[Permit Approval Date]]-Table22[[#This Row],[Permit Submitted Date]]</f>
        <v>2</v>
      </c>
    </row>
    <row r="692" spans="1:14">
      <c r="A692" t="str">
        <f>"Norman"</f>
        <v>Norman</v>
      </c>
      <c r="B692">
        <v>0</v>
      </c>
      <c r="D692">
        <v>2</v>
      </c>
      <c r="E692">
        <v>39</v>
      </c>
      <c r="F692" s="1">
        <v>42761</v>
      </c>
      <c r="G692" s="1">
        <v>42766</v>
      </c>
      <c r="H692">
        <v>10</v>
      </c>
      <c r="I692">
        <v>84.5</v>
      </c>
      <c r="J692">
        <v>0</v>
      </c>
      <c r="K692">
        <v>35.232937899999996</v>
      </c>
      <c r="L692">
        <v>-97.006161599999999</v>
      </c>
      <c r="M69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92" s="5">
        <f>Table22[[#This Row],[Permit Approval Date]]-Table22[[#This Row],[Permit Submitted Date]]</f>
        <v>3</v>
      </c>
    </row>
    <row r="693" spans="1:14">
      <c r="A693" t="str">
        <f>"Norman"</f>
        <v>Norman</v>
      </c>
      <c r="B693">
        <v>0</v>
      </c>
      <c r="D693">
        <v>1</v>
      </c>
      <c r="E693">
        <v>39</v>
      </c>
      <c r="F693" s="1">
        <v>42772</v>
      </c>
      <c r="G693" s="1">
        <v>42781</v>
      </c>
      <c r="H693">
        <v>19</v>
      </c>
      <c r="I693">
        <v>119.63000000000001</v>
      </c>
      <c r="J693">
        <v>0</v>
      </c>
      <c r="K693">
        <v>35.212937899999993</v>
      </c>
      <c r="L693">
        <v>-97.576161600000006</v>
      </c>
      <c r="M693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693" s="5">
        <f>Table22[[#This Row],[Permit Approval Date]]-Table22[[#This Row],[Permit Submitted Date]]</f>
        <v>0</v>
      </c>
    </row>
    <row r="694" spans="1:14">
      <c r="A694" t="str">
        <f>"Norman"</f>
        <v>Norman</v>
      </c>
      <c r="B694">
        <v>0</v>
      </c>
      <c r="D694">
        <v>2</v>
      </c>
      <c r="E694">
        <v>39</v>
      </c>
      <c r="F694" s="1">
        <v>42794</v>
      </c>
      <c r="G694" s="1">
        <v>42794</v>
      </c>
      <c r="H694">
        <v>15</v>
      </c>
      <c r="I694">
        <v>111.18999999999997</v>
      </c>
      <c r="J694">
        <v>0</v>
      </c>
      <c r="K694">
        <v>35.232937899999996</v>
      </c>
      <c r="L694">
        <v>-97.006161599999999</v>
      </c>
      <c r="M694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694" s="5">
        <f>Table22[[#This Row],[Permit Approval Date]]-Table22[[#This Row],[Permit Submitted Date]]</f>
        <v>0</v>
      </c>
    </row>
    <row r="695" spans="1:14">
      <c r="A695" t="str">
        <f>"Norman"</f>
        <v>Norman</v>
      </c>
      <c r="B695">
        <v>0</v>
      </c>
      <c r="D695">
        <v>1</v>
      </c>
      <c r="E695">
        <v>39</v>
      </c>
      <c r="F695" s="1">
        <v>42916</v>
      </c>
      <c r="G695" s="1">
        <v>42927</v>
      </c>
      <c r="H695">
        <v>8</v>
      </c>
      <c r="I695">
        <v>64.62</v>
      </c>
      <c r="J695">
        <v>0</v>
      </c>
      <c r="K695">
        <v>35.272937899999995</v>
      </c>
      <c r="L695">
        <v>-96.956161600000001</v>
      </c>
      <c r="M695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695" s="5">
        <f>Table22[[#This Row],[Permit Approval Date]]-Table22[[#This Row],[Permit Submitted Date]]</f>
        <v>2</v>
      </c>
    </row>
    <row r="696" spans="1:14">
      <c r="A696" t="str">
        <f>"Norman"</f>
        <v>Norman</v>
      </c>
      <c r="B696">
        <v>1</v>
      </c>
      <c r="D696">
        <v>2</v>
      </c>
      <c r="E696">
        <v>39</v>
      </c>
      <c r="F696" s="1">
        <v>42923</v>
      </c>
      <c r="G696" s="1">
        <v>42923</v>
      </c>
      <c r="H696">
        <v>16</v>
      </c>
      <c r="I696">
        <v>116.37</v>
      </c>
      <c r="J696">
        <v>8</v>
      </c>
      <c r="K696">
        <v>35.063205600000003</v>
      </c>
      <c r="L696">
        <v>-97.258782400000001</v>
      </c>
      <c r="M696" s="5">
        <f>ACOS(COS(RADIANS(90-$P$2)) *COS(RADIANS(90-Table225[[#This Row],[Latitude]])) +SIN(RADIANS(90-$P$2)) *SIN(RADIANS(90-Table225[[#This Row],[Latitude]])) *COS(RADIANS($Q$2-Table225[[#This Row],[Longitude]]))) *3958.756</f>
        <v>14.494276458441801</v>
      </c>
      <c r="N696" s="5">
        <f>Table22[[#This Row],[Permit Approval Date]]-Table22[[#This Row],[Permit Submitted Date]]</f>
        <v>6</v>
      </c>
    </row>
    <row r="697" spans="1:14">
      <c r="A697" t="str">
        <f>"Norman"</f>
        <v>Norman</v>
      </c>
      <c r="B697">
        <v>0</v>
      </c>
      <c r="D697">
        <v>2</v>
      </c>
      <c r="E697">
        <v>39</v>
      </c>
      <c r="F697" s="1">
        <v>42933</v>
      </c>
      <c r="G697" s="1">
        <v>42934</v>
      </c>
      <c r="H697">
        <v>9</v>
      </c>
      <c r="I697">
        <v>65.259999999999991</v>
      </c>
      <c r="J697">
        <v>0</v>
      </c>
      <c r="K697">
        <v>35.362937899999999</v>
      </c>
      <c r="L697">
        <v>-97.116161599999998</v>
      </c>
      <c r="M697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697" s="5">
        <f>Table22[[#This Row],[Permit Approval Date]]-Table22[[#This Row],[Permit Submitted Date]]</f>
        <v>0</v>
      </c>
    </row>
    <row r="698" spans="1:14">
      <c r="A698" t="str">
        <f>"Norman"</f>
        <v>Norman</v>
      </c>
      <c r="B698">
        <v>0</v>
      </c>
      <c r="D698">
        <v>2</v>
      </c>
      <c r="E698">
        <v>39</v>
      </c>
      <c r="F698" s="1">
        <v>42934</v>
      </c>
      <c r="G698" s="1">
        <v>42941</v>
      </c>
      <c r="H698">
        <v>7</v>
      </c>
      <c r="I698">
        <v>53.4</v>
      </c>
      <c r="J698">
        <v>0</v>
      </c>
      <c r="K698">
        <v>35.352937899999993</v>
      </c>
      <c r="L698">
        <v>-97.196161599999996</v>
      </c>
      <c r="M698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698" s="5">
        <f>Table22[[#This Row],[Permit Approval Date]]-Table22[[#This Row],[Permit Submitted Date]]</f>
        <v>14</v>
      </c>
    </row>
    <row r="699" spans="1:14">
      <c r="A699" t="str">
        <f>"Norman"</f>
        <v>Norman</v>
      </c>
      <c r="B699">
        <v>1</v>
      </c>
      <c r="D699">
        <v>2</v>
      </c>
      <c r="E699">
        <v>39</v>
      </c>
      <c r="F699" s="1">
        <v>42943</v>
      </c>
      <c r="G699" s="1">
        <v>42943</v>
      </c>
      <c r="H699">
        <v>13</v>
      </c>
      <c r="I699">
        <v>85.79</v>
      </c>
      <c r="J699">
        <v>2.5</v>
      </c>
      <c r="K699">
        <v>35.550556999999998</v>
      </c>
      <c r="L699">
        <v>-97.470181400000001</v>
      </c>
      <c r="M699" s="5">
        <f>ACOS(COS(RADIANS(90-$P$2)) *COS(RADIANS(90-Table225[[#This Row],[Latitude]])) +SIN(RADIANS(90-$P$2)) *SIN(RADIANS(90-Table225[[#This Row],[Latitude]])) *COS(RADIANS($Q$2-Table225[[#This Row],[Longitude]]))) *3958.756</f>
        <v>23.838805986574858</v>
      </c>
      <c r="N699" s="5">
        <f>Table22[[#This Row],[Permit Approval Date]]-Table22[[#This Row],[Permit Submitted Date]]</f>
        <v>11</v>
      </c>
    </row>
    <row r="700" spans="1:14">
      <c r="A700" t="str">
        <f>"Norman"</f>
        <v>Norman</v>
      </c>
      <c r="B700">
        <v>1</v>
      </c>
      <c r="D700">
        <v>2</v>
      </c>
      <c r="E700">
        <v>39</v>
      </c>
      <c r="F700" s="1">
        <v>42986</v>
      </c>
      <c r="G700" s="1">
        <v>42993</v>
      </c>
      <c r="H700">
        <v>20</v>
      </c>
      <c r="I700">
        <v>171.25</v>
      </c>
      <c r="J700">
        <v>0</v>
      </c>
      <c r="K700">
        <v>35.232937899999996</v>
      </c>
      <c r="L700">
        <v>-97.006161599999999</v>
      </c>
      <c r="M70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00" s="5">
        <f>Table22[[#This Row],[Permit Approval Date]]-Table22[[#This Row],[Permit Submitted Date]]</f>
        <v>0</v>
      </c>
    </row>
    <row r="701" spans="1:14">
      <c r="A701" t="str">
        <f>"Norman"</f>
        <v>Norman</v>
      </c>
      <c r="B701">
        <v>1</v>
      </c>
      <c r="D701">
        <v>2</v>
      </c>
      <c r="E701">
        <v>39</v>
      </c>
      <c r="F701" s="1">
        <v>42986</v>
      </c>
      <c r="G701" s="1">
        <v>42993</v>
      </c>
      <c r="H701">
        <v>20</v>
      </c>
      <c r="I701">
        <v>171.25</v>
      </c>
      <c r="J701">
        <v>0</v>
      </c>
      <c r="K701">
        <v>35.232937899999996</v>
      </c>
      <c r="L701">
        <v>-97.006161599999999</v>
      </c>
      <c r="M701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01" s="5">
        <f>Table22[[#This Row],[Permit Approval Date]]-Table22[[#This Row],[Permit Submitted Date]]</f>
        <v>11</v>
      </c>
    </row>
    <row r="702" spans="1:14">
      <c r="A702" t="str">
        <f>"Norman"</f>
        <v>Norman</v>
      </c>
      <c r="B702">
        <v>1</v>
      </c>
      <c r="D702">
        <v>2</v>
      </c>
      <c r="E702">
        <v>39</v>
      </c>
      <c r="F702" s="1">
        <v>43017</v>
      </c>
      <c r="G702" s="1">
        <v>43027</v>
      </c>
      <c r="H702">
        <v>8</v>
      </c>
      <c r="I702">
        <v>61.75</v>
      </c>
      <c r="J702">
        <v>0</v>
      </c>
      <c r="K702">
        <v>35.040954999999997</v>
      </c>
      <c r="L702">
        <v>-97.311639999999997</v>
      </c>
      <c r="M702" s="5">
        <f>ACOS(COS(RADIANS(90-$P$2)) *COS(RADIANS(90-Table225[[#This Row],[Latitude]])) +SIN(RADIANS(90-$P$2)) *SIN(RADIANS(90-Table225[[#This Row],[Latitude]])) *COS(RADIANS($Q$2-Table225[[#This Row],[Longitude]]))) *3958.756</f>
        <v>13.723512092077399</v>
      </c>
      <c r="N702" s="5">
        <f>Table22[[#This Row],[Permit Approval Date]]-Table22[[#This Row],[Permit Submitted Date]]</f>
        <v>3</v>
      </c>
    </row>
    <row r="703" spans="1:14">
      <c r="A703" t="str">
        <f>"Norman"</f>
        <v>Norman</v>
      </c>
      <c r="B703">
        <v>0</v>
      </c>
      <c r="D703">
        <v>1</v>
      </c>
      <c r="E703">
        <v>39</v>
      </c>
      <c r="F703" s="1">
        <v>43038</v>
      </c>
      <c r="G703" s="1">
        <v>43047</v>
      </c>
      <c r="H703">
        <v>11</v>
      </c>
      <c r="I703">
        <v>95.690000000000012</v>
      </c>
      <c r="J703">
        <v>0</v>
      </c>
      <c r="K703">
        <v>35.212937899999993</v>
      </c>
      <c r="L703">
        <v>-97.576161600000006</v>
      </c>
      <c r="M703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703" s="5">
        <f>Table22[[#This Row],[Permit Approval Date]]-Table22[[#This Row],[Permit Submitted Date]]</f>
        <v>0</v>
      </c>
    </row>
    <row r="704" spans="1:14">
      <c r="A704" t="str">
        <f>"Norman"</f>
        <v>Norman</v>
      </c>
      <c r="B704">
        <v>0</v>
      </c>
      <c r="D704">
        <v>2</v>
      </c>
      <c r="E704">
        <v>40</v>
      </c>
      <c r="F704" s="1">
        <v>42373</v>
      </c>
      <c r="G704" s="1">
        <v>42382</v>
      </c>
      <c r="H704">
        <v>11</v>
      </c>
      <c r="I704">
        <v>108</v>
      </c>
      <c r="J704">
        <v>0</v>
      </c>
      <c r="K704">
        <v>35.332937899999997</v>
      </c>
      <c r="L704">
        <v>-97.326161600000006</v>
      </c>
      <c r="M704" s="5">
        <f>ACOS(COS(RADIANS(90-$P$2)) *COS(RADIANS(90-Table225[[#This Row],[Latitude]])) +SIN(RADIANS(90-$P$2)) *SIN(RADIANS(90-Table225[[#This Row],[Latitude]])) *COS(RADIANS($Q$2-Table225[[#This Row],[Longitude]]))) *3958.756</f>
        <v>11.09110584816289</v>
      </c>
      <c r="N704" s="5">
        <f>Table22[[#This Row],[Permit Approval Date]]-Table22[[#This Row],[Permit Submitted Date]]</f>
        <v>0</v>
      </c>
    </row>
    <row r="705" spans="1:14">
      <c r="A705" t="str">
        <f>"Norman"</f>
        <v>Norman</v>
      </c>
      <c r="B705">
        <v>0</v>
      </c>
      <c r="C705">
        <v>1</v>
      </c>
      <c r="D705">
        <v>1</v>
      </c>
      <c r="E705">
        <v>40</v>
      </c>
      <c r="F705" s="1">
        <v>42437</v>
      </c>
      <c r="G705" s="1">
        <v>42443</v>
      </c>
      <c r="H705">
        <v>16</v>
      </c>
      <c r="I705">
        <v>112.5</v>
      </c>
      <c r="J705">
        <v>16</v>
      </c>
      <c r="K705">
        <v>35.262937899999997</v>
      </c>
      <c r="L705">
        <v>-97.806161599999996</v>
      </c>
      <c r="M705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705" s="5">
        <f>Table22[[#This Row],[Permit Approval Date]]-Table22[[#This Row],[Permit Submitted Date]]</f>
        <v>0</v>
      </c>
    </row>
    <row r="706" spans="1:14">
      <c r="A706" t="str">
        <f>"Norman"</f>
        <v>Norman</v>
      </c>
      <c r="B706">
        <v>0</v>
      </c>
      <c r="D706">
        <v>2</v>
      </c>
      <c r="E706">
        <v>40</v>
      </c>
      <c r="F706" s="1">
        <v>42467</v>
      </c>
      <c r="G706" s="1">
        <v>42467</v>
      </c>
      <c r="H706">
        <v>12</v>
      </c>
      <c r="I706">
        <v>105</v>
      </c>
      <c r="J706">
        <v>0</v>
      </c>
      <c r="K706">
        <v>35.552937899999996</v>
      </c>
      <c r="L706">
        <v>-97.046161600000005</v>
      </c>
      <c r="M706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706" s="5">
        <f>Table22[[#This Row],[Permit Approval Date]]-Table22[[#This Row],[Permit Submitted Date]]</f>
        <v>0</v>
      </c>
    </row>
    <row r="707" spans="1:14">
      <c r="A707" t="str">
        <f>"Norman"</f>
        <v>Norman</v>
      </c>
      <c r="B707">
        <v>0</v>
      </c>
      <c r="D707">
        <v>2</v>
      </c>
      <c r="E707">
        <v>40</v>
      </c>
      <c r="F707" s="1">
        <v>42550</v>
      </c>
      <c r="G707" s="1">
        <v>42556</v>
      </c>
      <c r="H707">
        <v>18</v>
      </c>
      <c r="I707">
        <v>145.25</v>
      </c>
      <c r="J707">
        <v>0</v>
      </c>
      <c r="K707">
        <v>35.6429379</v>
      </c>
      <c r="L707">
        <v>-96.876161600000003</v>
      </c>
      <c r="M707" s="5">
        <f>ACOS(COS(RADIANS(90-$P$2)) *COS(RADIANS(90-Table225[[#This Row],[Latitude]])) +SIN(RADIANS(90-$P$2)) *SIN(RADIANS(90-Table225[[#This Row],[Latitude]])) *COS(RADIANS($Q$2-Table225[[#This Row],[Longitude]]))) *3958.756</f>
        <v>44.075950321991947</v>
      </c>
      <c r="N707" s="5">
        <f>Table22[[#This Row],[Permit Approval Date]]-Table22[[#This Row],[Permit Submitted Date]]</f>
        <v>0</v>
      </c>
    </row>
    <row r="708" spans="1:14">
      <c r="A708" t="str">
        <f>"Norman"</f>
        <v>Norman</v>
      </c>
      <c r="B708">
        <v>0</v>
      </c>
      <c r="D708">
        <v>1</v>
      </c>
      <c r="E708">
        <v>40</v>
      </c>
      <c r="F708" s="1">
        <v>42607</v>
      </c>
      <c r="G708" s="1">
        <v>42607</v>
      </c>
      <c r="H708">
        <v>21</v>
      </c>
      <c r="I708">
        <v>158.76999999999998</v>
      </c>
      <c r="J708">
        <v>2.8200000000000003</v>
      </c>
      <c r="K708">
        <v>35.552937899999996</v>
      </c>
      <c r="L708">
        <v>-97.046161600000005</v>
      </c>
      <c r="M708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708" s="5">
        <f>Table22[[#This Row],[Permit Approval Date]]-Table22[[#This Row],[Permit Submitted Date]]</f>
        <v>7</v>
      </c>
    </row>
    <row r="709" spans="1:14">
      <c r="A709" t="str">
        <f>"Norman"</f>
        <v>Norman</v>
      </c>
      <c r="B709">
        <v>0</v>
      </c>
      <c r="D709">
        <v>1</v>
      </c>
      <c r="E709">
        <v>40</v>
      </c>
      <c r="F709" s="1">
        <v>42612</v>
      </c>
      <c r="G709" s="1">
        <v>42614</v>
      </c>
      <c r="H709">
        <v>10</v>
      </c>
      <c r="I709">
        <v>66.900000000000006</v>
      </c>
      <c r="J709">
        <v>7.93</v>
      </c>
      <c r="K709">
        <v>34.942937899999997</v>
      </c>
      <c r="L709">
        <v>-97.196161599999996</v>
      </c>
      <c r="M709" s="5">
        <f>ACOS(COS(RADIANS(90-$P$2)) *COS(RADIANS(90-Table225[[#This Row],[Latitude]])) +SIN(RADIANS(90-$P$2)) *SIN(RADIANS(90-Table225[[#This Row],[Latitude]])) *COS(RADIANS($Q$2-Table225[[#This Row],[Longitude]]))) *3958.756</f>
        <v>23.045790354780323</v>
      </c>
      <c r="N709" s="5">
        <f>Table22[[#This Row],[Permit Approval Date]]-Table22[[#This Row],[Permit Submitted Date]]</f>
        <v>0</v>
      </c>
    </row>
    <row r="710" spans="1:14">
      <c r="A710" t="str">
        <f>"Norman"</f>
        <v>Norman</v>
      </c>
      <c r="B710">
        <v>0</v>
      </c>
      <c r="D710">
        <v>1</v>
      </c>
      <c r="E710">
        <v>40</v>
      </c>
      <c r="F710" s="1">
        <v>42647</v>
      </c>
      <c r="G710" s="1">
        <v>42667</v>
      </c>
      <c r="H710">
        <v>7</v>
      </c>
      <c r="I710">
        <v>51.540000000000006</v>
      </c>
      <c r="J710">
        <v>0</v>
      </c>
      <c r="K710">
        <v>35.602937899999993</v>
      </c>
      <c r="L710">
        <v>-97.566161600000001</v>
      </c>
      <c r="M710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710" s="5">
        <f>Table22[[#This Row],[Permit Approval Date]]-Table22[[#This Row],[Permit Submitted Date]]</f>
        <v>0</v>
      </c>
    </row>
    <row r="711" spans="1:14">
      <c r="A711" t="str">
        <f>"Norman"</f>
        <v>Norman</v>
      </c>
      <c r="B711">
        <v>0</v>
      </c>
      <c r="D711">
        <v>2</v>
      </c>
      <c r="E711">
        <v>40</v>
      </c>
      <c r="F711" s="1">
        <v>42657</v>
      </c>
      <c r="G711" s="1">
        <v>42657</v>
      </c>
      <c r="H711">
        <v>3</v>
      </c>
      <c r="I711">
        <v>26.71</v>
      </c>
      <c r="J711">
        <v>5.5</v>
      </c>
      <c r="K711">
        <v>36.452937899999995</v>
      </c>
      <c r="L711">
        <v>-97.7861616</v>
      </c>
      <c r="M711" s="5">
        <f>ACOS(COS(RADIANS(90-$P$2)) *COS(RADIANS(90-Table225[[#This Row],[Latitude]])) +SIN(RADIANS(90-$P$2)) *SIN(RADIANS(90-Table225[[#This Row],[Latitude]])) *COS(RADIANS($Q$2-Table225[[#This Row],[Longitude]]))) *3958.756</f>
        <v>88.224846694032422</v>
      </c>
      <c r="N711" s="5">
        <f>Table22[[#This Row],[Permit Approval Date]]-Table22[[#This Row],[Permit Submitted Date]]</f>
        <v>0</v>
      </c>
    </row>
    <row r="712" spans="1:14">
      <c r="A712" t="str">
        <f>"Norman"</f>
        <v>Norman</v>
      </c>
      <c r="B712">
        <v>0</v>
      </c>
      <c r="D712">
        <v>1</v>
      </c>
      <c r="E712">
        <v>40</v>
      </c>
      <c r="F712" s="1">
        <v>42696</v>
      </c>
      <c r="G712" s="1">
        <v>42706</v>
      </c>
      <c r="H712">
        <v>5</v>
      </c>
      <c r="I712">
        <v>35.96</v>
      </c>
      <c r="J712">
        <v>0</v>
      </c>
      <c r="K712">
        <v>35.732937899999996</v>
      </c>
      <c r="L712">
        <v>-97.766161600000004</v>
      </c>
      <c r="M712" s="5">
        <f>ACOS(COS(RADIANS(90-$P$2)) *COS(RADIANS(90-Table225[[#This Row],[Latitude]])) +SIN(RADIANS(90-$P$2)) *SIN(RADIANS(90-Table225[[#This Row],[Latitude]])) *COS(RADIANS($Q$2-Table225[[#This Row],[Longitude]]))) *3958.756</f>
        <v>40.601731374678643</v>
      </c>
      <c r="N712" s="5">
        <f>Table22[[#This Row],[Permit Approval Date]]-Table22[[#This Row],[Permit Submitted Date]]</f>
        <v>4</v>
      </c>
    </row>
    <row r="713" spans="1:14">
      <c r="A713" t="str">
        <f>"Norman"</f>
        <v>Norman</v>
      </c>
      <c r="B713">
        <v>0</v>
      </c>
      <c r="D713">
        <v>1</v>
      </c>
      <c r="E713">
        <v>40</v>
      </c>
      <c r="F713" s="1">
        <v>42725</v>
      </c>
      <c r="G713" s="1">
        <v>42738</v>
      </c>
      <c r="H713">
        <v>7</v>
      </c>
      <c r="I713">
        <v>43.470000000000006</v>
      </c>
      <c r="J713">
        <v>0</v>
      </c>
      <c r="K713">
        <v>35.332937899999997</v>
      </c>
      <c r="L713">
        <v>-97.326161600000006</v>
      </c>
      <c r="M713" s="5">
        <f>ACOS(COS(RADIANS(90-$P$2)) *COS(RADIANS(90-Table225[[#This Row],[Latitude]])) +SIN(RADIANS(90-$P$2)) *SIN(RADIANS(90-Table225[[#This Row],[Latitude]])) *COS(RADIANS($Q$2-Table225[[#This Row],[Longitude]]))) *3958.756</f>
        <v>11.09110584816289</v>
      </c>
      <c r="N713" s="5">
        <f>Table22[[#This Row],[Permit Approval Date]]-Table22[[#This Row],[Permit Submitted Date]]</f>
        <v>1</v>
      </c>
    </row>
    <row r="714" spans="1:14">
      <c r="A714" t="str">
        <f>"Norman"</f>
        <v>Norman</v>
      </c>
      <c r="B714">
        <v>0</v>
      </c>
      <c r="D714">
        <v>2</v>
      </c>
      <c r="E714">
        <v>40</v>
      </c>
      <c r="F714" s="1">
        <v>42774</v>
      </c>
      <c r="G714" s="1">
        <v>42774</v>
      </c>
      <c r="H714">
        <v>8</v>
      </c>
      <c r="I714">
        <v>70.97</v>
      </c>
      <c r="J714">
        <v>0</v>
      </c>
      <c r="K714">
        <v>34.902937899999998</v>
      </c>
      <c r="L714">
        <v>-97.886161600000008</v>
      </c>
      <c r="M714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714" s="5">
        <f>Table22[[#This Row],[Permit Approval Date]]-Table22[[#This Row],[Permit Submitted Date]]</f>
        <v>7</v>
      </c>
    </row>
    <row r="715" spans="1:14">
      <c r="A715" t="str">
        <f>"Norman"</f>
        <v>Norman</v>
      </c>
      <c r="B715">
        <v>0</v>
      </c>
      <c r="D715">
        <v>1</v>
      </c>
      <c r="E715">
        <v>40</v>
      </c>
      <c r="F715" s="1">
        <v>42807</v>
      </c>
      <c r="G715" s="1">
        <v>42816</v>
      </c>
      <c r="H715">
        <v>7</v>
      </c>
      <c r="I715">
        <v>65.490000000000009</v>
      </c>
      <c r="J715">
        <v>0</v>
      </c>
      <c r="K715">
        <v>35.232937899999996</v>
      </c>
      <c r="L715">
        <v>-97.006161599999999</v>
      </c>
      <c r="M71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15" s="5">
        <f>Table22[[#This Row],[Permit Approval Date]]-Table22[[#This Row],[Permit Submitted Date]]</f>
        <v>0</v>
      </c>
    </row>
    <row r="716" spans="1:14">
      <c r="A716" t="str">
        <f>"Norman"</f>
        <v>Norman</v>
      </c>
      <c r="B716">
        <v>0</v>
      </c>
      <c r="D716">
        <v>1</v>
      </c>
      <c r="E716">
        <v>40</v>
      </c>
      <c r="F716" s="1">
        <v>42844</v>
      </c>
      <c r="G716" s="1">
        <v>42846</v>
      </c>
      <c r="H716">
        <v>11</v>
      </c>
      <c r="I716">
        <v>78.819999999999993</v>
      </c>
      <c r="J716">
        <v>0</v>
      </c>
      <c r="K716">
        <v>35.362937899999999</v>
      </c>
      <c r="L716">
        <v>-97.236161600000003</v>
      </c>
      <c r="M716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716" s="5">
        <f>Table22[[#This Row],[Permit Approval Date]]-Table22[[#This Row],[Permit Submitted Date]]</f>
        <v>2</v>
      </c>
    </row>
    <row r="717" spans="1:14">
      <c r="A717" t="str">
        <f>"Norman"</f>
        <v>Norman</v>
      </c>
      <c r="B717">
        <v>1</v>
      </c>
      <c r="D717">
        <v>2</v>
      </c>
      <c r="E717">
        <v>40</v>
      </c>
      <c r="F717" s="1">
        <v>42900</v>
      </c>
      <c r="G717" s="1">
        <v>42900</v>
      </c>
      <c r="H717">
        <v>9</v>
      </c>
      <c r="I717">
        <v>75.8</v>
      </c>
      <c r="J717">
        <v>4.5</v>
      </c>
      <c r="K717">
        <v>34.512937899999997</v>
      </c>
      <c r="L717">
        <v>-97.716161600000007</v>
      </c>
      <c r="M717" s="5">
        <f>ACOS(COS(RADIANS(90-$P$2)) *COS(RADIANS(90-Table225[[#This Row],[Latitude]])) +SIN(RADIANS(90-$P$2)) *SIN(RADIANS(90-Table225[[#This Row],[Latitude]])) *COS(RADIANS($Q$2-Table225[[#This Row],[Longitude]]))) *3958.756</f>
        <v>50.269729233068404</v>
      </c>
      <c r="N717" s="5">
        <f>Table22[[#This Row],[Permit Approval Date]]-Table22[[#This Row],[Permit Submitted Date]]</f>
        <v>0</v>
      </c>
    </row>
    <row r="718" spans="1:14">
      <c r="A718" t="str">
        <f>"Norman"</f>
        <v>Norman</v>
      </c>
      <c r="B718">
        <v>0</v>
      </c>
      <c r="D718">
        <v>2</v>
      </c>
      <c r="E718">
        <v>40</v>
      </c>
      <c r="F718" s="1">
        <v>42908</v>
      </c>
      <c r="G718" s="1">
        <v>42913</v>
      </c>
      <c r="H718">
        <v>11</v>
      </c>
      <c r="I718">
        <v>89.850000000000009</v>
      </c>
      <c r="J718">
        <v>0</v>
      </c>
      <c r="K718">
        <v>35.202937899999995</v>
      </c>
      <c r="L718">
        <v>-97.206161600000001</v>
      </c>
      <c r="M718" s="5">
        <f>ACOS(COS(RADIANS(90-$P$2)) *COS(RADIANS(90-Table225[[#This Row],[Latitude]])) +SIN(RADIANS(90-$P$2)) *SIN(RADIANS(90-Table225[[#This Row],[Latitude]])) *COS(RADIANS($Q$2-Table225[[#This Row],[Longitude]]))) *3958.756</f>
        <v>13.577014277156541</v>
      </c>
      <c r="N718" s="5">
        <f>Table22[[#This Row],[Permit Approval Date]]-Table22[[#This Row],[Permit Submitted Date]]</f>
        <v>0</v>
      </c>
    </row>
    <row r="719" spans="1:14">
      <c r="A719" t="str">
        <f>"Norman"</f>
        <v>Norman</v>
      </c>
      <c r="B719">
        <v>1</v>
      </c>
      <c r="D719">
        <v>2</v>
      </c>
      <c r="E719">
        <v>40</v>
      </c>
      <c r="F719" s="1">
        <v>42915</v>
      </c>
      <c r="G719" s="1">
        <v>42915</v>
      </c>
      <c r="H719">
        <v>15</v>
      </c>
      <c r="I719">
        <v>126.11000000000001</v>
      </c>
      <c r="J719">
        <v>0</v>
      </c>
      <c r="K719">
        <v>34.985301499999998</v>
      </c>
      <c r="L719">
        <v>-97.396652799999998</v>
      </c>
      <c r="M719" s="5">
        <f>ACOS(COS(RADIANS(90-$P$2)) *COS(RADIANS(90-Table225[[#This Row],[Latitude]])) +SIN(RADIANS(90-$P$2)) *SIN(RADIANS(90-Table225[[#This Row],[Latitude]])) *COS(RADIANS($Q$2-Table225[[#This Row],[Longitude]]))) *3958.756</f>
        <v>15.512893837042686</v>
      </c>
      <c r="N719" s="5">
        <f>Table22[[#This Row],[Permit Approval Date]]-Table22[[#This Row],[Permit Submitted Date]]</f>
        <v>2</v>
      </c>
    </row>
    <row r="720" spans="1:14">
      <c r="A720" t="str">
        <f>"Norman"</f>
        <v>Norman</v>
      </c>
      <c r="B720">
        <v>0</v>
      </c>
      <c r="D720">
        <v>2</v>
      </c>
      <c r="E720">
        <v>40</v>
      </c>
      <c r="F720" s="1">
        <v>42933</v>
      </c>
      <c r="G720" s="1">
        <v>42954</v>
      </c>
      <c r="H720">
        <v>8</v>
      </c>
      <c r="I720">
        <v>56.66</v>
      </c>
      <c r="J720">
        <v>0</v>
      </c>
      <c r="K720">
        <v>34.992937899999994</v>
      </c>
      <c r="L720">
        <v>-97.256161599999999</v>
      </c>
      <c r="M720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720" s="5">
        <f>Table22[[#This Row],[Permit Approval Date]]-Table22[[#This Row],[Permit Submitted Date]]</f>
        <v>0</v>
      </c>
    </row>
    <row r="721" spans="1:14">
      <c r="A721" t="str">
        <f>"Norman"</f>
        <v>Norman</v>
      </c>
      <c r="B721">
        <v>1</v>
      </c>
      <c r="D721">
        <v>2</v>
      </c>
      <c r="E721">
        <v>40</v>
      </c>
      <c r="F721" s="1">
        <v>42937</v>
      </c>
      <c r="G721" s="1">
        <v>42937</v>
      </c>
      <c r="H721">
        <v>16</v>
      </c>
      <c r="I721">
        <v>119.5</v>
      </c>
      <c r="J721">
        <v>0</v>
      </c>
      <c r="K721">
        <v>35.065345200000003</v>
      </c>
      <c r="L721">
        <v>-97.484357899999992</v>
      </c>
      <c r="M721" s="5">
        <f>ACOS(COS(RADIANS(90-$P$2)) *COS(RADIANS(90-Table225[[#This Row],[Latitude]])) +SIN(RADIANS(90-$P$2)) *SIN(RADIANS(90-Table225[[#This Row],[Latitude]])) *COS(RADIANS($Q$2-Table225[[#This Row],[Longitude]]))) *3958.756</f>
        <v>9.9541600162234207</v>
      </c>
      <c r="N721" s="5">
        <f>Table22[[#This Row],[Permit Approval Date]]-Table22[[#This Row],[Permit Submitted Date]]</f>
        <v>21</v>
      </c>
    </row>
    <row r="722" spans="1:14">
      <c r="A722" t="str">
        <f>"Norman"</f>
        <v>Norman</v>
      </c>
      <c r="B722">
        <v>1</v>
      </c>
      <c r="C722">
        <v>1</v>
      </c>
      <c r="D722">
        <v>2</v>
      </c>
      <c r="E722">
        <v>40</v>
      </c>
      <c r="F722" s="1">
        <v>42992</v>
      </c>
      <c r="G722" s="1">
        <v>42998</v>
      </c>
      <c r="H722">
        <v>8</v>
      </c>
      <c r="I722">
        <v>47.97</v>
      </c>
      <c r="J722">
        <v>17.670000000000002</v>
      </c>
      <c r="K722">
        <v>35.233924999999999</v>
      </c>
      <c r="L722">
        <v>-97.269214000000005</v>
      </c>
      <c r="M722" s="5">
        <f>ACOS(COS(RADIANS(90-$P$2)) *COS(RADIANS(90-Table225[[#This Row],[Latitude]])) +SIN(RADIANS(90-$P$2)) *SIN(RADIANS(90-Table225[[#This Row],[Latitude]])) *COS(RADIANS($Q$2-Table225[[#This Row],[Longitude]]))) *3958.756</f>
        <v>10.196972675987457</v>
      </c>
      <c r="N722" s="5">
        <f>Table22[[#This Row],[Permit Approval Date]]-Table22[[#This Row],[Permit Submitted Date]]</f>
        <v>0</v>
      </c>
    </row>
    <row r="723" spans="1:14">
      <c r="A723" t="str">
        <f>"Norman"</f>
        <v>Norman</v>
      </c>
      <c r="B723">
        <v>1</v>
      </c>
      <c r="D723">
        <v>2</v>
      </c>
      <c r="E723">
        <v>40</v>
      </c>
      <c r="F723" s="1">
        <v>43017</v>
      </c>
      <c r="G723" s="1">
        <v>43019</v>
      </c>
      <c r="H723">
        <v>10</v>
      </c>
      <c r="I723">
        <v>60.019999999999996</v>
      </c>
      <c r="J723">
        <v>9.1999999999999993</v>
      </c>
      <c r="K723">
        <v>34.593924999999999</v>
      </c>
      <c r="L723">
        <v>-97.979213999999999</v>
      </c>
      <c r="M723" s="5">
        <f>ACOS(COS(RADIANS(90-$P$2)) *COS(RADIANS(90-Table225[[#This Row],[Latitude]])) +SIN(RADIANS(90-$P$2)) *SIN(RADIANS(90-Table225[[#This Row],[Latitude]])) *COS(RADIANS($Q$2-Table225[[#This Row],[Longitude]]))) *3958.756</f>
        <v>51.958792222098623</v>
      </c>
      <c r="N723" s="5">
        <f>Table22[[#This Row],[Permit Approval Date]]-Table22[[#This Row],[Permit Submitted Date]]</f>
        <v>0</v>
      </c>
    </row>
    <row r="724" spans="1:14">
      <c r="A724" t="str">
        <f>"Norman"</f>
        <v>Norman</v>
      </c>
      <c r="B724">
        <v>1</v>
      </c>
      <c r="D724">
        <v>2</v>
      </c>
      <c r="E724">
        <v>40</v>
      </c>
      <c r="F724" s="1">
        <v>43034</v>
      </c>
      <c r="G724" s="1">
        <v>43038</v>
      </c>
      <c r="H724">
        <v>7</v>
      </c>
      <c r="I724">
        <v>47.019999999999996</v>
      </c>
      <c r="J724">
        <v>5.48</v>
      </c>
      <c r="K724">
        <v>35.313924999999998</v>
      </c>
      <c r="L724">
        <v>-97.779213999999996</v>
      </c>
      <c r="M724" s="5">
        <f>ACOS(COS(RADIANS(90-$P$2)) *COS(RADIANS(90-Table225[[#This Row],[Latitude]])) +SIN(RADIANS(90-$P$2)) *SIN(RADIANS(90-Table225[[#This Row],[Latitude]])) *COS(RADIANS($Q$2-Table225[[#This Row],[Longitude]]))) *3958.756</f>
        <v>20.189807526514745</v>
      </c>
      <c r="N724" s="5">
        <f>Table22[[#This Row],[Permit Approval Date]]-Table22[[#This Row],[Permit Submitted Date]]</f>
        <v>0</v>
      </c>
    </row>
    <row r="725" spans="1:14">
      <c r="A725" t="str">
        <f>"Norman"</f>
        <v>Norman</v>
      </c>
      <c r="B725">
        <v>0</v>
      </c>
      <c r="C725">
        <v>1</v>
      </c>
      <c r="D725">
        <v>1</v>
      </c>
      <c r="E725">
        <v>41</v>
      </c>
      <c r="F725" s="1">
        <v>42366</v>
      </c>
      <c r="G725" s="1">
        <v>42376</v>
      </c>
      <c r="H725">
        <v>28</v>
      </c>
      <c r="I725">
        <v>227.5</v>
      </c>
      <c r="J725">
        <v>17.5</v>
      </c>
      <c r="K725">
        <v>35.202937899999995</v>
      </c>
      <c r="L725">
        <v>-97.206161600000001</v>
      </c>
      <c r="M725" s="5">
        <f>ACOS(COS(RADIANS(90-$P$2)) *COS(RADIANS(90-Table225[[#This Row],[Latitude]])) +SIN(RADIANS(90-$P$2)) *SIN(RADIANS(90-Table225[[#This Row],[Latitude]])) *COS(RADIANS($Q$2-Table225[[#This Row],[Longitude]]))) *3958.756</f>
        <v>13.577014277156541</v>
      </c>
      <c r="N725" s="5">
        <f>Table22[[#This Row],[Permit Approval Date]]-Table22[[#This Row],[Permit Submitted Date]]</f>
        <v>4</v>
      </c>
    </row>
    <row r="726" spans="1:14">
      <c r="A726" t="str">
        <f>"Norman"</f>
        <v>Norman</v>
      </c>
      <c r="B726">
        <v>0</v>
      </c>
      <c r="D726">
        <v>2</v>
      </c>
      <c r="E726">
        <v>41</v>
      </c>
      <c r="F726" s="1">
        <v>42374</v>
      </c>
      <c r="G726" s="1">
        <v>42383</v>
      </c>
      <c r="H726">
        <v>12</v>
      </c>
      <c r="I726">
        <v>84.5</v>
      </c>
      <c r="J726">
        <v>0</v>
      </c>
      <c r="K726">
        <v>35.632937899999995</v>
      </c>
      <c r="L726">
        <v>-97.506161599999999</v>
      </c>
      <c r="M726" s="5">
        <f>ACOS(COS(RADIANS(90-$P$2)) *COS(RADIANS(90-Table225[[#This Row],[Latitude]])) +SIN(RADIANS(90-$P$2)) *SIN(RADIANS(90-Table225[[#This Row],[Latitude]])) *COS(RADIANS($Q$2-Table225[[#This Row],[Longitude]]))) *3958.756</f>
        <v>29.683728221432123</v>
      </c>
      <c r="N726" s="5">
        <f>Table22[[#This Row],[Permit Approval Date]]-Table22[[#This Row],[Permit Submitted Date]]</f>
        <v>11</v>
      </c>
    </row>
    <row r="727" spans="1:14">
      <c r="A727" t="str">
        <f>"Norman"</f>
        <v>Norman</v>
      </c>
      <c r="B727">
        <v>0</v>
      </c>
      <c r="D727">
        <v>2</v>
      </c>
      <c r="E727">
        <v>41</v>
      </c>
      <c r="F727" s="1">
        <v>42390</v>
      </c>
      <c r="G727" s="1">
        <v>42398</v>
      </c>
      <c r="H727">
        <v>5</v>
      </c>
      <c r="I727">
        <v>47.5</v>
      </c>
      <c r="J727">
        <v>0</v>
      </c>
      <c r="K727">
        <v>35.602937899999993</v>
      </c>
      <c r="L727">
        <v>-97.566161600000001</v>
      </c>
      <c r="M727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727" s="5">
        <f>Table22[[#This Row],[Permit Approval Date]]-Table22[[#This Row],[Permit Submitted Date]]</f>
        <v>11</v>
      </c>
    </row>
    <row r="728" spans="1:14">
      <c r="A728" t="str">
        <f>"Norman"</f>
        <v>Norman</v>
      </c>
      <c r="B728">
        <v>0</v>
      </c>
      <c r="D728">
        <v>3</v>
      </c>
      <c r="E728">
        <v>41</v>
      </c>
      <c r="F728" s="1">
        <v>42481</v>
      </c>
      <c r="G728" s="1">
        <v>42489</v>
      </c>
      <c r="H728">
        <v>15</v>
      </c>
      <c r="I728">
        <v>116.5</v>
      </c>
      <c r="J728">
        <v>0</v>
      </c>
      <c r="K728">
        <v>35.202937899999995</v>
      </c>
      <c r="L728">
        <v>-97.206161600000001</v>
      </c>
      <c r="M728" s="5">
        <f>ACOS(COS(RADIANS(90-$P$2)) *COS(RADIANS(90-Table225[[#This Row],[Latitude]])) +SIN(RADIANS(90-$P$2)) *SIN(RADIANS(90-Table225[[#This Row],[Latitude]])) *COS(RADIANS($Q$2-Table225[[#This Row],[Longitude]]))) *3958.756</f>
        <v>13.577014277156541</v>
      </c>
      <c r="N728" s="5">
        <f>Table22[[#This Row],[Permit Approval Date]]-Table22[[#This Row],[Permit Submitted Date]]</f>
        <v>0</v>
      </c>
    </row>
    <row r="729" spans="1:14">
      <c r="A729" t="str">
        <f>"Norman"</f>
        <v>Norman</v>
      </c>
      <c r="B729">
        <v>0</v>
      </c>
      <c r="D729">
        <v>1</v>
      </c>
      <c r="E729">
        <v>41</v>
      </c>
      <c r="F729" s="1">
        <v>42487</v>
      </c>
      <c r="G729" s="1">
        <v>42487</v>
      </c>
      <c r="H729">
        <v>9</v>
      </c>
      <c r="I729">
        <v>82</v>
      </c>
      <c r="J729">
        <v>0</v>
      </c>
      <c r="K729">
        <v>35.162937899999996</v>
      </c>
      <c r="L729">
        <v>-96.9261616</v>
      </c>
      <c r="M729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729" s="5">
        <f>Table22[[#This Row],[Permit Approval Date]]-Table22[[#This Row],[Permit Submitted Date]]</f>
        <v>0</v>
      </c>
    </row>
    <row r="730" spans="1:14">
      <c r="A730" t="str">
        <f>"Norman"</f>
        <v>Norman</v>
      </c>
      <c r="B730">
        <v>0</v>
      </c>
      <c r="D730">
        <v>2</v>
      </c>
      <c r="E730">
        <v>41</v>
      </c>
      <c r="F730" s="1">
        <v>42487</v>
      </c>
      <c r="G730" s="1">
        <v>42506</v>
      </c>
      <c r="H730">
        <v>9</v>
      </c>
      <c r="I730">
        <v>62</v>
      </c>
      <c r="J730">
        <v>0</v>
      </c>
      <c r="K730">
        <v>35.332937899999997</v>
      </c>
      <c r="L730">
        <v>-97.326161600000006</v>
      </c>
      <c r="M730" s="5">
        <f>ACOS(COS(RADIANS(90-$P$2)) *COS(RADIANS(90-Table225[[#This Row],[Latitude]])) +SIN(RADIANS(90-$P$2)) *SIN(RADIANS(90-Table225[[#This Row],[Latitude]])) *COS(RADIANS($Q$2-Table225[[#This Row],[Longitude]]))) *3958.756</f>
        <v>11.09110584816289</v>
      </c>
      <c r="N730" s="5">
        <f>Table22[[#This Row],[Permit Approval Date]]-Table22[[#This Row],[Permit Submitted Date]]</f>
        <v>10</v>
      </c>
    </row>
    <row r="731" spans="1:14">
      <c r="A731" t="str">
        <f>"Norman"</f>
        <v>Norman</v>
      </c>
      <c r="B731">
        <v>0</v>
      </c>
      <c r="D731">
        <v>1</v>
      </c>
      <c r="E731">
        <v>41</v>
      </c>
      <c r="F731" s="1">
        <v>42496</v>
      </c>
      <c r="G731" s="1">
        <v>42496</v>
      </c>
      <c r="H731">
        <v>10</v>
      </c>
      <c r="I731">
        <v>80.5</v>
      </c>
      <c r="J731">
        <v>0</v>
      </c>
      <c r="K731">
        <v>35.422937899999994</v>
      </c>
      <c r="L731">
        <v>-97.106161600000007</v>
      </c>
      <c r="M731" s="5">
        <f>ACOS(COS(RADIANS(90-$P$2)) *COS(RADIANS(90-Table225[[#This Row],[Latitude]])) +SIN(RADIANS(90-$P$2)) *SIN(RADIANS(90-Table225[[#This Row],[Latitude]])) *COS(RADIANS($Q$2-Table225[[#This Row],[Longitude]]))) *3958.756</f>
        <v>24.350899798056059</v>
      </c>
      <c r="N731" s="5">
        <f>Table22[[#This Row],[Permit Approval Date]]-Table22[[#This Row],[Permit Submitted Date]]</f>
        <v>10</v>
      </c>
    </row>
    <row r="732" spans="1:14">
      <c r="A732" t="str">
        <f>"Norman"</f>
        <v>Norman</v>
      </c>
      <c r="B732">
        <v>0</v>
      </c>
      <c r="D732">
        <v>2</v>
      </c>
      <c r="E732">
        <v>41</v>
      </c>
      <c r="F732" s="1">
        <v>42551</v>
      </c>
      <c r="G732" s="1">
        <v>42551</v>
      </c>
      <c r="H732">
        <v>5</v>
      </c>
      <c r="I732">
        <v>40</v>
      </c>
      <c r="J732">
        <v>3.5</v>
      </c>
      <c r="K732">
        <v>35.362937899999999</v>
      </c>
      <c r="L732">
        <v>-97.236161600000003</v>
      </c>
      <c r="M732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732" s="5">
        <f>Table22[[#This Row],[Permit Approval Date]]-Table22[[#This Row],[Permit Submitted Date]]</f>
        <v>0</v>
      </c>
    </row>
    <row r="733" spans="1:14">
      <c r="A733" t="str">
        <f>"Norman"</f>
        <v>Norman</v>
      </c>
      <c r="B733">
        <v>0</v>
      </c>
      <c r="D733">
        <v>2</v>
      </c>
      <c r="E733">
        <v>41</v>
      </c>
      <c r="F733" s="1">
        <v>42593</v>
      </c>
      <c r="G733" s="1">
        <v>42613</v>
      </c>
      <c r="H733">
        <v>8</v>
      </c>
      <c r="I733">
        <v>61.51</v>
      </c>
      <c r="J733">
        <v>0</v>
      </c>
      <c r="K733">
        <v>35.602937899999993</v>
      </c>
      <c r="L733">
        <v>-97.566161600000001</v>
      </c>
      <c r="M733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733" s="5">
        <f>Table22[[#This Row],[Permit Approval Date]]-Table22[[#This Row],[Permit Submitted Date]]</f>
        <v>9</v>
      </c>
    </row>
    <row r="734" spans="1:14">
      <c r="A734" t="str">
        <f>"Norman"</f>
        <v>Norman</v>
      </c>
      <c r="B734">
        <v>0</v>
      </c>
      <c r="D734">
        <v>1</v>
      </c>
      <c r="E734">
        <v>41</v>
      </c>
      <c r="F734" s="1">
        <v>42607</v>
      </c>
      <c r="G734" s="1">
        <v>42607</v>
      </c>
      <c r="H734">
        <v>8</v>
      </c>
      <c r="I734">
        <v>52.879999999999995</v>
      </c>
      <c r="J734">
        <v>0</v>
      </c>
      <c r="K734">
        <v>36.452937899999995</v>
      </c>
      <c r="L734">
        <v>-97.7861616</v>
      </c>
      <c r="M734" s="5">
        <f>ACOS(COS(RADIANS(90-$P$2)) *COS(RADIANS(90-Table225[[#This Row],[Latitude]])) +SIN(RADIANS(90-$P$2)) *SIN(RADIANS(90-Table225[[#This Row],[Latitude]])) *COS(RADIANS($Q$2-Table225[[#This Row],[Longitude]]))) *3958.756</f>
        <v>88.224846694032422</v>
      </c>
      <c r="N734" s="5">
        <f>Table22[[#This Row],[Permit Approval Date]]-Table22[[#This Row],[Permit Submitted Date]]</f>
        <v>4</v>
      </c>
    </row>
    <row r="735" spans="1:14">
      <c r="A735" t="str">
        <f>"Norman"</f>
        <v>Norman</v>
      </c>
      <c r="B735">
        <v>0</v>
      </c>
      <c r="D735">
        <v>2</v>
      </c>
      <c r="E735">
        <v>41</v>
      </c>
      <c r="F735" s="1">
        <v>42628</v>
      </c>
      <c r="G735" s="1">
        <v>42642</v>
      </c>
      <c r="H735">
        <v>19</v>
      </c>
      <c r="I735">
        <v>150.55000000000001</v>
      </c>
      <c r="J735">
        <v>4.1400000000000006</v>
      </c>
      <c r="K735">
        <v>34.942937899999997</v>
      </c>
      <c r="L735">
        <v>-97.766161600000004</v>
      </c>
      <c r="M735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735" s="5">
        <f>Table22[[#This Row],[Permit Approval Date]]-Table22[[#This Row],[Permit Submitted Date]]</f>
        <v>7</v>
      </c>
    </row>
    <row r="736" spans="1:14">
      <c r="A736" t="str">
        <f>"Norman"</f>
        <v>Norman</v>
      </c>
      <c r="B736">
        <v>0</v>
      </c>
      <c r="D736">
        <v>2</v>
      </c>
      <c r="E736">
        <v>41</v>
      </c>
      <c r="F736" s="1">
        <v>42682</v>
      </c>
      <c r="G736" s="1">
        <v>42682</v>
      </c>
      <c r="H736">
        <v>13</v>
      </c>
      <c r="I736">
        <v>98.99</v>
      </c>
      <c r="J736">
        <v>0</v>
      </c>
      <c r="K736">
        <v>36.262937899999997</v>
      </c>
      <c r="L736">
        <v>-97.766161600000004</v>
      </c>
      <c r="M736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736" s="5">
        <f>Table22[[#This Row],[Permit Approval Date]]-Table22[[#This Row],[Permit Submitted Date]]</f>
        <v>0</v>
      </c>
    </row>
    <row r="737" spans="1:14">
      <c r="A737" t="str">
        <f>"Norman"</f>
        <v>Norman</v>
      </c>
      <c r="B737">
        <v>0</v>
      </c>
      <c r="D737">
        <v>2</v>
      </c>
      <c r="E737">
        <v>41</v>
      </c>
      <c r="F737" s="1">
        <v>42689</v>
      </c>
      <c r="G737" s="1">
        <v>42691</v>
      </c>
      <c r="H737">
        <v>15</v>
      </c>
      <c r="I737">
        <v>97.82</v>
      </c>
      <c r="J737">
        <v>0</v>
      </c>
      <c r="K737">
        <v>35.602937899999993</v>
      </c>
      <c r="L737">
        <v>-97.686161600000005</v>
      </c>
      <c r="M737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737" s="5">
        <f>Table22[[#This Row],[Permit Approval Date]]-Table22[[#This Row],[Permit Submitted Date]]</f>
        <v>0</v>
      </c>
    </row>
    <row r="738" spans="1:14">
      <c r="A738" t="str">
        <f>"Norman"</f>
        <v>Norman</v>
      </c>
      <c r="B738">
        <v>0</v>
      </c>
      <c r="D738">
        <v>1</v>
      </c>
      <c r="E738">
        <v>41</v>
      </c>
      <c r="F738" s="1">
        <v>42711</v>
      </c>
      <c r="G738" s="1">
        <v>42716</v>
      </c>
      <c r="H738">
        <v>14</v>
      </c>
      <c r="I738">
        <v>83.89</v>
      </c>
      <c r="J738">
        <v>4.83</v>
      </c>
      <c r="K738">
        <v>35.192937899999997</v>
      </c>
      <c r="L738">
        <v>-97.496161600000008</v>
      </c>
      <c r="M738" s="5">
        <f>ACOS(COS(RADIANS(90-$P$2)) *COS(RADIANS(90-Table225[[#This Row],[Latitude]])) +SIN(RADIANS(90-$P$2)) *SIN(RADIANS(90-Table225[[#This Row],[Latitude]])) *COS(RADIANS($Q$2-Table225[[#This Row],[Longitude]]))) *3958.756</f>
        <v>2.9406156746702079</v>
      </c>
      <c r="N738" s="5">
        <f>Table22[[#This Row],[Permit Approval Date]]-Table22[[#This Row],[Permit Submitted Date]]</f>
        <v>0</v>
      </c>
    </row>
    <row r="739" spans="1:14">
      <c r="A739" t="str">
        <f>"Norman"</f>
        <v>Norman</v>
      </c>
      <c r="B739">
        <v>0</v>
      </c>
      <c r="D739">
        <v>2</v>
      </c>
      <c r="E739">
        <v>41</v>
      </c>
      <c r="F739" s="1">
        <v>42780</v>
      </c>
      <c r="G739" s="1">
        <v>42780</v>
      </c>
      <c r="H739">
        <v>12</v>
      </c>
      <c r="I739">
        <v>86.96</v>
      </c>
      <c r="J739">
        <v>0</v>
      </c>
      <c r="K739">
        <v>34.902937899999998</v>
      </c>
      <c r="L739">
        <v>-97.886161600000008</v>
      </c>
      <c r="M739" s="5">
        <f>ACOS(COS(RADIANS(90-$P$2)) *COS(RADIANS(90-Table225[[#This Row],[Latitude]])) +SIN(RADIANS(90-$P$2)) *SIN(RADIANS(90-Table225[[#This Row],[Latitude]])) *COS(RADIANS($Q$2-Table225[[#This Row],[Longitude]]))) *3958.756</f>
        <v>32.507095666015886</v>
      </c>
      <c r="N739" s="5">
        <f>Table22[[#This Row],[Permit Approval Date]]-Table22[[#This Row],[Permit Submitted Date]]</f>
        <v>4</v>
      </c>
    </row>
    <row r="740" spans="1:14">
      <c r="A740" t="str">
        <f>"Norman"</f>
        <v>Norman</v>
      </c>
      <c r="B740">
        <v>0</v>
      </c>
      <c r="D740">
        <v>2</v>
      </c>
      <c r="E740">
        <v>41</v>
      </c>
      <c r="F740" s="1">
        <v>42831</v>
      </c>
      <c r="G740" s="1">
        <v>42832</v>
      </c>
      <c r="H740">
        <v>8</v>
      </c>
      <c r="I740">
        <v>79.540000000000006</v>
      </c>
      <c r="J740">
        <v>0</v>
      </c>
      <c r="K740">
        <v>35.862937899999999</v>
      </c>
      <c r="L740">
        <v>-98.126161600000003</v>
      </c>
      <c r="M740" s="5">
        <f>ACOS(COS(RADIANS(90-$P$2)) *COS(RADIANS(90-Table225[[#This Row],[Latitude]])) +SIN(RADIANS(90-$P$2)) *SIN(RADIANS(90-Table225[[#This Row],[Latitude]])) *COS(RADIANS($Q$2-Table225[[#This Row],[Longitude]]))) *3958.756</f>
        <v>59.326319279538914</v>
      </c>
      <c r="N740" s="5">
        <f>Table22[[#This Row],[Permit Approval Date]]-Table22[[#This Row],[Permit Submitted Date]]</f>
        <v>0</v>
      </c>
    </row>
    <row r="741" spans="1:14">
      <c r="A741" t="str">
        <f>"Norman"</f>
        <v>Norman</v>
      </c>
      <c r="B741">
        <v>0</v>
      </c>
      <c r="D741">
        <v>1</v>
      </c>
      <c r="E741">
        <v>41</v>
      </c>
      <c r="F741" s="1">
        <v>42843</v>
      </c>
      <c r="G741" s="1">
        <v>42846</v>
      </c>
      <c r="H741">
        <v>6</v>
      </c>
      <c r="I741">
        <v>49.35</v>
      </c>
      <c r="J741">
        <v>0</v>
      </c>
      <c r="K741">
        <v>35.352937899999993</v>
      </c>
      <c r="L741">
        <v>-97.196161599999996</v>
      </c>
      <c r="M741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741" s="5">
        <f>Table22[[#This Row],[Permit Approval Date]]-Table22[[#This Row],[Permit Submitted Date]]</f>
        <v>0</v>
      </c>
    </row>
    <row r="742" spans="1:14">
      <c r="A742" t="str">
        <f>"Norman"</f>
        <v>Norman</v>
      </c>
      <c r="B742">
        <v>0</v>
      </c>
      <c r="D742">
        <v>1</v>
      </c>
      <c r="E742">
        <v>41</v>
      </c>
      <c r="F742" s="1">
        <v>42852</v>
      </c>
      <c r="G742" s="1">
        <v>42857</v>
      </c>
      <c r="H742">
        <v>9</v>
      </c>
      <c r="I742">
        <v>75.259999999999991</v>
      </c>
      <c r="J742">
        <v>0</v>
      </c>
      <c r="K742">
        <v>35.482937899999996</v>
      </c>
      <c r="L742">
        <v>-97.206161600000001</v>
      </c>
      <c r="M742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742" s="5">
        <f>Table22[[#This Row],[Permit Approval Date]]-Table22[[#This Row],[Permit Submitted Date]]</f>
        <v>10</v>
      </c>
    </row>
    <row r="743" spans="1:14">
      <c r="A743" t="str">
        <f>"Norman"</f>
        <v>Norman</v>
      </c>
      <c r="B743">
        <v>0</v>
      </c>
      <c r="D743">
        <v>2</v>
      </c>
      <c r="E743">
        <v>41</v>
      </c>
      <c r="F743" s="1">
        <v>42913</v>
      </c>
      <c r="G743" s="1">
        <v>42921</v>
      </c>
      <c r="H743">
        <v>8</v>
      </c>
      <c r="I743">
        <v>58.000000000000007</v>
      </c>
      <c r="J743">
        <v>5</v>
      </c>
      <c r="K743">
        <v>35.352937899999993</v>
      </c>
      <c r="L743">
        <v>-97.196161599999996</v>
      </c>
      <c r="M743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743" s="5">
        <f>Table22[[#This Row],[Permit Approval Date]]-Table22[[#This Row],[Permit Submitted Date]]</f>
        <v>3</v>
      </c>
    </row>
    <row r="744" spans="1:14">
      <c r="A744" t="str">
        <f>"Norman"</f>
        <v>Norman</v>
      </c>
      <c r="B744">
        <v>0</v>
      </c>
      <c r="D744">
        <v>1</v>
      </c>
      <c r="E744">
        <v>41</v>
      </c>
      <c r="F744" s="1">
        <v>42928</v>
      </c>
      <c r="G744" s="1">
        <v>42951</v>
      </c>
      <c r="H744">
        <v>9</v>
      </c>
      <c r="I744">
        <v>67.36</v>
      </c>
      <c r="J744">
        <v>0</v>
      </c>
      <c r="K744">
        <v>35.232937899999996</v>
      </c>
      <c r="L744">
        <v>-97.1761616</v>
      </c>
      <c r="M744" s="5">
        <f>ACOS(COS(RADIANS(90-$P$2)) *COS(RADIANS(90-Table225[[#This Row],[Latitude]])) +SIN(RADIANS(90-$P$2)) *SIN(RADIANS(90-Table225[[#This Row],[Latitude]])) *COS(RADIANS($Q$2-Table225[[#This Row],[Longitude]]))) *3958.756</f>
        <v>15.378616388051286</v>
      </c>
      <c r="N744" s="5">
        <f>Table22[[#This Row],[Permit Approval Date]]-Table22[[#This Row],[Permit Submitted Date]]</f>
        <v>7</v>
      </c>
    </row>
    <row r="745" spans="1:14">
      <c r="A745" t="str">
        <f>"Norman"</f>
        <v>Norman</v>
      </c>
      <c r="B745">
        <v>0</v>
      </c>
      <c r="D745">
        <v>2</v>
      </c>
      <c r="E745">
        <v>41</v>
      </c>
      <c r="F745" s="1">
        <v>42951</v>
      </c>
      <c r="G745" s="1">
        <v>42957</v>
      </c>
      <c r="H745">
        <v>7</v>
      </c>
      <c r="I745">
        <v>54.91</v>
      </c>
      <c r="J745">
        <v>0</v>
      </c>
      <c r="K745">
        <v>34.982937899999996</v>
      </c>
      <c r="L745">
        <v>-97.396161599999999</v>
      </c>
      <c r="M745" s="5">
        <f>ACOS(COS(RADIANS(90-$P$2)) *COS(RADIANS(90-Table225[[#This Row],[Latitude]])) +SIN(RADIANS(90-$P$2)) *SIN(RADIANS(90-Table225[[#This Row],[Latitude]])) *COS(RADIANS($Q$2-Table225[[#This Row],[Longitude]]))) *3958.756</f>
        <v>15.67853663998685</v>
      </c>
      <c r="N745" s="5">
        <f>Table22[[#This Row],[Permit Approval Date]]-Table22[[#This Row],[Permit Submitted Date]]</f>
        <v>3</v>
      </c>
    </row>
    <row r="746" spans="1:14">
      <c r="A746" t="str">
        <f>"Norman"</f>
        <v>Norman</v>
      </c>
      <c r="B746">
        <v>0</v>
      </c>
      <c r="D746">
        <v>1</v>
      </c>
      <c r="E746">
        <v>41</v>
      </c>
      <c r="F746" s="1">
        <v>42956</v>
      </c>
      <c r="G746" s="1">
        <v>42961</v>
      </c>
      <c r="H746">
        <v>10</v>
      </c>
      <c r="I746">
        <v>80.95</v>
      </c>
      <c r="J746">
        <v>0</v>
      </c>
      <c r="K746">
        <v>35.352937899999993</v>
      </c>
      <c r="L746">
        <v>-97.196161599999996</v>
      </c>
      <c r="M746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746" s="5">
        <f>Table22[[#This Row],[Permit Approval Date]]-Table22[[#This Row],[Permit Submitted Date]]</f>
        <v>8</v>
      </c>
    </row>
    <row r="747" spans="1:14">
      <c r="A747" t="str">
        <f>"Norman"</f>
        <v>Norman</v>
      </c>
      <c r="B747">
        <v>1</v>
      </c>
      <c r="D747">
        <v>2</v>
      </c>
      <c r="E747">
        <v>41</v>
      </c>
      <c r="F747" s="1">
        <v>42957</v>
      </c>
      <c r="G747" s="1">
        <v>42957</v>
      </c>
      <c r="H747">
        <v>10</v>
      </c>
      <c r="I747">
        <v>79.52</v>
      </c>
      <c r="J747">
        <v>0</v>
      </c>
      <c r="K747">
        <v>35.150954999999996</v>
      </c>
      <c r="L747">
        <v>-97.421639999999996</v>
      </c>
      <c r="M747" s="5">
        <f>ACOS(COS(RADIANS(90-$P$2)) *COS(RADIANS(90-Table225[[#This Row],[Latitude]])) +SIN(RADIANS(90-$P$2)) *SIN(RADIANS(90-Table225[[#This Row],[Latitude]])) *COS(RADIANS($Q$2-Table225[[#This Row],[Longitude]]))) *3958.756</f>
        <v>4.0609017812829054</v>
      </c>
      <c r="N747" s="5">
        <f>Table22[[#This Row],[Permit Approval Date]]-Table22[[#This Row],[Permit Submitted Date]]</f>
        <v>5</v>
      </c>
    </row>
    <row r="748" spans="1:14">
      <c r="A748" t="str">
        <f>"Norman"</f>
        <v>Norman</v>
      </c>
      <c r="B748">
        <v>0</v>
      </c>
      <c r="D748">
        <v>1</v>
      </c>
      <c r="E748">
        <v>41</v>
      </c>
      <c r="F748" s="1">
        <v>43084</v>
      </c>
      <c r="G748" s="1">
        <v>43096</v>
      </c>
      <c r="H748">
        <v>8</v>
      </c>
      <c r="I748">
        <v>62.97</v>
      </c>
      <c r="J748">
        <v>0</v>
      </c>
      <c r="K748">
        <v>35.272937899999995</v>
      </c>
      <c r="L748">
        <v>-96.956161600000001</v>
      </c>
      <c r="M748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748" s="5">
        <f>Table22[[#This Row],[Permit Approval Date]]-Table22[[#This Row],[Permit Submitted Date]]</f>
        <v>6</v>
      </c>
    </row>
    <row r="749" spans="1:14">
      <c r="A749" t="str">
        <f>"Norman"</f>
        <v>Norman</v>
      </c>
      <c r="B749">
        <v>0</v>
      </c>
      <c r="D749">
        <v>1</v>
      </c>
      <c r="E749">
        <v>42</v>
      </c>
      <c r="F749" s="1">
        <v>42373</v>
      </c>
      <c r="G749" s="1">
        <v>42382</v>
      </c>
      <c r="H749">
        <v>24</v>
      </c>
      <c r="I749">
        <v>202</v>
      </c>
      <c r="J749">
        <v>0</v>
      </c>
      <c r="K749">
        <v>34.962937899999993</v>
      </c>
      <c r="L749">
        <v>-97.966161600000007</v>
      </c>
      <c r="M749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749" s="5">
        <f>Table22[[#This Row],[Permit Approval Date]]-Table22[[#This Row],[Permit Submitted Date]]</f>
        <v>5</v>
      </c>
    </row>
    <row r="750" spans="1:14">
      <c r="A750" t="str">
        <f>"Norman"</f>
        <v>Norman</v>
      </c>
      <c r="B750">
        <v>0</v>
      </c>
      <c r="D750">
        <v>1</v>
      </c>
      <c r="E750">
        <v>42</v>
      </c>
      <c r="F750" s="1">
        <v>42380</v>
      </c>
      <c r="G750" s="1">
        <v>42388</v>
      </c>
      <c r="H750">
        <v>12</v>
      </c>
      <c r="I750">
        <v>96</v>
      </c>
      <c r="J750">
        <v>0</v>
      </c>
      <c r="K750">
        <v>35.212937899999993</v>
      </c>
      <c r="L750">
        <v>-97.576161600000006</v>
      </c>
      <c r="M750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750" s="5">
        <f>Table22[[#This Row],[Permit Approval Date]]-Table22[[#This Row],[Permit Submitted Date]]</f>
        <v>0</v>
      </c>
    </row>
    <row r="751" spans="1:14">
      <c r="A751" t="str">
        <f>"Norman"</f>
        <v>Norman</v>
      </c>
      <c r="B751">
        <v>0</v>
      </c>
      <c r="D751">
        <v>2</v>
      </c>
      <c r="E751">
        <v>42</v>
      </c>
      <c r="F751" s="1">
        <v>42459</v>
      </c>
      <c r="G751" s="1">
        <v>42464</v>
      </c>
      <c r="H751">
        <v>7</v>
      </c>
      <c r="I751">
        <v>67.5</v>
      </c>
      <c r="J751">
        <v>0</v>
      </c>
      <c r="K751">
        <v>35.192937899999997</v>
      </c>
      <c r="L751">
        <v>-97.396161599999999</v>
      </c>
      <c r="M751" s="5">
        <f>ACOS(COS(RADIANS(90-$P$2)) *COS(RADIANS(90-Table225[[#This Row],[Latitude]])) +SIN(RADIANS(90-$P$2)) *SIN(RADIANS(90-Table225[[#This Row],[Latitude]])) *COS(RADIANS($Q$2-Table225[[#This Row],[Longitude]]))) *3958.756</f>
        <v>2.9897876398657939</v>
      </c>
      <c r="N751" s="5">
        <f>Table22[[#This Row],[Permit Approval Date]]-Table22[[#This Row],[Permit Submitted Date]]</f>
        <v>0</v>
      </c>
    </row>
    <row r="752" spans="1:14">
      <c r="A752" t="str">
        <f>"Norman"</f>
        <v>Norman</v>
      </c>
      <c r="B752">
        <v>0</v>
      </c>
      <c r="D752">
        <v>1</v>
      </c>
      <c r="E752">
        <v>42</v>
      </c>
      <c r="F752" s="1">
        <v>42494</v>
      </c>
      <c r="G752" s="1">
        <v>42499</v>
      </c>
      <c r="H752">
        <v>16</v>
      </c>
      <c r="I752">
        <v>136.5</v>
      </c>
      <c r="J752">
        <v>0</v>
      </c>
      <c r="K752">
        <v>35.072937899999999</v>
      </c>
      <c r="L752">
        <v>-97.396161599999999</v>
      </c>
      <c r="M752" s="5">
        <f>ACOS(COS(RADIANS(90-$P$2)) *COS(RADIANS(90-Table225[[#This Row],[Latitude]])) +SIN(RADIANS(90-$P$2)) *SIN(RADIANS(90-Table225[[#This Row],[Latitude]])) *COS(RADIANS($Q$2-Table225[[#This Row],[Longitude]]))) *3958.756</f>
        <v>9.6301363463523302</v>
      </c>
      <c r="N752" s="5">
        <f>Table22[[#This Row],[Permit Approval Date]]-Table22[[#This Row],[Permit Submitted Date]]</f>
        <v>5</v>
      </c>
    </row>
    <row r="753" spans="1:14">
      <c r="A753" t="str">
        <f>"Norman"</f>
        <v>Norman</v>
      </c>
      <c r="B753">
        <v>0</v>
      </c>
      <c r="D753">
        <v>1</v>
      </c>
      <c r="E753">
        <v>42</v>
      </c>
      <c r="F753" s="1">
        <v>42506</v>
      </c>
      <c r="G753" s="1">
        <v>42510</v>
      </c>
      <c r="H753">
        <v>7</v>
      </c>
      <c r="I753">
        <v>53</v>
      </c>
      <c r="J753">
        <v>0</v>
      </c>
      <c r="K753">
        <v>35.352937899999993</v>
      </c>
      <c r="L753">
        <v>-97.196161599999996</v>
      </c>
      <c r="M753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753" s="5">
        <f>Table22[[#This Row],[Permit Approval Date]]-Table22[[#This Row],[Permit Submitted Date]]</f>
        <v>0</v>
      </c>
    </row>
    <row r="754" spans="1:14">
      <c r="A754" t="str">
        <f>"Norman"</f>
        <v>Norman</v>
      </c>
      <c r="B754">
        <v>0</v>
      </c>
      <c r="D754">
        <v>2</v>
      </c>
      <c r="E754">
        <v>42</v>
      </c>
      <c r="F754" s="1">
        <v>42573</v>
      </c>
      <c r="G754" s="1">
        <v>42573</v>
      </c>
      <c r="H754">
        <v>5</v>
      </c>
      <c r="I754">
        <v>40.5</v>
      </c>
      <c r="J754">
        <v>0</v>
      </c>
      <c r="K754">
        <v>35.282937899999993</v>
      </c>
      <c r="L754">
        <v>-97.416161599999995</v>
      </c>
      <c r="M754" s="5">
        <f>ACOS(COS(RADIANS(90-$P$2)) *COS(RADIANS(90-Table225[[#This Row],[Latitude]])) +SIN(RADIANS(90-$P$2)) *SIN(RADIANS(90-Table225[[#This Row],[Latitude]])) *COS(RADIANS($Q$2-Table225[[#This Row],[Longitude]]))) *3958.756</f>
        <v>5.5822817973621444</v>
      </c>
      <c r="N754" s="5">
        <f>Table22[[#This Row],[Permit Approval Date]]-Table22[[#This Row],[Permit Submitted Date]]</f>
        <v>0</v>
      </c>
    </row>
    <row r="755" spans="1:14">
      <c r="A755" t="str">
        <f>"Norman"</f>
        <v>Norman</v>
      </c>
      <c r="B755">
        <v>0</v>
      </c>
      <c r="D755">
        <v>2</v>
      </c>
      <c r="E755">
        <v>42</v>
      </c>
      <c r="F755" s="1">
        <v>42598</v>
      </c>
      <c r="G755" s="1">
        <v>42605</v>
      </c>
      <c r="H755">
        <v>12</v>
      </c>
      <c r="I755">
        <v>87</v>
      </c>
      <c r="J755">
        <v>0</v>
      </c>
      <c r="K755">
        <v>35.352937899999993</v>
      </c>
      <c r="L755">
        <v>-97.196161599999996</v>
      </c>
      <c r="M755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755" s="5">
        <f>Table22[[#This Row],[Permit Approval Date]]-Table22[[#This Row],[Permit Submitted Date]]</f>
        <v>0</v>
      </c>
    </row>
    <row r="756" spans="1:14">
      <c r="A756" t="str">
        <f>"Norman"</f>
        <v>Norman</v>
      </c>
      <c r="B756">
        <v>0</v>
      </c>
      <c r="D756">
        <v>2</v>
      </c>
      <c r="E756">
        <v>42</v>
      </c>
      <c r="F756" s="1">
        <v>42625</v>
      </c>
      <c r="G756" s="1">
        <v>42625</v>
      </c>
      <c r="H756">
        <v>10</v>
      </c>
      <c r="I756">
        <v>70.52</v>
      </c>
      <c r="J756">
        <v>0</v>
      </c>
      <c r="K756">
        <v>35.262937899999997</v>
      </c>
      <c r="L756">
        <v>-97.806161599999996</v>
      </c>
      <c r="M756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756" s="5">
        <f>Table22[[#This Row],[Permit Approval Date]]-Table22[[#This Row],[Permit Submitted Date]]</f>
        <v>4</v>
      </c>
    </row>
    <row r="757" spans="1:14">
      <c r="A757" t="str">
        <f>"Norman"</f>
        <v>Norman</v>
      </c>
      <c r="B757">
        <v>0</v>
      </c>
      <c r="D757">
        <v>2</v>
      </c>
      <c r="E757">
        <v>42</v>
      </c>
      <c r="F757" s="1">
        <v>42660</v>
      </c>
      <c r="G757" s="1">
        <v>42667</v>
      </c>
      <c r="H757">
        <v>8</v>
      </c>
      <c r="I757">
        <v>70.510000000000005</v>
      </c>
      <c r="J757">
        <v>0</v>
      </c>
      <c r="K757">
        <v>35.602937899999993</v>
      </c>
      <c r="L757">
        <v>-97.686161600000005</v>
      </c>
      <c r="M757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757" s="5">
        <f>Table22[[#This Row],[Permit Approval Date]]-Table22[[#This Row],[Permit Submitted Date]]</f>
        <v>8</v>
      </c>
    </row>
    <row r="758" spans="1:14">
      <c r="A758" t="str">
        <f>"Norman"</f>
        <v>Norman</v>
      </c>
      <c r="B758">
        <v>0</v>
      </c>
      <c r="D758">
        <v>1</v>
      </c>
      <c r="E758">
        <v>42</v>
      </c>
      <c r="F758" s="1">
        <v>42678</v>
      </c>
      <c r="G758" s="1">
        <v>42678</v>
      </c>
      <c r="H758">
        <v>22</v>
      </c>
      <c r="I758">
        <v>160.19</v>
      </c>
      <c r="J758">
        <v>0</v>
      </c>
      <c r="K758">
        <v>35.422937899999994</v>
      </c>
      <c r="L758">
        <v>-97.106161600000007</v>
      </c>
      <c r="M758" s="5">
        <f>ACOS(COS(RADIANS(90-$P$2)) *COS(RADIANS(90-Table225[[#This Row],[Latitude]])) +SIN(RADIANS(90-$P$2)) *SIN(RADIANS(90-Table225[[#This Row],[Latitude]])) *COS(RADIANS($Q$2-Table225[[#This Row],[Longitude]]))) *3958.756</f>
        <v>24.350899798056059</v>
      </c>
      <c r="N758" s="5">
        <f>Table22[[#This Row],[Permit Approval Date]]-Table22[[#This Row],[Permit Submitted Date]]</f>
        <v>7</v>
      </c>
    </row>
    <row r="759" spans="1:14">
      <c r="A759" t="str">
        <f>"Norman"</f>
        <v>Norman</v>
      </c>
      <c r="B759">
        <v>0</v>
      </c>
      <c r="D759">
        <v>2</v>
      </c>
      <c r="E759">
        <v>42</v>
      </c>
      <c r="F759" s="1">
        <v>42790</v>
      </c>
      <c r="G759" s="1">
        <v>42790</v>
      </c>
      <c r="H759">
        <v>10</v>
      </c>
      <c r="I759">
        <v>83.14</v>
      </c>
      <c r="J759">
        <v>0</v>
      </c>
      <c r="K759">
        <v>35.232937899999996</v>
      </c>
      <c r="L759">
        <v>-97.006161599999999</v>
      </c>
      <c r="M75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59" s="5">
        <f>Table22[[#This Row],[Permit Approval Date]]-Table22[[#This Row],[Permit Submitted Date]]</f>
        <v>8</v>
      </c>
    </row>
    <row r="760" spans="1:14">
      <c r="A760" t="str">
        <f>"Norman"</f>
        <v>Norman</v>
      </c>
      <c r="B760">
        <v>0</v>
      </c>
      <c r="C760">
        <v>1</v>
      </c>
      <c r="D760">
        <v>1</v>
      </c>
      <c r="E760">
        <v>42</v>
      </c>
      <c r="F760" s="1">
        <v>42794</v>
      </c>
      <c r="G760" s="1">
        <v>42802</v>
      </c>
      <c r="H760">
        <v>8</v>
      </c>
      <c r="I760">
        <v>48.370000000000005</v>
      </c>
      <c r="J760">
        <v>24.31</v>
      </c>
      <c r="K760">
        <v>35.602937899999993</v>
      </c>
      <c r="L760">
        <v>-97.686161600000005</v>
      </c>
      <c r="M760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760" s="5">
        <f>Table22[[#This Row],[Permit Approval Date]]-Table22[[#This Row],[Permit Submitted Date]]</f>
        <v>0</v>
      </c>
    </row>
    <row r="761" spans="1:14">
      <c r="A761" t="str">
        <f>"Norman"</f>
        <v>Norman</v>
      </c>
      <c r="B761">
        <v>0</v>
      </c>
      <c r="D761">
        <v>1</v>
      </c>
      <c r="E761">
        <v>42</v>
      </c>
      <c r="F761" s="1">
        <v>42835</v>
      </c>
      <c r="G761" s="1">
        <v>42846</v>
      </c>
      <c r="H761">
        <v>8</v>
      </c>
      <c r="I761">
        <v>52.759999999999991</v>
      </c>
      <c r="J761">
        <v>8.1199999999999992</v>
      </c>
      <c r="K761">
        <v>35.232937899999996</v>
      </c>
      <c r="L761">
        <v>-97.006161599999999</v>
      </c>
      <c r="M761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61" s="5">
        <f>Table22[[#This Row],[Permit Approval Date]]-Table22[[#This Row],[Permit Submitted Date]]</f>
        <v>2</v>
      </c>
    </row>
    <row r="762" spans="1:14">
      <c r="A762" t="str">
        <f>"Norman"</f>
        <v>Norman</v>
      </c>
      <c r="B762">
        <v>0</v>
      </c>
      <c r="D762">
        <v>1</v>
      </c>
      <c r="E762">
        <v>42</v>
      </c>
      <c r="F762" s="1">
        <v>42913</v>
      </c>
      <c r="G762" s="1">
        <v>42927</v>
      </c>
      <c r="H762">
        <v>12</v>
      </c>
      <c r="I762">
        <v>101.78</v>
      </c>
      <c r="J762">
        <v>0</v>
      </c>
      <c r="K762">
        <v>35.232937899999996</v>
      </c>
      <c r="L762">
        <v>-97.006161599999999</v>
      </c>
      <c r="M762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62" s="5">
        <f>Table22[[#This Row],[Permit Approval Date]]-Table22[[#This Row],[Permit Submitted Date]]</f>
        <v>7</v>
      </c>
    </row>
    <row r="763" spans="1:14">
      <c r="A763" t="str">
        <f>"Norman"</f>
        <v>Norman</v>
      </c>
      <c r="B763">
        <v>1</v>
      </c>
      <c r="D763">
        <v>2</v>
      </c>
      <c r="E763">
        <v>42</v>
      </c>
      <c r="F763" s="1">
        <v>42943</v>
      </c>
      <c r="G763" s="1">
        <v>42943</v>
      </c>
      <c r="H763">
        <v>14</v>
      </c>
      <c r="I763">
        <v>109.39999999999999</v>
      </c>
      <c r="J763">
        <v>5.12</v>
      </c>
      <c r="K763">
        <v>35.310557000000003</v>
      </c>
      <c r="L763">
        <v>-97.71018140000001</v>
      </c>
      <c r="M763" s="5">
        <f>ACOS(COS(RADIANS(90-$P$2)) *COS(RADIANS(90-Table225[[#This Row],[Latitude]])) +SIN(RADIANS(90-$P$2)) *SIN(RADIANS(90-Table225[[#This Row],[Latitude]])) *COS(RADIANS($Q$2-Table225[[#This Row],[Longitude]]))) *3958.756</f>
        <v>16.529734858429485</v>
      </c>
      <c r="N763" s="5">
        <f>Table22[[#This Row],[Permit Approval Date]]-Table22[[#This Row],[Permit Submitted Date]]</f>
        <v>20</v>
      </c>
    </row>
    <row r="764" spans="1:14">
      <c r="A764" t="str">
        <f>"Norman"</f>
        <v>Norman</v>
      </c>
      <c r="B764">
        <v>1</v>
      </c>
      <c r="D764">
        <v>2</v>
      </c>
      <c r="E764">
        <v>42</v>
      </c>
      <c r="F764" s="1">
        <v>43026</v>
      </c>
      <c r="G764" s="1">
        <v>43045</v>
      </c>
      <c r="H764">
        <v>15</v>
      </c>
      <c r="I764">
        <v>106.95</v>
      </c>
      <c r="J764">
        <v>0</v>
      </c>
      <c r="K764">
        <v>35.170954999999999</v>
      </c>
      <c r="L764">
        <v>-97.531639999999996</v>
      </c>
      <c r="M764" s="5">
        <f>ACOS(COS(RADIANS(90-$P$2)) *COS(RADIANS(90-Table225[[#This Row],[Latitude]])) +SIN(RADIANS(90-$P$2)) *SIN(RADIANS(90-Table225[[#This Row],[Latitude]])) *COS(RADIANS($Q$2-Table225[[#This Row],[Longitude]]))) *3958.756</f>
        <v>5.3791098180254622</v>
      </c>
      <c r="N764" s="5">
        <f>Table22[[#This Row],[Permit Approval Date]]-Table22[[#This Row],[Permit Submitted Date]]</f>
        <v>0</v>
      </c>
    </row>
    <row r="765" spans="1:14">
      <c r="A765" t="str">
        <f>"Norman"</f>
        <v>Norman</v>
      </c>
      <c r="B765">
        <v>1</v>
      </c>
      <c r="D765">
        <v>2</v>
      </c>
      <c r="E765">
        <v>42</v>
      </c>
      <c r="F765" s="1">
        <v>43105</v>
      </c>
      <c r="G765" s="1">
        <v>43112</v>
      </c>
      <c r="H765">
        <v>6</v>
      </c>
      <c r="I765">
        <v>54.539999999999992</v>
      </c>
      <c r="J765">
        <v>2.0699999999999998</v>
      </c>
      <c r="K765">
        <v>35.153925000000001</v>
      </c>
      <c r="L765">
        <v>-97.259214</v>
      </c>
      <c r="M765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765" s="5">
        <f>Table22[[#This Row],[Permit Approval Date]]-Table22[[#This Row],[Permit Submitted Date]]</f>
        <v>0</v>
      </c>
    </row>
    <row r="766" spans="1:14">
      <c r="A766" t="str">
        <f>"Norman"</f>
        <v>Norman</v>
      </c>
      <c r="B766">
        <v>0</v>
      </c>
      <c r="D766">
        <v>1</v>
      </c>
      <c r="E766">
        <v>43</v>
      </c>
      <c r="F766" s="1">
        <v>42416</v>
      </c>
      <c r="G766" s="1">
        <v>42430</v>
      </c>
      <c r="H766">
        <v>13</v>
      </c>
      <c r="I766">
        <v>94</v>
      </c>
      <c r="J766">
        <v>0</v>
      </c>
      <c r="K766">
        <v>35.282937899999993</v>
      </c>
      <c r="L766">
        <v>-97.416161599999995</v>
      </c>
      <c r="M766" s="5">
        <f>ACOS(COS(RADIANS(90-$P$2)) *COS(RADIANS(90-Table225[[#This Row],[Latitude]])) +SIN(RADIANS(90-$P$2)) *SIN(RADIANS(90-Table225[[#This Row],[Latitude]])) *COS(RADIANS($Q$2-Table225[[#This Row],[Longitude]]))) *3958.756</f>
        <v>5.5822817973621444</v>
      </c>
      <c r="N766" s="5">
        <f>Table22[[#This Row],[Permit Approval Date]]-Table22[[#This Row],[Permit Submitted Date]]</f>
        <v>0</v>
      </c>
    </row>
    <row r="767" spans="1:14">
      <c r="A767" t="str">
        <f>"Norman"</f>
        <v>Norman</v>
      </c>
      <c r="B767">
        <v>0</v>
      </c>
      <c r="D767">
        <v>1</v>
      </c>
      <c r="E767">
        <v>43</v>
      </c>
      <c r="F767" s="1">
        <v>42423</v>
      </c>
      <c r="G767" s="1">
        <v>42423</v>
      </c>
      <c r="H767">
        <v>17</v>
      </c>
      <c r="I767">
        <v>152</v>
      </c>
      <c r="J767">
        <v>0</v>
      </c>
      <c r="K767">
        <v>35.232937899999996</v>
      </c>
      <c r="L767">
        <v>-97.006161599999999</v>
      </c>
      <c r="M767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67" s="5">
        <f>Table22[[#This Row],[Permit Approval Date]]-Table22[[#This Row],[Permit Submitted Date]]</f>
        <v>0</v>
      </c>
    </row>
    <row r="768" spans="1:14">
      <c r="A768" t="str">
        <f>"Norman"</f>
        <v>Norman</v>
      </c>
      <c r="B768">
        <v>0</v>
      </c>
      <c r="D768">
        <v>1</v>
      </c>
      <c r="E768">
        <v>43</v>
      </c>
      <c r="F768" s="1">
        <v>42431</v>
      </c>
      <c r="G768" s="1">
        <v>42431</v>
      </c>
      <c r="H768">
        <v>14</v>
      </c>
      <c r="I768">
        <v>116.5</v>
      </c>
      <c r="J768">
        <v>0</v>
      </c>
      <c r="K768">
        <v>35.552937899999996</v>
      </c>
      <c r="L768">
        <v>-97.046161600000005</v>
      </c>
      <c r="M768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768" s="5">
        <f>Table22[[#This Row],[Permit Approval Date]]-Table22[[#This Row],[Permit Submitted Date]]</f>
        <v>0</v>
      </c>
    </row>
    <row r="769" spans="1:14">
      <c r="A769" t="str">
        <f>"Norman"</f>
        <v>Norman</v>
      </c>
      <c r="B769">
        <v>0</v>
      </c>
      <c r="D769">
        <v>1</v>
      </c>
      <c r="E769">
        <v>43</v>
      </c>
      <c r="F769" s="1">
        <v>42572</v>
      </c>
      <c r="G769" s="1">
        <v>42572</v>
      </c>
      <c r="H769">
        <v>8</v>
      </c>
      <c r="I769">
        <v>76</v>
      </c>
      <c r="J769">
        <v>0</v>
      </c>
      <c r="K769">
        <v>34.962937899999993</v>
      </c>
      <c r="L769">
        <v>-97.966161600000007</v>
      </c>
      <c r="M769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769" s="5">
        <f>Table22[[#This Row],[Permit Approval Date]]-Table22[[#This Row],[Permit Submitted Date]]</f>
        <v>0</v>
      </c>
    </row>
    <row r="770" spans="1:14">
      <c r="A770" t="str">
        <f>"Norman"</f>
        <v>Norman</v>
      </c>
      <c r="B770">
        <v>0</v>
      </c>
      <c r="C770">
        <v>1</v>
      </c>
      <c r="D770">
        <v>1</v>
      </c>
      <c r="E770">
        <v>43</v>
      </c>
      <c r="F770" s="1">
        <v>42648</v>
      </c>
      <c r="G770" s="1">
        <v>42655</v>
      </c>
      <c r="H770">
        <v>19</v>
      </c>
      <c r="I770">
        <v>150.95000000000002</v>
      </c>
      <c r="J770">
        <v>12.96</v>
      </c>
      <c r="K770">
        <v>35.232937899999996</v>
      </c>
      <c r="L770">
        <v>-97.006161599999999</v>
      </c>
      <c r="M77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70" s="5">
        <f>Table22[[#This Row],[Permit Approval Date]]-Table22[[#This Row],[Permit Submitted Date]]</f>
        <v>3</v>
      </c>
    </row>
    <row r="771" spans="1:14">
      <c r="A771" t="str">
        <f>"Norman"</f>
        <v>Norman</v>
      </c>
      <c r="B771">
        <v>0</v>
      </c>
      <c r="D771">
        <v>2</v>
      </c>
      <c r="E771">
        <v>43</v>
      </c>
      <c r="F771" s="1">
        <v>42663</v>
      </c>
      <c r="G771" s="1">
        <v>42663</v>
      </c>
      <c r="H771">
        <v>3</v>
      </c>
      <c r="I771">
        <v>30.540000000000003</v>
      </c>
      <c r="J771">
        <v>0</v>
      </c>
      <c r="K771">
        <v>35.602937899999993</v>
      </c>
      <c r="L771">
        <v>-97.686161600000005</v>
      </c>
      <c r="M771" s="5">
        <f>ACOS(COS(RADIANS(90-$P$2)) *COS(RADIANS(90-Table225[[#This Row],[Latitude]])) +SIN(RADIANS(90-$P$2)) *SIN(RADIANS(90-Table225[[#This Row],[Latitude]])) *COS(RADIANS($Q$2-Table225[[#This Row],[Longitude]]))) *3958.756</f>
        <v>30.559712201892509</v>
      </c>
      <c r="N771" s="5">
        <f>Table22[[#This Row],[Permit Approval Date]]-Table22[[#This Row],[Permit Submitted Date]]</f>
        <v>0</v>
      </c>
    </row>
    <row r="772" spans="1:14">
      <c r="A772" t="str">
        <f>"Norman"</f>
        <v>Norman</v>
      </c>
      <c r="B772">
        <v>1</v>
      </c>
      <c r="D772">
        <v>2</v>
      </c>
      <c r="E772">
        <v>43</v>
      </c>
      <c r="F772" s="1">
        <v>42892</v>
      </c>
      <c r="G772" s="1">
        <v>42892</v>
      </c>
      <c r="H772">
        <v>12</v>
      </c>
      <c r="I772">
        <v>128.94</v>
      </c>
      <c r="J772">
        <v>0</v>
      </c>
      <c r="K772">
        <v>35.1619283</v>
      </c>
      <c r="L772">
        <v>-97.2165246</v>
      </c>
      <c r="M772" s="5">
        <f>ACOS(COS(RADIANS(90-$P$2)) *COS(RADIANS(90-Table225[[#This Row],[Latitude]])) +SIN(RADIANS(90-$P$2)) *SIN(RADIANS(90-Table225[[#This Row],[Latitude]])) *COS(RADIANS($Q$2-Table225[[#This Row],[Longitude]]))) *3958.756</f>
        <v>13.346642592329129</v>
      </c>
      <c r="N772" s="5">
        <f>Table22[[#This Row],[Permit Approval Date]]-Table22[[#This Row],[Permit Submitted Date]]</f>
        <v>13</v>
      </c>
    </row>
    <row r="773" spans="1:14">
      <c r="A773" t="str">
        <f>"Norman"</f>
        <v>Norman</v>
      </c>
      <c r="B773">
        <v>1</v>
      </c>
      <c r="C773">
        <v>1</v>
      </c>
      <c r="D773">
        <v>2</v>
      </c>
      <c r="E773">
        <v>43</v>
      </c>
      <c r="F773" s="1">
        <v>42941</v>
      </c>
      <c r="G773" s="1">
        <v>42941</v>
      </c>
      <c r="H773">
        <v>18</v>
      </c>
      <c r="I773">
        <v>118.95</v>
      </c>
      <c r="J773">
        <v>19.55</v>
      </c>
      <c r="K773">
        <v>35.270556999999997</v>
      </c>
      <c r="L773">
        <v>-97.260181399999993</v>
      </c>
      <c r="M773" s="5">
        <f>ACOS(COS(RADIANS(90-$P$2)) *COS(RADIANS(90-Table225[[#This Row],[Latitude]])) +SIN(RADIANS(90-$P$2)) *SIN(RADIANS(90-Table225[[#This Row],[Latitude]])) *COS(RADIANS($Q$2-Table225[[#This Row],[Longitude]]))) *3958.756</f>
        <v>11.425758104207031</v>
      </c>
      <c r="N773" s="5">
        <f>Table22[[#This Row],[Permit Approval Date]]-Table22[[#This Row],[Permit Submitted Date]]</f>
        <v>14</v>
      </c>
    </row>
    <row r="774" spans="1:14">
      <c r="A774" t="str">
        <f>"Norman"</f>
        <v>Norman</v>
      </c>
      <c r="B774">
        <v>0</v>
      </c>
      <c r="D774">
        <v>2</v>
      </c>
      <c r="E774">
        <v>43</v>
      </c>
      <c r="F774" s="1">
        <v>42970</v>
      </c>
      <c r="G774" s="1">
        <v>42976</v>
      </c>
      <c r="H774">
        <v>7</v>
      </c>
      <c r="I774">
        <v>61.899999999999991</v>
      </c>
      <c r="J774">
        <v>0</v>
      </c>
      <c r="K774">
        <v>34.992937899999994</v>
      </c>
      <c r="L774">
        <v>-97.256161599999999</v>
      </c>
      <c r="M774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774" s="5">
        <f>Table22[[#This Row],[Permit Approval Date]]-Table22[[#This Row],[Permit Submitted Date]]</f>
        <v>19</v>
      </c>
    </row>
    <row r="775" spans="1:14">
      <c r="A775" t="str">
        <f>"Norman"</f>
        <v>Norman</v>
      </c>
      <c r="B775">
        <v>1</v>
      </c>
      <c r="D775">
        <v>2</v>
      </c>
      <c r="E775">
        <v>43</v>
      </c>
      <c r="F775" s="1">
        <v>43031</v>
      </c>
      <c r="G775" s="1">
        <v>43035</v>
      </c>
      <c r="H775">
        <v>11</v>
      </c>
      <c r="I775">
        <v>56.379999999999995</v>
      </c>
      <c r="J775">
        <v>4.04</v>
      </c>
      <c r="K775">
        <v>35.303925</v>
      </c>
      <c r="L775">
        <v>-97.339213999999998</v>
      </c>
      <c r="M775" s="5">
        <f>ACOS(COS(RADIANS(90-$P$2)) *COS(RADIANS(90-Table225[[#This Row],[Latitude]])) +SIN(RADIANS(90-$P$2)) *SIN(RADIANS(90-Table225[[#This Row],[Latitude]])) *COS(RADIANS($Q$2-Table225[[#This Row],[Longitude]]))) *3958.756</f>
        <v>9.079433648522528</v>
      </c>
      <c r="N775" s="5">
        <f>Table22[[#This Row],[Permit Approval Date]]-Table22[[#This Row],[Permit Submitted Date]]</f>
        <v>12</v>
      </c>
    </row>
    <row r="776" spans="1:14">
      <c r="A776" t="str">
        <f>"Norman"</f>
        <v>Norman</v>
      </c>
      <c r="B776">
        <v>0</v>
      </c>
      <c r="D776">
        <v>2</v>
      </c>
      <c r="E776">
        <v>43</v>
      </c>
      <c r="F776" s="1">
        <v>43091</v>
      </c>
      <c r="G776" s="1">
        <v>43108</v>
      </c>
      <c r="H776">
        <v>6</v>
      </c>
      <c r="I776">
        <v>53.370000000000005</v>
      </c>
      <c r="J776">
        <v>0</v>
      </c>
      <c r="K776">
        <v>35.222937899999998</v>
      </c>
      <c r="L776">
        <v>-97.096161600000002</v>
      </c>
      <c r="M776" s="5">
        <f>ACOS(COS(RADIANS(90-$P$2)) *COS(RADIANS(90-Table225[[#This Row],[Latitude]])) +SIN(RADIANS(90-$P$2)) *SIN(RADIANS(90-Table225[[#This Row],[Latitude]])) *COS(RADIANS($Q$2-Table225[[#This Row],[Longitude]]))) *3958.756</f>
        <v>19.81732509012247</v>
      </c>
      <c r="N776" s="5">
        <f>Table22[[#This Row],[Permit Approval Date]]-Table22[[#This Row],[Permit Submitted Date]]</f>
        <v>0</v>
      </c>
    </row>
    <row r="777" spans="1:14">
      <c r="A777" t="str">
        <f>"Norman"</f>
        <v>Norman</v>
      </c>
      <c r="B777">
        <v>0</v>
      </c>
      <c r="D777">
        <v>1</v>
      </c>
      <c r="E777">
        <v>44</v>
      </c>
      <c r="F777" s="1">
        <v>42418</v>
      </c>
      <c r="G777" s="1">
        <v>42430</v>
      </c>
      <c r="H777">
        <v>26</v>
      </c>
      <c r="I777">
        <v>209.5</v>
      </c>
      <c r="J777">
        <v>2.5</v>
      </c>
      <c r="K777">
        <v>35.362937899999999</v>
      </c>
      <c r="L777">
        <v>-97.116161599999998</v>
      </c>
      <c r="M777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777" s="5">
        <f>Table22[[#This Row],[Permit Approval Date]]-Table22[[#This Row],[Permit Submitted Date]]</f>
        <v>0</v>
      </c>
    </row>
    <row r="778" spans="1:14">
      <c r="A778" t="str">
        <f>"Norman"</f>
        <v>Norman</v>
      </c>
      <c r="B778">
        <v>0</v>
      </c>
      <c r="D778">
        <v>2</v>
      </c>
      <c r="E778">
        <v>44</v>
      </c>
      <c r="F778" s="1">
        <v>42454</v>
      </c>
      <c r="G778" s="1">
        <v>42461</v>
      </c>
      <c r="H778">
        <v>13</v>
      </c>
      <c r="I778">
        <v>101.5</v>
      </c>
      <c r="J778">
        <v>0</v>
      </c>
      <c r="K778">
        <v>34.942937899999997</v>
      </c>
      <c r="L778">
        <v>-97.766161600000004</v>
      </c>
      <c r="M778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778" s="5">
        <f>Table22[[#This Row],[Permit Approval Date]]-Table22[[#This Row],[Permit Submitted Date]]</f>
        <v>0</v>
      </c>
    </row>
    <row r="779" spans="1:14">
      <c r="A779" t="str">
        <f>"Norman"</f>
        <v>Norman</v>
      </c>
      <c r="B779">
        <v>0</v>
      </c>
      <c r="D779">
        <v>2</v>
      </c>
      <c r="E779">
        <v>44</v>
      </c>
      <c r="F779" s="1">
        <v>42536</v>
      </c>
      <c r="G779" s="1">
        <v>42536</v>
      </c>
      <c r="H779">
        <v>25</v>
      </c>
      <c r="I779">
        <v>203.5</v>
      </c>
      <c r="J779">
        <v>3</v>
      </c>
      <c r="K779">
        <v>35.232937899999996</v>
      </c>
      <c r="L779">
        <v>-97.006161599999999</v>
      </c>
      <c r="M77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79" s="5">
        <f>Table22[[#This Row],[Permit Approval Date]]-Table22[[#This Row],[Permit Submitted Date]]</f>
        <v>0</v>
      </c>
    </row>
    <row r="780" spans="1:14">
      <c r="A780" t="str">
        <f>"Norman"</f>
        <v>Norman</v>
      </c>
      <c r="B780">
        <v>0</v>
      </c>
      <c r="D780">
        <v>2</v>
      </c>
      <c r="E780">
        <v>44</v>
      </c>
      <c r="F780" s="1">
        <v>42538</v>
      </c>
      <c r="G780" s="1">
        <v>42559</v>
      </c>
      <c r="H780">
        <v>21</v>
      </c>
      <c r="I780">
        <v>146</v>
      </c>
      <c r="J780">
        <v>1.5</v>
      </c>
      <c r="K780">
        <v>35.352937899999993</v>
      </c>
      <c r="L780">
        <v>-97.196161599999996</v>
      </c>
      <c r="M780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780" s="5">
        <f>Table22[[#This Row],[Permit Approval Date]]-Table22[[#This Row],[Permit Submitted Date]]</f>
        <v>0</v>
      </c>
    </row>
    <row r="781" spans="1:14">
      <c r="A781" t="str">
        <f>"Norman"</f>
        <v>Norman</v>
      </c>
      <c r="B781">
        <v>0</v>
      </c>
      <c r="D781">
        <v>2</v>
      </c>
      <c r="E781">
        <v>44</v>
      </c>
      <c r="F781" s="1">
        <v>42559</v>
      </c>
      <c r="G781" s="1">
        <v>42559</v>
      </c>
      <c r="H781">
        <v>11</v>
      </c>
      <c r="I781">
        <v>79.5</v>
      </c>
      <c r="J781">
        <v>3</v>
      </c>
      <c r="K781">
        <v>35.662937899999996</v>
      </c>
      <c r="L781">
        <v>-97.076161600000006</v>
      </c>
      <c r="M781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781" s="5">
        <f>Table22[[#This Row],[Permit Approval Date]]-Table22[[#This Row],[Permit Submitted Date]]</f>
        <v>5</v>
      </c>
    </row>
    <row r="782" spans="1:14">
      <c r="A782" t="str">
        <f>"Norman"</f>
        <v>Norman</v>
      </c>
      <c r="B782">
        <v>0</v>
      </c>
      <c r="D782">
        <v>1</v>
      </c>
      <c r="E782">
        <v>44</v>
      </c>
      <c r="F782" s="1">
        <v>42591</v>
      </c>
      <c r="G782" s="1">
        <v>42593</v>
      </c>
      <c r="H782">
        <v>14</v>
      </c>
      <c r="I782">
        <v>112.25</v>
      </c>
      <c r="J782">
        <v>0</v>
      </c>
      <c r="K782">
        <v>35.212937899999993</v>
      </c>
      <c r="L782">
        <v>-97.306161599999996</v>
      </c>
      <c r="M782" s="5">
        <f>ACOS(COS(RADIANS(90-$P$2)) *COS(RADIANS(90-Table225[[#This Row],[Latitude]])) +SIN(RADIANS(90-$P$2)) *SIN(RADIANS(90-Table225[[#This Row],[Latitude]])) *COS(RADIANS($Q$2-Table225[[#This Row],[Longitude]]))) *3958.756</f>
        <v>7.9433826566841148</v>
      </c>
      <c r="N782" s="5">
        <f>Table22[[#This Row],[Permit Approval Date]]-Table22[[#This Row],[Permit Submitted Date]]</f>
        <v>15</v>
      </c>
    </row>
    <row r="783" spans="1:14">
      <c r="A783" t="str">
        <f>"Norman"</f>
        <v>Norman</v>
      </c>
      <c r="B783">
        <v>0</v>
      </c>
      <c r="D783">
        <v>1</v>
      </c>
      <c r="E783">
        <v>44</v>
      </c>
      <c r="F783" s="1">
        <v>42681</v>
      </c>
      <c r="G783" s="1">
        <v>42684</v>
      </c>
      <c r="H783">
        <v>9</v>
      </c>
      <c r="I783">
        <v>78.150000000000006</v>
      </c>
      <c r="J783">
        <v>0</v>
      </c>
      <c r="K783">
        <v>35.232937899999996</v>
      </c>
      <c r="L783">
        <v>-97.006161599999999</v>
      </c>
      <c r="M783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83" s="5">
        <f>Table22[[#This Row],[Permit Approval Date]]-Table22[[#This Row],[Permit Submitted Date]]</f>
        <v>0</v>
      </c>
    </row>
    <row r="784" spans="1:14">
      <c r="A784" t="str">
        <f>"Norman"</f>
        <v>Norman</v>
      </c>
      <c r="B784">
        <v>0</v>
      </c>
      <c r="D784">
        <v>2</v>
      </c>
      <c r="E784">
        <v>44</v>
      </c>
      <c r="F784" s="1">
        <v>42744</v>
      </c>
      <c r="G784" s="1">
        <v>42744</v>
      </c>
      <c r="H784">
        <v>10</v>
      </c>
      <c r="I784">
        <v>85.94</v>
      </c>
      <c r="J784">
        <v>5.4499999999999993</v>
      </c>
      <c r="K784">
        <v>34.962937899999993</v>
      </c>
      <c r="L784">
        <v>-97.966161600000007</v>
      </c>
      <c r="M784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784" s="5">
        <f>Table22[[#This Row],[Permit Approval Date]]-Table22[[#This Row],[Permit Submitted Date]]</f>
        <v>0</v>
      </c>
    </row>
    <row r="785" spans="1:14">
      <c r="A785" t="str">
        <f>"Norman"</f>
        <v>Norman</v>
      </c>
      <c r="B785">
        <v>0</v>
      </c>
      <c r="D785">
        <v>2</v>
      </c>
      <c r="E785">
        <v>44</v>
      </c>
      <c r="F785" s="1">
        <v>42773</v>
      </c>
      <c r="G785" s="1">
        <v>42781</v>
      </c>
      <c r="H785">
        <v>11</v>
      </c>
      <c r="I785">
        <v>75.55</v>
      </c>
      <c r="J785">
        <v>0</v>
      </c>
      <c r="K785">
        <v>35.212937899999993</v>
      </c>
      <c r="L785">
        <v>-97.576161600000006</v>
      </c>
      <c r="M785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785" s="5">
        <f>Table22[[#This Row],[Permit Approval Date]]-Table22[[#This Row],[Permit Submitted Date]]</f>
        <v>0</v>
      </c>
    </row>
    <row r="786" spans="1:14">
      <c r="A786" t="str">
        <f>"Norman"</f>
        <v>Norman</v>
      </c>
      <c r="B786">
        <v>0</v>
      </c>
      <c r="C786">
        <v>1</v>
      </c>
      <c r="D786">
        <v>2</v>
      </c>
      <c r="E786">
        <v>44</v>
      </c>
      <c r="F786" s="1">
        <v>42811</v>
      </c>
      <c r="G786" s="1">
        <v>42832</v>
      </c>
      <c r="H786">
        <v>7</v>
      </c>
      <c r="I786">
        <v>48.9</v>
      </c>
      <c r="J786">
        <v>11.17</v>
      </c>
      <c r="K786">
        <v>35.162937899999996</v>
      </c>
      <c r="L786">
        <v>-96.9261616</v>
      </c>
      <c r="M786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786" s="5">
        <f>Table22[[#This Row],[Permit Approval Date]]-Table22[[#This Row],[Permit Submitted Date]]</f>
        <v>7</v>
      </c>
    </row>
    <row r="787" spans="1:14">
      <c r="A787" t="str">
        <f>"Norman"</f>
        <v>Norman</v>
      </c>
      <c r="B787">
        <v>0</v>
      </c>
      <c r="D787">
        <v>2</v>
      </c>
      <c r="E787">
        <v>44</v>
      </c>
      <c r="F787" s="1">
        <v>42829</v>
      </c>
      <c r="G787" s="1">
        <v>42837</v>
      </c>
      <c r="H787">
        <v>11</v>
      </c>
      <c r="I787">
        <v>94.16</v>
      </c>
      <c r="J787">
        <v>0</v>
      </c>
      <c r="K787">
        <v>35.072937899999999</v>
      </c>
      <c r="L787">
        <v>-97.396161599999999</v>
      </c>
      <c r="M787" s="5">
        <f>ACOS(COS(RADIANS(90-$P$2)) *COS(RADIANS(90-Table225[[#This Row],[Latitude]])) +SIN(RADIANS(90-$P$2)) *SIN(RADIANS(90-Table225[[#This Row],[Latitude]])) *COS(RADIANS($Q$2-Table225[[#This Row],[Longitude]]))) *3958.756</f>
        <v>9.6301363463523302</v>
      </c>
      <c r="N787" s="5">
        <f>Table22[[#This Row],[Permit Approval Date]]-Table22[[#This Row],[Permit Submitted Date]]</f>
        <v>0</v>
      </c>
    </row>
    <row r="788" spans="1:14">
      <c r="A788" t="str">
        <f>"Norman"</f>
        <v>Norman</v>
      </c>
      <c r="B788">
        <v>0</v>
      </c>
      <c r="D788">
        <v>1</v>
      </c>
      <c r="E788">
        <v>44</v>
      </c>
      <c r="F788" s="1">
        <v>42874</v>
      </c>
      <c r="G788" s="1">
        <v>42893</v>
      </c>
      <c r="H788">
        <v>12</v>
      </c>
      <c r="I788">
        <v>80.899999999999991</v>
      </c>
      <c r="J788">
        <v>0</v>
      </c>
      <c r="K788">
        <v>35.172937899999994</v>
      </c>
      <c r="L788">
        <v>-97.336161599999997</v>
      </c>
      <c r="M788" s="5">
        <f>ACOS(COS(RADIANS(90-$P$2)) *COS(RADIANS(90-Table225[[#This Row],[Latitude]])) +SIN(RADIANS(90-$P$2)) *SIN(RADIANS(90-Table225[[#This Row],[Latitude]])) *COS(RADIANS($Q$2-Table225[[#This Row],[Longitude]]))) *3958.756</f>
        <v>6.6439574838635096</v>
      </c>
      <c r="N788" s="5">
        <f>Table22[[#This Row],[Permit Approval Date]]-Table22[[#This Row],[Permit Submitted Date]]</f>
        <v>0</v>
      </c>
    </row>
    <row r="789" spans="1:14">
      <c r="A789" t="str">
        <f>"Norman"</f>
        <v>Norman</v>
      </c>
      <c r="B789">
        <v>1</v>
      </c>
      <c r="D789">
        <v>2</v>
      </c>
      <c r="E789">
        <v>44</v>
      </c>
      <c r="F789" s="1">
        <v>42937</v>
      </c>
      <c r="G789" s="1">
        <v>42937</v>
      </c>
      <c r="H789">
        <v>17</v>
      </c>
      <c r="I789">
        <v>119.50000000000001</v>
      </c>
      <c r="J789">
        <v>6.25</v>
      </c>
      <c r="K789">
        <v>35.440556999999998</v>
      </c>
      <c r="L789">
        <v>-97.650181400000008</v>
      </c>
      <c r="M789" s="5">
        <f>ACOS(COS(RADIANS(90-$P$2)) *COS(RADIANS(90-Table225[[#This Row],[Latitude]])) +SIN(RADIANS(90-$P$2)) *SIN(RADIANS(90-Table225[[#This Row],[Latitude]])) *COS(RADIANS($Q$2-Table225[[#This Row],[Longitude]]))) *3958.756</f>
        <v>19.853895442695702</v>
      </c>
      <c r="N789" s="5">
        <f>Table22[[#This Row],[Permit Approval Date]]-Table22[[#This Row],[Permit Submitted Date]]</f>
        <v>1</v>
      </c>
    </row>
    <row r="790" spans="1:14">
      <c r="A790" t="str">
        <f>"Norman"</f>
        <v>Norman</v>
      </c>
      <c r="B790">
        <v>0</v>
      </c>
      <c r="D790">
        <v>2</v>
      </c>
      <c r="E790">
        <v>44</v>
      </c>
      <c r="F790" s="1">
        <v>42970</v>
      </c>
      <c r="G790" s="1">
        <v>42976</v>
      </c>
      <c r="H790">
        <v>14</v>
      </c>
      <c r="I790">
        <v>130.11000000000001</v>
      </c>
      <c r="J790">
        <v>0</v>
      </c>
      <c r="K790">
        <v>34.902937899999998</v>
      </c>
      <c r="L790">
        <v>-97.376161600000003</v>
      </c>
      <c r="M790" s="5">
        <f>ACOS(COS(RADIANS(90-$P$2)) *COS(RADIANS(90-Table225[[#This Row],[Latitude]])) +SIN(RADIANS(90-$P$2)) *SIN(RADIANS(90-Table225[[#This Row],[Latitude]])) *COS(RADIANS($Q$2-Table225[[#This Row],[Longitude]]))) *3958.756</f>
        <v>21.320085098479392</v>
      </c>
      <c r="N790" s="5">
        <f>Table22[[#This Row],[Permit Approval Date]]-Table22[[#This Row],[Permit Submitted Date]]</f>
        <v>7</v>
      </c>
    </row>
    <row r="791" spans="1:14">
      <c r="A791" t="str">
        <f>"Norman"</f>
        <v>Norman</v>
      </c>
      <c r="B791">
        <v>1</v>
      </c>
      <c r="D791">
        <v>2</v>
      </c>
      <c r="E791">
        <v>44</v>
      </c>
      <c r="F791" s="1">
        <v>43011</v>
      </c>
      <c r="G791" s="1">
        <v>43019</v>
      </c>
      <c r="H791">
        <v>5</v>
      </c>
      <c r="I791">
        <v>59.36</v>
      </c>
      <c r="J791">
        <v>0</v>
      </c>
      <c r="K791">
        <v>35.153925000000001</v>
      </c>
      <c r="L791">
        <v>-97.259214</v>
      </c>
      <c r="M791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791" s="5">
        <f>Table22[[#This Row],[Permit Approval Date]]-Table22[[#This Row],[Permit Submitted Date]]</f>
        <v>7</v>
      </c>
    </row>
    <row r="792" spans="1:14">
      <c r="A792" t="str">
        <f>"Norman"</f>
        <v>Norman</v>
      </c>
      <c r="B792">
        <v>1</v>
      </c>
      <c r="D792">
        <v>2</v>
      </c>
      <c r="E792">
        <v>44</v>
      </c>
      <c r="F792" s="1">
        <v>43046</v>
      </c>
      <c r="G792" s="1">
        <v>43048</v>
      </c>
      <c r="H792">
        <v>18</v>
      </c>
      <c r="I792">
        <v>183.96999999999997</v>
      </c>
      <c r="J792">
        <v>0</v>
      </c>
      <c r="K792">
        <v>35.140954999999998</v>
      </c>
      <c r="L792">
        <v>-97.121639999999999</v>
      </c>
      <c r="M792" s="5">
        <f>ACOS(COS(RADIANS(90-$P$2)) *COS(RADIANS(90-Table225[[#This Row],[Latitude]])) +SIN(RADIANS(90-$P$2)) *SIN(RADIANS(90-Table225[[#This Row],[Latitude]])) *COS(RADIANS($Q$2-Table225[[#This Row],[Longitude]]))) *3958.756</f>
        <v>18.897392488293068</v>
      </c>
      <c r="N792" s="5">
        <f>Table22[[#This Row],[Permit Approval Date]]-Table22[[#This Row],[Permit Submitted Date]]</f>
        <v>0</v>
      </c>
    </row>
    <row r="793" spans="1:14">
      <c r="A793" t="str">
        <f>"Norman"</f>
        <v>Norman</v>
      </c>
      <c r="B793">
        <v>0</v>
      </c>
      <c r="D793">
        <v>1</v>
      </c>
      <c r="E793">
        <v>45</v>
      </c>
      <c r="F793" s="1">
        <v>42445</v>
      </c>
      <c r="G793" s="1">
        <v>42445</v>
      </c>
      <c r="H793">
        <v>28</v>
      </c>
      <c r="I793">
        <v>260.25</v>
      </c>
      <c r="J793">
        <v>0</v>
      </c>
      <c r="K793">
        <v>35.232937899999996</v>
      </c>
      <c r="L793">
        <v>-97.006161599999999</v>
      </c>
      <c r="M793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93" s="5">
        <f>Table22[[#This Row],[Permit Approval Date]]-Table22[[#This Row],[Permit Submitted Date]]</f>
        <v>0</v>
      </c>
    </row>
    <row r="794" spans="1:14">
      <c r="A794" t="str">
        <f>"Norman"</f>
        <v>Norman</v>
      </c>
      <c r="B794">
        <v>0</v>
      </c>
      <c r="D794">
        <v>1</v>
      </c>
      <c r="E794">
        <v>45</v>
      </c>
      <c r="F794" s="1">
        <v>42480</v>
      </c>
      <c r="G794" s="1">
        <v>42480</v>
      </c>
      <c r="H794">
        <v>4</v>
      </c>
      <c r="I794">
        <v>40</v>
      </c>
      <c r="J794">
        <v>0</v>
      </c>
      <c r="K794">
        <v>35.472937899999998</v>
      </c>
      <c r="L794">
        <v>-97.026161599999995</v>
      </c>
      <c r="M794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794" s="5">
        <f>Table22[[#This Row],[Permit Approval Date]]-Table22[[#This Row],[Permit Submitted Date]]</f>
        <v>6</v>
      </c>
    </row>
    <row r="795" spans="1:14">
      <c r="A795" t="str">
        <f>"Norman"</f>
        <v>Norman</v>
      </c>
      <c r="B795">
        <v>0</v>
      </c>
      <c r="C795">
        <v>1</v>
      </c>
      <c r="D795">
        <v>2</v>
      </c>
      <c r="E795">
        <v>45</v>
      </c>
      <c r="F795" s="1">
        <v>42500</v>
      </c>
      <c r="G795" s="1">
        <v>42510</v>
      </c>
      <c r="H795">
        <v>24</v>
      </c>
      <c r="I795">
        <v>181.5</v>
      </c>
      <c r="J795">
        <v>20.83</v>
      </c>
      <c r="K795">
        <v>34.962937899999993</v>
      </c>
      <c r="L795">
        <v>-97.966161600000007</v>
      </c>
      <c r="M795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795" s="5">
        <f>Table22[[#This Row],[Permit Approval Date]]-Table22[[#This Row],[Permit Submitted Date]]</f>
        <v>0</v>
      </c>
    </row>
    <row r="796" spans="1:14">
      <c r="A796" t="str">
        <f>"Norman"</f>
        <v>Norman</v>
      </c>
      <c r="B796">
        <v>0</v>
      </c>
      <c r="D796">
        <v>2</v>
      </c>
      <c r="E796">
        <v>45</v>
      </c>
      <c r="F796" s="1">
        <v>42552</v>
      </c>
      <c r="G796" s="1">
        <v>42552</v>
      </c>
      <c r="H796">
        <v>23</v>
      </c>
      <c r="I796">
        <v>189.5</v>
      </c>
      <c r="J796">
        <v>0</v>
      </c>
      <c r="K796">
        <v>35.432937899999999</v>
      </c>
      <c r="L796">
        <v>-96.936161600000005</v>
      </c>
      <c r="M796" s="5">
        <f>ACOS(COS(RADIANS(90-$P$2)) *COS(RADIANS(90-Table225[[#This Row],[Latitude]])) +SIN(RADIANS(90-$P$2)) *SIN(RADIANS(90-Table225[[#This Row],[Latitude]])) *COS(RADIANS($Q$2-Table225[[#This Row],[Longitude]]))) *3958.756</f>
        <v>32.769714734284818</v>
      </c>
      <c r="N796" s="5">
        <f>Table22[[#This Row],[Permit Approval Date]]-Table22[[#This Row],[Permit Submitted Date]]</f>
        <v>0</v>
      </c>
    </row>
    <row r="797" spans="1:14">
      <c r="A797" t="str">
        <f>"Norman"</f>
        <v>Norman</v>
      </c>
      <c r="B797">
        <v>0</v>
      </c>
      <c r="D797">
        <v>2</v>
      </c>
      <c r="E797">
        <v>45</v>
      </c>
      <c r="F797" s="1">
        <v>42579</v>
      </c>
      <c r="G797" s="1">
        <v>42579</v>
      </c>
      <c r="H797">
        <v>11</v>
      </c>
      <c r="I797">
        <v>75.17</v>
      </c>
      <c r="J797">
        <v>0</v>
      </c>
      <c r="K797">
        <v>34.962937899999993</v>
      </c>
      <c r="L797">
        <v>-97.966161600000007</v>
      </c>
      <c r="M79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797" s="5">
        <f>Table22[[#This Row],[Permit Approval Date]]-Table22[[#This Row],[Permit Submitted Date]]</f>
        <v>0</v>
      </c>
    </row>
    <row r="798" spans="1:14">
      <c r="A798" t="str">
        <f>"Norman"</f>
        <v>Norman</v>
      </c>
      <c r="B798">
        <v>0</v>
      </c>
      <c r="D798">
        <v>2</v>
      </c>
      <c r="E798">
        <v>45</v>
      </c>
      <c r="F798" s="1">
        <v>42586</v>
      </c>
      <c r="G798" s="1">
        <v>42586</v>
      </c>
      <c r="H798">
        <v>6</v>
      </c>
      <c r="I798">
        <v>64</v>
      </c>
      <c r="J798">
        <v>0</v>
      </c>
      <c r="K798">
        <v>36.002937899999999</v>
      </c>
      <c r="L798">
        <v>-97.346161600000002</v>
      </c>
      <c r="M798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798" s="5">
        <f>Table22[[#This Row],[Permit Approval Date]]-Table22[[#This Row],[Permit Submitted Date]]</f>
        <v>0</v>
      </c>
    </row>
    <row r="799" spans="1:14">
      <c r="A799" t="str">
        <f>"Norman"</f>
        <v>Norman</v>
      </c>
      <c r="B799">
        <v>0</v>
      </c>
      <c r="D799">
        <v>3</v>
      </c>
      <c r="E799">
        <v>45</v>
      </c>
      <c r="F799" s="1">
        <v>42803</v>
      </c>
      <c r="G799" s="1">
        <v>42808</v>
      </c>
      <c r="H799">
        <v>23</v>
      </c>
      <c r="I799">
        <v>165.1</v>
      </c>
      <c r="J799">
        <v>0</v>
      </c>
      <c r="K799">
        <v>35.232937899999996</v>
      </c>
      <c r="L799">
        <v>-97.006161599999999</v>
      </c>
      <c r="M79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799" s="5">
        <f>Table22[[#This Row],[Permit Approval Date]]-Table22[[#This Row],[Permit Submitted Date]]</f>
        <v>3</v>
      </c>
    </row>
    <row r="800" spans="1:14">
      <c r="A800" t="str">
        <f>"Norman"</f>
        <v>Norman</v>
      </c>
      <c r="B800">
        <v>0</v>
      </c>
      <c r="D800">
        <v>2</v>
      </c>
      <c r="E800">
        <v>45</v>
      </c>
      <c r="F800" s="1">
        <v>42814</v>
      </c>
      <c r="G800" s="1">
        <v>42817</v>
      </c>
      <c r="H800">
        <v>13</v>
      </c>
      <c r="I800">
        <v>102.05999999999999</v>
      </c>
      <c r="J800">
        <v>0</v>
      </c>
      <c r="K800">
        <v>35.362937899999999</v>
      </c>
      <c r="L800">
        <v>-97.236161600000003</v>
      </c>
      <c r="M800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800" s="5">
        <f>Table22[[#This Row],[Permit Approval Date]]-Table22[[#This Row],[Permit Submitted Date]]</f>
        <v>7</v>
      </c>
    </row>
    <row r="801" spans="1:14">
      <c r="A801" t="str">
        <f>"Norman"</f>
        <v>Norman</v>
      </c>
      <c r="B801">
        <v>0</v>
      </c>
      <c r="D801">
        <v>2</v>
      </c>
      <c r="E801">
        <v>45</v>
      </c>
      <c r="F801" s="1">
        <v>42961</v>
      </c>
      <c r="G801" s="1">
        <v>42971</v>
      </c>
      <c r="H801">
        <v>8</v>
      </c>
      <c r="I801">
        <v>72.319999999999993</v>
      </c>
      <c r="J801">
        <v>0</v>
      </c>
      <c r="K801">
        <v>35.162937899999996</v>
      </c>
      <c r="L801">
        <v>-96.9261616</v>
      </c>
      <c r="M801" s="5">
        <f>ACOS(COS(RADIANS(90-$P$2)) *COS(RADIANS(90-Table225[[#This Row],[Latitude]])) +SIN(RADIANS(90-$P$2)) *SIN(RADIANS(90-Table225[[#This Row],[Latitude]])) *COS(RADIANS($Q$2-Table225[[#This Row],[Longitude]]))) *3958.756</f>
        <v>29.540907678509793</v>
      </c>
      <c r="N801" s="5">
        <f>Table22[[#This Row],[Permit Approval Date]]-Table22[[#This Row],[Permit Submitted Date]]</f>
        <v>0</v>
      </c>
    </row>
    <row r="802" spans="1:14">
      <c r="A802" t="str">
        <f>"Norman"</f>
        <v>Norman</v>
      </c>
      <c r="B802">
        <v>0</v>
      </c>
      <c r="D802">
        <v>2</v>
      </c>
      <c r="E802">
        <v>45</v>
      </c>
      <c r="F802" s="1">
        <v>43047</v>
      </c>
      <c r="G802" s="1">
        <v>43048</v>
      </c>
      <c r="H802">
        <v>10</v>
      </c>
      <c r="I802">
        <v>61.58</v>
      </c>
      <c r="J802">
        <v>0</v>
      </c>
      <c r="K802">
        <v>36.292937899999998</v>
      </c>
      <c r="L802">
        <v>-97.566161600000001</v>
      </c>
      <c r="M802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802" s="5">
        <f>Table22[[#This Row],[Permit Approval Date]]-Table22[[#This Row],[Permit Submitted Date]]</f>
        <v>16</v>
      </c>
    </row>
    <row r="803" spans="1:14">
      <c r="A803" t="str">
        <f>"Norman"</f>
        <v>Norman</v>
      </c>
      <c r="B803">
        <v>0</v>
      </c>
      <c r="D803">
        <v>1</v>
      </c>
      <c r="E803">
        <v>46</v>
      </c>
      <c r="F803" s="1">
        <v>42373</v>
      </c>
      <c r="G803" s="1">
        <v>42388</v>
      </c>
      <c r="H803">
        <v>4</v>
      </c>
      <c r="I803">
        <v>36</v>
      </c>
      <c r="J803">
        <v>0</v>
      </c>
      <c r="K803">
        <v>35.232937899999996</v>
      </c>
      <c r="L803">
        <v>-97.1761616</v>
      </c>
      <c r="M803" s="5">
        <f>ACOS(COS(RADIANS(90-$P$2)) *COS(RADIANS(90-Table225[[#This Row],[Latitude]])) +SIN(RADIANS(90-$P$2)) *SIN(RADIANS(90-Table225[[#This Row],[Latitude]])) *COS(RADIANS($Q$2-Table225[[#This Row],[Longitude]]))) *3958.756</f>
        <v>15.378616388051286</v>
      </c>
      <c r="N803" s="5">
        <f>Table22[[#This Row],[Permit Approval Date]]-Table22[[#This Row],[Permit Submitted Date]]</f>
        <v>7</v>
      </c>
    </row>
    <row r="804" spans="1:14">
      <c r="A804" t="str">
        <f>"Norman"</f>
        <v>Norman</v>
      </c>
      <c r="B804">
        <v>0</v>
      </c>
      <c r="D804">
        <v>2</v>
      </c>
      <c r="E804">
        <v>46</v>
      </c>
      <c r="F804" s="1">
        <v>42461</v>
      </c>
      <c r="G804" s="1">
        <v>42461</v>
      </c>
      <c r="H804">
        <v>7</v>
      </c>
      <c r="I804">
        <v>62</v>
      </c>
      <c r="J804">
        <v>0</v>
      </c>
      <c r="K804">
        <v>35.232937899999996</v>
      </c>
      <c r="L804">
        <v>-97.006161599999999</v>
      </c>
      <c r="M804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04" s="5">
        <f>Table22[[#This Row],[Permit Approval Date]]-Table22[[#This Row],[Permit Submitted Date]]</f>
        <v>0</v>
      </c>
    </row>
    <row r="805" spans="1:14">
      <c r="A805" t="str">
        <f>"Norman"</f>
        <v>Norman</v>
      </c>
      <c r="B805">
        <v>0</v>
      </c>
      <c r="D805">
        <v>1</v>
      </c>
      <c r="E805">
        <v>46</v>
      </c>
      <c r="F805" s="1">
        <v>42488</v>
      </c>
      <c r="G805" s="1">
        <v>42488</v>
      </c>
      <c r="H805">
        <v>6</v>
      </c>
      <c r="I805">
        <v>54.5</v>
      </c>
      <c r="J805">
        <v>0</v>
      </c>
      <c r="K805">
        <v>36.152937899999998</v>
      </c>
      <c r="L805">
        <v>-97.976161599999998</v>
      </c>
      <c r="M805" s="5">
        <f>ACOS(COS(RADIANS(90-$P$2)) *COS(RADIANS(90-Table225[[#This Row],[Latitude]])) +SIN(RADIANS(90-$P$2)) *SIN(RADIANS(90-Table225[[#This Row],[Latitude]])) *COS(RADIANS($Q$2-Table225[[#This Row],[Longitude]]))) *3958.756</f>
        <v>71.856157084496488</v>
      </c>
      <c r="N805" s="5">
        <f>Table22[[#This Row],[Permit Approval Date]]-Table22[[#This Row],[Permit Submitted Date]]</f>
        <v>5</v>
      </c>
    </row>
    <row r="806" spans="1:14">
      <c r="A806" t="str">
        <f>"Norman"</f>
        <v>Norman</v>
      </c>
      <c r="B806">
        <v>0</v>
      </c>
      <c r="D806">
        <v>1</v>
      </c>
      <c r="E806">
        <v>46</v>
      </c>
      <c r="F806" s="1">
        <v>42531</v>
      </c>
      <c r="G806" s="1">
        <v>42537</v>
      </c>
      <c r="H806">
        <v>7</v>
      </c>
      <c r="I806">
        <v>57.5</v>
      </c>
      <c r="J806">
        <v>0</v>
      </c>
      <c r="K806">
        <v>35.362937899999999</v>
      </c>
      <c r="L806">
        <v>-97.116161599999998</v>
      </c>
      <c r="M806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806" s="5">
        <f>Table22[[#This Row],[Permit Approval Date]]-Table22[[#This Row],[Permit Submitted Date]]</f>
        <v>0</v>
      </c>
    </row>
    <row r="807" spans="1:14">
      <c r="A807" t="str">
        <f>"Norman"</f>
        <v>Norman</v>
      </c>
      <c r="B807">
        <v>0</v>
      </c>
      <c r="D807">
        <v>2</v>
      </c>
      <c r="E807">
        <v>46</v>
      </c>
      <c r="F807" s="1">
        <v>42564</v>
      </c>
      <c r="G807" s="1">
        <v>42570</v>
      </c>
      <c r="H807">
        <v>11</v>
      </c>
      <c r="I807">
        <v>86.5</v>
      </c>
      <c r="J807">
        <v>0</v>
      </c>
      <c r="K807">
        <v>35.362937899999999</v>
      </c>
      <c r="L807">
        <v>-97.236161600000003</v>
      </c>
      <c r="M807" s="5">
        <f>ACOS(COS(RADIANS(90-$P$2)) *COS(RADIANS(90-Table225[[#This Row],[Latitude]])) +SIN(RADIANS(90-$P$2)) *SIN(RADIANS(90-Table225[[#This Row],[Latitude]])) *COS(RADIANS($Q$2-Table225[[#This Row],[Longitude]]))) *3958.756</f>
        <v>16.07386776250852</v>
      </c>
      <c r="N807" s="5">
        <f>Table22[[#This Row],[Permit Approval Date]]-Table22[[#This Row],[Permit Submitted Date]]</f>
        <v>0</v>
      </c>
    </row>
    <row r="808" spans="1:14">
      <c r="A808" t="str">
        <f>"Norman"</f>
        <v>Norman</v>
      </c>
      <c r="B808">
        <v>0</v>
      </c>
      <c r="D808">
        <v>1</v>
      </c>
      <c r="E808">
        <v>46</v>
      </c>
      <c r="F808" s="1">
        <v>42576</v>
      </c>
      <c r="G808" s="1">
        <v>42576</v>
      </c>
      <c r="H808">
        <v>7</v>
      </c>
      <c r="I808">
        <v>56</v>
      </c>
      <c r="J808">
        <v>0</v>
      </c>
      <c r="K808">
        <v>34.962937899999993</v>
      </c>
      <c r="L808">
        <v>-97.966161600000007</v>
      </c>
      <c r="M808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08" s="5">
        <f>Table22[[#This Row],[Permit Approval Date]]-Table22[[#This Row],[Permit Submitted Date]]</f>
        <v>10</v>
      </c>
    </row>
    <row r="809" spans="1:14">
      <c r="A809" t="str">
        <f>"Norman"</f>
        <v>Norman</v>
      </c>
      <c r="B809">
        <v>0</v>
      </c>
      <c r="D809">
        <v>2</v>
      </c>
      <c r="E809">
        <v>46</v>
      </c>
      <c r="F809" s="1">
        <v>42684</v>
      </c>
      <c r="G809" s="1">
        <v>42684</v>
      </c>
      <c r="H809">
        <v>12</v>
      </c>
      <c r="I809">
        <v>115.66</v>
      </c>
      <c r="J809">
        <v>0</v>
      </c>
      <c r="K809">
        <v>35.552937899999996</v>
      </c>
      <c r="L809">
        <v>-97.046161600000005</v>
      </c>
      <c r="M809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809" s="5">
        <f>Table22[[#This Row],[Permit Approval Date]]-Table22[[#This Row],[Permit Submitted Date]]</f>
        <v>7</v>
      </c>
    </row>
    <row r="810" spans="1:14">
      <c r="A810" t="str">
        <f>"Norman"</f>
        <v>Norman</v>
      </c>
      <c r="B810">
        <v>0</v>
      </c>
      <c r="D810">
        <v>1</v>
      </c>
      <c r="E810">
        <v>46</v>
      </c>
      <c r="F810" s="1">
        <v>42748</v>
      </c>
      <c r="G810" s="1">
        <v>42748</v>
      </c>
      <c r="H810">
        <v>17</v>
      </c>
      <c r="I810">
        <v>116.89999999999999</v>
      </c>
      <c r="J810">
        <v>0</v>
      </c>
      <c r="K810">
        <v>35.212937899999993</v>
      </c>
      <c r="L810">
        <v>-97.576161600000006</v>
      </c>
      <c r="M810" s="5">
        <f>ACOS(COS(RADIANS(90-$P$2)) *COS(RADIANS(90-Table225[[#This Row],[Latitude]])) +SIN(RADIANS(90-$P$2)) *SIN(RADIANS(90-Table225[[#This Row],[Latitude]])) *COS(RADIANS($Q$2-Table225[[#This Row],[Longitude]]))) *3958.756</f>
        <v>7.3284066219263675</v>
      </c>
      <c r="N810" s="5">
        <f>Table22[[#This Row],[Permit Approval Date]]-Table22[[#This Row],[Permit Submitted Date]]</f>
        <v>0</v>
      </c>
    </row>
    <row r="811" spans="1:14">
      <c r="A811" t="str">
        <f>"Norman"</f>
        <v>Norman</v>
      </c>
      <c r="B811">
        <v>0</v>
      </c>
      <c r="D811">
        <v>2</v>
      </c>
      <c r="E811">
        <v>46</v>
      </c>
      <c r="F811" s="1">
        <v>42753</v>
      </c>
      <c r="G811" s="1">
        <v>42753</v>
      </c>
      <c r="H811">
        <v>15</v>
      </c>
      <c r="I811">
        <v>133.47</v>
      </c>
      <c r="J811">
        <v>0</v>
      </c>
      <c r="K811">
        <v>36.262937899999997</v>
      </c>
      <c r="L811">
        <v>-97.766161600000004</v>
      </c>
      <c r="M811" s="5">
        <f>ACOS(COS(RADIANS(90-$P$2)) *COS(RADIANS(90-Table225[[#This Row],[Latitude]])) +SIN(RADIANS(90-$P$2)) *SIN(RADIANS(90-Table225[[#This Row],[Latitude]])) *COS(RADIANS($Q$2-Table225[[#This Row],[Longitude]]))) *3958.756</f>
        <v>75.189491667285424</v>
      </c>
      <c r="N811" s="5">
        <f>Table22[[#This Row],[Permit Approval Date]]-Table22[[#This Row],[Permit Submitted Date]]</f>
        <v>7</v>
      </c>
    </row>
    <row r="812" spans="1:14">
      <c r="A812" t="str">
        <f>"Norman"</f>
        <v>Norman</v>
      </c>
      <c r="B812">
        <v>0</v>
      </c>
      <c r="C812">
        <v>1</v>
      </c>
      <c r="D812">
        <v>2</v>
      </c>
      <c r="E812">
        <v>46</v>
      </c>
      <c r="F812" s="1">
        <v>42796</v>
      </c>
      <c r="G812" s="1">
        <v>42814</v>
      </c>
      <c r="H812">
        <v>9</v>
      </c>
      <c r="I812">
        <v>65.91</v>
      </c>
      <c r="J812">
        <v>19.329999999999998</v>
      </c>
      <c r="K812">
        <v>35.202937899999995</v>
      </c>
      <c r="L812">
        <v>-97.206161600000001</v>
      </c>
      <c r="M812" s="5">
        <f>ACOS(COS(RADIANS(90-$P$2)) *COS(RADIANS(90-Table225[[#This Row],[Latitude]])) +SIN(RADIANS(90-$P$2)) *SIN(RADIANS(90-Table225[[#This Row],[Latitude]])) *COS(RADIANS($Q$2-Table225[[#This Row],[Longitude]]))) *3958.756</f>
        <v>13.577014277156541</v>
      </c>
      <c r="N812" s="5">
        <f>Table22[[#This Row],[Permit Approval Date]]-Table22[[#This Row],[Permit Submitted Date]]</f>
        <v>0</v>
      </c>
    </row>
    <row r="813" spans="1:14">
      <c r="A813" t="str">
        <f>"Norman"</f>
        <v>Norman</v>
      </c>
      <c r="B813">
        <v>0</v>
      </c>
      <c r="D813">
        <v>2</v>
      </c>
      <c r="E813">
        <v>46</v>
      </c>
      <c r="F813" s="1">
        <v>43010</v>
      </c>
      <c r="G813" s="1">
        <v>43010</v>
      </c>
      <c r="H813">
        <v>30</v>
      </c>
      <c r="I813">
        <v>258.54999999999995</v>
      </c>
      <c r="J813">
        <v>0</v>
      </c>
      <c r="K813">
        <v>35.482937899999996</v>
      </c>
      <c r="L813">
        <v>-97.206161600000001</v>
      </c>
      <c r="M813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813" s="5">
        <f>Table22[[#This Row],[Permit Approval Date]]-Table22[[#This Row],[Permit Submitted Date]]</f>
        <v>4</v>
      </c>
    </row>
    <row r="814" spans="1:14">
      <c r="A814" t="str">
        <f>"Norman"</f>
        <v>Norman</v>
      </c>
      <c r="B814">
        <v>0</v>
      </c>
      <c r="D814">
        <v>2</v>
      </c>
      <c r="E814">
        <v>47</v>
      </c>
      <c r="F814" s="1">
        <v>42430</v>
      </c>
      <c r="G814" s="1">
        <v>42430</v>
      </c>
      <c r="H814">
        <v>15</v>
      </c>
      <c r="I814">
        <v>149.5</v>
      </c>
      <c r="J814">
        <v>0</v>
      </c>
      <c r="K814">
        <v>35.362937899999999</v>
      </c>
      <c r="L814">
        <v>-96.886161600000008</v>
      </c>
      <c r="M814" s="5">
        <f>ACOS(COS(RADIANS(90-$P$2)) *COS(RADIANS(90-Table225[[#This Row],[Latitude]])) +SIN(RADIANS(90-$P$2)) *SIN(RADIANS(90-Table225[[#This Row],[Latitude]])) *COS(RADIANS($Q$2-Table225[[#This Row],[Longitude]]))) *3958.756</f>
        <v>33.416558821029874</v>
      </c>
      <c r="N814" s="5">
        <f>Table22[[#This Row],[Permit Approval Date]]-Table22[[#This Row],[Permit Submitted Date]]</f>
        <v>0</v>
      </c>
    </row>
    <row r="815" spans="1:14">
      <c r="A815" t="str">
        <f>"Norman"</f>
        <v>Norman</v>
      </c>
      <c r="B815">
        <v>0</v>
      </c>
      <c r="C815">
        <v>1</v>
      </c>
      <c r="D815">
        <v>1</v>
      </c>
      <c r="E815">
        <v>47</v>
      </c>
      <c r="F815" s="1">
        <v>42443</v>
      </c>
      <c r="G815" s="1">
        <v>42446</v>
      </c>
      <c r="H815">
        <v>9</v>
      </c>
      <c r="I815">
        <v>57</v>
      </c>
      <c r="J815">
        <v>15</v>
      </c>
      <c r="K815">
        <v>35.472937899999998</v>
      </c>
      <c r="L815">
        <v>-97.026161599999995</v>
      </c>
      <c r="M815" s="5">
        <f>ACOS(COS(RADIANS(90-$P$2)) *COS(RADIANS(90-Table225[[#This Row],[Latitude]])) +SIN(RADIANS(90-$P$2)) *SIN(RADIANS(90-Table225[[#This Row],[Latitude]])) *COS(RADIANS($Q$2-Table225[[#This Row],[Longitude]]))) *3958.756</f>
        <v>30.026275671280082</v>
      </c>
      <c r="N815" s="5">
        <f>Table22[[#This Row],[Permit Approval Date]]-Table22[[#This Row],[Permit Submitted Date]]</f>
        <v>1</v>
      </c>
    </row>
    <row r="816" spans="1:14">
      <c r="A816" t="str">
        <f>"Norman"</f>
        <v>Norman</v>
      </c>
      <c r="B816">
        <v>0</v>
      </c>
      <c r="D816">
        <v>1</v>
      </c>
      <c r="E816">
        <v>47</v>
      </c>
      <c r="F816" s="1">
        <v>42465</v>
      </c>
      <c r="G816" s="1">
        <v>42472</v>
      </c>
      <c r="H816">
        <v>9</v>
      </c>
      <c r="I816">
        <v>81</v>
      </c>
      <c r="J816">
        <v>0</v>
      </c>
      <c r="K816">
        <v>36.292937899999998</v>
      </c>
      <c r="L816">
        <v>-97.566161600000001</v>
      </c>
      <c r="M816" s="5">
        <f>ACOS(COS(RADIANS(90-$P$2)) *COS(RADIANS(90-Table225[[#This Row],[Latitude]])) +SIN(RADIANS(90-$P$2)) *SIN(RADIANS(90-Table225[[#This Row],[Latitude]])) *COS(RADIANS($Q$2-Table225[[#This Row],[Longitude]]))) *3958.756</f>
        <v>75.393953636815993</v>
      </c>
      <c r="N816" s="5">
        <f>Table22[[#This Row],[Permit Approval Date]]-Table22[[#This Row],[Permit Submitted Date]]</f>
        <v>0</v>
      </c>
    </row>
    <row r="817" spans="1:14">
      <c r="A817" t="str">
        <f>"Norman"</f>
        <v>Norman</v>
      </c>
      <c r="B817">
        <v>0</v>
      </c>
      <c r="C817">
        <v>1</v>
      </c>
      <c r="D817">
        <v>1</v>
      </c>
      <c r="E817">
        <v>47</v>
      </c>
      <c r="F817" s="1">
        <v>42473</v>
      </c>
      <c r="G817" s="1">
        <v>42473</v>
      </c>
      <c r="H817">
        <v>14</v>
      </c>
      <c r="I817">
        <v>77</v>
      </c>
      <c r="J817">
        <v>30</v>
      </c>
      <c r="K817">
        <v>34.962937899999993</v>
      </c>
      <c r="L817">
        <v>-97.966161600000007</v>
      </c>
      <c r="M81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17" s="5">
        <f>Table22[[#This Row],[Permit Approval Date]]-Table22[[#This Row],[Permit Submitted Date]]</f>
        <v>7</v>
      </c>
    </row>
    <row r="818" spans="1:14">
      <c r="A818" t="str">
        <f>"Norman"</f>
        <v>Norman</v>
      </c>
      <c r="B818">
        <v>0</v>
      </c>
      <c r="D818">
        <v>3</v>
      </c>
      <c r="E818">
        <v>47</v>
      </c>
      <c r="F818" s="1">
        <v>42521</v>
      </c>
      <c r="G818" s="1">
        <v>42541</v>
      </c>
      <c r="H818">
        <v>14</v>
      </c>
      <c r="I818">
        <v>106.5</v>
      </c>
      <c r="J818">
        <v>5</v>
      </c>
      <c r="K818">
        <v>35.192937899999997</v>
      </c>
      <c r="L818">
        <v>-97.496161600000008</v>
      </c>
      <c r="M818" s="5">
        <f>ACOS(COS(RADIANS(90-$P$2)) *COS(RADIANS(90-Table225[[#This Row],[Latitude]])) +SIN(RADIANS(90-$P$2)) *SIN(RADIANS(90-Table225[[#This Row],[Latitude]])) *COS(RADIANS($Q$2-Table225[[#This Row],[Longitude]]))) *3958.756</f>
        <v>2.9406156746702079</v>
      </c>
      <c r="N818" s="5">
        <f>Table22[[#This Row],[Permit Approval Date]]-Table22[[#This Row],[Permit Submitted Date]]</f>
        <v>0</v>
      </c>
    </row>
    <row r="819" spans="1:14">
      <c r="A819" t="str">
        <f>"Norman"</f>
        <v>Norman</v>
      </c>
      <c r="B819">
        <v>0</v>
      </c>
      <c r="C819">
        <v>1</v>
      </c>
      <c r="D819">
        <v>1</v>
      </c>
      <c r="E819">
        <v>47</v>
      </c>
      <c r="F819" s="1">
        <v>42626</v>
      </c>
      <c r="G819" s="1">
        <v>42626</v>
      </c>
      <c r="H819">
        <v>5</v>
      </c>
      <c r="I819">
        <v>18.850000000000001</v>
      </c>
      <c r="J819">
        <v>22.54</v>
      </c>
      <c r="K819">
        <v>35.172937899999994</v>
      </c>
      <c r="L819">
        <v>-97.276161599999995</v>
      </c>
      <c r="M819" s="5">
        <f>ACOS(COS(RADIANS(90-$P$2)) *COS(RADIANS(90-Table225[[#This Row],[Latitude]])) +SIN(RADIANS(90-$P$2)) *SIN(RADIANS(90-Table225[[#This Row],[Latitude]])) *COS(RADIANS($Q$2-Table225[[#This Row],[Longitude]]))) *3958.756</f>
        <v>9.893608223818962</v>
      </c>
      <c r="N819" s="5">
        <f>Table22[[#This Row],[Permit Approval Date]]-Table22[[#This Row],[Permit Submitted Date]]</f>
        <v>9</v>
      </c>
    </row>
    <row r="820" spans="1:14">
      <c r="A820" t="str">
        <f>"Norman"</f>
        <v>Norman</v>
      </c>
      <c r="B820">
        <v>0</v>
      </c>
      <c r="D820">
        <v>1</v>
      </c>
      <c r="E820">
        <v>47</v>
      </c>
      <c r="F820" s="1">
        <v>42739</v>
      </c>
      <c r="G820" s="1">
        <v>42754</v>
      </c>
      <c r="H820">
        <v>6</v>
      </c>
      <c r="I820">
        <v>45.28</v>
      </c>
      <c r="J820">
        <v>0</v>
      </c>
      <c r="K820">
        <v>35.242937899999994</v>
      </c>
      <c r="L820">
        <v>-97.266161600000004</v>
      </c>
      <c r="M820" s="5">
        <f>ACOS(COS(RADIANS(90-$P$2)) *COS(RADIANS(90-Table225[[#This Row],[Latitude]])) +SIN(RADIANS(90-$P$2)) *SIN(RADIANS(90-Table225[[#This Row],[Latitude]])) *COS(RADIANS($Q$2-Table225[[#This Row],[Longitude]]))) *3958.756</f>
        <v>10.49913770014671</v>
      </c>
      <c r="N820" s="5">
        <f>Table22[[#This Row],[Permit Approval Date]]-Table22[[#This Row],[Permit Submitted Date]]</f>
        <v>0</v>
      </c>
    </row>
    <row r="821" spans="1:14">
      <c r="A821" t="str">
        <f>"Norman"</f>
        <v>Norman</v>
      </c>
      <c r="B821">
        <v>0</v>
      </c>
      <c r="C821">
        <v>1</v>
      </c>
      <c r="D821">
        <v>2</v>
      </c>
      <c r="E821">
        <v>47</v>
      </c>
      <c r="F821" s="1">
        <v>42950</v>
      </c>
      <c r="G821" s="1">
        <v>42956</v>
      </c>
      <c r="H821">
        <v>10</v>
      </c>
      <c r="I821">
        <v>45.62</v>
      </c>
      <c r="J821">
        <v>20.45</v>
      </c>
      <c r="K821">
        <v>35.352937899999993</v>
      </c>
      <c r="L821">
        <v>-97.196161599999996</v>
      </c>
      <c r="M821" s="5">
        <f>ACOS(COS(RADIANS(90-$P$2)) *COS(RADIANS(90-Table225[[#This Row],[Latitude]])) +SIN(RADIANS(90-$P$2)) *SIN(RADIANS(90-Table225[[#This Row],[Latitude]])) *COS(RADIANS($Q$2-Table225[[#This Row],[Longitude]]))) *3958.756</f>
        <v>17.393696381103698</v>
      </c>
      <c r="N821" s="5">
        <f>Table22[[#This Row],[Permit Approval Date]]-Table22[[#This Row],[Permit Submitted Date]]</f>
        <v>9</v>
      </c>
    </row>
    <row r="822" spans="1:14">
      <c r="A822" t="str">
        <f>"Norman"</f>
        <v>Norman</v>
      </c>
      <c r="B822">
        <v>0</v>
      </c>
      <c r="D822">
        <v>1</v>
      </c>
      <c r="E822">
        <v>48</v>
      </c>
      <c r="F822" s="1">
        <v>42418</v>
      </c>
      <c r="G822" s="1">
        <v>42418</v>
      </c>
      <c r="H822">
        <v>11</v>
      </c>
      <c r="I822">
        <v>102.5</v>
      </c>
      <c r="J822">
        <v>0</v>
      </c>
      <c r="K822">
        <v>35.552937899999996</v>
      </c>
      <c r="L822">
        <v>-97.046161600000005</v>
      </c>
      <c r="M822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822" s="5">
        <f>Table22[[#This Row],[Permit Approval Date]]-Table22[[#This Row],[Permit Submitted Date]]</f>
        <v>8</v>
      </c>
    </row>
    <row r="823" spans="1:14">
      <c r="A823" t="str">
        <f>"Norman"</f>
        <v>Norman</v>
      </c>
      <c r="B823">
        <v>0</v>
      </c>
      <c r="D823">
        <v>1</v>
      </c>
      <c r="E823">
        <v>48</v>
      </c>
      <c r="F823" s="1">
        <v>42426</v>
      </c>
      <c r="G823" s="1">
        <v>42426</v>
      </c>
      <c r="H823">
        <v>9</v>
      </c>
      <c r="I823">
        <v>78.5</v>
      </c>
      <c r="J823">
        <v>0</v>
      </c>
      <c r="K823">
        <v>34.962937899999993</v>
      </c>
      <c r="L823">
        <v>-97.966161600000007</v>
      </c>
      <c r="M823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23" s="5">
        <f>Table22[[#This Row],[Permit Approval Date]]-Table22[[#This Row],[Permit Submitted Date]]</f>
        <v>0</v>
      </c>
    </row>
    <row r="824" spans="1:14">
      <c r="A824" t="str">
        <f>"Norman"</f>
        <v>Norman</v>
      </c>
      <c r="B824">
        <v>0</v>
      </c>
      <c r="C824">
        <v>1</v>
      </c>
      <c r="D824">
        <v>1</v>
      </c>
      <c r="E824">
        <v>48</v>
      </c>
      <c r="F824" s="1">
        <v>42488</v>
      </c>
      <c r="G824" s="1">
        <v>42514</v>
      </c>
      <c r="H824">
        <v>18</v>
      </c>
      <c r="I824">
        <v>149.5</v>
      </c>
      <c r="J824">
        <v>11.5</v>
      </c>
      <c r="K824">
        <v>36.052937899999996</v>
      </c>
      <c r="L824">
        <v>-98.236161600000003</v>
      </c>
      <c r="M824" s="5">
        <f>ACOS(COS(RADIANS(90-$P$2)) *COS(RADIANS(90-Table225[[#This Row],[Latitude]])) +SIN(RADIANS(90-$P$2)) *SIN(RADIANS(90-Table225[[#This Row],[Latitude]])) *COS(RADIANS($Q$2-Table225[[#This Row],[Longitude]]))) *3958.756</f>
        <v>73.414613218663234</v>
      </c>
      <c r="N824" s="5">
        <f>Table22[[#This Row],[Permit Approval Date]]-Table22[[#This Row],[Permit Submitted Date]]</f>
        <v>0</v>
      </c>
    </row>
    <row r="825" spans="1:14">
      <c r="A825" t="str">
        <f>"Norman"</f>
        <v>Norman</v>
      </c>
      <c r="B825">
        <v>0</v>
      </c>
      <c r="D825">
        <v>1</v>
      </c>
      <c r="E825">
        <v>48</v>
      </c>
      <c r="F825" s="1">
        <v>42495</v>
      </c>
      <c r="G825" s="1">
        <v>42495</v>
      </c>
      <c r="H825">
        <v>11</v>
      </c>
      <c r="I825">
        <v>102</v>
      </c>
      <c r="J825">
        <v>0</v>
      </c>
      <c r="K825">
        <v>35.232937899999996</v>
      </c>
      <c r="L825">
        <v>-97.006161599999999</v>
      </c>
      <c r="M82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25" s="5">
        <f>Table22[[#This Row],[Permit Approval Date]]-Table22[[#This Row],[Permit Submitted Date]]</f>
        <v>19</v>
      </c>
    </row>
    <row r="826" spans="1:14">
      <c r="A826" t="str">
        <f>"Norman"</f>
        <v>Norman</v>
      </c>
      <c r="B826">
        <v>0</v>
      </c>
      <c r="D826">
        <v>1</v>
      </c>
      <c r="E826">
        <v>48</v>
      </c>
      <c r="F826" s="1">
        <v>42517</v>
      </c>
      <c r="G826" s="1">
        <v>42517</v>
      </c>
      <c r="H826">
        <v>22</v>
      </c>
      <c r="I826">
        <v>193.5</v>
      </c>
      <c r="J826">
        <v>0</v>
      </c>
      <c r="K826">
        <v>35.232937899999996</v>
      </c>
      <c r="L826">
        <v>-97.006161599999999</v>
      </c>
      <c r="M826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26" s="5">
        <f>Table22[[#This Row],[Permit Approval Date]]-Table22[[#This Row],[Permit Submitted Date]]</f>
        <v>0</v>
      </c>
    </row>
    <row r="827" spans="1:14">
      <c r="A827" t="str">
        <f>"Norman"</f>
        <v>Norman</v>
      </c>
      <c r="B827">
        <v>0</v>
      </c>
      <c r="D827">
        <v>3</v>
      </c>
      <c r="E827">
        <v>48</v>
      </c>
      <c r="F827" s="1">
        <v>42646</v>
      </c>
      <c r="G827" s="1">
        <v>42657</v>
      </c>
      <c r="H827">
        <v>8</v>
      </c>
      <c r="I827">
        <v>56.159999999999989</v>
      </c>
      <c r="J827">
        <v>0</v>
      </c>
      <c r="K827">
        <v>35.212937899999993</v>
      </c>
      <c r="L827">
        <v>-97.306161599999996</v>
      </c>
      <c r="M827" s="5">
        <f>ACOS(COS(RADIANS(90-$P$2)) *COS(RADIANS(90-Table225[[#This Row],[Latitude]])) +SIN(RADIANS(90-$P$2)) *SIN(RADIANS(90-Table225[[#This Row],[Latitude]])) *COS(RADIANS($Q$2-Table225[[#This Row],[Longitude]]))) *3958.756</f>
        <v>7.9433826566841148</v>
      </c>
      <c r="N827" s="5">
        <f>Table22[[#This Row],[Permit Approval Date]]-Table22[[#This Row],[Permit Submitted Date]]</f>
        <v>0</v>
      </c>
    </row>
    <row r="828" spans="1:14">
      <c r="A828" t="str">
        <f>"Norman"</f>
        <v>Norman</v>
      </c>
      <c r="B828">
        <v>0</v>
      </c>
      <c r="C828">
        <v>1</v>
      </c>
      <c r="D828">
        <v>3</v>
      </c>
      <c r="E828">
        <v>48</v>
      </c>
      <c r="F828" s="1">
        <v>42842</v>
      </c>
      <c r="G828" s="1">
        <v>42849</v>
      </c>
      <c r="H828">
        <v>7</v>
      </c>
      <c r="I828">
        <v>63.030000000000008</v>
      </c>
      <c r="J828">
        <v>9.5</v>
      </c>
      <c r="K828">
        <v>35.112937899999999</v>
      </c>
      <c r="L828">
        <v>-97.946161599999996</v>
      </c>
      <c r="M828" s="5">
        <f>ACOS(COS(RADIANS(90-$P$2)) *COS(RADIANS(90-Table225[[#This Row],[Latitude]])) +SIN(RADIANS(90-$P$2)) *SIN(RADIANS(90-Table225[[#This Row],[Latitude]])) *COS(RADIANS($Q$2-Table225[[#This Row],[Longitude]]))) *3958.756</f>
        <v>28.942207529288897</v>
      </c>
      <c r="N828" s="5">
        <f>Table22[[#This Row],[Permit Approval Date]]-Table22[[#This Row],[Permit Submitted Date]]</f>
        <v>7</v>
      </c>
    </row>
    <row r="829" spans="1:14">
      <c r="A829" t="str">
        <f>"Norman"</f>
        <v>Norman</v>
      </c>
      <c r="B829">
        <v>0</v>
      </c>
      <c r="D829">
        <v>1</v>
      </c>
      <c r="E829">
        <v>49</v>
      </c>
      <c r="F829" s="1">
        <v>42468</v>
      </c>
      <c r="G829" s="1">
        <v>42474</v>
      </c>
      <c r="H829">
        <v>21</v>
      </c>
      <c r="I829">
        <v>211</v>
      </c>
      <c r="J829">
        <v>0</v>
      </c>
      <c r="K829">
        <v>36.282937899999993</v>
      </c>
      <c r="L829">
        <v>-98.2861616</v>
      </c>
      <c r="M829" s="5">
        <f>ACOS(COS(RADIANS(90-$P$2)) *COS(RADIANS(90-Table225[[#This Row],[Latitude]])) +SIN(RADIANS(90-$P$2)) *SIN(RADIANS(90-Table225[[#This Row],[Latitude]])) *COS(RADIANS($Q$2-Table225[[#This Row],[Longitude]]))) *3958.756</f>
        <v>88.047567121306258</v>
      </c>
      <c r="N829" s="5">
        <f>Table22[[#This Row],[Permit Approval Date]]-Table22[[#This Row],[Permit Submitted Date]]</f>
        <v>0</v>
      </c>
    </row>
    <row r="830" spans="1:14">
      <c r="A830" t="str">
        <f>"Norman"</f>
        <v>Norman</v>
      </c>
      <c r="B830">
        <v>0</v>
      </c>
      <c r="D830">
        <v>1</v>
      </c>
      <c r="E830">
        <v>49</v>
      </c>
      <c r="F830" s="1">
        <v>42557</v>
      </c>
      <c r="G830" s="1">
        <v>42571</v>
      </c>
      <c r="H830">
        <v>6</v>
      </c>
      <c r="I830">
        <v>50.5</v>
      </c>
      <c r="J830">
        <v>0</v>
      </c>
      <c r="K830">
        <v>35.602937899999993</v>
      </c>
      <c r="L830">
        <v>-97.566161600000001</v>
      </c>
      <c r="M830" s="5">
        <f>ACOS(COS(RADIANS(90-$P$2)) *COS(RADIANS(90-Table225[[#This Row],[Latitude]])) +SIN(RADIANS(90-$P$2)) *SIN(RADIANS(90-Table225[[#This Row],[Latitude]])) *COS(RADIANS($Q$2-Table225[[#This Row],[Longitude]]))) *3958.756</f>
        <v>28.23532465775164</v>
      </c>
      <c r="N830" s="5">
        <f>Table22[[#This Row],[Permit Approval Date]]-Table22[[#This Row],[Permit Submitted Date]]</f>
        <v>0</v>
      </c>
    </row>
    <row r="831" spans="1:14">
      <c r="A831" t="str">
        <f>"Norman"</f>
        <v>Norman</v>
      </c>
      <c r="B831">
        <v>0</v>
      </c>
      <c r="D831">
        <v>3</v>
      </c>
      <c r="E831">
        <v>49</v>
      </c>
      <c r="F831" s="1">
        <v>42661</v>
      </c>
      <c r="G831" s="1">
        <v>42669</v>
      </c>
      <c r="H831">
        <v>10</v>
      </c>
      <c r="I831">
        <v>73.66</v>
      </c>
      <c r="J831">
        <v>0</v>
      </c>
      <c r="K831">
        <v>35.222937899999998</v>
      </c>
      <c r="L831">
        <v>-97.486161600000003</v>
      </c>
      <c r="M831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831" s="5">
        <f>Table22[[#This Row],[Permit Approval Date]]-Table22[[#This Row],[Permit Submitted Date]]</f>
        <v>0</v>
      </c>
    </row>
    <row r="832" spans="1:14">
      <c r="A832" t="str">
        <f>"Norman"</f>
        <v>Norman</v>
      </c>
      <c r="B832">
        <v>0</v>
      </c>
      <c r="D832">
        <v>3</v>
      </c>
      <c r="E832">
        <v>49</v>
      </c>
      <c r="F832" s="1">
        <v>42765</v>
      </c>
      <c r="G832" s="1">
        <v>42775</v>
      </c>
      <c r="H832">
        <v>15</v>
      </c>
      <c r="I832">
        <v>122.11</v>
      </c>
      <c r="J832">
        <v>0</v>
      </c>
      <c r="K832">
        <v>35.032937899999993</v>
      </c>
      <c r="L832">
        <v>-97.296161600000005</v>
      </c>
      <c r="M832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832" s="5">
        <f>Table22[[#This Row],[Permit Approval Date]]-Table22[[#This Row],[Permit Submitted Date]]</f>
        <v>1</v>
      </c>
    </row>
    <row r="833" spans="1:14">
      <c r="A833" t="str">
        <f>"Norman"</f>
        <v>Norman</v>
      </c>
      <c r="B833">
        <v>0</v>
      </c>
      <c r="D833">
        <v>1</v>
      </c>
      <c r="E833">
        <v>49</v>
      </c>
      <c r="F833" s="1">
        <v>42836</v>
      </c>
      <c r="G833" s="1">
        <v>42842</v>
      </c>
      <c r="H833">
        <v>13</v>
      </c>
      <c r="I833">
        <v>94.439999999999984</v>
      </c>
      <c r="J833">
        <v>0</v>
      </c>
      <c r="K833">
        <v>34.942937899999997</v>
      </c>
      <c r="L833">
        <v>-97.766161600000004</v>
      </c>
      <c r="M833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833" s="5">
        <f>Table22[[#This Row],[Permit Approval Date]]-Table22[[#This Row],[Permit Submitted Date]]</f>
        <v>0</v>
      </c>
    </row>
    <row r="834" spans="1:14">
      <c r="A834" t="str">
        <f>"Norman"</f>
        <v>Norman</v>
      </c>
      <c r="B834">
        <v>1</v>
      </c>
      <c r="D834">
        <v>2</v>
      </c>
      <c r="E834">
        <v>49</v>
      </c>
      <c r="F834" s="1">
        <v>43007</v>
      </c>
      <c r="G834" s="1">
        <v>43011</v>
      </c>
      <c r="H834">
        <v>13</v>
      </c>
      <c r="I834">
        <v>101.89000000000001</v>
      </c>
      <c r="J834">
        <v>0</v>
      </c>
      <c r="K834">
        <v>35.090955000000001</v>
      </c>
      <c r="L834">
        <v>-97.481639999999999</v>
      </c>
      <c r="M834" s="5">
        <f>ACOS(COS(RADIANS(90-$P$2)) *COS(RADIANS(90-Table225[[#This Row],[Latitude]])) +SIN(RADIANS(90-$P$2)) *SIN(RADIANS(90-Table225[[#This Row],[Latitude]])) *COS(RADIANS($Q$2-Table225[[#This Row],[Longitude]]))) *3958.756</f>
        <v>8.1959994401880234</v>
      </c>
      <c r="N834" s="5">
        <f>Table22[[#This Row],[Permit Approval Date]]-Table22[[#This Row],[Permit Submitted Date]]</f>
        <v>0</v>
      </c>
    </row>
    <row r="835" spans="1:14">
      <c r="A835" t="str">
        <f>"Norman"</f>
        <v>Norman</v>
      </c>
      <c r="B835">
        <v>0</v>
      </c>
      <c r="D835">
        <v>2</v>
      </c>
      <c r="E835">
        <v>50</v>
      </c>
      <c r="F835" s="1">
        <v>42542</v>
      </c>
      <c r="G835" s="1">
        <v>42542</v>
      </c>
      <c r="H835">
        <v>8</v>
      </c>
      <c r="I835">
        <v>74</v>
      </c>
      <c r="J835">
        <v>5</v>
      </c>
      <c r="K835">
        <v>35.232937899999996</v>
      </c>
      <c r="L835">
        <v>-97.006161599999999</v>
      </c>
      <c r="M835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35" s="5">
        <f>Table22[[#This Row],[Permit Approval Date]]-Table22[[#This Row],[Permit Submitted Date]]</f>
        <v>7</v>
      </c>
    </row>
    <row r="836" spans="1:14">
      <c r="A836" t="str">
        <f>"Norman"</f>
        <v>Norman</v>
      </c>
      <c r="B836">
        <v>0</v>
      </c>
      <c r="D836">
        <v>1</v>
      </c>
      <c r="E836">
        <v>50</v>
      </c>
      <c r="F836" s="1">
        <v>42622</v>
      </c>
      <c r="G836" s="1">
        <v>42641</v>
      </c>
      <c r="H836">
        <v>11</v>
      </c>
      <c r="I836">
        <v>81.37</v>
      </c>
      <c r="J836">
        <v>0</v>
      </c>
      <c r="K836">
        <v>35.222937899999998</v>
      </c>
      <c r="L836">
        <v>-97.096161600000002</v>
      </c>
      <c r="M836" s="5">
        <f>ACOS(COS(RADIANS(90-$P$2)) *COS(RADIANS(90-Table225[[#This Row],[Latitude]])) +SIN(RADIANS(90-$P$2)) *SIN(RADIANS(90-Table225[[#This Row],[Latitude]])) *COS(RADIANS($Q$2-Table225[[#This Row],[Longitude]]))) *3958.756</f>
        <v>19.81732509012247</v>
      </c>
      <c r="N836" s="5">
        <f>Table22[[#This Row],[Permit Approval Date]]-Table22[[#This Row],[Permit Submitted Date]]</f>
        <v>0</v>
      </c>
    </row>
    <row r="837" spans="1:14">
      <c r="A837" t="str">
        <f>"Norman"</f>
        <v>Norman</v>
      </c>
      <c r="B837">
        <v>0</v>
      </c>
      <c r="D837">
        <v>3</v>
      </c>
      <c r="E837">
        <v>50</v>
      </c>
      <c r="F837" s="1">
        <v>42681</v>
      </c>
      <c r="G837" s="1">
        <v>42681</v>
      </c>
      <c r="H837">
        <v>7</v>
      </c>
      <c r="I837">
        <v>67.25</v>
      </c>
      <c r="J837">
        <v>0</v>
      </c>
      <c r="K837">
        <v>34.962937899999993</v>
      </c>
      <c r="L837">
        <v>-97.966161600000007</v>
      </c>
      <c r="M83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37" s="5">
        <f>Table22[[#This Row],[Permit Approval Date]]-Table22[[#This Row],[Permit Submitted Date]]</f>
        <v>7</v>
      </c>
    </row>
    <row r="838" spans="1:14">
      <c r="A838" t="str">
        <f>"Norman"</f>
        <v>Norman</v>
      </c>
      <c r="B838">
        <v>0</v>
      </c>
      <c r="D838">
        <v>2</v>
      </c>
      <c r="E838">
        <v>50</v>
      </c>
      <c r="F838" s="1">
        <v>42845</v>
      </c>
      <c r="G838" s="1">
        <v>42845</v>
      </c>
      <c r="H838">
        <v>24</v>
      </c>
      <c r="I838">
        <v>157.78</v>
      </c>
      <c r="J838">
        <v>2.5</v>
      </c>
      <c r="K838">
        <v>35.312937899999994</v>
      </c>
      <c r="L838">
        <v>-97.116161599999998</v>
      </c>
      <c r="M838" s="5">
        <f>ACOS(COS(RADIANS(90-$P$2)) *COS(RADIANS(90-Table225[[#This Row],[Latitude]])) +SIN(RADIANS(90-$P$2)) *SIN(RADIANS(90-Table225[[#This Row],[Latitude]])) *COS(RADIANS($Q$2-Table225[[#This Row],[Longitude]]))) *3958.756</f>
        <v>20.0526662182363</v>
      </c>
      <c r="N838" s="5">
        <f>Table22[[#This Row],[Permit Approval Date]]-Table22[[#This Row],[Permit Submitted Date]]</f>
        <v>0</v>
      </c>
    </row>
    <row r="839" spans="1:14">
      <c r="A839" t="str">
        <f>"Norman"</f>
        <v>Norman</v>
      </c>
      <c r="B839">
        <v>0</v>
      </c>
      <c r="D839">
        <v>2</v>
      </c>
      <c r="E839">
        <v>50</v>
      </c>
      <c r="F839" s="1">
        <v>42863</v>
      </c>
      <c r="G839" s="1">
        <v>42885</v>
      </c>
      <c r="H839">
        <v>5</v>
      </c>
      <c r="I839">
        <v>57.05</v>
      </c>
      <c r="J839">
        <v>0</v>
      </c>
      <c r="K839">
        <v>35.032937899999993</v>
      </c>
      <c r="L839">
        <v>-97.296161600000005</v>
      </c>
      <c r="M839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839" s="5">
        <f>Table22[[#This Row],[Permit Approval Date]]-Table22[[#This Row],[Permit Submitted Date]]</f>
        <v>11</v>
      </c>
    </row>
    <row r="840" spans="1:14">
      <c r="A840" t="str">
        <f>"Norman"</f>
        <v>Norman</v>
      </c>
      <c r="B840">
        <v>0</v>
      </c>
      <c r="D840">
        <v>2</v>
      </c>
      <c r="E840">
        <v>50</v>
      </c>
      <c r="F840" s="1">
        <v>42922</v>
      </c>
      <c r="G840" s="1">
        <v>42943</v>
      </c>
      <c r="H840">
        <v>8</v>
      </c>
      <c r="I840">
        <v>76.87</v>
      </c>
      <c r="J840">
        <v>0</v>
      </c>
      <c r="K840">
        <v>35.272937899999995</v>
      </c>
      <c r="L840">
        <v>-96.956161600000001</v>
      </c>
      <c r="M840" s="5">
        <f>ACOS(COS(RADIANS(90-$P$2)) *COS(RADIANS(90-Table225[[#This Row],[Latitude]])) +SIN(RADIANS(90-$P$2)) *SIN(RADIANS(90-Table225[[#This Row],[Latitude]])) *COS(RADIANS($Q$2-Table225[[#This Row],[Longitude]]))) *3958.756</f>
        <v>28.060331074102265</v>
      </c>
      <c r="N840" s="5">
        <f>Table22[[#This Row],[Permit Approval Date]]-Table22[[#This Row],[Permit Submitted Date]]</f>
        <v>11</v>
      </c>
    </row>
    <row r="841" spans="1:14">
      <c r="A841" t="str">
        <f>"Norman"</f>
        <v>Norman</v>
      </c>
      <c r="B841">
        <v>1</v>
      </c>
      <c r="D841">
        <v>2</v>
      </c>
      <c r="E841">
        <v>50</v>
      </c>
      <c r="F841" s="1">
        <v>43011</v>
      </c>
      <c r="G841" s="1">
        <v>43033</v>
      </c>
      <c r="H841">
        <v>10</v>
      </c>
      <c r="I841">
        <v>94.86999999999999</v>
      </c>
      <c r="J841">
        <v>0</v>
      </c>
      <c r="K841">
        <v>34.945301499999999</v>
      </c>
      <c r="L841">
        <v>-96.516652800000003</v>
      </c>
      <c r="M841" s="5">
        <f>ACOS(COS(RADIANS(90-$P$2)) *COS(RADIANS(90-Table225[[#This Row],[Latitude]])) +SIN(RADIANS(90-$P$2)) *SIN(RADIANS(90-Table225[[#This Row],[Latitude]])) *COS(RADIANS($Q$2-Table225[[#This Row],[Longitude]]))) *3958.756</f>
        <v>55.586146094484121</v>
      </c>
      <c r="N841" s="5">
        <f>Table22[[#This Row],[Permit Approval Date]]-Table22[[#This Row],[Permit Submitted Date]]</f>
        <v>11</v>
      </c>
    </row>
    <row r="842" spans="1:14">
      <c r="A842" t="str">
        <f>"Norman"</f>
        <v>Norman</v>
      </c>
      <c r="B842">
        <v>0</v>
      </c>
      <c r="D842">
        <v>1</v>
      </c>
      <c r="E842">
        <v>51</v>
      </c>
      <c r="F842" s="1">
        <v>42402</v>
      </c>
      <c r="G842" s="1">
        <v>42426</v>
      </c>
      <c r="H842">
        <v>20</v>
      </c>
      <c r="I842">
        <v>168</v>
      </c>
      <c r="J842">
        <v>0</v>
      </c>
      <c r="K842">
        <v>35.482937899999996</v>
      </c>
      <c r="L842">
        <v>-97.206161600000001</v>
      </c>
      <c r="M842" s="5">
        <f>ACOS(COS(RADIANS(90-$P$2)) *COS(RADIANS(90-Table225[[#This Row],[Latitude]])) +SIN(RADIANS(90-$P$2)) *SIN(RADIANS(90-Table225[[#This Row],[Latitude]])) *COS(RADIANS($Q$2-Table225[[#This Row],[Longitude]]))) *3958.756</f>
        <v>23.443563020453009</v>
      </c>
      <c r="N842" s="5">
        <f>Table22[[#This Row],[Permit Approval Date]]-Table22[[#This Row],[Permit Submitted Date]]</f>
        <v>11</v>
      </c>
    </row>
    <row r="843" spans="1:14">
      <c r="A843" t="str">
        <f>"Norman"</f>
        <v>Norman</v>
      </c>
      <c r="B843">
        <v>0</v>
      </c>
      <c r="C843">
        <v>1</v>
      </c>
      <c r="D843">
        <v>2</v>
      </c>
      <c r="E843">
        <v>51</v>
      </c>
      <c r="F843" s="1">
        <v>42457</v>
      </c>
      <c r="G843" s="1">
        <v>42468</v>
      </c>
      <c r="H843">
        <v>27</v>
      </c>
      <c r="I843">
        <v>228.5</v>
      </c>
      <c r="J843">
        <v>12.5</v>
      </c>
      <c r="K843">
        <v>36.002937899999999</v>
      </c>
      <c r="L843">
        <v>-97.346161600000002</v>
      </c>
      <c r="M843" s="5">
        <f>ACOS(COS(RADIANS(90-$P$2)) *COS(RADIANS(90-Table225[[#This Row],[Latitude]])) +SIN(RADIANS(90-$P$2)) *SIN(RADIANS(90-Table225[[#This Row],[Latitude]])) *COS(RADIANS($Q$2-Table225[[#This Row],[Longitude]]))) *3958.756</f>
        <v>55.346772048503162</v>
      </c>
      <c r="N843" s="5">
        <f>Table22[[#This Row],[Permit Approval Date]]-Table22[[#This Row],[Permit Submitted Date]]</f>
        <v>0</v>
      </c>
    </row>
    <row r="844" spans="1:14">
      <c r="A844" t="str">
        <f>"Norman"</f>
        <v>Norman</v>
      </c>
      <c r="B844">
        <v>0</v>
      </c>
      <c r="D844">
        <v>3</v>
      </c>
      <c r="E844">
        <v>51</v>
      </c>
      <c r="F844" s="1">
        <v>42529</v>
      </c>
      <c r="G844" s="1">
        <v>42529</v>
      </c>
      <c r="H844">
        <v>7</v>
      </c>
      <c r="I844">
        <v>51.5</v>
      </c>
      <c r="J844">
        <v>3</v>
      </c>
      <c r="K844">
        <v>34.992937899999994</v>
      </c>
      <c r="L844">
        <v>-97.256161599999999</v>
      </c>
      <c r="M844" s="5">
        <f>ACOS(COS(RADIANS(90-$P$2)) *COS(RADIANS(90-Table225[[#This Row],[Latitude]])) +SIN(RADIANS(90-$P$2)) *SIN(RADIANS(90-Table225[[#This Row],[Latitude]])) *COS(RADIANS($Q$2-Table225[[#This Row],[Longitude]]))) *3958.756</f>
        <v>18.241919062229613</v>
      </c>
      <c r="N844" s="5">
        <f>Table22[[#This Row],[Permit Approval Date]]-Table22[[#This Row],[Permit Submitted Date]]</f>
        <v>13</v>
      </c>
    </row>
    <row r="845" spans="1:14">
      <c r="A845" t="str">
        <f>"Norman"</f>
        <v>Norman</v>
      </c>
      <c r="B845">
        <v>0</v>
      </c>
      <c r="D845">
        <v>3</v>
      </c>
      <c r="E845">
        <v>51</v>
      </c>
      <c r="F845" s="1">
        <v>42656</v>
      </c>
      <c r="G845" s="1">
        <v>42656</v>
      </c>
      <c r="H845">
        <v>15</v>
      </c>
      <c r="I845">
        <v>140.97000000000003</v>
      </c>
      <c r="J845">
        <v>0</v>
      </c>
      <c r="K845">
        <v>34.942937899999997</v>
      </c>
      <c r="L845">
        <v>-97.766161600000004</v>
      </c>
      <c r="M845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845" s="5">
        <f>Table22[[#This Row],[Permit Approval Date]]-Table22[[#This Row],[Permit Submitted Date]]</f>
        <v>0</v>
      </c>
    </row>
    <row r="846" spans="1:14">
      <c r="A846" t="str">
        <f>"Norman"</f>
        <v>Norman</v>
      </c>
      <c r="B846">
        <v>0</v>
      </c>
      <c r="D846">
        <v>3</v>
      </c>
      <c r="E846">
        <v>51</v>
      </c>
      <c r="F846" s="1">
        <v>42993</v>
      </c>
      <c r="G846" s="1">
        <v>42997</v>
      </c>
      <c r="H846">
        <v>14</v>
      </c>
      <c r="I846">
        <v>107.21</v>
      </c>
      <c r="J846">
        <v>0</v>
      </c>
      <c r="K846">
        <v>35.222937899999998</v>
      </c>
      <c r="L846">
        <v>-97.486161600000003</v>
      </c>
      <c r="M846" s="5">
        <f>ACOS(COS(RADIANS(90-$P$2)) *COS(RADIANS(90-Table225[[#This Row],[Latitude]])) +SIN(RADIANS(90-$P$2)) *SIN(RADIANS(90-Table225[[#This Row],[Latitude]])) *COS(RADIANS($Q$2-Table225[[#This Row],[Longitude]]))) *3958.756</f>
        <v>2.5181217902147086</v>
      </c>
      <c r="N846" s="5">
        <f>Table22[[#This Row],[Permit Approval Date]]-Table22[[#This Row],[Permit Submitted Date]]</f>
        <v>0</v>
      </c>
    </row>
    <row r="847" spans="1:14">
      <c r="A847" t="str">
        <f>"Norman"</f>
        <v>Norman</v>
      </c>
      <c r="B847">
        <v>1</v>
      </c>
      <c r="D847">
        <v>2</v>
      </c>
      <c r="E847">
        <v>51</v>
      </c>
      <c r="F847" s="1">
        <v>43076</v>
      </c>
      <c r="G847" s="1">
        <v>43083</v>
      </c>
      <c r="H847">
        <v>14</v>
      </c>
      <c r="I847">
        <v>126.63999999999999</v>
      </c>
      <c r="J847">
        <v>0</v>
      </c>
      <c r="K847">
        <v>35.151928299999994</v>
      </c>
      <c r="L847">
        <v>-97.046524599999998</v>
      </c>
      <c r="M847" s="5">
        <f>ACOS(COS(RADIANS(90-$P$2)) *COS(RADIANS(90-Table225[[#This Row],[Latitude]])) +SIN(RADIANS(90-$P$2)) *SIN(RADIANS(90-Table225[[#This Row],[Latitude]])) *COS(RADIANS($Q$2-Table225[[#This Row],[Longitude]]))) *3958.756</f>
        <v>22.902418725225647</v>
      </c>
      <c r="N847" s="5">
        <f>Table22[[#This Row],[Permit Approval Date]]-Table22[[#This Row],[Permit Submitted Date]]</f>
        <v>0</v>
      </c>
    </row>
    <row r="848" spans="1:14">
      <c r="A848" t="str">
        <f>"Norman"</f>
        <v>Norman</v>
      </c>
      <c r="B848">
        <v>0</v>
      </c>
      <c r="D848">
        <v>1</v>
      </c>
      <c r="E848">
        <v>52</v>
      </c>
      <c r="F848" s="1">
        <v>42391</v>
      </c>
      <c r="G848" s="1">
        <v>42417</v>
      </c>
      <c r="H848">
        <v>24</v>
      </c>
      <c r="I848">
        <v>185.5</v>
      </c>
      <c r="J848">
        <v>0</v>
      </c>
      <c r="K848">
        <v>35.332937899999997</v>
      </c>
      <c r="L848">
        <v>-97.326161600000006</v>
      </c>
      <c r="M848" s="5">
        <f>ACOS(COS(RADIANS(90-$P$2)) *COS(RADIANS(90-Table225[[#This Row],[Latitude]])) +SIN(RADIANS(90-$P$2)) *SIN(RADIANS(90-Table225[[#This Row],[Latitude]])) *COS(RADIANS($Q$2-Table225[[#This Row],[Longitude]]))) *3958.756</f>
        <v>11.09110584816289</v>
      </c>
      <c r="N848" s="5">
        <f>Table22[[#This Row],[Permit Approval Date]]-Table22[[#This Row],[Permit Submitted Date]]</f>
        <v>0</v>
      </c>
    </row>
    <row r="849" spans="1:14">
      <c r="A849" t="str">
        <f>"Norman"</f>
        <v>Norman</v>
      </c>
      <c r="B849">
        <v>0</v>
      </c>
      <c r="D849">
        <v>1</v>
      </c>
      <c r="E849">
        <v>52</v>
      </c>
      <c r="F849" s="1">
        <v>42439</v>
      </c>
      <c r="G849" s="1">
        <v>42439</v>
      </c>
      <c r="H849">
        <v>17</v>
      </c>
      <c r="I849">
        <v>128</v>
      </c>
      <c r="J849">
        <v>5</v>
      </c>
      <c r="K849">
        <v>35.232937899999996</v>
      </c>
      <c r="L849">
        <v>-97.006161599999999</v>
      </c>
      <c r="M849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49" s="5">
        <f>Table22[[#This Row],[Permit Approval Date]]-Table22[[#This Row],[Permit Submitted Date]]</f>
        <v>19</v>
      </c>
    </row>
    <row r="850" spans="1:14">
      <c r="A850" t="str">
        <f>"Norman"</f>
        <v>Norman</v>
      </c>
      <c r="B850">
        <v>0</v>
      </c>
      <c r="D850">
        <v>1</v>
      </c>
      <c r="E850">
        <v>52</v>
      </c>
      <c r="F850" s="1">
        <v>42571</v>
      </c>
      <c r="G850" s="1">
        <v>42571</v>
      </c>
      <c r="H850">
        <v>18</v>
      </c>
      <c r="I850">
        <v>139</v>
      </c>
      <c r="J850">
        <v>8</v>
      </c>
      <c r="K850">
        <v>35.232937899999996</v>
      </c>
      <c r="L850">
        <v>-97.006161599999999</v>
      </c>
      <c r="M850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50" s="5">
        <f>Table22[[#This Row],[Permit Approval Date]]-Table22[[#This Row],[Permit Submitted Date]]</f>
        <v>21</v>
      </c>
    </row>
    <row r="851" spans="1:14">
      <c r="A851" t="str">
        <f>"Norman"</f>
        <v>Norman</v>
      </c>
      <c r="B851">
        <v>0</v>
      </c>
      <c r="D851">
        <v>1</v>
      </c>
      <c r="E851">
        <v>52</v>
      </c>
      <c r="F851" s="1">
        <v>42689</v>
      </c>
      <c r="G851" s="1">
        <v>42689</v>
      </c>
      <c r="H851">
        <v>14</v>
      </c>
      <c r="I851">
        <v>125.04</v>
      </c>
      <c r="J851">
        <v>0</v>
      </c>
      <c r="K851">
        <v>35.362937899999999</v>
      </c>
      <c r="L851">
        <v>-97.116161599999998</v>
      </c>
      <c r="M851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851" s="5">
        <f>Table22[[#This Row],[Permit Approval Date]]-Table22[[#This Row],[Permit Submitted Date]]</f>
        <v>0</v>
      </c>
    </row>
    <row r="852" spans="1:14">
      <c r="A852" t="str">
        <f>"Norman"</f>
        <v>Norman</v>
      </c>
      <c r="B852">
        <v>0</v>
      </c>
      <c r="D852">
        <v>1</v>
      </c>
      <c r="E852">
        <v>53</v>
      </c>
      <c r="F852" s="1">
        <v>42500</v>
      </c>
      <c r="G852" s="1">
        <v>42507</v>
      </c>
      <c r="H852">
        <v>18</v>
      </c>
      <c r="I852">
        <v>134.5</v>
      </c>
      <c r="J852">
        <v>0</v>
      </c>
      <c r="K852">
        <v>35.262937899999997</v>
      </c>
      <c r="L852">
        <v>-97.806161599999996</v>
      </c>
      <c r="M852" s="5">
        <f>ACOS(COS(RADIANS(90-$P$2)) *COS(RADIANS(90-Table225[[#This Row],[Latitude]])) +SIN(RADIANS(90-$P$2)) *SIN(RADIANS(90-Table225[[#This Row],[Latitude]])) *COS(RADIANS($Q$2-Table225[[#This Row],[Longitude]]))) *3958.756</f>
        <v>20.667811889200305</v>
      </c>
      <c r="N852" s="5">
        <f>Table22[[#This Row],[Permit Approval Date]]-Table22[[#This Row],[Permit Submitted Date]]</f>
        <v>0</v>
      </c>
    </row>
    <row r="853" spans="1:14">
      <c r="A853" t="str">
        <f>"Norman"</f>
        <v>Norman</v>
      </c>
      <c r="B853">
        <v>0</v>
      </c>
      <c r="D853">
        <v>2</v>
      </c>
      <c r="E853">
        <v>53</v>
      </c>
      <c r="F853" s="1">
        <v>42676</v>
      </c>
      <c r="G853" s="1">
        <v>42676</v>
      </c>
      <c r="H853">
        <v>12</v>
      </c>
      <c r="I853">
        <v>100.32</v>
      </c>
      <c r="J853">
        <v>0</v>
      </c>
      <c r="K853">
        <v>36.282937899999993</v>
      </c>
      <c r="L853">
        <v>-98.2861616</v>
      </c>
      <c r="M853" s="5">
        <f>ACOS(COS(RADIANS(90-$P$2)) *COS(RADIANS(90-Table225[[#This Row],[Latitude]])) +SIN(RADIANS(90-$P$2)) *SIN(RADIANS(90-Table225[[#This Row],[Latitude]])) *COS(RADIANS($Q$2-Table225[[#This Row],[Longitude]]))) *3958.756</f>
        <v>88.047567121306258</v>
      </c>
      <c r="N853" s="5">
        <f>Table22[[#This Row],[Permit Approval Date]]-Table22[[#This Row],[Permit Submitted Date]]</f>
        <v>0</v>
      </c>
    </row>
    <row r="854" spans="1:14">
      <c r="A854" t="str">
        <f>"Norman"</f>
        <v>Norman</v>
      </c>
      <c r="B854">
        <v>0</v>
      </c>
      <c r="D854">
        <v>3</v>
      </c>
      <c r="E854">
        <v>53</v>
      </c>
      <c r="F854" s="1">
        <v>43028</v>
      </c>
      <c r="G854" s="1">
        <v>43047</v>
      </c>
      <c r="H854">
        <v>15</v>
      </c>
      <c r="I854">
        <v>114.46</v>
      </c>
      <c r="J854">
        <v>0</v>
      </c>
      <c r="K854">
        <v>35.112937899999999</v>
      </c>
      <c r="L854">
        <v>-97.946161599999996</v>
      </c>
      <c r="M854" s="5">
        <f>ACOS(COS(RADIANS(90-$P$2)) *COS(RADIANS(90-Table225[[#This Row],[Latitude]])) +SIN(RADIANS(90-$P$2)) *SIN(RADIANS(90-Table225[[#This Row],[Latitude]])) *COS(RADIANS($Q$2-Table225[[#This Row],[Longitude]]))) *3958.756</f>
        <v>28.942207529288897</v>
      </c>
      <c r="N854" s="5">
        <f>Table22[[#This Row],[Permit Approval Date]]-Table22[[#This Row],[Permit Submitted Date]]</f>
        <v>0</v>
      </c>
    </row>
    <row r="855" spans="1:14">
      <c r="A855" t="str">
        <f>"Norman"</f>
        <v>Norman</v>
      </c>
      <c r="B855">
        <v>0</v>
      </c>
      <c r="D855">
        <v>2</v>
      </c>
      <c r="E855">
        <v>54</v>
      </c>
      <c r="F855" s="1">
        <v>42509</v>
      </c>
      <c r="G855" s="1">
        <v>42515</v>
      </c>
      <c r="H855">
        <v>6</v>
      </c>
      <c r="I855">
        <v>54</v>
      </c>
      <c r="J855">
        <v>0</v>
      </c>
      <c r="K855">
        <v>35.022937899999995</v>
      </c>
      <c r="L855">
        <v>-97.396161599999999</v>
      </c>
      <c r="M855" s="5">
        <f>ACOS(COS(RADIANS(90-$P$2)) *COS(RADIANS(90-Table225[[#This Row],[Latitude]])) +SIN(RADIANS(90-$P$2)) *SIN(RADIANS(90-Table225[[#This Row],[Latitude]])) *COS(RADIANS($Q$2-Table225[[#This Row],[Longitude]]))) *3958.756</f>
        <v>12.970525111871465</v>
      </c>
      <c r="N855" s="5">
        <f>Table22[[#This Row],[Permit Approval Date]]-Table22[[#This Row],[Permit Submitted Date]]</f>
        <v>1</v>
      </c>
    </row>
    <row r="856" spans="1:14">
      <c r="A856" t="str">
        <f>"Norman"</f>
        <v>Norman</v>
      </c>
      <c r="B856">
        <v>0</v>
      </c>
      <c r="D856">
        <v>2</v>
      </c>
      <c r="E856">
        <v>55</v>
      </c>
      <c r="F856" s="1">
        <v>42653</v>
      </c>
      <c r="G856" s="1">
        <v>42655</v>
      </c>
      <c r="H856">
        <v>25</v>
      </c>
      <c r="I856">
        <v>187.69000000000003</v>
      </c>
      <c r="J856">
        <v>7.63</v>
      </c>
      <c r="K856">
        <v>35.232937899999996</v>
      </c>
      <c r="L856">
        <v>-97.006161599999999</v>
      </c>
      <c r="M856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56" s="5">
        <f>Table22[[#This Row],[Permit Approval Date]]-Table22[[#This Row],[Permit Submitted Date]]</f>
        <v>8</v>
      </c>
    </row>
    <row r="857" spans="1:14">
      <c r="A857" t="str">
        <f>"Norman"</f>
        <v>Norman</v>
      </c>
      <c r="B857">
        <v>0</v>
      </c>
      <c r="D857">
        <v>2</v>
      </c>
      <c r="E857">
        <v>55</v>
      </c>
      <c r="F857" s="1">
        <v>42677</v>
      </c>
      <c r="G857" s="1">
        <v>42677</v>
      </c>
      <c r="H857">
        <v>26</v>
      </c>
      <c r="I857">
        <v>203.46</v>
      </c>
      <c r="J857">
        <v>3.3099999999999996</v>
      </c>
      <c r="K857">
        <v>34.962937899999993</v>
      </c>
      <c r="L857">
        <v>-97.966161600000007</v>
      </c>
      <c r="M857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57" s="5">
        <f>Table22[[#This Row],[Permit Approval Date]]-Table22[[#This Row],[Permit Submitted Date]]</f>
        <v>0</v>
      </c>
    </row>
    <row r="858" spans="1:14">
      <c r="A858" t="str">
        <f>"Norman"</f>
        <v>Norman</v>
      </c>
      <c r="B858">
        <v>0</v>
      </c>
      <c r="D858">
        <v>2</v>
      </c>
      <c r="E858">
        <v>55</v>
      </c>
      <c r="F858" s="1">
        <v>42880</v>
      </c>
      <c r="G858" s="1">
        <v>42887</v>
      </c>
      <c r="H858">
        <v>12</v>
      </c>
      <c r="I858">
        <v>101.43</v>
      </c>
      <c r="J858">
        <v>0</v>
      </c>
      <c r="K858">
        <v>35.232937899999996</v>
      </c>
      <c r="L858">
        <v>-97.006161599999999</v>
      </c>
      <c r="M858" s="5">
        <f>ACOS(COS(RADIANS(90-$P$2)) *COS(RADIANS(90-Table225[[#This Row],[Latitude]])) +SIN(RADIANS(90-$P$2)) *SIN(RADIANS(90-Table225[[#This Row],[Latitude]])) *COS(RADIANS($Q$2-Table225[[#This Row],[Longitude]]))) *3958.756</f>
        <v>24.931120266161376</v>
      </c>
      <c r="N858" s="5">
        <f>Table22[[#This Row],[Permit Approval Date]]-Table22[[#This Row],[Permit Submitted Date]]</f>
        <v>0</v>
      </c>
    </row>
    <row r="859" spans="1:14">
      <c r="A859" t="str">
        <f>"Norman"</f>
        <v>Norman</v>
      </c>
      <c r="B859">
        <v>0</v>
      </c>
      <c r="C859">
        <v>1</v>
      </c>
      <c r="D859">
        <v>2</v>
      </c>
      <c r="E859">
        <v>56</v>
      </c>
      <c r="F859" s="1">
        <v>42466</v>
      </c>
      <c r="G859" s="1">
        <v>42466</v>
      </c>
      <c r="H859">
        <v>30</v>
      </c>
      <c r="I859">
        <v>246.5</v>
      </c>
      <c r="J859">
        <v>15</v>
      </c>
      <c r="K859">
        <v>35.662937899999996</v>
      </c>
      <c r="L859">
        <v>-97.076161600000006</v>
      </c>
      <c r="M859" s="5">
        <f>ACOS(COS(RADIANS(90-$P$2)) *COS(RADIANS(90-Table225[[#This Row],[Latitude]])) +SIN(RADIANS(90-$P$2)) *SIN(RADIANS(90-Table225[[#This Row],[Latitude]])) *COS(RADIANS($Q$2-Table225[[#This Row],[Longitude]]))) *3958.756</f>
        <v>37.833612942927211</v>
      </c>
      <c r="N859" s="5">
        <f>Table22[[#This Row],[Permit Approval Date]]-Table22[[#This Row],[Permit Submitted Date]]</f>
        <v>0</v>
      </c>
    </row>
    <row r="860" spans="1:14">
      <c r="A860" t="str">
        <f>"Norman"</f>
        <v>Norman</v>
      </c>
      <c r="B860">
        <v>0</v>
      </c>
      <c r="D860">
        <v>2</v>
      </c>
      <c r="E860">
        <v>56</v>
      </c>
      <c r="F860" s="1">
        <v>42866</v>
      </c>
      <c r="G860" s="1">
        <v>42866</v>
      </c>
      <c r="H860">
        <v>11</v>
      </c>
      <c r="I860">
        <v>84.05</v>
      </c>
      <c r="J860">
        <v>4.63</v>
      </c>
      <c r="K860">
        <v>34.962937899999993</v>
      </c>
      <c r="L860">
        <v>-97.966161600000007</v>
      </c>
      <c r="M860" s="5">
        <f>ACOS(COS(RADIANS(90-$P$2)) *COS(RADIANS(90-Table225[[#This Row],[Latitude]])) +SIN(RADIANS(90-$P$2)) *SIN(RADIANS(90-Table225[[#This Row],[Latitude]])) *COS(RADIANS($Q$2-Table225[[#This Row],[Longitude]]))) *3958.756</f>
        <v>33.838764252834551</v>
      </c>
      <c r="N860" s="5">
        <f>Table22[[#This Row],[Permit Approval Date]]-Table22[[#This Row],[Permit Submitted Date]]</f>
        <v>0</v>
      </c>
    </row>
    <row r="861" spans="1:14">
      <c r="A861" t="str">
        <f>"Norman"</f>
        <v>Norman</v>
      </c>
      <c r="B861">
        <v>0</v>
      </c>
      <c r="D861">
        <v>3</v>
      </c>
      <c r="E861">
        <v>57</v>
      </c>
      <c r="F861" s="1">
        <v>42646</v>
      </c>
      <c r="G861" s="1">
        <v>42646</v>
      </c>
      <c r="H861">
        <v>3</v>
      </c>
      <c r="I861">
        <v>32.19</v>
      </c>
      <c r="J861">
        <v>0</v>
      </c>
      <c r="K861">
        <v>35.552937899999996</v>
      </c>
      <c r="L861">
        <v>-97.046161600000005</v>
      </c>
      <c r="M861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861" s="5">
        <f>Table22[[#This Row],[Permit Approval Date]]-Table22[[#This Row],[Permit Submitted Date]]</f>
        <v>0</v>
      </c>
    </row>
    <row r="862" spans="1:14">
      <c r="A862" t="str">
        <f>"Norman"</f>
        <v>Norman</v>
      </c>
      <c r="B862">
        <v>0</v>
      </c>
      <c r="D862">
        <v>3</v>
      </c>
      <c r="E862">
        <v>57</v>
      </c>
      <c r="F862" s="1">
        <v>42660</v>
      </c>
      <c r="G862" s="1">
        <v>42677</v>
      </c>
      <c r="H862">
        <v>15</v>
      </c>
      <c r="I862">
        <v>114.08</v>
      </c>
      <c r="J862">
        <v>4.87</v>
      </c>
      <c r="K862">
        <v>35.032937899999993</v>
      </c>
      <c r="L862">
        <v>-97.296161600000005</v>
      </c>
      <c r="M862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862" s="5">
        <f>Table22[[#This Row],[Permit Approval Date]]-Table22[[#This Row],[Permit Submitted Date]]</f>
        <v>18</v>
      </c>
    </row>
    <row r="863" spans="1:14">
      <c r="A863" t="str">
        <f>"Norman"</f>
        <v>Norman</v>
      </c>
      <c r="B863">
        <v>0</v>
      </c>
      <c r="C863">
        <v>1</v>
      </c>
      <c r="D863">
        <v>2</v>
      </c>
      <c r="E863">
        <v>58</v>
      </c>
      <c r="F863" s="1">
        <v>42503</v>
      </c>
      <c r="G863" s="1">
        <v>42503</v>
      </c>
      <c r="H863">
        <v>8</v>
      </c>
      <c r="I863">
        <v>57</v>
      </c>
      <c r="J863">
        <v>14.5</v>
      </c>
      <c r="K863">
        <v>35.552937899999996</v>
      </c>
      <c r="L863">
        <v>-97.046161600000005</v>
      </c>
      <c r="M863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863" s="5">
        <f>Table22[[#This Row],[Permit Approval Date]]-Table22[[#This Row],[Permit Submitted Date]]</f>
        <v>10</v>
      </c>
    </row>
    <row r="864" spans="1:14">
      <c r="A864" t="str">
        <f>"Norman"</f>
        <v>Norman</v>
      </c>
      <c r="B864">
        <v>0</v>
      </c>
      <c r="C864">
        <v>1</v>
      </c>
      <c r="D864">
        <v>3</v>
      </c>
      <c r="E864">
        <v>58</v>
      </c>
      <c r="F864" s="1">
        <v>42579</v>
      </c>
      <c r="G864" s="1">
        <v>42586</v>
      </c>
      <c r="H864">
        <v>27</v>
      </c>
      <c r="I864">
        <v>197.71999999999997</v>
      </c>
      <c r="J864">
        <v>11.27</v>
      </c>
      <c r="K864">
        <v>35.282937899999993</v>
      </c>
      <c r="L864">
        <v>-97.416161599999995</v>
      </c>
      <c r="M864" s="5">
        <f>ACOS(COS(RADIANS(90-$P$2)) *COS(RADIANS(90-Table225[[#This Row],[Latitude]])) +SIN(RADIANS(90-$P$2)) *SIN(RADIANS(90-Table225[[#This Row],[Latitude]])) *COS(RADIANS($Q$2-Table225[[#This Row],[Longitude]]))) *3958.756</f>
        <v>5.5822817973621444</v>
      </c>
      <c r="N864" s="5">
        <f>Table22[[#This Row],[Permit Approval Date]]-Table22[[#This Row],[Permit Submitted Date]]</f>
        <v>1</v>
      </c>
    </row>
    <row r="865" spans="1:17">
      <c r="A865" t="str">
        <f>"Norman"</f>
        <v>Norman</v>
      </c>
      <c r="B865">
        <v>0</v>
      </c>
      <c r="D865">
        <v>2</v>
      </c>
      <c r="E865">
        <v>58</v>
      </c>
      <c r="F865" s="1">
        <v>42886</v>
      </c>
      <c r="G865" s="1">
        <v>42893</v>
      </c>
      <c r="H865">
        <v>9</v>
      </c>
      <c r="I865">
        <v>81.830000000000013</v>
      </c>
      <c r="J865">
        <v>0</v>
      </c>
      <c r="K865">
        <v>35.032937899999993</v>
      </c>
      <c r="L865">
        <v>-97.356161600000007</v>
      </c>
      <c r="M865" s="5">
        <f>ACOS(COS(RADIANS(90-$P$2)) *COS(RADIANS(90-Table225[[#This Row],[Latitude]])) +SIN(RADIANS(90-$P$2)) *SIN(RADIANS(90-Table225[[#This Row],[Latitude]])) *COS(RADIANS($Q$2-Table225[[#This Row],[Longitude]]))) *3958.756</f>
        <v>13.008804681234098</v>
      </c>
      <c r="N865" s="5">
        <f>Table22[[#This Row],[Permit Approval Date]]-Table22[[#This Row],[Permit Submitted Date]]</f>
        <v>0</v>
      </c>
    </row>
    <row r="866" spans="1:17">
      <c r="A866" t="str">
        <f>"Norman"</f>
        <v>Norman</v>
      </c>
      <c r="B866">
        <v>0</v>
      </c>
      <c r="D866">
        <v>3</v>
      </c>
      <c r="E866">
        <v>59</v>
      </c>
      <c r="F866" s="1">
        <v>42467</v>
      </c>
      <c r="G866" s="1">
        <v>42474</v>
      </c>
      <c r="H866">
        <v>37</v>
      </c>
      <c r="I866">
        <v>280.96000000000004</v>
      </c>
      <c r="J866">
        <v>0</v>
      </c>
      <c r="K866">
        <v>35.532937899999993</v>
      </c>
      <c r="L866">
        <v>-97.306161599999996</v>
      </c>
      <c r="M866" s="5">
        <f>ACOS(COS(RADIANS(90-$P$2)) *COS(RADIANS(90-Table225[[#This Row],[Latitude]])) +SIN(RADIANS(90-$P$2)) *SIN(RADIANS(90-Table225[[#This Row],[Latitude]])) *COS(RADIANS($Q$2-Table225[[#This Row],[Longitude]]))) *3958.756</f>
        <v>23.930763477092839</v>
      </c>
      <c r="N866" s="5">
        <f>Table22[[#This Row],[Permit Approval Date]]-Table22[[#This Row],[Permit Submitted Date]]</f>
        <v>6</v>
      </c>
    </row>
    <row r="867" spans="1:17">
      <c r="A867" t="str">
        <f>"Norman"</f>
        <v>Norman</v>
      </c>
      <c r="B867">
        <v>0</v>
      </c>
      <c r="D867">
        <v>3</v>
      </c>
      <c r="E867">
        <v>60</v>
      </c>
      <c r="F867" s="1">
        <v>42506</v>
      </c>
      <c r="G867" s="1">
        <v>42506</v>
      </c>
      <c r="H867">
        <v>30</v>
      </c>
      <c r="I867">
        <v>244.5</v>
      </c>
      <c r="J867">
        <v>0</v>
      </c>
      <c r="K867">
        <v>35.552937899999996</v>
      </c>
      <c r="L867">
        <v>-97.046161600000005</v>
      </c>
      <c r="M867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867" s="5">
        <f>Table22[[#This Row],[Permit Approval Date]]-Table22[[#This Row],[Permit Submitted Date]]</f>
        <v>9</v>
      </c>
    </row>
    <row r="868" spans="1:17">
      <c r="A868" t="str">
        <f>"Norman"</f>
        <v>Norman</v>
      </c>
      <c r="B868">
        <v>0</v>
      </c>
      <c r="D868">
        <v>3</v>
      </c>
      <c r="E868">
        <v>60</v>
      </c>
      <c r="F868" s="1">
        <v>42664</v>
      </c>
      <c r="G868" s="1">
        <v>42664</v>
      </c>
      <c r="H868">
        <v>14</v>
      </c>
      <c r="I868">
        <v>116.06</v>
      </c>
      <c r="J868">
        <v>0</v>
      </c>
      <c r="K868">
        <v>35.352937899999993</v>
      </c>
      <c r="L868">
        <v>-98.136161600000008</v>
      </c>
      <c r="M868" s="5">
        <f>ACOS(COS(RADIANS(90-$P$2)) *COS(RADIANS(90-Table225[[#This Row],[Latitude]])) +SIN(RADIANS(90-$P$2)) *SIN(RADIANS(90-Table225[[#This Row],[Latitude]])) *COS(RADIANS($Q$2-Table225[[#This Row],[Longitude]]))) *3958.756</f>
        <v>40.194851067911692</v>
      </c>
      <c r="N868" s="5">
        <f>Table22[[#This Row],[Permit Approval Date]]-Table22[[#This Row],[Permit Submitted Date]]</f>
        <v>7</v>
      </c>
    </row>
    <row r="869" spans="1:17">
      <c r="A869" t="str">
        <f>"Norman"</f>
        <v>Norman</v>
      </c>
      <c r="B869">
        <v>0</v>
      </c>
      <c r="C869">
        <v>1</v>
      </c>
      <c r="D869">
        <v>2</v>
      </c>
      <c r="E869">
        <v>60</v>
      </c>
      <c r="F869" s="1">
        <v>43034</v>
      </c>
      <c r="G869" s="1">
        <v>43034</v>
      </c>
      <c r="H869">
        <v>32</v>
      </c>
      <c r="I869">
        <v>262.90000000000003</v>
      </c>
      <c r="J869">
        <v>17.64</v>
      </c>
      <c r="K869">
        <v>34.942937899999997</v>
      </c>
      <c r="L869">
        <v>-97.766161600000004</v>
      </c>
      <c r="M869" s="5">
        <f>ACOS(COS(RADIANS(90-$P$2)) *COS(RADIANS(90-Table225[[#This Row],[Latitude]])) +SIN(RADIANS(90-$P$2)) *SIN(RADIANS(90-Table225[[#This Row],[Latitude]])) *COS(RADIANS($Q$2-Table225[[#This Row],[Longitude]]))) *3958.756</f>
        <v>25.632407703032921</v>
      </c>
      <c r="N869" s="5">
        <f>Table22[[#This Row],[Permit Approval Date]]-Table22[[#This Row],[Permit Submitted Date]]</f>
        <v>25</v>
      </c>
    </row>
    <row r="870" spans="1:17">
      <c r="A870" t="str">
        <f>"Norman"</f>
        <v>Norman</v>
      </c>
      <c r="B870">
        <v>0</v>
      </c>
      <c r="D870">
        <v>2</v>
      </c>
      <c r="E870">
        <v>61</v>
      </c>
      <c r="F870" s="1">
        <v>42447</v>
      </c>
      <c r="G870" s="1">
        <v>42454</v>
      </c>
      <c r="H870">
        <v>17</v>
      </c>
      <c r="I870">
        <v>139.5</v>
      </c>
      <c r="J870">
        <v>3</v>
      </c>
      <c r="K870">
        <v>35.362937899999999</v>
      </c>
      <c r="L870">
        <v>-97.116161599999998</v>
      </c>
      <c r="M870" s="5">
        <f>ACOS(COS(RADIANS(90-$P$2)) *COS(RADIANS(90-Table225[[#This Row],[Latitude]])) +SIN(RADIANS(90-$P$2)) *SIN(RADIANS(90-Table225[[#This Row],[Latitude]])) *COS(RADIANS($Q$2-Table225[[#This Row],[Longitude]]))) *3958.756</f>
        <v>21.560319683425128</v>
      </c>
      <c r="N870" s="5">
        <f>Table22[[#This Row],[Permit Approval Date]]-Table22[[#This Row],[Permit Submitted Date]]</f>
        <v>5</v>
      </c>
    </row>
    <row r="871" spans="1:17">
      <c r="A871" t="str">
        <f>"Norman"</f>
        <v>Norman</v>
      </c>
      <c r="B871">
        <v>1</v>
      </c>
      <c r="D871">
        <v>2</v>
      </c>
      <c r="E871">
        <v>61</v>
      </c>
      <c r="F871" s="1">
        <v>43032</v>
      </c>
      <c r="G871" s="1">
        <v>43041</v>
      </c>
      <c r="H871">
        <v>10</v>
      </c>
      <c r="I871">
        <v>65.849999999999994</v>
      </c>
      <c r="J871">
        <v>6.7799999999999994</v>
      </c>
      <c r="K871">
        <v>35.193925</v>
      </c>
      <c r="L871">
        <v>-97.349214000000003</v>
      </c>
      <c r="M871" s="5">
        <f>ACOS(COS(RADIANS(90-$P$2)) *COS(RADIANS(90-Table225[[#This Row],[Latitude]])) +SIN(RADIANS(90-$P$2)) *SIN(RADIANS(90-Table225[[#This Row],[Latitude]])) *COS(RADIANS($Q$2-Table225[[#This Row],[Longitude]]))) *3958.756</f>
        <v>5.5630560730764307</v>
      </c>
      <c r="N871" s="5">
        <f>Table22[[#This Row],[Permit Approval Date]]-Table22[[#This Row],[Permit Submitted Date]]</f>
        <v>20</v>
      </c>
    </row>
    <row r="872" spans="1:17">
      <c r="A872" t="str">
        <f>"Norman"</f>
        <v>Norman</v>
      </c>
      <c r="B872">
        <v>0</v>
      </c>
      <c r="D872">
        <v>3</v>
      </c>
      <c r="E872">
        <v>62</v>
      </c>
      <c r="F872" s="1">
        <v>42600</v>
      </c>
      <c r="G872" s="1">
        <v>42611</v>
      </c>
      <c r="H872">
        <v>17</v>
      </c>
      <c r="I872">
        <v>120.98</v>
      </c>
      <c r="J872">
        <v>0</v>
      </c>
      <c r="K872">
        <v>35.1429379</v>
      </c>
      <c r="L872">
        <v>-97.496161600000008</v>
      </c>
      <c r="M872" s="5">
        <f>ACOS(COS(RADIANS(90-$P$2)) *COS(RADIANS(90-Table225[[#This Row],[Latitude]])) +SIN(RADIANS(90-$P$2)) *SIN(RADIANS(90-Table225[[#This Row],[Latitude]])) *COS(RADIANS($Q$2-Table225[[#This Row],[Longitude]]))) *3958.756</f>
        <v>5.1822189717645397</v>
      </c>
      <c r="N872" s="5">
        <f>Table22[[#This Row],[Permit Approval Date]]-Table22[[#This Row],[Permit Submitted Date]]</f>
        <v>0</v>
      </c>
    </row>
    <row r="873" spans="1:17">
      <c r="A873" t="str">
        <f>"Norman"</f>
        <v>Norman</v>
      </c>
      <c r="B873">
        <v>0</v>
      </c>
      <c r="C873">
        <v>1</v>
      </c>
      <c r="D873">
        <v>3</v>
      </c>
      <c r="E873">
        <v>62</v>
      </c>
      <c r="F873" s="1">
        <v>42849</v>
      </c>
      <c r="G873" s="1">
        <v>42852</v>
      </c>
      <c r="H873">
        <v>20</v>
      </c>
      <c r="I873">
        <v>174.42999999999998</v>
      </c>
      <c r="J873">
        <v>11</v>
      </c>
      <c r="K873">
        <v>34.882937899999995</v>
      </c>
      <c r="L873">
        <v>-96.836161599999997</v>
      </c>
      <c r="M873" s="5">
        <f>ACOS(COS(RADIANS(90-$P$2)) *COS(RADIANS(90-Table225[[#This Row],[Latitude]])) +SIN(RADIANS(90-$P$2)) *SIN(RADIANS(90-Table225[[#This Row],[Latitude]])) *COS(RADIANS($Q$2-Table225[[#This Row],[Longitude]]))) *3958.756</f>
        <v>41.120493982645655</v>
      </c>
      <c r="N873" s="5">
        <f>Table22[[#This Row],[Permit Approval Date]]-Table22[[#This Row],[Permit Submitted Date]]</f>
        <v>25</v>
      </c>
    </row>
    <row r="874" spans="1:17">
      <c r="A874" t="str">
        <f>"Norman"</f>
        <v>Norman</v>
      </c>
      <c r="B874">
        <v>0</v>
      </c>
      <c r="D874">
        <v>2</v>
      </c>
      <c r="E874">
        <v>63</v>
      </c>
      <c r="F874" s="1">
        <v>42976</v>
      </c>
      <c r="G874" s="1">
        <v>42992</v>
      </c>
      <c r="H874">
        <v>10</v>
      </c>
      <c r="I874">
        <v>109.19</v>
      </c>
      <c r="J874">
        <v>0</v>
      </c>
      <c r="K874">
        <v>35.032937899999993</v>
      </c>
      <c r="L874">
        <v>-97.296161600000005</v>
      </c>
      <c r="M874" s="5">
        <f>ACOS(COS(RADIANS(90-$P$2)) *COS(RADIANS(90-Table225[[#This Row],[Latitude]])) +SIN(RADIANS(90-$P$2)) *SIN(RADIANS(90-Table225[[#This Row],[Latitude]])) *COS(RADIANS($Q$2-Table225[[#This Row],[Longitude]]))) *3958.756</f>
        <v>14.676419165841784</v>
      </c>
      <c r="N874" s="5">
        <f>Table22[[#This Row],[Permit Approval Date]]-Table22[[#This Row],[Permit Submitted Date]]</f>
        <v>9</v>
      </c>
    </row>
    <row r="875" spans="1:17">
      <c r="A875" t="str">
        <f>"Norman"</f>
        <v>Norman</v>
      </c>
      <c r="B875">
        <v>1</v>
      </c>
      <c r="C875">
        <v>1</v>
      </c>
      <c r="D875">
        <v>2</v>
      </c>
      <c r="E875">
        <v>64</v>
      </c>
      <c r="F875" s="1">
        <v>42996</v>
      </c>
      <c r="G875" s="1">
        <v>42996</v>
      </c>
      <c r="H875">
        <v>16</v>
      </c>
      <c r="I875">
        <v>70.160000000000011</v>
      </c>
      <c r="J875">
        <v>29.42</v>
      </c>
      <c r="K875">
        <v>35.443925</v>
      </c>
      <c r="L875">
        <v>-97.619213999999999</v>
      </c>
      <c r="M875" s="5">
        <f>ACOS(COS(RADIANS(90-$P$2)) *COS(RADIANS(90-Table225[[#This Row],[Latitude]])) +SIN(RADIANS(90-$P$2)) *SIN(RADIANS(90-Table225[[#This Row],[Latitude]])) *COS(RADIANS($Q$2-Table225[[#This Row],[Longitude]]))) *3958.756</f>
        <v>19.098404895161835</v>
      </c>
      <c r="N875" s="5">
        <f>Table22[[#This Row],[Permit Approval Date]]-Table22[[#This Row],[Permit Submitted Date]]</f>
        <v>0</v>
      </c>
    </row>
    <row r="876" spans="1:17">
      <c r="A876" t="str">
        <f>"Norman"</f>
        <v>Norman</v>
      </c>
      <c r="B876">
        <v>1</v>
      </c>
      <c r="C876">
        <v>1</v>
      </c>
      <c r="D876">
        <v>2</v>
      </c>
      <c r="E876">
        <v>64</v>
      </c>
      <c r="F876" s="1">
        <v>43033</v>
      </c>
      <c r="G876" s="1">
        <v>43034</v>
      </c>
      <c r="H876">
        <v>8</v>
      </c>
      <c r="I876">
        <v>47.23</v>
      </c>
      <c r="J876">
        <v>9.3800000000000008</v>
      </c>
      <c r="K876">
        <v>35.153925000000001</v>
      </c>
      <c r="L876">
        <v>-97.259214</v>
      </c>
      <c r="M876" s="5">
        <f>ACOS(COS(RADIANS(90-$P$2)) *COS(RADIANS(90-Table225[[#This Row],[Latitude]])) +SIN(RADIANS(90-$P$2)) *SIN(RADIANS(90-Table225[[#This Row],[Latitude]])) *COS(RADIANS($Q$2-Table225[[#This Row],[Longitude]]))) *3958.756</f>
        <v>11.179780205376034</v>
      </c>
      <c r="N876" s="5">
        <f>Table22[[#This Row],[Permit Approval Date]]-Table22[[#This Row],[Permit Submitted Date]]</f>
        <v>10</v>
      </c>
    </row>
    <row r="877" spans="1:17">
      <c r="A877" t="str">
        <f>"Norman"</f>
        <v>Norman</v>
      </c>
      <c r="B877">
        <v>0</v>
      </c>
      <c r="D877">
        <v>2</v>
      </c>
      <c r="E877">
        <v>66</v>
      </c>
      <c r="F877" s="1">
        <v>42426</v>
      </c>
      <c r="G877" s="1">
        <v>42426</v>
      </c>
      <c r="H877">
        <v>14</v>
      </c>
      <c r="I877">
        <v>122.5</v>
      </c>
      <c r="J877">
        <v>0</v>
      </c>
      <c r="K877">
        <v>34.832937899999997</v>
      </c>
      <c r="L877">
        <v>-97.956161600000001</v>
      </c>
      <c r="M877" s="5">
        <f>ACOS(COS(RADIANS(90-$P$2)) *COS(RADIANS(90-Table225[[#This Row],[Latitude]])) +SIN(RADIANS(90-$P$2)) *SIN(RADIANS(90-Table225[[#This Row],[Latitude]])) *COS(RADIANS($Q$2-Table225[[#This Row],[Longitude]]))) *3958.756</f>
        <v>38.677371585741092</v>
      </c>
      <c r="N877" s="5">
        <f>Table22[[#This Row],[Permit Approval Date]]-Table22[[#This Row],[Permit Submitted Date]]</f>
        <v>10</v>
      </c>
    </row>
    <row r="878" spans="1:17">
      <c r="A878" t="str">
        <f>"Norman"</f>
        <v>Norman</v>
      </c>
      <c r="B878">
        <v>0</v>
      </c>
      <c r="C878">
        <v>1</v>
      </c>
      <c r="D878">
        <v>2</v>
      </c>
      <c r="E878">
        <v>69</v>
      </c>
      <c r="F878" s="1">
        <v>42402</v>
      </c>
      <c r="G878" s="1">
        <v>42403</v>
      </c>
      <c r="H878">
        <v>22</v>
      </c>
      <c r="I878">
        <v>193.5</v>
      </c>
      <c r="J878">
        <v>9</v>
      </c>
      <c r="K878">
        <v>35.552937899999996</v>
      </c>
      <c r="L878">
        <v>-97.046161600000005</v>
      </c>
      <c r="M878" s="5">
        <f>ACOS(COS(RADIANS(90-$P$2)) *COS(RADIANS(90-Table225[[#This Row],[Latitude]])) +SIN(RADIANS(90-$P$2)) *SIN(RADIANS(90-Table225[[#This Row],[Latitude]])) *COS(RADIANS($Q$2-Table225[[#This Row],[Longitude]]))) *3958.756</f>
        <v>32.913658964668713</v>
      </c>
      <c r="N878" s="5">
        <f>Table22[[#This Row],[Permit Approval Date]]-Table22[[#This Row],[Permit Submitted Date]]</f>
        <v>14</v>
      </c>
    </row>
    <row r="879" spans="1:17">
      <c r="A879" s="6"/>
      <c r="B879" s="6"/>
      <c r="C879" s="6"/>
      <c r="D879" s="6"/>
      <c r="E879" s="6"/>
      <c r="F879" s="7"/>
      <c r="G879" s="7"/>
      <c r="H879" s="6"/>
      <c r="I879" s="6">
        <f>MIN(I2:I878)</f>
        <v>8.620000000000001</v>
      </c>
      <c r="J879" s="6"/>
      <c r="K879" s="6"/>
      <c r="L879" s="6"/>
      <c r="M879" s="6"/>
      <c r="N879" s="6"/>
      <c r="O879" s="6"/>
      <c r="P879" s="6"/>
      <c r="Q879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Q176"/>
  <sheetViews>
    <sheetView workbookViewId="0">
      <selection activeCell="U8" sqref="U8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3" max="14" width="10.28515625" customWidth="1"/>
    <col min="15" max="16" width="11.140625" customWidth="1"/>
    <col min="17" max="17" width="11.8554687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 hidden="1">
      <c r="A2" t="str">
        <f>"Norman"</f>
        <v>Norman</v>
      </c>
      <c r="B2">
        <v>0</v>
      </c>
      <c r="D2">
        <v>1</v>
      </c>
      <c r="E2">
        <v>8</v>
      </c>
      <c r="F2" s="1">
        <v>42956</v>
      </c>
      <c r="G2" s="1">
        <v>42963</v>
      </c>
      <c r="H2">
        <v>3</v>
      </c>
      <c r="I2">
        <v>14.95</v>
      </c>
      <c r="J2">
        <v>0</v>
      </c>
      <c r="K2">
        <v>35.222937899999998</v>
      </c>
      <c r="L2">
        <v>-97.486161600000003</v>
      </c>
      <c r="M2" s="5">
        <f>ACOS(COS(RADIANS(90-$P$2)) *COS(RADIANS(90-Table2236[[#This Row],[Latitude]])) +SIN(RADIANS(90-$P$2)) *SIN(RADIANS(90-Table2236[[#This Row],[Latitude]])) *COS(RADIANS($Q$2-Table2236[[#This Row],[Longitude]]))) *3958.756</f>
        <v>2.5181217902147086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 hidden="1">
      <c r="A3" t="str">
        <f>"Norman"</f>
        <v>Norman</v>
      </c>
      <c r="B3">
        <v>0</v>
      </c>
      <c r="D3">
        <v>1</v>
      </c>
      <c r="E3">
        <v>8</v>
      </c>
      <c r="F3" s="1">
        <v>42961</v>
      </c>
      <c r="G3" s="1">
        <v>42969</v>
      </c>
      <c r="H3">
        <v>3</v>
      </c>
      <c r="I3">
        <v>16.48</v>
      </c>
      <c r="J3">
        <v>0</v>
      </c>
      <c r="K3">
        <v>35.1429379</v>
      </c>
      <c r="L3">
        <v>-97.496161600000008</v>
      </c>
      <c r="M3" s="5">
        <f>ACOS(COS(RADIANS(90-$P$2)) *COS(RADIANS(90-Table2236[[#This Row],[Latitude]])) +SIN(RADIANS(90-$P$2)) *SIN(RADIANS(90-Table2236[[#This Row],[Latitude]])) *COS(RADIANS($Q$2-Table2236[[#This Row],[Longitude]]))) *3958.756</f>
        <v>5.1822189717645397</v>
      </c>
      <c r="N3" s="5">
        <f>Table22[[#This Row],[Permit Approval Date]]-Table22[[#This Row],[Permit Submitted Date]]</f>
        <v>19</v>
      </c>
    </row>
    <row r="4" spans="1:17" hidden="1">
      <c r="A4" t="str">
        <f>"Norman"</f>
        <v>Norman</v>
      </c>
      <c r="B4">
        <v>0</v>
      </c>
      <c r="D4">
        <v>1</v>
      </c>
      <c r="E4">
        <v>8</v>
      </c>
      <c r="F4" s="1">
        <v>43006</v>
      </c>
      <c r="G4" s="1">
        <v>43012</v>
      </c>
      <c r="H4">
        <v>3</v>
      </c>
      <c r="I4">
        <v>23.63</v>
      </c>
      <c r="J4">
        <v>0</v>
      </c>
      <c r="K4">
        <v>35.312937899999994</v>
      </c>
      <c r="L4">
        <v>-97.236161600000003</v>
      </c>
      <c r="M4" s="5">
        <f>ACOS(COS(RADIANS(90-$P$2)) *COS(RADIANS(90-Table2236[[#This Row],[Latitude]])) +SIN(RADIANS(90-$P$2)) *SIN(RADIANS(90-Table2236[[#This Row],[Latitude]])) *COS(RADIANS($Q$2-Table2236[[#This Row],[Longitude]]))) *3958.756</f>
        <v>13.982260288154336</v>
      </c>
      <c r="N4" s="5">
        <f>Table22[[#This Row],[Permit Approval Date]]-Table22[[#This Row],[Permit Submitted Date]]</f>
        <v>14</v>
      </c>
    </row>
    <row r="5" spans="1:17" hidden="1">
      <c r="A5" t="str">
        <f>"Norman"</f>
        <v>Norman</v>
      </c>
      <c r="B5">
        <v>0</v>
      </c>
      <c r="D5">
        <v>1</v>
      </c>
      <c r="E5">
        <v>8</v>
      </c>
      <c r="F5" s="1">
        <v>43040</v>
      </c>
      <c r="G5" s="1">
        <v>43045</v>
      </c>
      <c r="H5">
        <v>8</v>
      </c>
      <c r="I5">
        <v>64.400000000000006</v>
      </c>
      <c r="J5">
        <v>0</v>
      </c>
      <c r="K5">
        <v>35.1429379</v>
      </c>
      <c r="L5">
        <v>-97.446161599999996</v>
      </c>
      <c r="M5" s="5">
        <f>ACOS(COS(RADIANS(90-$P$2)) *COS(RADIANS(90-Table2236[[#This Row],[Latitude]])) +SIN(RADIANS(90-$P$2)) *SIN(RADIANS(90-Table2236[[#This Row],[Latitude]])) *COS(RADIANS($Q$2-Table2236[[#This Row],[Longitude]]))) *3958.756</f>
        <v>4.362014196614501</v>
      </c>
      <c r="N5" s="5">
        <f>Table22[[#This Row],[Permit Approval Date]]-Table22[[#This Row],[Permit Submitted Date]]</f>
        <v>10</v>
      </c>
    </row>
    <row r="6" spans="1:17" hidden="1">
      <c r="A6" t="str">
        <f>"Norman"</f>
        <v>Norman</v>
      </c>
      <c r="B6">
        <v>0</v>
      </c>
      <c r="D6">
        <v>1</v>
      </c>
      <c r="E6">
        <v>9</v>
      </c>
      <c r="F6" s="1">
        <v>42424</v>
      </c>
      <c r="G6" s="1">
        <v>42430</v>
      </c>
      <c r="H6">
        <v>5</v>
      </c>
      <c r="I6">
        <v>48</v>
      </c>
      <c r="J6">
        <v>0</v>
      </c>
      <c r="K6">
        <v>34.662937899999996</v>
      </c>
      <c r="L6">
        <v>-97.116161599999998</v>
      </c>
      <c r="M6" s="5">
        <f>ACOS(COS(RADIANS(90-$P$2)) *COS(RADIANS(90-Table2236[[#This Row],[Latitude]])) +SIN(RADIANS(90-$P$2)) *SIN(RADIANS(90-Table2236[[#This Row],[Latitude]])) *COS(RADIANS($Q$2-Table2236[[#This Row],[Longitude]]))) *3958.756</f>
        <v>41.935888738776761</v>
      </c>
      <c r="N6" s="5">
        <f>Table22[[#This Row],[Permit Approval Date]]-Table22[[#This Row],[Permit Submitted Date]]</f>
        <v>6</v>
      </c>
    </row>
    <row r="7" spans="1:17" hidden="1">
      <c r="A7" t="str">
        <f>"Norman"</f>
        <v>Norman</v>
      </c>
      <c r="B7">
        <v>0</v>
      </c>
      <c r="D7">
        <v>1</v>
      </c>
      <c r="E7">
        <v>9</v>
      </c>
      <c r="F7" s="1">
        <v>42898</v>
      </c>
      <c r="G7" s="1">
        <v>42901</v>
      </c>
      <c r="H7">
        <v>2</v>
      </c>
      <c r="I7">
        <v>18.02</v>
      </c>
      <c r="J7">
        <v>0</v>
      </c>
      <c r="K7">
        <v>35.212937899999993</v>
      </c>
      <c r="L7">
        <v>-97.576161600000006</v>
      </c>
      <c r="M7" s="5">
        <f>ACOS(COS(RADIANS(90-$P$2)) *COS(RADIANS(90-Table2236[[#This Row],[Latitude]])) +SIN(RADIANS(90-$P$2)) *SIN(RADIANS(90-Table2236[[#This Row],[Latitude]])) *COS(RADIANS($Q$2-Table2236[[#This Row],[Longitude]]))) *3958.756</f>
        <v>7.3284066219263675</v>
      </c>
      <c r="N7" s="5">
        <f>Table22[[#This Row],[Permit Approval Date]]-Table22[[#This Row],[Permit Submitted Date]]</f>
        <v>13</v>
      </c>
    </row>
    <row r="8" spans="1:17" hidden="1">
      <c r="A8" t="str">
        <f>"Norman"</f>
        <v>Norman</v>
      </c>
      <c r="B8">
        <v>0</v>
      </c>
      <c r="D8">
        <v>1</v>
      </c>
      <c r="E8">
        <v>9</v>
      </c>
      <c r="F8" s="1">
        <v>42922</v>
      </c>
      <c r="G8" s="1">
        <v>42922</v>
      </c>
      <c r="H8">
        <v>3</v>
      </c>
      <c r="I8">
        <v>27.12</v>
      </c>
      <c r="J8">
        <v>0</v>
      </c>
      <c r="K8">
        <v>35.102937899999993</v>
      </c>
      <c r="L8">
        <v>-97.756161599999999</v>
      </c>
      <c r="M8" s="5">
        <f>ACOS(COS(RADIANS(90-$P$2)) *COS(RADIANS(90-Table2236[[#This Row],[Latitude]])) +SIN(RADIANS(90-$P$2)) *SIN(RADIANS(90-Table2236[[#This Row],[Latitude]])) *COS(RADIANS($Q$2-Table2236[[#This Row],[Longitude]]))) *3958.756</f>
        <v>18.882438005172606</v>
      </c>
      <c r="N8" s="5">
        <f>Table22[[#This Row],[Permit Approval Date]]-Table22[[#This Row],[Permit Submitted Date]]</f>
        <v>12</v>
      </c>
    </row>
    <row r="9" spans="1:17">
      <c r="A9" t="str">
        <f>"Norman"</f>
        <v>Norman</v>
      </c>
      <c r="B9">
        <v>1</v>
      </c>
      <c r="D9">
        <v>1</v>
      </c>
      <c r="E9">
        <v>9</v>
      </c>
      <c r="F9" s="1">
        <v>42933</v>
      </c>
      <c r="G9" s="1">
        <v>42933</v>
      </c>
      <c r="H9">
        <v>3</v>
      </c>
      <c r="I9">
        <v>25.41</v>
      </c>
      <c r="J9">
        <v>0</v>
      </c>
      <c r="K9">
        <v>35.260556999999999</v>
      </c>
      <c r="L9">
        <v>-97.540181399999994</v>
      </c>
      <c r="M9" s="5">
        <f>ACOS(COS(RADIANS(90-$P$2)) *COS(RADIANS(90-Table2236[[#This Row],[Latitude]])) +SIN(RADIANS(90-$P$2)) *SIN(RADIANS(90-Table2236[[#This Row],[Latitude]])) *COS(RADIANS($Q$2-Table2236[[#This Row],[Longitude]]))) *3958.756</f>
        <v>6.4849763629514818</v>
      </c>
      <c r="N9" s="5">
        <f>Table22[[#This Row],[Permit Approval Date]]-Table22[[#This Row],[Permit Submitted Date]]</f>
        <v>8</v>
      </c>
    </row>
    <row r="10" spans="1:17" hidden="1">
      <c r="A10" t="str">
        <f>"Norman"</f>
        <v>Norman</v>
      </c>
      <c r="B10">
        <v>0</v>
      </c>
      <c r="D10">
        <v>1</v>
      </c>
      <c r="E10">
        <v>9</v>
      </c>
      <c r="F10" s="1">
        <v>42935</v>
      </c>
      <c r="G10" s="1">
        <v>42935</v>
      </c>
      <c r="H10">
        <v>1</v>
      </c>
      <c r="I10">
        <v>11.870000000000001</v>
      </c>
      <c r="J10">
        <v>0</v>
      </c>
      <c r="K10">
        <v>35.232937899999996</v>
      </c>
      <c r="L10">
        <v>-97.006161599999999</v>
      </c>
      <c r="M10" s="5">
        <f>ACOS(COS(RADIANS(90-$P$2)) *COS(RADIANS(90-Table2236[[#This Row],[Latitude]])) +SIN(RADIANS(90-$P$2)) *SIN(RADIANS(90-Table2236[[#This Row],[Latitude]])) *COS(RADIANS($Q$2-Table2236[[#This Row],[Longitude]]))) *3958.756</f>
        <v>24.931120266161376</v>
      </c>
      <c r="N10" s="5">
        <f>Table22[[#This Row],[Permit Approval Date]]-Table22[[#This Row],[Permit Submitted Date]]</f>
        <v>9</v>
      </c>
    </row>
    <row r="11" spans="1:17">
      <c r="A11" t="str">
        <f>"Norman"</f>
        <v>Norman</v>
      </c>
      <c r="B11">
        <v>1</v>
      </c>
      <c r="D11">
        <v>1</v>
      </c>
      <c r="E11">
        <v>9</v>
      </c>
      <c r="F11" s="1">
        <v>42996</v>
      </c>
      <c r="G11" s="1">
        <v>43020</v>
      </c>
      <c r="H11">
        <v>3</v>
      </c>
      <c r="I11">
        <v>14.08</v>
      </c>
      <c r="J11">
        <v>5</v>
      </c>
      <c r="K11">
        <v>35.810296100000002</v>
      </c>
      <c r="L11">
        <v>-97.296200200000015</v>
      </c>
      <c r="M11" s="5">
        <f>ACOS(COS(RADIANS(90-$P$2)) *COS(RADIANS(90-Table2236[[#This Row],[Latitude]])) +SIN(RADIANS(90-$P$2)) *SIN(RADIANS(90-Table2236[[#This Row],[Latitude]])) *COS(RADIANS($Q$2-Table2236[[#This Row],[Longitude]]))) *3958.756</f>
        <v>42.596638678814791</v>
      </c>
      <c r="N11" s="5">
        <f>Table22[[#This Row],[Permit Approval Date]]-Table22[[#This Row],[Permit Submitted Date]]</f>
        <v>7</v>
      </c>
    </row>
    <row r="12" spans="1:17">
      <c r="A12" t="str">
        <f>"Norman"</f>
        <v>Norman</v>
      </c>
      <c r="B12">
        <v>1</v>
      </c>
      <c r="D12">
        <v>1</v>
      </c>
      <c r="E12">
        <v>9</v>
      </c>
      <c r="F12" s="1">
        <v>43007</v>
      </c>
      <c r="G12" s="1">
        <v>43019</v>
      </c>
      <c r="H12">
        <v>6</v>
      </c>
      <c r="I12">
        <v>41</v>
      </c>
      <c r="J12">
        <v>0</v>
      </c>
      <c r="K12">
        <v>35.400954999999996</v>
      </c>
      <c r="L12">
        <v>-97.591639999999998</v>
      </c>
      <c r="M12" s="5">
        <f>ACOS(COS(RADIANS(90-$P$2)) *COS(RADIANS(90-Table2236[[#This Row],[Latitude]])) +SIN(RADIANS(90-$P$2)) *SIN(RADIANS(90-Table2236[[#This Row],[Latitude]])) *COS(RADIANS($Q$2-Table2236[[#This Row],[Longitude]]))) *3958.756</f>
        <v>15.75383925774344</v>
      </c>
      <c r="N12" s="5">
        <f>Table22[[#This Row],[Permit Approval Date]]-Table22[[#This Row],[Permit Submitted Date]]</f>
        <v>9</v>
      </c>
    </row>
    <row r="13" spans="1:17">
      <c r="A13" t="str">
        <f>"Norman"</f>
        <v>Norman</v>
      </c>
      <c r="B13">
        <v>1</v>
      </c>
      <c r="D13">
        <v>1</v>
      </c>
      <c r="E13">
        <v>9</v>
      </c>
      <c r="F13" s="1">
        <v>43017</v>
      </c>
      <c r="G13" s="1">
        <v>43026</v>
      </c>
      <c r="H13">
        <v>4</v>
      </c>
      <c r="I13">
        <v>28.48</v>
      </c>
      <c r="J13">
        <v>3</v>
      </c>
      <c r="K13">
        <v>35.208142000000002</v>
      </c>
      <c r="L13">
        <v>-97.335610999999986</v>
      </c>
      <c r="M13" s="5">
        <f>ACOS(COS(RADIANS(90-$P$2)) *COS(RADIANS(90-Table2236[[#This Row],[Latitude]])) +SIN(RADIANS(90-$P$2)) *SIN(RADIANS(90-Table2236[[#This Row],[Latitude]])) *COS(RADIANS($Q$2-Table2236[[#This Row],[Longitude]]))) *3958.756</f>
        <v>6.2685173478590626</v>
      </c>
      <c r="N13" s="5">
        <f>Table22[[#This Row],[Permit Approval Date]]-Table22[[#This Row],[Permit Submitted Date]]</f>
        <v>9</v>
      </c>
    </row>
    <row r="14" spans="1:17" hidden="1">
      <c r="A14" t="str">
        <f>"Norman"</f>
        <v>Norman</v>
      </c>
      <c r="B14">
        <v>0</v>
      </c>
      <c r="D14">
        <v>1</v>
      </c>
      <c r="E14">
        <v>9</v>
      </c>
      <c r="F14" s="1">
        <v>43073</v>
      </c>
      <c r="G14" s="1">
        <v>43082</v>
      </c>
      <c r="H14">
        <v>4</v>
      </c>
      <c r="I14">
        <v>29.53</v>
      </c>
      <c r="J14">
        <v>0</v>
      </c>
      <c r="K14">
        <v>35.272937899999995</v>
      </c>
      <c r="L14">
        <v>-96.956161600000001</v>
      </c>
      <c r="M14" s="5">
        <f>ACOS(COS(RADIANS(90-$P$2)) *COS(RADIANS(90-Table2236[[#This Row],[Latitude]])) +SIN(RADIANS(90-$P$2)) *SIN(RADIANS(90-Table2236[[#This Row],[Latitude]])) *COS(RADIANS($Q$2-Table2236[[#This Row],[Longitude]]))) *3958.756</f>
        <v>28.060331074102265</v>
      </c>
      <c r="N14" s="5">
        <f>Table22[[#This Row],[Permit Approval Date]]-Table22[[#This Row],[Permit Submitted Date]]</f>
        <v>0</v>
      </c>
    </row>
    <row r="15" spans="1:17" hidden="1">
      <c r="A15" t="str">
        <f>"Norman"</f>
        <v>Norman</v>
      </c>
      <c r="B15">
        <v>0</v>
      </c>
      <c r="D15">
        <v>1</v>
      </c>
      <c r="E15">
        <v>9</v>
      </c>
      <c r="F15" s="1">
        <v>43080</v>
      </c>
      <c r="G15" s="1">
        <v>43080</v>
      </c>
      <c r="H15">
        <v>4</v>
      </c>
      <c r="I15">
        <v>26.39</v>
      </c>
      <c r="J15">
        <v>0</v>
      </c>
      <c r="K15">
        <v>34.962937899999993</v>
      </c>
      <c r="L15">
        <v>-97.966161600000007</v>
      </c>
      <c r="M15" s="5">
        <f>ACOS(COS(RADIANS(90-$P$2)) *COS(RADIANS(90-Table2236[[#This Row],[Latitude]])) +SIN(RADIANS(90-$P$2)) *SIN(RADIANS(90-Table2236[[#This Row],[Latitude]])) *COS(RADIANS($Q$2-Table2236[[#This Row],[Longitude]]))) *3958.756</f>
        <v>33.838764252834551</v>
      </c>
      <c r="N15" s="5">
        <f>Table22[[#This Row],[Permit Approval Date]]-Table22[[#This Row],[Permit Submitted Date]]</f>
        <v>2</v>
      </c>
    </row>
    <row r="16" spans="1:17" hidden="1">
      <c r="A16" t="str">
        <f>"Norman"</f>
        <v>Norman</v>
      </c>
      <c r="B16">
        <v>0</v>
      </c>
      <c r="D16">
        <v>1</v>
      </c>
      <c r="E16">
        <v>10</v>
      </c>
      <c r="F16" s="1">
        <v>42380</v>
      </c>
      <c r="G16" s="1">
        <v>42388</v>
      </c>
      <c r="H16">
        <v>5</v>
      </c>
      <c r="I16">
        <v>40</v>
      </c>
      <c r="J16">
        <v>0</v>
      </c>
      <c r="K16">
        <v>35.352937899999993</v>
      </c>
      <c r="L16">
        <v>-97.196161599999996</v>
      </c>
      <c r="M16" s="5">
        <f>ACOS(COS(RADIANS(90-$P$2)) *COS(RADIANS(90-Table2236[[#This Row],[Latitude]])) +SIN(RADIANS(90-$P$2)) *SIN(RADIANS(90-Table2236[[#This Row],[Latitude]])) *COS(RADIANS($Q$2-Table2236[[#This Row],[Longitude]]))) *3958.756</f>
        <v>17.393696381103698</v>
      </c>
      <c r="N16" s="5">
        <f>Table22[[#This Row],[Permit Approval Date]]-Table22[[#This Row],[Permit Submitted Date]]</f>
        <v>9</v>
      </c>
    </row>
    <row r="17" spans="1:14" hidden="1">
      <c r="A17" t="str">
        <f>"Norman"</f>
        <v>Norman</v>
      </c>
      <c r="B17">
        <v>0</v>
      </c>
      <c r="D17">
        <v>1</v>
      </c>
      <c r="E17">
        <v>10</v>
      </c>
      <c r="F17" s="1">
        <v>42389</v>
      </c>
      <c r="G17" s="1">
        <v>42391</v>
      </c>
      <c r="H17">
        <v>5</v>
      </c>
      <c r="I17">
        <v>39</v>
      </c>
      <c r="J17">
        <v>0</v>
      </c>
      <c r="K17">
        <v>35.032937899999993</v>
      </c>
      <c r="L17">
        <v>-97.296161600000005</v>
      </c>
      <c r="M17" s="5">
        <f>ACOS(COS(RADIANS(90-$P$2)) *COS(RADIANS(90-Table2236[[#This Row],[Latitude]])) +SIN(RADIANS(90-$P$2)) *SIN(RADIANS(90-Table2236[[#This Row],[Latitude]])) *COS(RADIANS($Q$2-Table2236[[#This Row],[Longitude]]))) *3958.756</f>
        <v>14.676419165841784</v>
      </c>
      <c r="N17" s="5">
        <f>Table22[[#This Row],[Permit Approval Date]]-Table22[[#This Row],[Permit Submitted Date]]</f>
        <v>3</v>
      </c>
    </row>
    <row r="18" spans="1:14" hidden="1">
      <c r="A18" t="str">
        <f>"Norman"</f>
        <v>Norman</v>
      </c>
      <c r="B18">
        <v>0</v>
      </c>
      <c r="D18">
        <v>1</v>
      </c>
      <c r="E18">
        <v>10</v>
      </c>
      <c r="F18" s="1">
        <v>42391</v>
      </c>
      <c r="G18" s="1">
        <v>42397</v>
      </c>
      <c r="H18">
        <v>6</v>
      </c>
      <c r="I18">
        <v>43</v>
      </c>
      <c r="J18">
        <v>0</v>
      </c>
      <c r="K18">
        <v>35.482937899999996</v>
      </c>
      <c r="L18">
        <v>-97.206161600000001</v>
      </c>
      <c r="M18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8" s="5">
        <f>Table22[[#This Row],[Permit Approval Date]]-Table22[[#This Row],[Permit Submitted Date]]</f>
        <v>2</v>
      </c>
    </row>
    <row r="19" spans="1:14" hidden="1">
      <c r="A19" t="str">
        <f>"Norman"</f>
        <v>Norman</v>
      </c>
      <c r="B19">
        <v>0</v>
      </c>
      <c r="D19">
        <v>1</v>
      </c>
      <c r="E19">
        <v>10</v>
      </c>
      <c r="F19" s="1">
        <v>42422</v>
      </c>
      <c r="G19" s="1">
        <v>42425</v>
      </c>
      <c r="H19">
        <v>5</v>
      </c>
      <c r="I19">
        <v>42</v>
      </c>
      <c r="J19">
        <v>0</v>
      </c>
      <c r="K19">
        <v>35.042937899999998</v>
      </c>
      <c r="L19">
        <v>-97.486161600000003</v>
      </c>
      <c r="M19" s="5">
        <f>ACOS(COS(RADIANS(90-$P$2)) *COS(RADIANS(90-Table2236[[#This Row],[Latitude]])) +SIN(RADIANS(90-$P$2)) *SIN(RADIANS(90-Table2236[[#This Row],[Latitude]])) *COS(RADIANS($Q$2-Table2236[[#This Row],[Longitude]]))) *3958.756</f>
        <v>11.490650529451814</v>
      </c>
      <c r="N19" s="5">
        <f>Table22[[#This Row],[Permit Approval Date]]-Table22[[#This Row],[Permit Submitted Date]]</f>
        <v>0</v>
      </c>
    </row>
    <row r="20" spans="1:14" hidden="1">
      <c r="A20" t="str">
        <f>"Norman"</f>
        <v>Norman</v>
      </c>
      <c r="B20">
        <v>0</v>
      </c>
      <c r="D20">
        <v>1</v>
      </c>
      <c r="E20">
        <v>10</v>
      </c>
      <c r="F20" s="1">
        <v>42457</v>
      </c>
      <c r="G20" s="1">
        <v>42457</v>
      </c>
      <c r="H20">
        <v>7</v>
      </c>
      <c r="I20">
        <v>59.5</v>
      </c>
      <c r="J20">
        <v>0</v>
      </c>
      <c r="K20">
        <v>35.772937899999995</v>
      </c>
      <c r="L20">
        <v>-97.106161600000007</v>
      </c>
      <c r="M20" s="5">
        <f>ACOS(COS(RADIANS(90-$P$2)) *COS(RADIANS(90-Table2236[[#This Row],[Latitude]])) +SIN(RADIANS(90-$P$2)) *SIN(RADIANS(90-Table2236[[#This Row],[Latitude]])) *COS(RADIANS($Q$2-Table2236[[#This Row],[Longitude]]))) *3958.756</f>
        <v>43.599087585857838</v>
      </c>
      <c r="N20" s="5">
        <f>Table22[[#This Row],[Permit Approval Date]]-Table22[[#This Row],[Permit Submitted Date]]</f>
        <v>0</v>
      </c>
    </row>
    <row r="21" spans="1:14" hidden="1">
      <c r="A21" t="str">
        <f>"Norman"</f>
        <v>Norman</v>
      </c>
      <c r="B21">
        <v>0</v>
      </c>
      <c r="D21">
        <v>1</v>
      </c>
      <c r="E21">
        <v>10</v>
      </c>
      <c r="F21" s="1">
        <v>42474</v>
      </c>
      <c r="G21" s="1">
        <v>42474</v>
      </c>
      <c r="H21">
        <v>4</v>
      </c>
      <c r="I21">
        <v>12.5</v>
      </c>
      <c r="J21">
        <v>0</v>
      </c>
      <c r="K21">
        <v>35.162937899999996</v>
      </c>
      <c r="L21">
        <v>-96.9261616</v>
      </c>
      <c r="M21" s="5">
        <f>ACOS(COS(RADIANS(90-$P$2)) *COS(RADIANS(90-Table2236[[#This Row],[Latitude]])) +SIN(RADIANS(90-$P$2)) *SIN(RADIANS(90-Table2236[[#This Row],[Latitude]])) *COS(RADIANS($Q$2-Table2236[[#This Row],[Longitude]]))) *3958.756</f>
        <v>29.540907678509793</v>
      </c>
      <c r="N21" s="5">
        <f>Table22[[#This Row],[Permit Approval Date]]-Table22[[#This Row],[Permit Submitted Date]]</f>
        <v>15</v>
      </c>
    </row>
    <row r="22" spans="1:14" hidden="1">
      <c r="A22" t="str">
        <f>"Norman"</f>
        <v>Norman</v>
      </c>
      <c r="B22">
        <v>0</v>
      </c>
      <c r="D22">
        <v>1</v>
      </c>
      <c r="E22">
        <v>10</v>
      </c>
      <c r="F22" s="1">
        <v>42478</v>
      </c>
      <c r="G22" s="1">
        <v>42486</v>
      </c>
      <c r="H22">
        <v>4</v>
      </c>
      <c r="I22">
        <v>32</v>
      </c>
      <c r="J22">
        <v>0</v>
      </c>
      <c r="K22">
        <v>35.062937899999994</v>
      </c>
      <c r="L22">
        <v>-97.446161599999996</v>
      </c>
      <c r="M22" s="5">
        <f>ACOS(COS(RADIANS(90-$P$2)) *COS(RADIANS(90-Table2236[[#This Row],[Latitude]])) +SIN(RADIANS(90-$P$2)) *SIN(RADIANS(90-Table2236[[#This Row],[Latitude]])) *COS(RADIANS($Q$2-Table2236[[#This Row],[Longitude]]))) *3958.756</f>
        <v>9.8894375944299533</v>
      </c>
      <c r="N22" s="5">
        <f>Table22[[#This Row],[Permit Approval Date]]-Table22[[#This Row],[Permit Submitted Date]]</f>
        <v>15</v>
      </c>
    </row>
    <row r="23" spans="1:14" hidden="1">
      <c r="A23" t="str">
        <f>"Norman"</f>
        <v>Norman</v>
      </c>
      <c r="B23">
        <v>0</v>
      </c>
      <c r="D23">
        <v>1</v>
      </c>
      <c r="E23">
        <v>10</v>
      </c>
      <c r="F23" s="1">
        <v>42494</v>
      </c>
      <c r="G23" s="1">
        <v>42515</v>
      </c>
      <c r="H23">
        <v>3</v>
      </c>
      <c r="I23">
        <v>24</v>
      </c>
      <c r="J23">
        <v>0</v>
      </c>
      <c r="K23">
        <v>35.192937899999997</v>
      </c>
      <c r="L23">
        <v>-97.396161599999999</v>
      </c>
      <c r="M23" s="5">
        <f>ACOS(COS(RADIANS(90-$P$2)) *COS(RADIANS(90-Table2236[[#This Row],[Latitude]])) +SIN(RADIANS(90-$P$2)) *SIN(RADIANS(90-Table2236[[#This Row],[Latitude]])) *COS(RADIANS($Q$2-Table2236[[#This Row],[Longitude]]))) *3958.756</f>
        <v>2.9897876398657939</v>
      </c>
      <c r="N23" s="5">
        <f>Table22[[#This Row],[Permit Approval Date]]-Table22[[#This Row],[Permit Submitted Date]]</f>
        <v>9</v>
      </c>
    </row>
    <row r="24" spans="1:14" hidden="1">
      <c r="A24" t="str">
        <f>"Norman"</f>
        <v>Norman</v>
      </c>
      <c r="B24">
        <v>0</v>
      </c>
      <c r="D24">
        <v>1</v>
      </c>
      <c r="E24">
        <v>10</v>
      </c>
      <c r="F24" s="1">
        <v>42522</v>
      </c>
      <c r="G24" s="1">
        <v>42527</v>
      </c>
      <c r="H24">
        <v>11</v>
      </c>
      <c r="I24">
        <v>80</v>
      </c>
      <c r="J24">
        <v>2.5</v>
      </c>
      <c r="K24">
        <v>35.032937899999993</v>
      </c>
      <c r="L24">
        <v>-97.296161600000005</v>
      </c>
      <c r="M24" s="5">
        <f>ACOS(COS(RADIANS(90-$P$2)) *COS(RADIANS(90-Table2236[[#This Row],[Latitude]])) +SIN(RADIANS(90-$P$2)) *SIN(RADIANS(90-Table2236[[#This Row],[Latitude]])) *COS(RADIANS($Q$2-Table2236[[#This Row],[Longitude]]))) *3958.756</f>
        <v>14.676419165841784</v>
      </c>
      <c r="N24" s="5">
        <f>Table22[[#This Row],[Permit Approval Date]]-Table22[[#This Row],[Permit Submitted Date]]</f>
        <v>6</v>
      </c>
    </row>
    <row r="25" spans="1:14" hidden="1">
      <c r="A25" t="str">
        <f>"Norman"</f>
        <v>Norman</v>
      </c>
      <c r="B25">
        <v>0</v>
      </c>
      <c r="D25">
        <v>1</v>
      </c>
      <c r="E25">
        <v>10</v>
      </c>
      <c r="F25" s="1">
        <v>42545</v>
      </c>
      <c r="G25" s="1">
        <v>42549</v>
      </c>
      <c r="H25">
        <v>3</v>
      </c>
      <c r="I25">
        <v>22</v>
      </c>
      <c r="J25">
        <v>0</v>
      </c>
      <c r="K25">
        <v>35.482937899999996</v>
      </c>
      <c r="L25">
        <v>-97.206161600000001</v>
      </c>
      <c r="M25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25" s="5">
        <f>Table22[[#This Row],[Permit Approval Date]]-Table22[[#This Row],[Permit Submitted Date]]</f>
        <v>5</v>
      </c>
    </row>
    <row r="26" spans="1:14" hidden="1">
      <c r="A26" t="str">
        <f>"Norman"</f>
        <v>Norman</v>
      </c>
      <c r="B26">
        <v>0</v>
      </c>
      <c r="D26">
        <v>1</v>
      </c>
      <c r="E26">
        <v>10</v>
      </c>
      <c r="F26" s="1">
        <v>42562</v>
      </c>
      <c r="G26" s="1">
        <v>42565</v>
      </c>
      <c r="H26">
        <v>9</v>
      </c>
      <c r="I26">
        <v>64</v>
      </c>
      <c r="J26">
        <v>5</v>
      </c>
      <c r="K26">
        <v>35.482937899999996</v>
      </c>
      <c r="L26">
        <v>-97.206161600000001</v>
      </c>
      <c r="M26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26" s="5">
        <f>Table22[[#This Row],[Permit Approval Date]]-Table22[[#This Row],[Permit Submitted Date]]</f>
        <v>12</v>
      </c>
    </row>
    <row r="27" spans="1:14" hidden="1">
      <c r="A27" t="str">
        <f>"Norman"</f>
        <v>Norman</v>
      </c>
      <c r="B27">
        <v>0</v>
      </c>
      <c r="D27">
        <v>1</v>
      </c>
      <c r="E27">
        <v>10</v>
      </c>
      <c r="F27" s="1">
        <v>42636</v>
      </c>
      <c r="G27" s="1">
        <v>42647</v>
      </c>
      <c r="H27">
        <v>4</v>
      </c>
      <c r="I27">
        <v>23.05</v>
      </c>
      <c r="J27">
        <v>0</v>
      </c>
      <c r="K27">
        <v>35.632937899999995</v>
      </c>
      <c r="L27">
        <v>-97.506161599999999</v>
      </c>
      <c r="M27" s="5">
        <f>ACOS(COS(RADIANS(90-$P$2)) *COS(RADIANS(90-Table2236[[#This Row],[Latitude]])) +SIN(RADIANS(90-$P$2)) *SIN(RADIANS(90-Table2236[[#This Row],[Latitude]])) *COS(RADIANS($Q$2-Table2236[[#This Row],[Longitude]]))) *3958.756</f>
        <v>29.683728221432123</v>
      </c>
      <c r="N27" s="5">
        <f>Table22[[#This Row],[Permit Approval Date]]-Table22[[#This Row],[Permit Submitted Date]]</f>
        <v>5</v>
      </c>
    </row>
    <row r="28" spans="1:14" hidden="1">
      <c r="A28" t="str">
        <f>"Norman"</f>
        <v>Norman</v>
      </c>
      <c r="B28">
        <v>0</v>
      </c>
      <c r="D28">
        <v>1</v>
      </c>
      <c r="E28">
        <v>10</v>
      </c>
      <c r="F28" s="1">
        <v>42646</v>
      </c>
      <c r="G28" s="1">
        <v>42646</v>
      </c>
      <c r="H28">
        <v>4</v>
      </c>
      <c r="I28">
        <v>28.840000000000003</v>
      </c>
      <c r="J28">
        <v>0</v>
      </c>
      <c r="K28">
        <v>34.902937899999998</v>
      </c>
      <c r="L28">
        <v>-97.886161600000008</v>
      </c>
      <c r="M28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28" s="5">
        <f>Table22[[#This Row],[Permit Approval Date]]-Table22[[#This Row],[Permit Submitted Date]]</f>
        <v>0</v>
      </c>
    </row>
    <row r="29" spans="1:14" hidden="1">
      <c r="A29" t="str">
        <f>"Norman"</f>
        <v>Norman</v>
      </c>
      <c r="B29">
        <v>0</v>
      </c>
      <c r="D29">
        <v>1</v>
      </c>
      <c r="E29">
        <v>10</v>
      </c>
      <c r="F29" s="1">
        <v>42669</v>
      </c>
      <c r="G29" s="1">
        <v>42671</v>
      </c>
      <c r="H29">
        <v>3</v>
      </c>
      <c r="I29">
        <v>24.67</v>
      </c>
      <c r="J29">
        <v>0</v>
      </c>
      <c r="K29">
        <v>35.732937899999996</v>
      </c>
      <c r="L29">
        <v>-96.936161600000005</v>
      </c>
      <c r="M29" s="5">
        <f>ACOS(COS(RADIANS(90-$P$2)) *COS(RADIANS(90-Table2236[[#This Row],[Latitude]])) +SIN(RADIANS(90-$P$2)) *SIN(RADIANS(90-Table2236[[#This Row],[Latitude]])) *COS(RADIANS($Q$2-Table2236[[#This Row],[Longitude]]))) *3958.756</f>
        <v>46.370733487732394</v>
      </c>
      <c r="N29" s="5">
        <f>Table22[[#This Row],[Permit Approval Date]]-Table22[[#This Row],[Permit Submitted Date]]</f>
        <v>0</v>
      </c>
    </row>
    <row r="30" spans="1:14" hidden="1">
      <c r="A30" t="str">
        <f>"Norman"</f>
        <v>Norman</v>
      </c>
      <c r="B30">
        <v>0</v>
      </c>
      <c r="C30">
        <v>1</v>
      </c>
      <c r="D30">
        <v>1</v>
      </c>
      <c r="E30">
        <v>10</v>
      </c>
      <c r="F30" s="1">
        <v>42670</v>
      </c>
      <c r="G30" s="1">
        <v>42670</v>
      </c>
      <c r="H30">
        <v>5</v>
      </c>
      <c r="I30">
        <v>41.08</v>
      </c>
      <c r="J30">
        <v>11.17</v>
      </c>
      <c r="K30">
        <v>34.962937899999993</v>
      </c>
      <c r="L30">
        <v>-97.966161600000007</v>
      </c>
      <c r="M30" s="5">
        <f>ACOS(COS(RADIANS(90-$P$2)) *COS(RADIANS(90-Table2236[[#This Row],[Latitude]])) +SIN(RADIANS(90-$P$2)) *SIN(RADIANS(90-Table2236[[#This Row],[Latitude]])) *COS(RADIANS($Q$2-Table2236[[#This Row],[Longitude]]))) *3958.756</f>
        <v>33.838764252834551</v>
      </c>
      <c r="N30" s="5">
        <f>Table22[[#This Row],[Permit Approval Date]]-Table22[[#This Row],[Permit Submitted Date]]</f>
        <v>0</v>
      </c>
    </row>
    <row r="31" spans="1:14" hidden="1">
      <c r="A31" t="str">
        <f>"Norman"</f>
        <v>Norman</v>
      </c>
      <c r="B31">
        <v>0</v>
      </c>
      <c r="D31">
        <v>1</v>
      </c>
      <c r="E31">
        <v>10</v>
      </c>
      <c r="F31" s="1">
        <v>42670</v>
      </c>
      <c r="G31" s="1">
        <v>42676</v>
      </c>
      <c r="H31">
        <v>3</v>
      </c>
      <c r="I31">
        <v>28.85</v>
      </c>
      <c r="J31">
        <v>0</v>
      </c>
      <c r="K31">
        <v>35.282937899999993</v>
      </c>
      <c r="L31">
        <v>-96.756161599999999</v>
      </c>
      <c r="M31" s="5">
        <f>ACOS(COS(RADIANS(90-$P$2)) *COS(RADIANS(90-Table2236[[#This Row],[Latitude]])) +SIN(RADIANS(90-$P$2)) *SIN(RADIANS(90-Table2236[[#This Row],[Latitude]])) *COS(RADIANS($Q$2-Table2236[[#This Row],[Longitude]]))) *3958.756</f>
        <v>39.321591610794655</v>
      </c>
      <c r="N31" s="5">
        <f>Table22[[#This Row],[Permit Approval Date]]-Table22[[#This Row],[Permit Submitted Date]]</f>
        <v>0</v>
      </c>
    </row>
    <row r="32" spans="1:14" hidden="1">
      <c r="A32" t="str">
        <f>"Norman"</f>
        <v>Norman</v>
      </c>
      <c r="B32">
        <v>0</v>
      </c>
      <c r="D32">
        <v>1</v>
      </c>
      <c r="E32">
        <v>10</v>
      </c>
      <c r="F32" s="1">
        <v>42681</v>
      </c>
      <c r="G32" s="1">
        <v>42681</v>
      </c>
      <c r="H32">
        <v>3</v>
      </c>
      <c r="I32">
        <v>24.500000000000004</v>
      </c>
      <c r="J32">
        <v>0</v>
      </c>
      <c r="K32">
        <v>35.232937899999996</v>
      </c>
      <c r="L32">
        <v>-97.006161599999999</v>
      </c>
      <c r="M32" s="5">
        <f>ACOS(COS(RADIANS(90-$P$2)) *COS(RADIANS(90-Table2236[[#This Row],[Latitude]])) +SIN(RADIANS(90-$P$2)) *SIN(RADIANS(90-Table2236[[#This Row],[Latitude]])) *COS(RADIANS($Q$2-Table2236[[#This Row],[Longitude]]))) *3958.756</f>
        <v>24.931120266161376</v>
      </c>
      <c r="N32" s="5">
        <f>Table22[[#This Row],[Permit Approval Date]]-Table22[[#This Row],[Permit Submitted Date]]</f>
        <v>0</v>
      </c>
    </row>
    <row r="33" spans="1:14" hidden="1">
      <c r="A33" t="str">
        <f>"Norman"</f>
        <v>Norman</v>
      </c>
      <c r="B33">
        <v>0</v>
      </c>
      <c r="D33">
        <v>1</v>
      </c>
      <c r="E33">
        <v>10</v>
      </c>
      <c r="F33" s="1">
        <v>42752</v>
      </c>
      <c r="G33" s="1">
        <v>42759</v>
      </c>
      <c r="H33">
        <v>3</v>
      </c>
      <c r="I33">
        <v>13.469999999999999</v>
      </c>
      <c r="J33">
        <v>0</v>
      </c>
      <c r="K33">
        <v>35.232937899999996</v>
      </c>
      <c r="L33">
        <v>-97.296161600000005</v>
      </c>
      <c r="M33" s="5">
        <f>ACOS(COS(RADIANS(90-$P$2)) *COS(RADIANS(90-Table2236[[#This Row],[Latitude]])) +SIN(RADIANS(90-$P$2)) *SIN(RADIANS(90-Table2236[[#This Row],[Latitude]])) *COS(RADIANS($Q$2-Table2236[[#This Row],[Longitude]]))) *3958.756</f>
        <v>8.6932116417485545</v>
      </c>
      <c r="N33" s="5">
        <f>Table22[[#This Row],[Permit Approval Date]]-Table22[[#This Row],[Permit Submitted Date]]</f>
        <v>8</v>
      </c>
    </row>
    <row r="34" spans="1:14" hidden="1">
      <c r="A34" t="str">
        <f>"Norman"</f>
        <v>Norman</v>
      </c>
      <c r="B34">
        <v>0</v>
      </c>
      <c r="C34">
        <v>1</v>
      </c>
      <c r="D34">
        <v>1</v>
      </c>
      <c r="E34">
        <v>10</v>
      </c>
      <c r="F34" s="1">
        <v>42772</v>
      </c>
      <c r="G34" s="1">
        <v>42781</v>
      </c>
      <c r="H34">
        <v>12</v>
      </c>
      <c r="I34">
        <v>45.670000000000009</v>
      </c>
      <c r="J34">
        <v>12</v>
      </c>
      <c r="K34">
        <v>35.212937899999993</v>
      </c>
      <c r="L34">
        <v>-97.576161600000006</v>
      </c>
      <c r="M34" s="5">
        <f>ACOS(COS(RADIANS(90-$P$2)) *COS(RADIANS(90-Table2236[[#This Row],[Latitude]])) +SIN(RADIANS(90-$P$2)) *SIN(RADIANS(90-Table2236[[#This Row],[Latitude]])) *COS(RADIANS($Q$2-Table2236[[#This Row],[Longitude]]))) *3958.756</f>
        <v>7.3284066219263675</v>
      </c>
      <c r="N34" s="5">
        <f>Table22[[#This Row],[Permit Approval Date]]-Table22[[#This Row],[Permit Submitted Date]]</f>
        <v>1</v>
      </c>
    </row>
    <row r="35" spans="1:14" hidden="1">
      <c r="A35" t="str">
        <f>"Norman"</f>
        <v>Norman</v>
      </c>
      <c r="B35">
        <v>0</v>
      </c>
      <c r="D35">
        <v>1</v>
      </c>
      <c r="E35">
        <v>10</v>
      </c>
      <c r="F35" s="1">
        <v>42794</v>
      </c>
      <c r="G35" s="1">
        <v>42794</v>
      </c>
      <c r="H35">
        <v>4</v>
      </c>
      <c r="I35">
        <v>39.08</v>
      </c>
      <c r="J35">
        <v>0</v>
      </c>
      <c r="K35">
        <v>36.002937899999999</v>
      </c>
      <c r="L35">
        <v>-97.346161600000002</v>
      </c>
      <c r="M35" s="5">
        <f>ACOS(COS(RADIANS(90-$P$2)) *COS(RADIANS(90-Table2236[[#This Row],[Latitude]])) +SIN(RADIANS(90-$P$2)) *SIN(RADIANS(90-Table2236[[#This Row],[Latitude]])) *COS(RADIANS($Q$2-Table2236[[#This Row],[Longitude]]))) *3958.756</f>
        <v>55.346772048503162</v>
      </c>
      <c r="N35" s="5">
        <f>Table22[[#This Row],[Permit Approval Date]]-Table22[[#This Row],[Permit Submitted Date]]</f>
        <v>8</v>
      </c>
    </row>
    <row r="36" spans="1:14">
      <c r="A36" t="str">
        <f>"Norman"</f>
        <v>Norman</v>
      </c>
      <c r="B36">
        <v>1</v>
      </c>
      <c r="D36">
        <v>1</v>
      </c>
      <c r="E36">
        <v>10</v>
      </c>
      <c r="F36" s="1">
        <v>42810</v>
      </c>
      <c r="G36" s="1">
        <v>42823</v>
      </c>
      <c r="H36">
        <v>7</v>
      </c>
      <c r="I36">
        <v>45.870000000000005</v>
      </c>
      <c r="J36">
        <v>0.5</v>
      </c>
      <c r="K36">
        <v>35.210556999999994</v>
      </c>
      <c r="L36">
        <v>-97.610181400000016</v>
      </c>
      <c r="M36" s="5">
        <f>ACOS(COS(RADIANS(90-$P$2)) *COS(RADIANS(90-Table2236[[#This Row],[Latitude]])) +SIN(RADIANS(90-$P$2)) *SIN(RADIANS(90-Table2236[[#This Row],[Latitude]])) *COS(RADIANS($Q$2-Table2236[[#This Row],[Longitude]]))) *3958.756</f>
        <v>9.2388710109045373</v>
      </c>
      <c r="N36" s="5">
        <f>Table22[[#This Row],[Permit Approval Date]]-Table22[[#This Row],[Permit Submitted Date]]</f>
        <v>3</v>
      </c>
    </row>
    <row r="37" spans="1:14">
      <c r="A37" t="str">
        <f>"Norman"</f>
        <v>Norman</v>
      </c>
      <c r="B37">
        <v>1</v>
      </c>
      <c r="C37">
        <v>1</v>
      </c>
      <c r="D37">
        <v>1</v>
      </c>
      <c r="E37">
        <v>10</v>
      </c>
      <c r="F37" s="1">
        <v>42810</v>
      </c>
      <c r="G37" s="1">
        <v>42823</v>
      </c>
      <c r="H37">
        <v>6</v>
      </c>
      <c r="I37">
        <v>13.86</v>
      </c>
      <c r="J37">
        <v>9.9</v>
      </c>
      <c r="K37">
        <v>35.180556999999993</v>
      </c>
      <c r="L37">
        <v>-97.540181399999994</v>
      </c>
      <c r="M37" s="5">
        <f>ACOS(COS(RADIANS(90-$P$2)) *COS(RADIANS(90-Table2236[[#This Row],[Latitude]])) +SIN(RADIANS(90-$P$2)) *SIN(RADIANS(90-Table2236[[#This Row],[Latitude]])) *COS(RADIANS($Q$2-Table2236[[#This Row],[Longitude]]))) *3958.756</f>
        <v>5.5692151990718619</v>
      </c>
      <c r="N37" s="5">
        <f>Table22[[#This Row],[Permit Approval Date]]-Table22[[#This Row],[Permit Submitted Date]]</f>
        <v>0</v>
      </c>
    </row>
    <row r="38" spans="1:14">
      <c r="A38" t="str">
        <f>"Norman"</f>
        <v>Norman</v>
      </c>
      <c r="B38">
        <v>1</v>
      </c>
      <c r="D38">
        <v>1</v>
      </c>
      <c r="E38">
        <v>10</v>
      </c>
      <c r="F38" s="1">
        <v>42822</v>
      </c>
      <c r="G38" s="1">
        <v>42838</v>
      </c>
      <c r="H38">
        <v>5</v>
      </c>
      <c r="I38">
        <v>37.86</v>
      </c>
      <c r="J38">
        <v>0</v>
      </c>
      <c r="K38">
        <v>35.060296100000002</v>
      </c>
      <c r="L38">
        <v>-96.406200200000001</v>
      </c>
      <c r="M38" s="5">
        <f>ACOS(COS(RADIANS(90-$P$2)) *COS(RADIANS(90-Table2236[[#This Row],[Latitude]])) +SIN(RADIANS(90-$P$2)) *SIN(RADIANS(90-Table2236[[#This Row],[Latitude]])) *COS(RADIANS($Q$2-Table2236[[#This Row],[Longitude]]))) *3958.756</f>
        <v>59.645787478648849</v>
      </c>
      <c r="N38" s="5">
        <f>Table22[[#This Row],[Permit Approval Date]]-Table22[[#This Row],[Permit Submitted Date]]</f>
        <v>3</v>
      </c>
    </row>
    <row r="39" spans="1:14">
      <c r="A39" t="str">
        <f>"Norman"</f>
        <v>Norman</v>
      </c>
      <c r="B39">
        <v>1</v>
      </c>
      <c r="D39">
        <v>1</v>
      </c>
      <c r="E39">
        <v>10</v>
      </c>
      <c r="F39" s="1">
        <v>42829</v>
      </c>
      <c r="G39" s="1">
        <v>42851</v>
      </c>
      <c r="H39">
        <v>7</v>
      </c>
      <c r="I39">
        <v>48.620000000000005</v>
      </c>
      <c r="J39">
        <v>0</v>
      </c>
      <c r="K39">
        <v>35.200296100000003</v>
      </c>
      <c r="L39">
        <v>-97.456200200000012</v>
      </c>
      <c r="M39" s="5">
        <f>ACOS(COS(RADIANS(90-$P$2)) *COS(RADIANS(90-Table2236[[#This Row],[Latitude]])) +SIN(RADIANS(90-$P$2)) *SIN(RADIANS(90-Table2236[[#This Row],[Latitude]])) *COS(RADIANS($Q$2-Table2236[[#This Row],[Longitude]]))) *3958.756</f>
        <v>0.67208451015404147</v>
      </c>
      <c r="N39" s="5">
        <f>Table22[[#This Row],[Permit Approval Date]]-Table22[[#This Row],[Permit Submitted Date]]</f>
        <v>8</v>
      </c>
    </row>
    <row r="40" spans="1:14" hidden="1">
      <c r="A40" t="str">
        <f>"Norman"</f>
        <v>Norman</v>
      </c>
      <c r="B40">
        <v>0</v>
      </c>
      <c r="D40">
        <v>1</v>
      </c>
      <c r="E40">
        <v>10</v>
      </c>
      <c r="F40" s="1">
        <v>42845</v>
      </c>
      <c r="G40" s="1">
        <v>42864</v>
      </c>
      <c r="H40">
        <v>3</v>
      </c>
      <c r="I40">
        <v>24.65</v>
      </c>
      <c r="J40">
        <v>0</v>
      </c>
      <c r="K40">
        <v>35.222937899999998</v>
      </c>
      <c r="L40">
        <v>-97.486161600000003</v>
      </c>
      <c r="M40" s="5">
        <f>ACOS(COS(RADIANS(90-$P$2)) *COS(RADIANS(90-Table2236[[#This Row],[Latitude]])) +SIN(RADIANS(90-$P$2)) *SIN(RADIANS(90-Table2236[[#This Row],[Latitude]])) *COS(RADIANS($Q$2-Table2236[[#This Row],[Longitude]]))) *3958.756</f>
        <v>2.5181217902147086</v>
      </c>
      <c r="N40" s="5">
        <f>Table22[[#This Row],[Permit Approval Date]]-Table22[[#This Row],[Permit Submitted Date]]</f>
        <v>9</v>
      </c>
    </row>
    <row r="41" spans="1:14">
      <c r="A41" t="str">
        <f>"Norman"</f>
        <v>Norman</v>
      </c>
      <c r="B41">
        <v>1</v>
      </c>
      <c r="D41">
        <v>1</v>
      </c>
      <c r="E41">
        <v>10</v>
      </c>
      <c r="F41" s="1">
        <v>42858</v>
      </c>
      <c r="G41" s="1">
        <v>42880</v>
      </c>
      <c r="H41">
        <v>5</v>
      </c>
      <c r="I41">
        <v>47.56</v>
      </c>
      <c r="J41">
        <v>0</v>
      </c>
      <c r="K41">
        <v>35.210556999999994</v>
      </c>
      <c r="L41">
        <v>-97.250181400000002</v>
      </c>
      <c r="M41" s="5">
        <f>ACOS(COS(RADIANS(90-$P$2)) *COS(RADIANS(90-Table2236[[#This Row],[Latitude]])) +SIN(RADIANS(90-$P$2)) *SIN(RADIANS(90-Table2236[[#This Row],[Latitude]])) *COS(RADIANS($Q$2-Table2236[[#This Row],[Longitude]]))) *3958.756</f>
        <v>11.093918915394083</v>
      </c>
      <c r="N41" s="5">
        <f>Table22[[#This Row],[Permit Approval Date]]-Table22[[#This Row],[Permit Submitted Date]]</f>
        <v>8</v>
      </c>
    </row>
    <row r="42" spans="1:14">
      <c r="A42" t="str">
        <f>"Norman"</f>
        <v>Norman</v>
      </c>
      <c r="B42">
        <v>1</v>
      </c>
      <c r="D42">
        <v>1</v>
      </c>
      <c r="E42">
        <v>10</v>
      </c>
      <c r="F42" s="1">
        <v>42858</v>
      </c>
      <c r="G42" s="1">
        <v>42874</v>
      </c>
      <c r="H42">
        <v>6</v>
      </c>
      <c r="I42">
        <v>41.959999999999994</v>
      </c>
      <c r="J42">
        <v>0</v>
      </c>
      <c r="K42">
        <v>35.200296100000003</v>
      </c>
      <c r="L42">
        <v>-97.456200200000012</v>
      </c>
      <c r="M42" s="5">
        <f>ACOS(COS(RADIANS(90-$P$2)) *COS(RADIANS(90-Table2236[[#This Row],[Latitude]])) +SIN(RADIANS(90-$P$2)) *SIN(RADIANS(90-Table2236[[#This Row],[Latitude]])) *COS(RADIANS($Q$2-Table2236[[#This Row],[Longitude]]))) *3958.756</f>
        <v>0.67208451015404147</v>
      </c>
      <c r="N42" s="5">
        <f>Table22[[#This Row],[Permit Approval Date]]-Table22[[#This Row],[Permit Submitted Date]]</f>
        <v>0</v>
      </c>
    </row>
    <row r="43" spans="1:14">
      <c r="A43" t="str">
        <f>"Norman"</f>
        <v>Norman</v>
      </c>
      <c r="B43">
        <v>1</v>
      </c>
      <c r="D43">
        <v>1</v>
      </c>
      <c r="E43">
        <v>10</v>
      </c>
      <c r="F43" s="1">
        <v>42872</v>
      </c>
      <c r="G43" s="1">
        <v>42892</v>
      </c>
      <c r="H43">
        <v>4</v>
      </c>
      <c r="I43">
        <v>43.27</v>
      </c>
      <c r="J43">
        <v>0</v>
      </c>
      <c r="K43">
        <v>35.5002961</v>
      </c>
      <c r="L43">
        <v>-97.256200199999995</v>
      </c>
      <c r="M43" s="5">
        <f>ACOS(COS(RADIANS(90-$P$2)) *COS(RADIANS(90-Table2236[[#This Row],[Latitude]])) +SIN(RADIANS(90-$P$2)) *SIN(RADIANS(90-Table2236[[#This Row],[Latitude]])) *COS(RADIANS($Q$2-Table2236[[#This Row],[Longitude]]))) *3958.756</f>
        <v>22.987352644938845</v>
      </c>
      <c r="N43" s="5">
        <f>Table22[[#This Row],[Permit Approval Date]]-Table22[[#This Row],[Permit Submitted Date]]</f>
        <v>0</v>
      </c>
    </row>
    <row r="44" spans="1:14" hidden="1">
      <c r="A44" t="str">
        <f>"Norman"</f>
        <v>Norman</v>
      </c>
      <c r="B44">
        <v>0</v>
      </c>
      <c r="D44">
        <v>1</v>
      </c>
      <c r="E44">
        <v>10</v>
      </c>
      <c r="F44" s="1">
        <v>42880</v>
      </c>
      <c r="G44" s="1">
        <v>42880</v>
      </c>
      <c r="H44">
        <v>1</v>
      </c>
      <c r="I44">
        <v>8.4700000000000006</v>
      </c>
      <c r="J44">
        <v>0</v>
      </c>
      <c r="K44">
        <v>36.262937899999997</v>
      </c>
      <c r="L44">
        <v>-97.766161600000004</v>
      </c>
      <c r="M44" s="5">
        <f>ACOS(COS(RADIANS(90-$P$2)) *COS(RADIANS(90-Table2236[[#This Row],[Latitude]])) +SIN(RADIANS(90-$P$2)) *SIN(RADIANS(90-Table2236[[#This Row],[Latitude]])) *COS(RADIANS($Q$2-Table2236[[#This Row],[Longitude]]))) *3958.756</f>
        <v>75.189491667285424</v>
      </c>
      <c r="N44" s="5">
        <f>Table22[[#This Row],[Permit Approval Date]]-Table22[[#This Row],[Permit Submitted Date]]</f>
        <v>7</v>
      </c>
    </row>
    <row r="45" spans="1:14" hidden="1">
      <c r="A45" t="str">
        <f>"Norman"</f>
        <v>Norman</v>
      </c>
      <c r="B45">
        <v>0</v>
      </c>
      <c r="D45">
        <v>1</v>
      </c>
      <c r="E45">
        <v>10</v>
      </c>
      <c r="F45" s="1">
        <v>42887</v>
      </c>
      <c r="G45" s="1">
        <v>42887</v>
      </c>
      <c r="H45">
        <v>4</v>
      </c>
      <c r="I45">
        <v>21.1</v>
      </c>
      <c r="J45">
        <v>0</v>
      </c>
      <c r="K45">
        <v>35.312937899999994</v>
      </c>
      <c r="L45">
        <v>-97.116161599999998</v>
      </c>
      <c r="M45" s="5">
        <f>ACOS(COS(RADIANS(90-$P$2)) *COS(RADIANS(90-Table2236[[#This Row],[Latitude]])) +SIN(RADIANS(90-$P$2)) *SIN(RADIANS(90-Table2236[[#This Row],[Latitude]])) *COS(RADIANS($Q$2-Table2236[[#This Row],[Longitude]]))) *3958.756</f>
        <v>20.0526662182363</v>
      </c>
      <c r="N45" s="5">
        <f>Table22[[#This Row],[Permit Approval Date]]-Table22[[#This Row],[Permit Submitted Date]]</f>
        <v>0</v>
      </c>
    </row>
    <row r="46" spans="1:14" hidden="1">
      <c r="A46" t="str">
        <f>"Norman"</f>
        <v>Norman</v>
      </c>
      <c r="B46">
        <v>0</v>
      </c>
      <c r="D46">
        <v>1</v>
      </c>
      <c r="E46">
        <v>10</v>
      </c>
      <c r="F46" s="1">
        <v>42891</v>
      </c>
      <c r="G46" s="1">
        <v>42898</v>
      </c>
      <c r="H46">
        <v>5</v>
      </c>
      <c r="I46">
        <v>22.89</v>
      </c>
      <c r="J46">
        <v>0</v>
      </c>
      <c r="K46">
        <v>35.192937899999997</v>
      </c>
      <c r="L46">
        <v>-97.496161600000008</v>
      </c>
      <c r="M46" s="5">
        <f>ACOS(COS(RADIANS(90-$P$2)) *COS(RADIANS(90-Table2236[[#This Row],[Latitude]])) +SIN(RADIANS(90-$P$2)) *SIN(RADIANS(90-Table2236[[#This Row],[Latitude]])) *COS(RADIANS($Q$2-Table2236[[#This Row],[Longitude]]))) *3958.756</f>
        <v>2.9406156746702079</v>
      </c>
      <c r="N46" s="5">
        <f>Table22[[#This Row],[Permit Approval Date]]-Table22[[#This Row],[Permit Submitted Date]]</f>
        <v>14</v>
      </c>
    </row>
    <row r="47" spans="1:14" hidden="1">
      <c r="A47" t="str">
        <f>"Norman"</f>
        <v>Norman</v>
      </c>
      <c r="B47">
        <v>0</v>
      </c>
      <c r="D47">
        <v>1</v>
      </c>
      <c r="E47">
        <v>10</v>
      </c>
      <c r="F47" s="1">
        <v>42898</v>
      </c>
      <c r="G47" s="1">
        <v>42901</v>
      </c>
      <c r="H47">
        <v>5</v>
      </c>
      <c r="I47">
        <v>30.02</v>
      </c>
      <c r="J47">
        <v>0</v>
      </c>
      <c r="K47">
        <v>35.212937899999993</v>
      </c>
      <c r="L47">
        <v>-97.576161600000006</v>
      </c>
      <c r="M47" s="5">
        <f>ACOS(COS(RADIANS(90-$P$2)) *COS(RADIANS(90-Table2236[[#This Row],[Latitude]])) +SIN(RADIANS(90-$P$2)) *SIN(RADIANS(90-Table2236[[#This Row],[Latitude]])) *COS(RADIANS($Q$2-Table2236[[#This Row],[Longitude]]))) *3958.756</f>
        <v>7.3284066219263675</v>
      </c>
      <c r="N47" s="5">
        <f>Table22[[#This Row],[Permit Approval Date]]-Table22[[#This Row],[Permit Submitted Date]]</f>
        <v>0</v>
      </c>
    </row>
    <row r="48" spans="1:14" hidden="1">
      <c r="A48" t="str">
        <f>"Norman"</f>
        <v>Norman</v>
      </c>
      <c r="B48">
        <v>0</v>
      </c>
      <c r="D48">
        <v>1</v>
      </c>
      <c r="E48">
        <v>10</v>
      </c>
      <c r="F48" s="1">
        <v>42922</v>
      </c>
      <c r="G48" s="1">
        <v>42922</v>
      </c>
      <c r="H48">
        <v>3</v>
      </c>
      <c r="I48">
        <v>23.17</v>
      </c>
      <c r="J48">
        <v>0</v>
      </c>
      <c r="K48">
        <v>34.902937899999998</v>
      </c>
      <c r="L48">
        <v>-97.886161600000008</v>
      </c>
      <c r="M48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48" s="5">
        <f>Table22[[#This Row],[Permit Approval Date]]-Table22[[#This Row],[Permit Submitted Date]]</f>
        <v>0</v>
      </c>
    </row>
    <row r="49" spans="1:14" hidden="1">
      <c r="A49" t="str">
        <f>"Norman"</f>
        <v>Norman</v>
      </c>
      <c r="B49">
        <v>0</v>
      </c>
      <c r="D49">
        <v>1</v>
      </c>
      <c r="E49">
        <v>10</v>
      </c>
      <c r="F49" s="1">
        <v>42926</v>
      </c>
      <c r="G49" s="1">
        <v>42933</v>
      </c>
      <c r="H49">
        <v>3</v>
      </c>
      <c r="I49">
        <v>23.04</v>
      </c>
      <c r="J49">
        <v>0</v>
      </c>
      <c r="K49">
        <v>35.152937899999998</v>
      </c>
      <c r="L49">
        <v>-97.416161599999995</v>
      </c>
      <c r="M49" s="5">
        <f>ACOS(COS(RADIANS(90-$P$2)) *COS(RADIANS(90-Table2236[[#This Row],[Latitude]])) +SIN(RADIANS(90-$P$2)) *SIN(RADIANS(90-Table2236[[#This Row],[Latitude]])) *COS(RADIANS($Q$2-Table2236[[#This Row],[Longitude]]))) *3958.756</f>
        <v>4.0539853415848448</v>
      </c>
      <c r="N49" s="5">
        <f>Table22[[#This Row],[Permit Approval Date]]-Table22[[#This Row],[Permit Submitted Date]]</f>
        <v>6</v>
      </c>
    </row>
    <row r="50" spans="1:14" hidden="1">
      <c r="A50" t="str">
        <f>"Norman"</f>
        <v>Norman</v>
      </c>
      <c r="B50">
        <v>0</v>
      </c>
      <c r="D50">
        <v>1</v>
      </c>
      <c r="E50">
        <v>10</v>
      </c>
      <c r="F50" s="1">
        <v>42927</v>
      </c>
      <c r="G50" s="1">
        <v>42928</v>
      </c>
      <c r="H50">
        <v>3</v>
      </c>
      <c r="I50">
        <v>27.049999999999997</v>
      </c>
      <c r="J50">
        <v>0</v>
      </c>
      <c r="K50">
        <v>35.472937899999998</v>
      </c>
      <c r="L50">
        <v>-97.026161599999995</v>
      </c>
      <c r="M50" s="5">
        <f>ACOS(COS(RADIANS(90-$P$2)) *COS(RADIANS(90-Table2236[[#This Row],[Latitude]])) +SIN(RADIANS(90-$P$2)) *SIN(RADIANS(90-Table2236[[#This Row],[Latitude]])) *COS(RADIANS($Q$2-Table2236[[#This Row],[Longitude]]))) *3958.756</f>
        <v>30.026275671280082</v>
      </c>
      <c r="N50" s="5">
        <f>Table22[[#This Row],[Permit Approval Date]]-Table22[[#This Row],[Permit Submitted Date]]</f>
        <v>0</v>
      </c>
    </row>
    <row r="51" spans="1:14" hidden="1">
      <c r="A51" t="str">
        <f>"Norman"</f>
        <v>Norman</v>
      </c>
      <c r="B51">
        <v>0</v>
      </c>
      <c r="D51">
        <v>1</v>
      </c>
      <c r="E51">
        <v>10</v>
      </c>
      <c r="F51" s="1">
        <v>42928</v>
      </c>
      <c r="G51" s="1">
        <v>42935</v>
      </c>
      <c r="H51">
        <v>3</v>
      </c>
      <c r="I51">
        <v>22.52</v>
      </c>
      <c r="J51">
        <v>0</v>
      </c>
      <c r="K51">
        <v>35.032937899999993</v>
      </c>
      <c r="L51">
        <v>-97.296161600000005</v>
      </c>
      <c r="M51" s="5">
        <f>ACOS(COS(RADIANS(90-$P$2)) *COS(RADIANS(90-Table2236[[#This Row],[Latitude]])) +SIN(RADIANS(90-$P$2)) *SIN(RADIANS(90-Table2236[[#This Row],[Latitude]])) *COS(RADIANS($Q$2-Table2236[[#This Row],[Longitude]]))) *3958.756</f>
        <v>14.676419165841784</v>
      </c>
      <c r="N51" s="5">
        <f>Table22[[#This Row],[Permit Approval Date]]-Table22[[#This Row],[Permit Submitted Date]]</f>
        <v>1</v>
      </c>
    </row>
    <row r="52" spans="1:14">
      <c r="A52" t="str">
        <f>"Norman"</f>
        <v>Norman</v>
      </c>
      <c r="B52">
        <v>1</v>
      </c>
      <c r="D52">
        <v>1</v>
      </c>
      <c r="E52">
        <v>10</v>
      </c>
      <c r="F52" s="1">
        <v>42941</v>
      </c>
      <c r="G52" s="1">
        <v>42941</v>
      </c>
      <c r="H52">
        <v>8</v>
      </c>
      <c r="I52">
        <v>63.78</v>
      </c>
      <c r="J52">
        <v>0.57999999999999996</v>
      </c>
      <c r="K52">
        <v>35.310557000000003</v>
      </c>
      <c r="L52">
        <v>-97.71018140000001</v>
      </c>
      <c r="M52" s="5">
        <f>ACOS(COS(RADIANS(90-$P$2)) *COS(RADIANS(90-Table2236[[#This Row],[Latitude]])) +SIN(RADIANS(90-$P$2)) *SIN(RADIANS(90-Table2236[[#This Row],[Latitude]])) *COS(RADIANS($Q$2-Table2236[[#This Row],[Longitude]]))) *3958.756</f>
        <v>16.529734858429485</v>
      </c>
      <c r="N52" s="5">
        <f>Table22[[#This Row],[Permit Approval Date]]-Table22[[#This Row],[Permit Submitted Date]]</f>
        <v>2</v>
      </c>
    </row>
    <row r="53" spans="1:14" hidden="1">
      <c r="A53" t="str">
        <f>"Norman"</f>
        <v>Norman</v>
      </c>
      <c r="B53">
        <v>0</v>
      </c>
      <c r="D53">
        <v>1</v>
      </c>
      <c r="E53">
        <v>10</v>
      </c>
      <c r="F53" s="1">
        <v>42951</v>
      </c>
      <c r="G53" s="1">
        <v>42957</v>
      </c>
      <c r="H53">
        <v>3</v>
      </c>
      <c r="I53">
        <v>21.35</v>
      </c>
      <c r="J53">
        <v>0</v>
      </c>
      <c r="K53">
        <v>34.992937899999994</v>
      </c>
      <c r="L53">
        <v>-97.256161599999999</v>
      </c>
      <c r="M53" s="5">
        <f>ACOS(COS(RADIANS(90-$P$2)) *COS(RADIANS(90-Table2236[[#This Row],[Latitude]])) +SIN(RADIANS(90-$P$2)) *SIN(RADIANS(90-Table2236[[#This Row],[Latitude]])) *COS(RADIANS($Q$2-Table2236[[#This Row],[Longitude]]))) *3958.756</f>
        <v>18.241919062229613</v>
      </c>
      <c r="N53" s="5">
        <f>Table22[[#This Row],[Permit Approval Date]]-Table22[[#This Row],[Permit Submitted Date]]</f>
        <v>0</v>
      </c>
    </row>
    <row r="54" spans="1:14" hidden="1">
      <c r="A54" t="str">
        <f>"Norman"</f>
        <v>Norman</v>
      </c>
      <c r="B54">
        <v>0</v>
      </c>
      <c r="D54">
        <v>1</v>
      </c>
      <c r="E54">
        <v>10</v>
      </c>
      <c r="F54" s="1">
        <v>42956</v>
      </c>
      <c r="G54" s="1">
        <v>42972</v>
      </c>
      <c r="H54">
        <v>3</v>
      </c>
      <c r="I54">
        <v>28.21</v>
      </c>
      <c r="J54">
        <v>0</v>
      </c>
      <c r="K54">
        <v>35.362937899999999</v>
      </c>
      <c r="L54">
        <v>-97.116161599999998</v>
      </c>
      <c r="M54" s="5">
        <f>ACOS(COS(RADIANS(90-$P$2)) *COS(RADIANS(90-Table2236[[#This Row],[Latitude]])) +SIN(RADIANS(90-$P$2)) *SIN(RADIANS(90-Table2236[[#This Row],[Latitude]])) *COS(RADIANS($Q$2-Table2236[[#This Row],[Longitude]]))) *3958.756</f>
        <v>21.560319683425128</v>
      </c>
      <c r="N54" s="5">
        <f>Table22[[#This Row],[Permit Approval Date]]-Table22[[#This Row],[Permit Submitted Date]]</f>
        <v>6</v>
      </c>
    </row>
    <row r="55" spans="1:14" hidden="1">
      <c r="A55" t="str">
        <f>"Norman"</f>
        <v>Norman</v>
      </c>
      <c r="B55">
        <v>0</v>
      </c>
      <c r="D55">
        <v>1</v>
      </c>
      <c r="E55">
        <v>10</v>
      </c>
      <c r="F55" s="1">
        <v>42976</v>
      </c>
      <c r="G55" s="1">
        <v>42979</v>
      </c>
      <c r="H55">
        <v>3</v>
      </c>
      <c r="I55">
        <v>16.13</v>
      </c>
      <c r="J55">
        <v>0</v>
      </c>
      <c r="K55">
        <v>35.262937899999997</v>
      </c>
      <c r="L55">
        <v>-97.806161599999996</v>
      </c>
      <c r="M55" s="5">
        <f>ACOS(COS(RADIANS(90-$P$2)) *COS(RADIANS(90-Table2236[[#This Row],[Latitude]])) +SIN(RADIANS(90-$P$2)) *SIN(RADIANS(90-Table2236[[#This Row],[Latitude]])) *COS(RADIANS($Q$2-Table2236[[#This Row],[Longitude]]))) *3958.756</f>
        <v>20.667811889200305</v>
      </c>
      <c r="N55" s="5">
        <f>Table22[[#This Row],[Permit Approval Date]]-Table22[[#This Row],[Permit Submitted Date]]</f>
        <v>0</v>
      </c>
    </row>
    <row r="56" spans="1:14">
      <c r="A56" t="str">
        <f>"Norman"</f>
        <v>Norman</v>
      </c>
      <c r="B56">
        <v>1</v>
      </c>
      <c r="D56">
        <v>1</v>
      </c>
      <c r="E56">
        <v>10</v>
      </c>
      <c r="F56" s="1">
        <v>42996</v>
      </c>
      <c r="G56" s="1">
        <v>43020</v>
      </c>
      <c r="H56">
        <v>6</v>
      </c>
      <c r="I56">
        <v>55.489999999999995</v>
      </c>
      <c r="J56">
        <v>0</v>
      </c>
      <c r="K56">
        <v>35.810296100000002</v>
      </c>
      <c r="L56">
        <v>-97.296200200000015</v>
      </c>
      <c r="M56" s="5">
        <f>ACOS(COS(RADIANS(90-$P$2)) *COS(RADIANS(90-Table2236[[#This Row],[Latitude]])) +SIN(RADIANS(90-$P$2)) *SIN(RADIANS(90-Table2236[[#This Row],[Latitude]])) *COS(RADIANS($Q$2-Table2236[[#This Row],[Longitude]]))) *3958.756</f>
        <v>42.596638678814791</v>
      </c>
      <c r="N56" s="5">
        <f>Table22[[#This Row],[Permit Approval Date]]-Table22[[#This Row],[Permit Submitted Date]]</f>
        <v>0</v>
      </c>
    </row>
    <row r="57" spans="1:14">
      <c r="A57" t="str">
        <f>"Norman"</f>
        <v>Norman</v>
      </c>
      <c r="B57">
        <v>1</v>
      </c>
      <c r="D57">
        <v>1</v>
      </c>
      <c r="E57">
        <v>10</v>
      </c>
      <c r="F57" s="1">
        <v>42999</v>
      </c>
      <c r="G57" s="1">
        <v>43020</v>
      </c>
      <c r="H57">
        <v>1</v>
      </c>
      <c r="I57">
        <v>7.55</v>
      </c>
      <c r="J57">
        <v>0</v>
      </c>
      <c r="K57">
        <v>35.810296100000002</v>
      </c>
      <c r="L57">
        <v>-97.296200200000015</v>
      </c>
      <c r="M57" s="5">
        <f>ACOS(COS(RADIANS(90-$P$2)) *COS(RADIANS(90-Table2236[[#This Row],[Latitude]])) +SIN(RADIANS(90-$P$2)) *SIN(RADIANS(90-Table2236[[#This Row],[Latitude]])) *COS(RADIANS($Q$2-Table2236[[#This Row],[Longitude]]))) *3958.756</f>
        <v>42.596638678814791</v>
      </c>
      <c r="N57" s="5">
        <f>Table22[[#This Row],[Permit Approval Date]]-Table22[[#This Row],[Permit Submitted Date]]</f>
        <v>0</v>
      </c>
    </row>
    <row r="58" spans="1:14">
      <c r="A58" t="str">
        <f>"Norman"</f>
        <v>Norman</v>
      </c>
      <c r="B58">
        <v>1</v>
      </c>
      <c r="D58">
        <v>1</v>
      </c>
      <c r="E58">
        <v>10</v>
      </c>
      <c r="F58" s="1">
        <v>43005</v>
      </c>
      <c r="G58" s="1">
        <v>43005</v>
      </c>
      <c r="H58">
        <v>5</v>
      </c>
      <c r="I58">
        <v>24.490000000000002</v>
      </c>
      <c r="J58">
        <v>2.8200000000000003</v>
      </c>
      <c r="K58">
        <v>35.573925000000003</v>
      </c>
      <c r="L58">
        <v>-97.299213999999992</v>
      </c>
      <c r="M58" s="5">
        <f>ACOS(COS(RADIANS(90-$P$2)) *COS(RADIANS(90-Table2236[[#This Row],[Latitude]])) +SIN(RADIANS(90-$P$2)) *SIN(RADIANS(90-Table2236[[#This Row],[Latitude]])) *COS(RADIANS($Q$2-Table2236[[#This Row],[Longitude]]))) *3958.756</f>
        <v>26.738175941472626</v>
      </c>
      <c r="N58" s="5">
        <f>Table22[[#This Row],[Permit Approval Date]]-Table22[[#This Row],[Permit Submitted Date]]</f>
        <v>2</v>
      </c>
    </row>
    <row r="59" spans="1:14" hidden="1">
      <c r="A59" t="str">
        <f>"Norman"</f>
        <v>Norman</v>
      </c>
      <c r="B59">
        <v>0</v>
      </c>
      <c r="C59">
        <v>1</v>
      </c>
      <c r="D59">
        <v>1</v>
      </c>
      <c r="E59">
        <v>10</v>
      </c>
      <c r="F59" s="1">
        <v>43006</v>
      </c>
      <c r="G59" s="1">
        <v>43013</v>
      </c>
      <c r="H59">
        <v>16</v>
      </c>
      <c r="I59">
        <v>74.37</v>
      </c>
      <c r="J59">
        <v>36.43</v>
      </c>
      <c r="K59">
        <v>35.332937899999997</v>
      </c>
      <c r="L59">
        <v>-97.326161600000006</v>
      </c>
      <c r="M59" s="5">
        <f>ACOS(COS(RADIANS(90-$P$2)) *COS(RADIANS(90-Table2236[[#This Row],[Latitude]])) +SIN(RADIANS(90-$P$2)) *SIN(RADIANS(90-Table2236[[#This Row],[Latitude]])) *COS(RADIANS($Q$2-Table2236[[#This Row],[Longitude]]))) *3958.756</f>
        <v>11.09110584816289</v>
      </c>
      <c r="N59" s="5">
        <f>Table22[[#This Row],[Permit Approval Date]]-Table22[[#This Row],[Permit Submitted Date]]</f>
        <v>7</v>
      </c>
    </row>
    <row r="60" spans="1:14" hidden="1">
      <c r="A60" t="str">
        <f>"Norman"</f>
        <v>Norman</v>
      </c>
      <c r="B60">
        <v>0</v>
      </c>
      <c r="D60">
        <v>1</v>
      </c>
      <c r="E60">
        <v>10</v>
      </c>
      <c r="F60" s="1">
        <v>43010</v>
      </c>
      <c r="G60" s="1">
        <v>43028</v>
      </c>
      <c r="H60">
        <v>4</v>
      </c>
      <c r="I60">
        <v>34.93</v>
      </c>
      <c r="J60">
        <v>0</v>
      </c>
      <c r="K60">
        <v>35.332937899999997</v>
      </c>
      <c r="L60">
        <v>-97.326161600000006</v>
      </c>
      <c r="M60" s="5">
        <f>ACOS(COS(RADIANS(90-$P$2)) *COS(RADIANS(90-Table2236[[#This Row],[Latitude]])) +SIN(RADIANS(90-$P$2)) *SIN(RADIANS(90-Table2236[[#This Row],[Latitude]])) *COS(RADIANS($Q$2-Table2236[[#This Row],[Longitude]]))) *3958.756</f>
        <v>11.09110584816289</v>
      </c>
      <c r="N60" s="5">
        <f>Table22[[#This Row],[Permit Approval Date]]-Table22[[#This Row],[Permit Submitted Date]]</f>
        <v>4</v>
      </c>
    </row>
    <row r="61" spans="1:14" hidden="1">
      <c r="A61" t="str">
        <f>"Norman"</f>
        <v>Norman</v>
      </c>
      <c r="B61">
        <v>0</v>
      </c>
      <c r="D61">
        <v>1</v>
      </c>
      <c r="E61">
        <v>10</v>
      </c>
      <c r="F61" s="1">
        <v>43011</v>
      </c>
      <c r="G61" s="1">
        <v>43025</v>
      </c>
      <c r="H61">
        <v>3</v>
      </c>
      <c r="I61">
        <v>32.26</v>
      </c>
      <c r="J61">
        <v>0</v>
      </c>
      <c r="K61">
        <v>34.942937899999997</v>
      </c>
      <c r="L61">
        <v>-97.766161600000004</v>
      </c>
      <c r="M61" s="5">
        <f>ACOS(COS(RADIANS(90-$P$2)) *COS(RADIANS(90-Table2236[[#This Row],[Latitude]])) +SIN(RADIANS(90-$P$2)) *SIN(RADIANS(90-Table2236[[#This Row],[Latitude]])) *COS(RADIANS($Q$2-Table2236[[#This Row],[Longitude]]))) *3958.756</f>
        <v>25.632407703032921</v>
      </c>
      <c r="N61" s="5">
        <f>Table22[[#This Row],[Permit Approval Date]]-Table22[[#This Row],[Permit Submitted Date]]</f>
        <v>0</v>
      </c>
    </row>
    <row r="62" spans="1:14" hidden="1">
      <c r="A62" t="str">
        <f>"Norman"</f>
        <v>Norman</v>
      </c>
      <c r="B62">
        <v>0</v>
      </c>
      <c r="D62">
        <v>1</v>
      </c>
      <c r="E62">
        <v>10</v>
      </c>
      <c r="F62" s="1">
        <v>43014</v>
      </c>
      <c r="G62" s="1">
        <v>43018</v>
      </c>
      <c r="H62">
        <v>3</v>
      </c>
      <c r="I62">
        <v>22.11</v>
      </c>
      <c r="J62">
        <v>0</v>
      </c>
      <c r="K62">
        <v>35.222937899999998</v>
      </c>
      <c r="L62">
        <v>-97.486161600000003</v>
      </c>
      <c r="M62" s="5">
        <f>ACOS(COS(RADIANS(90-$P$2)) *COS(RADIANS(90-Table2236[[#This Row],[Latitude]])) +SIN(RADIANS(90-$P$2)) *SIN(RADIANS(90-Table2236[[#This Row],[Latitude]])) *COS(RADIANS($Q$2-Table2236[[#This Row],[Longitude]]))) *3958.756</f>
        <v>2.5181217902147086</v>
      </c>
      <c r="N62" s="5">
        <f>Table22[[#This Row],[Permit Approval Date]]-Table22[[#This Row],[Permit Submitted Date]]</f>
        <v>0</v>
      </c>
    </row>
    <row r="63" spans="1:14" hidden="1">
      <c r="A63" t="str">
        <f>"Norman"</f>
        <v>Norman</v>
      </c>
      <c r="B63">
        <v>0</v>
      </c>
      <c r="D63">
        <v>1</v>
      </c>
      <c r="E63">
        <v>10</v>
      </c>
      <c r="F63" s="1">
        <v>43020</v>
      </c>
      <c r="G63" s="1">
        <v>43031</v>
      </c>
      <c r="H63">
        <v>4</v>
      </c>
      <c r="I63">
        <v>32.58</v>
      </c>
      <c r="J63">
        <v>0</v>
      </c>
      <c r="K63">
        <v>35.482937899999996</v>
      </c>
      <c r="L63">
        <v>-97.206161600000001</v>
      </c>
      <c r="M63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63" s="5">
        <f>Table22[[#This Row],[Permit Approval Date]]-Table22[[#This Row],[Permit Submitted Date]]</f>
        <v>8</v>
      </c>
    </row>
    <row r="64" spans="1:14">
      <c r="A64" t="str">
        <f>"Norman"</f>
        <v>Norman</v>
      </c>
      <c r="B64">
        <v>1</v>
      </c>
      <c r="D64">
        <v>1</v>
      </c>
      <c r="E64">
        <v>10</v>
      </c>
      <c r="F64" s="1">
        <v>43024</v>
      </c>
      <c r="G64" s="1">
        <v>43024</v>
      </c>
      <c r="H64">
        <v>6</v>
      </c>
      <c r="I64">
        <v>37.700000000000003</v>
      </c>
      <c r="J64">
        <v>2.3199999999999998</v>
      </c>
      <c r="K64">
        <v>35.210556999999994</v>
      </c>
      <c r="L64">
        <v>-97.610181400000016</v>
      </c>
      <c r="M64" s="5">
        <f>ACOS(COS(RADIANS(90-$P$2)) *COS(RADIANS(90-Table2236[[#This Row],[Latitude]])) +SIN(RADIANS(90-$P$2)) *SIN(RADIANS(90-Table2236[[#This Row],[Latitude]])) *COS(RADIANS($Q$2-Table2236[[#This Row],[Longitude]]))) *3958.756</f>
        <v>9.2388710109045373</v>
      </c>
      <c r="N64" s="5">
        <f>Table22[[#This Row],[Permit Approval Date]]-Table22[[#This Row],[Permit Submitted Date]]</f>
        <v>4</v>
      </c>
    </row>
    <row r="65" spans="1:14" hidden="1">
      <c r="A65" t="str">
        <f>"Norman"</f>
        <v>Norman</v>
      </c>
      <c r="B65">
        <v>0</v>
      </c>
      <c r="D65">
        <v>1</v>
      </c>
      <c r="E65">
        <v>10</v>
      </c>
      <c r="F65" s="1">
        <v>43032</v>
      </c>
      <c r="G65" s="1">
        <v>43032</v>
      </c>
      <c r="H65">
        <v>5</v>
      </c>
      <c r="I65">
        <v>27.1</v>
      </c>
      <c r="J65">
        <v>0</v>
      </c>
      <c r="K65">
        <v>35.082937899999997</v>
      </c>
      <c r="L65">
        <v>-97.616161599999998</v>
      </c>
      <c r="M65" s="5">
        <f>ACOS(COS(RADIANS(90-$P$2)) *COS(RADIANS(90-Table2236[[#This Row],[Latitude]])) +SIN(RADIANS(90-$P$2)) *SIN(RADIANS(90-Table2236[[#This Row],[Latitude]])) *COS(RADIANS($Q$2-Table2236[[#This Row],[Longitude]]))) *3958.756</f>
        <v>12.811370472846091</v>
      </c>
      <c r="N65" s="5">
        <f>Table22[[#This Row],[Permit Approval Date]]-Table22[[#This Row],[Permit Submitted Date]]</f>
        <v>7</v>
      </c>
    </row>
    <row r="66" spans="1:14" hidden="1">
      <c r="A66" t="str">
        <f>"Norman"</f>
        <v>Norman</v>
      </c>
      <c r="B66">
        <v>0</v>
      </c>
      <c r="D66">
        <v>1</v>
      </c>
      <c r="E66">
        <v>10</v>
      </c>
      <c r="F66" s="1">
        <v>43035</v>
      </c>
      <c r="G66" s="1">
        <v>43035</v>
      </c>
      <c r="H66">
        <v>3</v>
      </c>
      <c r="I66">
        <v>27.75</v>
      </c>
      <c r="J66">
        <v>0</v>
      </c>
      <c r="K66">
        <v>36.292937899999998</v>
      </c>
      <c r="L66">
        <v>-97.7861616</v>
      </c>
      <c r="M66" s="5">
        <f>ACOS(COS(RADIANS(90-$P$2)) *COS(RADIANS(90-Table2236[[#This Row],[Latitude]])) +SIN(RADIANS(90-$P$2)) *SIN(RADIANS(90-Table2236[[#This Row],[Latitude]])) *COS(RADIANS($Q$2-Table2236[[#This Row],[Longitude]]))) *3958.756</f>
        <v>77.471292321758767</v>
      </c>
      <c r="N66" s="5">
        <f>Table22[[#This Row],[Permit Approval Date]]-Table22[[#This Row],[Permit Submitted Date]]</f>
        <v>0</v>
      </c>
    </row>
    <row r="67" spans="1:14">
      <c r="A67" t="str">
        <f>"Norman"</f>
        <v>Norman</v>
      </c>
      <c r="B67">
        <v>1</v>
      </c>
      <c r="D67">
        <v>1</v>
      </c>
      <c r="E67">
        <v>10</v>
      </c>
      <c r="F67" s="1">
        <v>43059</v>
      </c>
      <c r="G67" s="1">
        <v>43059</v>
      </c>
      <c r="H67">
        <v>10</v>
      </c>
      <c r="I67">
        <v>42.55</v>
      </c>
      <c r="J67">
        <v>7.0600000000000005</v>
      </c>
      <c r="K67">
        <v>35.180556999999993</v>
      </c>
      <c r="L67">
        <v>-97.540181399999994</v>
      </c>
      <c r="M67" s="5">
        <f>ACOS(COS(RADIANS(90-$P$2)) *COS(RADIANS(90-Table2236[[#This Row],[Latitude]])) +SIN(RADIANS(90-$P$2)) *SIN(RADIANS(90-Table2236[[#This Row],[Latitude]])) *COS(RADIANS($Q$2-Table2236[[#This Row],[Longitude]]))) *3958.756</f>
        <v>5.5692151990718619</v>
      </c>
      <c r="N67" s="5">
        <f>Table22[[#This Row],[Permit Approval Date]]-Table22[[#This Row],[Permit Submitted Date]]</f>
        <v>26</v>
      </c>
    </row>
    <row r="68" spans="1:14" hidden="1">
      <c r="A68" t="str">
        <f>"Norman"</f>
        <v>Norman</v>
      </c>
      <c r="B68">
        <v>0</v>
      </c>
      <c r="D68">
        <v>1</v>
      </c>
      <c r="E68">
        <v>11</v>
      </c>
      <c r="F68" s="1">
        <v>42376</v>
      </c>
      <c r="G68" s="1">
        <v>42381</v>
      </c>
      <c r="H68">
        <v>5</v>
      </c>
      <c r="I68">
        <v>37</v>
      </c>
      <c r="J68">
        <v>0</v>
      </c>
      <c r="K68">
        <v>35.162937899999996</v>
      </c>
      <c r="L68">
        <v>-97.446161599999996</v>
      </c>
      <c r="M68" s="5">
        <f>ACOS(COS(RADIANS(90-$P$2)) *COS(RADIANS(90-Table2236[[#This Row],[Latitude]])) +SIN(RADIANS(90-$P$2)) *SIN(RADIANS(90-Table2236[[#This Row],[Latitude]])) *COS(RADIANS($Q$2-Table2236[[#This Row],[Longitude]]))) *3958.756</f>
        <v>2.980183107586265</v>
      </c>
      <c r="N68" s="5">
        <f>Table22[[#This Row],[Permit Approval Date]]-Table22[[#This Row],[Permit Submitted Date]]</f>
        <v>0</v>
      </c>
    </row>
    <row r="69" spans="1:14" hidden="1">
      <c r="A69" t="str">
        <f>"Norman"</f>
        <v>Norman</v>
      </c>
      <c r="B69">
        <v>0</v>
      </c>
      <c r="D69">
        <v>1</v>
      </c>
      <c r="E69">
        <v>11</v>
      </c>
      <c r="F69" s="1">
        <v>42388</v>
      </c>
      <c r="G69" s="1">
        <v>42388</v>
      </c>
      <c r="H69">
        <v>5</v>
      </c>
      <c r="I69">
        <v>45.5</v>
      </c>
      <c r="J69">
        <v>0</v>
      </c>
      <c r="K69">
        <v>35.662937899999996</v>
      </c>
      <c r="L69">
        <v>-97.076161600000006</v>
      </c>
      <c r="M69" s="5">
        <f>ACOS(COS(RADIANS(90-$P$2)) *COS(RADIANS(90-Table2236[[#This Row],[Latitude]])) +SIN(RADIANS(90-$P$2)) *SIN(RADIANS(90-Table2236[[#This Row],[Latitude]])) *COS(RADIANS($Q$2-Table2236[[#This Row],[Longitude]]))) *3958.756</f>
        <v>37.833612942927211</v>
      </c>
      <c r="N69" s="5">
        <f>Table22[[#This Row],[Permit Approval Date]]-Table22[[#This Row],[Permit Submitted Date]]</f>
        <v>13</v>
      </c>
    </row>
    <row r="70" spans="1:14" hidden="1">
      <c r="A70" t="str">
        <f>"Norman"</f>
        <v>Norman</v>
      </c>
      <c r="B70">
        <v>0</v>
      </c>
      <c r="D70">
        <v>1</v>
      </c>
      <c r="E70">
        <v>11</v>
      </c>
      <c r="F70" s="1">
        <v>42472</v>
      </c>
      <c r="G70" s="1">
        <v>42472</v>
      </c>
      <c r="H70">
        <v>6</v>
      </c>
      <c r="I70">
        <v>60</v>
      </c>
      <c r="J70">
        <v>0</v>
      </c>
      <c r="K70">
        <v>34.962937899999993</v>
      </c>
      <c r="L70">
        <v>-97.966161600000007</v>
      </c>
      <c r="M70" s="5">
        <f>ACOS(COS(RADIANS(90-$P$2)) *COS(RADIANS(90-Table2236[[#This Row],[Latitude]])) +SIN(RADIANS(90-$P$2)) *SIN(RADIANS(90-Table2236[[#This Row],[Latitude]])) *COS(RADIANS($Q$2-Table2236[[#This Row],[Longitude]]))) *3958.756</f>
        <v>33.838764252834551</v>
      </c>
      <c r="N70" s="5">
        <f>Table22[[#This Row],[Permit Approval Date]]-Table22[[#This Row],[Permit Submitted Date]]</f>
        <v>6</v>
      </c>
    </row>
    <row r="71" spans="1:14" hidden="1">
      <c r="A71" t="str">
        <f>"Norman"</f>
        <v>Norman</v>
      </c>
      <c r="B71">
        <v>0</v>
      </c>
      <c r="D71">
        <v>1</v>
      </c>
      <c r="E71">
        <v>11</v>
      </c>
      <c r="F71" s="1">
        <v>42486</v>
      </c>
      <c r="G71" s="1">
        <v>42500</v>
      </c>
      <c r="H71">
        <v>4</v>
      </c>
      <c r="I71">
        <v>35.5</v>
      </c>
      <c r="J71">
        <v>0</v>
      </c>
      <c r="K71">
        <v>35.092937899999995</v>
      </c>
      <c r="L71">
        <v>-97.336161599999997</v>
      </c>
      <c r="M71" s="5">
        <f>ACOS(COS(RADIANS(90-$P$2)) *COS(RADIANS(90-Table2236[[#This Row],[Latitude]])) +SIN(RADIANS(90-$P$2)) *SIN(RADIANS(90-Table2236[[#This Row],[Latitude]])) *COS(RADIANS($Q$2-Table2236[[#This Row],[Longitude]]))) *3958.756</f>
        <v>10.001978842276545</v>
      </c>
      <c r="N71" s="5">
        <f>Table22[[#This Row],[Permit Approval Date]]-Table22[[#This Row],[Permit Submitted Date]]</f>
        <v>14</v>
      </c>
    </row>
    <row r="72" spans="1:14" hidden="1">
      <c r="A72" t="str">
        <f>"Norman"</f>
        <v>Norman</v>
      </c>
      <c r="B72">
        <v>0</v>
      </c>
      <c r="D72">
        <v>1</v>
      </c>
      <c r="E72">
        <v>11</v>
      </c>
      <c r="F72" s="1">
        <v>42557</v>
      </c>
      <c r="G72" s="1">
        <v>42557</v>
      </c>
      <c r="H72">
        <v>6</v>
      </c>
      <c r="I72">
        <v>52.510000000000005</v>
      </c>
      <c r="J72">
        <v>0</v>
      </c>
      <c r="K72">
        <v>35.232937899999996</v>
      </c>
      <c r="L72">
        <v>-97.006161599999999</v>
      </c>
      <c r="M72" s="5">
        <f>ACOS(COS(RADIANS(90-$P$2)) *COS(RADIANS(90-Table2236[[#This Row],[Latitude]])) +SIN(RADIANS(90-$P$2)) *SIN(RADIANS(90-Table2236[[#This Row],[Latitude]])) *COS(RADIANS($Q$2-Table2236[[#This Row],[Longitude]]))) *3958.756</f>
        <v>24.931120266161376</v>
      </c>
      <c r="N72" s="5">
        <f>Table22[[#This Row],[Permit Approval Date]]-Table22[[#This Row],[Permit Submitted Date]]</f>
        <v>2</v>
      </c>
    </row>
    <row r="73" spans="1:14" hidden="1">
      <c r="A73" t="str">
        <f>"Norman"</f>
        <v>Norman</v>
      </c>
      <c r="B73">
        <v>0</v>
      </c>
      <c r="D73">
        <v>1</v>
      </c>
      <c r="E73">
        <v>11</v>
      </c>
      <c r="F73" s="1">
        <v>42570</v>
      </c>
      <c r="G73" s="1">
        <v>42570</v>
      </c>
      <c r="H73">
        <v>3</v>
      </c>
      <c r="I73">
        <v>25.5</v>
      </c>
      <c r="J73">
        <v>0</v>
      </c>
      <c r="K73">
        <v>35.082937899999997</v>
      </c>
      <c r="L73">
        <v>-97.616161599999998</v>
      </c>
      <c r="M73" s="5">
        <f>ACOS(COS(RADIANS(90-$P$2)) *COS(RADIANS(90-Table2236[[#This Row],[Latitude]])) +SIN(RADIANS(90-$P$2)) *SIN(RADIANS(90-Table2236[[#This Row],[Latitude]])) *COS(RADIANS($Q$2-Table2236[[#This Row],[Longitude]]))) *3958.756</f>
        <v>12.811370472846091</v>
      </c>
      <c r="N73" s="5">
        <f>Table22[[#This Row],[Permit Approval Date]]-Table22[[#This Row],[Permit Submitted Date]]</f>
        <v>8</v>
      </c>
    </row>
    <row r="74" spans="1:14" hidden="1">
      <c r="A74" t="str">
        <f>"Norman"</f>
        <v>Norman</v>
      </c>
      <c r="B74">
        <v>0</v>
      </c>
      <c r="D74">
        <v>1</v>
      </c>
      <c r="E74">
        <v>11</v>
      </c>
      <c r="F74" s="1">
        <v>42587</v>
      </c>
      <c r="G74" s="1">
        <v>42591</v>
      </c>
      <c r="H74">
        <v>6</v>
      </c>
      <c r="I74">
        <v>41.5</v>
      </c>
      <c r="J74">
        <v>0</v>
      </c>
      <c r="K74">
        <v>34.902937899999998</v>
      </c>
      <c r="L74">
        <v>-97.376161600000003</v>
      </c>
      <c r="M74" s="5">
        <f>ACOS(COS(RADIANS(90-$P$2)) *COS(RADIANS(90-Table2236[[#This Row],[Latitude]])) +SIN(RADIANS(90-$P$2)) *SIN(RADIANS(90-Table2236[[#This Row],[Latitude]])) *COS(RADIANS($Q$2-Table2236[[#This Row],[Longitude]]))) *3958.756</f>
        <v>21.320085098479392</v>
      </c>
      <c r="N74" s="5">
        <f>Table22[[#This Row],[Permit Approval Date]]-Table22[[#This Row],[Permit Submitted Date]]</f>
        <v>7</v>
      </c>
    </row>
    <row r="75" spans="1:14" hidden="1">
      <c r="A75" t="str">
        <f>"Norman"</f>
        <v>Norman</v>
      </c>
      <c r="B75">
        <v>0</v>
      </c>
      <c r="D75">
        <v>1</v>
      </c>
      <c r="E75">
        <v>11</v>
      </c>
      <c r="F75" s="1">
        <v>42619</v>
      </c>
      <c r="G75" s="1">
        <v>42627</v>
      </c>
      <c r="H75">
        <v>4</v>
      </c>
      <c r="I75">
        <v>16.009999999999998</v>
      </c>
      <c r="J75">
        <v>0</v>
      </c>
      <c r="K75">
        <v>35.702937899999995</v>
      </c>
      <c r="L75">
        <v>-97.4261616</v>
      </c>
      <c r="M75" s="5">
        <f>ACOS(COS(RADIANS(90-$P$2)) *COS(RADIANS(90-Table2236[[#This Row],[Latitude]])) +SIN(RADIANS(90-$P$2)) *SIN(RADIANS(90-Table2236[[#This Row],[Latitude]])) *COS(RADIANS($Q$2-Table2236[[#This Row],[Longitude]]))) *3958.756</f>
        <v>34.349627017789345</v>
      </c>
      <c r="N75" s="5">
        <f>Table22[[#This Row],[Permit Approval Date]]-Table22[[#This Row],[Permit Submitted Date]]</f>
        <v>0</v>
      </c>
    </row>
    <row r="76" spans="1:14" hidden="1">
      <c r="A76" t="str">
        <f>"Norman"</f>
        <v>Norman</v>
      </c>
      <c r="B76">
        <v>0</v>
      </c>
      <c r="D76">
        <v>1</v>
      </c>
      <c r="E76">
        <v>11</v>
      </c>
      <c r="F76" s="1">
        <v>42628</v>
      </c>
      <c r="G76" s="1">
        <v>42628</v>
      </c>
      <c r="H76">
        <v>3</v>
      </c>
      <c r="I76">
        <v>22.92</v>
      </c>
      <c r="J76">
        <v>0</v>
      </c>
      <c r="K76">
        <v>35.232937899999996</v>
      </c>
      <c r="L76">
        <v>-97.296161600000005</v>
      </c>
      <c r="M76" s="5">
        <f>ACOS(COS(RADIANS(90-$P$2)) *COS(RADIANS(90-Table2236[[#This Row],[Latitude]])) +SIN(RADIANS(90-$P$2)) *SIN(RADIANS(90-Table2236[[#This Row],[Latitude]])) *COS(RADIANS($Q$2-Table2236[[#This Row],[Longitude]]))) *3958.756</f>
        <v>8.6932116417485545</v>
      </c>
      <c r="N76" s="5">
        <f>Table22[[#This Row],[Permit Approval Date]]-Table22[[#This Row],[Permit Submitted Date]]</f>
        <v>0</v>
      </c>
    </row>
    <row r="77" spans="1:14" hidden="1">
      <c r="A77" t="str">
        <f>"Norman"</f>
        <v>Norman</v>
      </c>
      <c r="B77">
        <v>0</v>
      </c>
      <c r="D77">
        <v>1</v>
      </c>
      <c r="E77">
        <v>11</v>
      </c>
      <c r="F77" s="1">
        <v>42634</v>
      </c>
      <c r="G77" s="1">
        <v>42654</v>
      </c>
      <c r="H77">
        <v>5</v>
      </c>
      <c r="I77">
        <v>17.740000000000002</v>
      </c>
      <c r="J77">
        <v>3.65</v>
      </c>
      <c r="K77">
        <v>35.482937899999996</v>
      </c>
      <c r="L77">
        <v>-97.206161600000001</v>
      </c>
      <c r="M77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77" s="5">
        <f>Table22[[#This Row],[Permit Approval Date]]-Table22[[#This Row],[Permit Submitted Date]]</f>
        <v>0</v>
      </c>
    </row>
    <row r="78" spans="1:14" hidden="1">
      <c r="A78" t="str">
        <f>"Norman"</f>
        <v>Norman</v>
      </c>
      <c r="B78">
        <v>0</v>
      </c>
      <c r="D78">
        <v>1</v>
      </c>
      <c r="E78">
        <v>11</v>
      </c>
      <c r="F78" s="1">
        <v>42660</v>
      </c>
      <c r="G78" s="1">
        <v>42668</v>
      </c>
      <c r="H78">
        <v>4</v>
      </c>
      <c r="I78">
        <v>28.56</v>
      </c>
      <c r="J78">
        <v>0</v>
      </c>
      <c r="K78">
        <v>35.032937899999993</v>
      </c>
      <c r="L78">
        <v>-97.296161600000005</v>
      </c>
      <c r="M78" s="5">
        <f>ACOS(COS(RADIANS(90-$P$2)) *COS(RADIANS(90-Table2236[[#This Row],[Latitude]])) +SIN(RADIANS(90-$P$2)) *SIN(RADIANS(90-Table2236[[#This Row],[Latitude]])) *COS(RADIANS($Q$2-Table2236[[#This Row],[Longitude]]))) *3958.756</f>
        <v>14.676419165841784</v>
      </c>
      <c r="N78" s="5">
        <f>Table22[[#This Row],[Permit Approval Date]]-Table22[[#This Row],[Permit Submitted Date]]</f>
        <v>9</v>
      </c>
    </row>
    <row r="79" spans="1:14" hidden="1">
      <c r="A79" t="str">
        <f>"Norman"</f>
        <v>Norman</v>
      </c>
      <c r="B79">
        <v>0</v>
      </c>
      <c r="D79">
        <v>1</v>
      </c>
      <c r="E79">
        <v>11</v>
      </c>
      <c r="F79" s="1">
        <v>42667</v>
      </c>
      <c r="G79" s="1">
        <v>42671</v>
      </c>
      <c r="H79">
        <v>6</v>
      </c>
      <c r="I79">
        <v>25.17</v>
      </c>
      <c r="J79">
        <v>0</v>
      </c>
      <c r="K79">
        <v>35.732937899999996</v>
      </c>
      <c r="L79">
        <v>-96.936161600000005</v>
      </c>
      <c r="M79" s="5">
        <f>ACOS(COS(RADIANS(90-$P$2)) *COS(RADIANS(90-Table2236[[#This Row],[Latitude]])) +SIN(RADIANS(90-$P$2)) *SIN(RADIANS(90-Table2236[[#This Row],[Latitude]])) *COS(RADIANS($Q$2-Table2236[[#This Row],[Longitude]]))) *3958.756</f>
        <v>46.370733487732394</v>
      </c>
      <c r="N79" s="5">
        <f>Table22[[#This Row],[Permit Approval Date]]-Table22[[#This Row],[Permit Submitted Date]]</f>
        <v>4</v>
      </c>
    </row>
    <row r="80" spans="1:14" hidden="1">
      <c r="A80" t="str">
        <f>"Norman"</f>
        <v>Norman</v>
      </c>
      <c r="B80">
        <v>0</v>
      </c>
      <c r="D80">
        <v>1</v>
      </c>
      <c r="E80">
        <v>11</v>
      </c>
      <c r="F80" s="1">
        <v>42688</v>
      </c>
      <c r="G80" s="1">
        <v>42688</v>
      </c>
      <c r="H80">
        <v>2</v>
      </c>
      <c r="I80">
        <v>11</v>
      </c>
      <c r="J80">
        <v>0</v>
      </c>
      <c r="K80">
        <v>35.152937899999998</v>
      </c>
      <c r="L80">
        <v>-97.236161600000003</v>
      </c>
      <c r="M80" s="5">
        <f>ACOS(COS(RADIANS(90-$P$2)) *COS(RADIANS(90-Table2236[[#This Row],[Latitude]])) +SIN(RADIANS(90-$P$2)) *SIN(RADIANS(90-Table2236[[#This Row],[Latitude]])) *COS(RADIANS($Q$2-Table2236[[#This Row],[Longitude]]))) *3958.756</f>
        <v>12.439282911481813</v>
      </c>
      <c r="N80" s="5">
        <f>Table22[[#This Row],[Permit Approval Date]]-Table22[[#This Row],[Permit Submitted Date]]</f>
        <v>0</v>
      </c>
    </row>
    <row r="81" spans="1:14" hidden="1">
      <c r="A81" t="str">
        <f>"Norman"</f>
        <v>Norman</v>
      </c>
      <c r="B81">
        <v>0</v>
      </c>
      <c r="D81">
        <v>1</v>
      </c>
      <c r="E81">
        <v>11</v>
      </c>
      <c r="F81" s="1">
        <v>42782</v>
      </c>
      <c r="G81" s="1">
        <v>42793</v>
      </c>
      <c r="H81">
        <v>3</v>
      </c>
      <c r="I81">
        <v>30.53</v>
      </c>
      <c r="J81">
        <v>0</v>
      </c>
      <c r="K81">
        <v>35.222937899999998</v>
      </c>
      <c r="L81">
        <v>-97.096161600000002</v>
      </c>
      <c r="M81" s="5">
        <f>ACOS(COS(RADIANS(90-$P$2)) *COS(RADIANS(90-Table2236[[#This Row],[Latitude]])) +SIN(RADIANS(90-$P$2)) *SIN(RADIANS(90-Table2236[[#This Row],[Latitude]])) *COS(RADIANS($Q$2-Table2236[[#This Row],[Longitude]]))) *3958.756</f>
        <v>19.81732509012247</v>
      </c>
      <c r="N81" s="5">
        <f>Table22[[#This Row],[Permit Approval Date]]-Table22[[#This Row],[Permit Submitted Date]]</f>
        <v>19</v>
      </c>
    </row>
    <row r="82" spans="1:14" hidden="1">
      <c r="A82" t="str">
        <f>"Norman"</f>
        <v>Norman</v>
      </c>
      <c r="B82">
        <v>0</v>
      </c>
      <c r="D82">
        <v>1</v>
      </c>
      <c r="E82">
        <v>11</v>
      </c>
      <c r="F82" s="1">
        <v>42800</v>
      </c>
      <c r="G82" s="1">
        <v>42801</v>
      </c>
      <c r="H82">
        <v>3</v>
      </c>
      <c r="I82">
        <v>25.36</v>
      </c>
      <c r="J82">
        <v>0</v>
      </c>
      <c r="K82">
        <v>35.482937899999996</v>
      </c>
      <c r="L82">
        <v>-97.206161600000001</v>
      </c>
      <c r="M82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82" s="5">
        <f>Table22[[#This Row],[Permit Approval Date]]-Table22[[#This Row],[Permit Submitted Date]]</f>
        <v>24</v>
      </c>
    </row>
    <row r="83" spans="1:14" hidden="1">
      <c r="A83" t="str">
        <f>"Norman"</f>
        <v>Norman</v>
      </c>
      <c r="B83">
        <v>0</v>
      </c>
      <c r="D83">
        <v>1</v>
      </c>
      <c r="E83">
        <v>11</v>
      </c>
      <c r="F83" s="1">
        <v>42817</v>
      </c>
      <c r="G83" s="1">
        <v>42824</v>
      </c>
      <c r="H83">
        <v>5</v>
      </c>
      <c r="I83">
        <v>30.35</v>
      </c>
      <c r="J83">
        <v>0</v>
      </c>
      <c r="K83">
        <v>35.242937899999994</v>
      </c>
      <c r="L83">
        <v>-97.636161600000008</v>
      </c>
      <c r="M83" s="5">
        <f>ACOS(COS(RADIANS(90-$P$2)) *COS(RADIANS(90-Table2236[[#This Row],[Latitude]])) +SIN(RADIANS(90-$P$2)) *SIN(RADIANS(90-Table2236[[#This Row],[Latitude]])) *COS(RADIANS($Q$2-Table2236[[#This Row],[Longitude]]))) *3958.756</f>
        <v>10.997307585302561</v>
      </c>
      <c r="N83" s="5">
        <f>Table22[[#This Row],[Permit Approval Date]]-Table22[[#This Row],[Permit Submitted Date]]</f>
        <v>0</v>
      </c>
    </row>
    <row r="84" spans="1:14">
      <c r="A84" t="str">
        <f>"Norman"</f>
        <v>Norman</v>
      </c>
      <c r="B84">
        <v>1</v>
      </c>
      <c r="D84">
        <v>1</v>
      </c>
      <c r="E84">
        <v>11</v>
      </c>
      <c r="F84" s="1">
        <v>42829</v>
      </c>
      <c r="G84" s="1">
        <v>42851</v>
      </c>
      <c r="H84">
        <v>6</v>
      </c>
      <c r="I84">
        <v>48.14</v>
      </c>
      <c r="J84">
        <v>0</v>
      </c>
      <c r="K84">
        <v>35.5002961</v>
      </c>
      <c r="L84">
        <v>-97.256200199999995</v>
      </c>
      <c r="M84" s="5">
        <f>ACOS(COS(RADIANS(90-$P$2)) *COS(RADIANS(90-Table2236[[#This Row],[Latitude]])) +SIN(RADIANS(90-$P$2)) *SIN(RADIANS(90-Table2236[[#This Row],[Latitude]])) *COS(RADIANS($Q$2-Table2236[[#This Row],[Longitude]]))) *3958.756</f>
        <v>22.987352644938845</v>
      </c>
      <c r="N84" s="5">
        <f>Table22[[#This Row],[Permit Approval Date]]-Table22[[#This Row],[Permit Submitted Date]]</f>
        <v>23</v>
      </c>
    </row>
    <row r="85" spans="1:14">
      <c r="A85" t="str">
        <f>"Norman"</f>
        <v>Norman</v>
      </c>
      <c r="B85">
        <v>1</v>
      </c>
      <c r="D85">
        <v>1</v>
      </c>
      <c r="E85">
        <v>11</v>
      </c>
      <c r="F85" s="1">
        <v>42853</v>
      </c>
      <c r="G85" s="1">
        <v>42860</v>
      </c>
      <c r="H85">
        <v>11</v>
      </c>
      <c r="I85">
        <v>87.83</v>
      </c>
      <c r="J85">
        <v>3.95</v>
      </c>
      <c r="K85">
        <v>35.180556999999993</v>
      </c>
      <c r="L85">
        <v>-97.540181399999994</v>
      </c>
      <c r="M85" s="5">
        <f>ACOS(COS(RADIANS(90-$P$2)) *COS(RADIANS(90-Table2236[[#This Row],[Latitude]])) +SIN(RADIANS(90-$P$2)) *SIN(RADIANS(90-Table2236[[#This Row],[Latitude]])) *COS(RADIANS($Q$2-Table2236[[#This Row],[Longitude]]))) *3958.756</f>
        <v>5.5692151990718619</v>
      </c>
      <c r="N85" s="5">
        <f>Table22[[#This Row],[Permit Approval Date]]-Table22[[#This Row],[Permit Submitted Date]]</f>
        <v>1</v>
      </c>
    </row>
    <row r="86" spans="1:14" hidden="1">
      <c r="A86" t="str">
        <f>"Norman"</f>
        <v>Norman</v>
      </c>
      <c r="B86">
        <v>0</v>
      </c>
      <c r="D86">
        <v>1</v>
      </c>
      <c r="E86">
        <v>11</v>
      </c>
      <c r="F86" s="1">
        <v>42863</v>
      </c>
      <c r="G86" s="1">
        <v>42879</v>
      </c>
      <c r="H86">
        <v>4</v>
      </c>
      <c r="I86">
        <v>19.78</v>
      </c>
      <c r="J86">
        <v>0</v>
      </c>
      <c r="K86">
        <v>35.062937899999994</v>
      </c>
      <c r="L86">
        <v>-97.446161599999996</v>
      </c>
      <c r="M86" s="5">
        <f>ACOS(COS(RADIANS(90-$P$2)) *COS(RADIANS(90-Table2236[[#This Row],[Latitude]])) +SIN(RADIANS(90-$P$2)) *SIN(RADIANS(90-Table2236[[#This Row],[Latitude]])) *COS(RADIANS($Q$2-Table2236[[#This Row],[Longitude]]))) *3958.756</f>
        <v>9.8894375944299533</v>
      </c>
      <c r="N86" s="5">
        <f>Table22[[#This Row],[Permit Approval Date]]-Table22[[#This Row],[Permit Submitted Date]]</f>
        <v>16</v>
      </c>
    </row>
    <row r="87" spans="1:14" hidden="1">
      <c r="A87" t="str">
        <f>"Norman"</f>
        <v>Norman</v>
      </c>
      <c r="B87">
        <v>0</v>
      </c>
      <c r="D87">
        <v>1</v>
      </c>
      <c r="E87">
        <v>11</v>
      </c>
      <c r="F87" s="1">
        <v>42908</v>
      </c>
      <c r="G87" s="1">
        <v>42914</v>
      </c>
      <c r="H87">
        <v>3</v>
      </c>
      <c r="I87">
        <v>31.14</v>
      </c>
      <c r="J87">
        <v>0</v>
      </c>
      <c r="K87">
        <v>35.062937899999994</v>
      </c>
      <c r="L87">
        <v>-97.446161599999996</v>
      </c>
      <c r="M87" s="5">
        <f>ACOS(COS(RADIANS(90-$P$2)) *COS(RADIANS(90-Table2236[[#This Row],[Latitude]])) +SIN(RADIANS(90-$P$2)) *SIN(RADIANS(90-Table2236[[#This Row],[Latitude]])) *COS(RADIANS($Q$2-Table2236[[#This Row],[Longitude]]))) *3958.756</f>
        <v>9.8894375944299533</v>
      </c>
      <c r="N87" s="5">
        <f>Table22[[#This Row],[Permit Approval Date]]-Table22[[#This Row],[Permit Submitted Date]]</f>
        <v>1</v>
      </c>
    </row>
    <row r="88" spans="1:14" hidden="1">
      <c r="A88" t="str">
        <f>"Norman"</f>
        <v>Norman</v>
      </c>
      <c r="B88">
        <v>0</v>
      </c>
      <c r="D88">
        <v>1</v>
      </c>
      <c r="E88">
        <v>11</v>
      </c>
      <c r="F88" s="1">
        <v>42913</v>
      </c>
      <c r="G88" s="1">
        <v>42914</v>
      </c>
      <c r="H88">
        <v>6</v>
      </c>
      <c r="I88">
        <v>45.709999999999994</v>
      </c>
      <c r="J88">
        <v>0</v>
      </c>
      <c r="K88">
        <v>34.662937899999996</v>
      </c>
      <c r="L88">
        <v>-97.116161599999998</v>
      </c>
      <c r="M88" s="5">
        <f>ACOS(COS(RADIANS(90-$P$2)) *COS(RADIANS(90-Table2236[[#This Row],[Latitude]])) +SIN(RADIANS(90-$P$2)) *SIN(RADIANS(90-Table2236[[#This Row],[Latitude]])) *COS(RADIANS($Q$2-Table2236[[#This Row],[Longitude]]))) *3958.756</f>
        <v>41.935888738776761</v>
      </c>
      <c r="N88" s="5">
        <f>Table22[[#This Row],[Permit Approval Date]]-Table22[[#This Row],[Permit Submitted Date]]</f>
        <v>6</v>
      </c>
    </row>
    <row r="89" spans="1:14">
      <c r="A89" t="str">
        <f>"Norman"</f>
        <v>Norman</v>
      </c>
      <c r="B89">
        <v>1</v>
      </c>
      <c r="D89">
        <v>1</v>
      </c>
      <c r="E89">
        <v>11</v>
      </c>
      <c r="F89" s="1">
        <v>42921</v>
      </c>
      <c r="G89" s="1">
        <v>42921</v>
      </c>
      <c r="H89">
        <v>12</v>
      </c>
      <c r="I89">
        <v>78.349999999999994</v>
      </c>
      <c r="J89">
        <v>6.25</v>
      </c>
      <c r="K89">
        <v>35.210556999999994</v>
      </c>
      <c r="L89">
        <v>-97.610181400000016</v>
      </c>
      <c r="M89" s="5">
        <f>ACOS(COS(RADIANS(90-$P$2)) *COS(RADIANS(90-Table2236[[#This Row],[Latitude]])) +SIN(RADIANS(90-$P$2)) *SIN(RADIANS(90-Table2236[[#This Row],[Latitude]])) *COS(RADIANS($Q$2-Table2236[[#This Row],[Longitude]]))) *3958.756</f>
        <v>9.2388710109045373</v>
      </c>
      <c r="N89" s="5">
        <f>Table22[[#This Row],[Permit Approval Date]]-Table22[[#This Row],[Permit Submitted Date]]</f>
        <v>1</v>
      </c>
    </row>
    <row r="90" spans="1:14">
      <c r="A90" t="str">
        <f>"Norman"</f>
        <v>Norman</v>
      </c>
      <c r="B90">
        <v>1</v>
      </c>
      <c r="D90">
        <v>1</v>
      </c>
      <c r="E90">
        <v>11</v>
      </c>
      <c r="F90" s="1">
        <v>42948</v>
      </c>
      <c r="G90" s="1">
        <v>42948</v>
      </c>
      <c r="H90">
        <v>6</v>
      </c>
      <c r="I90">
        <v>30.54</v>
      </c>
      <c r="J90">
        <v>0.91999999999999993</v>
      </c>
      <c r="K90">
        <v>35.260556999999999</v>
      </c>
      <c r="L90">
        <v>-97.540181399999994</v>
      </c>
      <c r="M90" s="5">
        <f>ACOS(COS(RADIANS(90-$P$2)) *COS(RADIANS(90-Table2236[[#This Row],[Latitude]])) +SIN(RADIANS(90-$P$2)) *SIN(RADIANS(90-Table2236[[#This Row],[Latitude]])) *COS(RADIANS($Q$2-Table2236[[#This Row],[Longitude]]))) *3958.756</f>
        <v>6.4849763629514818</v>
      </c>
      <c r="N90" s="5">
        <f>Table22[[#This Row],[Permit Approval Date]]-Table22[[#This Row],[Permit Submitted Date]]</f>
        <v>5</v>
      </c>
    </row>
    <row r="91" spans="1:14" hidden="1">
      <c r="A91" t="str">
        <f>"Norman"</f>
        <v>Norman</v>
      </c>
      <c r="B91">
        <v>0</v>
      </c>
      <c r="D91">
        <v>1</v>
      </c>
      <c r="E91">
        <v>11</v>
      </c>
      <c r="F91" s="1">
        <v>42958</v>
      </c>
      <c r="G91" s="1">
        <v>42963</v>
      </c>
      <c r="H91">
        <v>3</v>
      </c>
      <c r="I91">
        <v>16.579999999999998</v>
      </c>
      <c r="J91">
        <v>0</v>
      </c>
      <c r="K91">
        <v>35.022937899999995</v>
      </c>
      <c r="L91">
        <v>-97.396161599999999</v>
      </c>
      <c r="M91" s="5">
        <f>ACOS(COS(RADIANS(90-$P$2)) *COS(RADIANS(90-Table2236[[#This Row],[Latitude]])) +SIN(RADIANS(90-$P$2)) *SIN(RADIANS(90-Table2236[[#This Row],[Latitude]])) *COS(RADIANS($Q$2-Table2236[[#This Row],[Longitude]]))) *3958.756</f>
        <v>12.970525111871465</v>
      </c>
      <c r="N91" s="5">
        <f>Table22[[#This Row],[Permit Approval Date]]-Table22[[#This Row],[Permit Submitted Date]]</f>
        <v>0</v>
      </c>
    </row>
    <row r="92" spans="1:14">
      <c r="A92" t="str">
        <f>"Norman"</f>
        <v>Norman</v>
      </c>
      <c r="B92">
        <v>1</v>
      </c>
      <c r="D92">
        <v>1</v>
      </c>
      <c r="E92">
        <v>11</v>
      </c>
      <c r="F92" s="1">
        <v>42961</v>
      </c>
      <c r="G92" s="1">
        <v>42983</v>
      </c>
      <c r="H92">
        <v>5</v>
      </c>
      <c r="I92">
        <v>19.25</v>
      </c>
      <c r="J92">
        <v>0</v>
      </c>
      <c r="K92">
        <v>35.060296100000002</v>
      </c>
      <c r="L92">
        <v>-96.406200200000001</v>
      </c>
      <c r="M92" s="5">
        <f>ACOS(COS(RADIANS(90-$P$2)) *COS(RADIANS(90-Table2236[[#This Row],[Latitude]])) +SIN(RADIANS(90-$P$2)) *SIN(RADIANS(90-Table2236[[#This Row],[Latitude]])) *COS(RADIANS($Q$2-Table2236[[#This Row],[Longitude]]))) *3958.756</f>
        <v>59.645787478648849</v>
      </c>
      <c r="N92" s="5">
        <f>Table22[[#This Row],[Permit Approval Date]]-Table22[[#This Row],[Permit Submitted Date]]</f>
        <v>12</v>
      </c>
    </row>
    <row r="93" spans="1:14" hidden="1">
      <c r="A93" t="str">
        <f>"Norman"</f>
        <v>Norman</v>
      </c>
      <c r="B93">
        <v>0</v>
      </c>
      <c r="D93">
        <v>1</v>
      </c>
      <c r="E93">
        <v>11</v>
      </c>
      <c r="F93" s="1">
        <v>43034</v>
      </c>
      <c r="G93" s="1">
        <v>43045</v>
      </c>
      <c r="H93">
        <v>3</v>
      </c>
      <c r="I93">
        <v>16.61</v>
      </c>
      <c r="J93">
        <v>0</v>
      </c>
      <c r="K93">
        <v>35.482937899999996</v>
      </c>
      <c r="L93">
        <v>-97.206161600000001</v>
      </c>
      <c r="M93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93" s="5">
        <f>Table22[[#This Row],[Permit Approval Date]]-Table22[[#This Row],[Permit Submitted Date]]</f>
        <v>8</v>
      </c>
    </row>
    <row r="94" spans="1:14" hidden="1">
      <c r="A94" t="str">
        <f>"Norman"</f>
        <v>Norman</v>
      </c>
      <c r="B94">
        <v>0</v>
      </c>
      <c r="D94">
        <v>1</v>
      </c>
      <c r="E94">
        <v>11</v>
      </c>
      <c r="F94" s="1">
        <v>43035</v>
      </c>
      <c r="G94" s="1">
        <v>43035</v>
      </c>
      <c r="H94">
        <v>4</v>
      </c>
      <c r="I94">
        <v>26.75</v>
      </c>
      <c r="J94">
        <v>0</v>
      </c>
      <c r="K94">
        <v>34.902937899999998</v>
      </c>
      <c r="L94">
        <v>-97.886161600000008</v>
      </c>
      <c r="M94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94" s="5">
        <f>Table22[[#This Row],[Permit Approval Date]]-Table22[[#This Row],[Permit Submitted Date]]</f>
        <v>6</v>
      </c>
    </row>
    <row r="95" spans="1:14" hidden="1">
      <c r="A95" t="str">
        <f>"Norman"</f>
        <v>Norman</v>
      </c>
      <c r="B95">
        <v>0</v>
      </c>
      <c r="D95">
        <v>1</v>
      </c>
      <c r="E95">
        <v>11</v>
      </c>
      <c r="F95" s="1">
        <v>43042</v>
      </c>
      <c r="G95" s="1">
        <v>43047</v>
      </c>
      <c r="H95">
        <v>4</v>
      </c>
      <c r="I95">
        <v>27.049999999999997</v>
      </c>
      <c r="J95">
        <v>0</v>
      </c>
      <c r="K95">
        <v>35.022937899999995</v>
      </c>
      <c r="L95">
        <v>-97.396161599999999</v>
      </c>
      <c r="M95" s="5">
        <f>ACOS(COS(RADIANS(90-$P$2)) *COS(RADIANS(90-Table2236[[#This Row],[Latitude]])) +SIN(RADIANS(90-$P$2)) *SIN(RADIANS(90-Table2236[[#This Row],[Latitude]])) *COS(RADIANS($Q$2-Table2236[[#This Row],[Longitude]]))) *3958.756</f>
        <v>12.970525111871465</v>
      </c>
      <c r="N95" s="5">
        <f>Table22[[#This Row],[Permit Approval Date]]-Table22[[#This Row],[Permit Submitted Date]]</f>
        <v>0</v>
      </c>
    </row>
    <row r="96" spans="1:14" hidden="1">
      <c r="A96" t="str">
        <f>"Norman"</f>
        <v>Norman</v>
      </c>
      <c r="B96">
        <v>0</v>
      </c>
      <c r="D96">
        <v>1</v>
      </c>
      <c r="E96">
        <v>11</v>
      </c>
      <c r="F96" s="1">
        <v>43070</v>
      </c>
      <c r="G96" s="1">
        <v>43074</v>
      </c>
      <c r="H96">
        <v>4</v>
      </c>
      <c r="I96">
        <v>26.03</v>
      </c>
      <c r="J96">
        <v>0</v>
      </c>
      <c r="K96">
        <v>35.152937899999998</v>
      </c>
      <c r="L96">
        <v>-97.416161599999995</v>
      </c>
      <c r="M96" s="5">
        <f>ACOS(COS(RADIANS(90-$P$2)) *COS(RADIANS(90-Table2236[[#This Row],[Latitude]])) +SIN(RADIANS(90-$P$2)) *SIN(RADIANS(90-Table2236[[#This Row],[Latitude]])) *COS(RADIANS($Q$2-Table2236[[#This Row],[Longitude]]))) *3958.756</f>
        <v>4.0539853415848448</v>
      </c>
      <c r="N96" s="5">
        <f>Table22[[#This Row],[Permit Approval Date]]-Table22[[#This Row],[Permit Submitted Date]]</f>
        <v>0</v>
      </c>
    </row>
    <row r="97" spans="1:14" hidden="1">
      <c r="A97" t="str">
        <f>"Norman"</f>
        <v>Norman</v>
      </c>
      <c r="B97">
        <v>0</v>
      </c>
      <c r="D97">
        <v>1</v>
      </c>
      <c r="E97">
        <v>11</v>
      </c>
      <c r="F97" s="1">
        <v>43088</v>
      </c>
      <c r="G97" s="1">
        <v>43088</v>
      </c>
      <c r="H97">
        <v>6</v>
      </c>
      <c r="I97">
        <v>40.629999999999995</v>
      </c>
      <c r="J97">
        <v>0</v>
      </c>
      <c r="K97">
        <v>34.902937899999998</v>
      </c>
      <c r="L97">
        <v>-97.886161600000008</v>
      </c>
      <c r="M97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97" s="5">
        <f>Table22[[#This Row],[Permit Approval Date]]-Table22[[#This Row],[Permit Submitted Date]]</f>
        <v>3</v>
      </c>
    </row>
    <row r="98" spans="1:14" hidden="1">
      <c r="A98" t="str">
        <f>"Norman"</f>
        <v>Norman</v>
      </c>
      <c r="B98">
        <v>0</v>
      </c>
      <c r="D98">
        <v>1</v>
      </c>
      <c r="E98">
        <v>12</v>
      </c>
      <c r="F98" s="1">
        <v>42377</v>
      </c>
      <c r="G98" s="1">
        <v>42377</v>
      </c>
      <c r="H98">
        <v>7</v>
      </c>
      <c r="I98">
        <v>48.5</v>
      </c>
      <c r="J98">
        <v>0</v>
      </c>
      <c r="K98">
        <v>35.102937899999993</v>
      </c>
      <c r="L98">
        <v>-97.756161599999999</v>
      </c>
      <c r="M98" s="5">
        <f>ACOS(COS(RADIANS(90-$P$2)) *COS(RADIANS(90-Table2236[[#This Row],[Latitude]])) +SIN(RADIANS(90-$P$2)) *SIN(RADIANS(90-Table2236[[#This Row],[Latitude]])) *COS(RADIANS($Q$2-Table2236[[#This Row],[Longitude]]))) *3958.756</f>
        <v>18.882438005172606</v>
      </c>
      <c r="N98" s="5">
        <f>Table22[[#This Row],[Permit Approval Date]]-Table22[[#This Row],[Permit Submitted Date]]</f>
        <v>0</v>
      </c>
    </row>
    <row r="99" spans="1:14" hidden="1">
      <c r="A99" t="str">
        <f>"Norman"</f>
        <v>Norman</v>
      </c>
      <c r="B99">
        <v>0</v>
      </c>
      <c r="D99">
        <v>1</v>
      </c>
      <c r="E99">
        <v>12</v>
      </c>
      <c r="F99" s="1">
        <v>42381</v>
      </c>
      <c r="G99" s="1">
        <v>42381</v>
      </c>
      <c r="H99">
        <v>9</v>
      </c>
      <c r="I99">
        <v>62</v>
      </c>
      <c r="J99">
        <v>0</v>
      </c>
      <c r="K99">
        <v>35.472937899999998</v>
      </c>
      <c r="L99">
        <v>-97.026161599999995</v>
      </c>
      <c r="M99" s="5">
        <f>ACOS(COS(RADIANS(90-$P$2)) *COS(RADIANS(90-Table2236[[#This Row],[Latitude]])) +SIN(RADIANS(90-$P$2)) *SIN(RADIANS(90-Table2236[[#This Row],[Latitude]])) *COS(RADIANS($Q$2-Table2236[[#This Row],[Longitude]]))) *3958.756</f>
        <v>30.026275671280082</v>
      </c>
      <c r="N99" s="5">
        <f>Table22[[#This Row],[Permit Approval Date]]-Table22[[#This Row],[Permit Submitted Date]]</f>
        <v>0</v>
      </c>
    </row>
    <row r="100" spans="1:14" hidden="1">
      <c r="A100" t="str">
        <f>"Norman"</f>
        <v>Norman</v>
      </c>
      <c r="B100">
        <v>0</v>
      </c>
      <c r="D100">
        <v>1</v>
      </c>
      <c r="E100">
        <v>12</v>
      </c>
      <c r="F100" s="1">
        <v>42395</v>
      </c>
      <c r="G100" s="1">
        <v>42395</v>
      </c>
      <c r="H100">
        <v>4</v>
      </c>
      <c r="I100">
        <v>36</v>
      </c>
      <c r="J100">
        <v>0</v>
      </c>
      <c r="K100">
        <v>36.452937899999995</v>
      </c>
      <c r="L100">
        <v>-97.7861616</v>
      </c>
      <c r="M100" s="5">
        <f>ACOS(COS(RADIANS(90-$P$2)) *COS(RADIANS(90-Table2236[[#This Row],[Latitude]])) +SIN(RADIANS(90-$P$2)) *SIN(RADIANS(90-Table2236[[#This Row],[Latitude]])) *COS(RADIANS($Q$2-Table2236[[#This Row],[Longitude]]))) *3958.756</f>
        <v>88.224846694032422</v>
      </c>
      <c r="N100" s="5">
        <f>Table22[[#This Row],[Permit Approval Date]]-Table22[[#This Row],[Permit Submitted Date]]</f>
        <v>0</v>
      </c>
    </row>
    <row r="101" spans="1:14" hidden="1">
      <c r="A101" t="str">
        <f>"Norman"</f>
        <v>Norman</v>
      </c>
      <c r="B101">
        <v>0</v>
      </c>
      <c r="D101">
        <v>1</v>
      </c>
      <c r="E101">
        <v>12</v>
      </c>
      <c r="F101" s="1">
        <v>42423</v>
      </c>
      <c r="G101" s="1">
        <v>42423</v>
      </c>
      <c r="H101">
        <v>4</v>
      </c>
      <c r="I101">
        <v>25.5</v>
      </c>
      <c r="J101">
        <v>0</v>
      </c>
      <c r="K101">
        <v>34.782937899999993</v>
      </c>
      <c r="L101">
        <v>-98.076161600000006</v>
      </c>
      <c r="M101" s="5">
        <f>ACOS(COS(RADIANS(90-$P$2)) *COS(RADIANS(90-Table2236[[#This Row],[Latitude]])) +SIN(RADIANS(90-$P$2)) *SIN(RADIANS(90-Table2236[[#This Row],[Latitude]])) *COS(RADIANS($Q$2-Table2236[[#This Row],[Longitude]]))) *3958.756</f>
        <v>46.091469153605814</v>
      </c>
      <c r="N101" s="5">
        <f>Table22[[#This Row],[Permit Approval Date]]-Table22[[#This Row],[Permit Submitted Date]]</f>
        <v>22</v>
      </c>
    </row>
    <row r="102" spans="1:14" hidden="1">
      <c r="A102" t="str">
        <f>"Norman"</f>
        <v>Norman</v>
      </c>
      <c r="B102">
        <v>0</v>
      </c>
      <c r="D102">
        <v>1</v>
      </c>
      <c r="E102">
        <v>12</v>
      </c>
      <c r="F102" s="1">
        <v>42436</v>
      </c>
      <c r="G102" s="1">
        <v>42451</v>
      </c>
      <c r="H102">
        <v>5</v>
      </c>
      <c r="I102">
        <v>48</v>
      </c>
      <c r="J102">
        <v>0</v>
      </c>
      <c r="K102">
        <v>34.742937899999994</v>
      </c>
      <c r="L102">
        <v>-97.886161600000008</v>
      </c>
      <c r="M102" s="5">
        <f>ACOS(COS(RADIANS(90-$P$2)) *COS(RADIANS(90-Table2236[[#This Row],[Latitude]])) +SIN(RADIANS(90-$P$2)) *SIN(RADIANS(90-Table2236[[#This Row],[Latitude]])) *COS(RADIANS($Q$2-Table2236[[#This Row],[Longitude]]))) *3958.756</f>
        <v>40.536462813968647</v>
      </c>
      <c r="N102" s="5">
        <f>Table22[[#This Row],[Permit Approval Date]]-Table22[[#This Row],[Permit Submitted Date]]</f>
        <v>0</v>
      </c>
    </row>
    <row r="103" spans="1:14" hidden="1">
      <c r="A103" t="str">
        <f>"Norman"</f>
        <v>Norman</v>
      </c>
      <c r="B103">
        <v>0</v>
      </c>
      <c r="D103">
        <v>1</v>
      </c>
      <c r="E103">
        <v>12</v>
      </c>
      <c r="F103" s="1">
        <v>42447</v>
      </c>
      <c r="G103" s="1">
        <v>42453</v>
      </c>
      <c r="H103">
        <v>12</v>
      </c>
      <c r="I103">
        <v>96</v>
      </c>
      <c r="J103">
        <v>0</v>
      </c>
      <c r="K103">
        <v>35.162937899999996</v>
      </c>
      <c r="L103">
        <v>-97.446161599999996</v>
      </c>
      <c r="M103" s="5">
        <f>ACOS(COS(RADIANS(90-$P$2)) *COS(RADIANS(90-Table2236[[#This Row],[Latitude]])) +SIN(RADIANS(90-$P$2)) *SIN(RADIANS(90-Table2236[[#This Row],[Latitude]])) *COS(RADIANS($Q$2-Table2236[[#This Row],[Longitude]]))) *3958.756</f>
        <v>2.980183107586265</v>
      </c>
      <c r="N103" s="5">
        <f>Table22[[#This Row],[Permit Approval Date]]-Table22[[#This Row],[Permit Submitted Date]]</f>
        <v>0</v>
      </c>
    </row>
    <row r="104" spans="1:14" hidden="1">
      <c r="A104" t="str">
        <f>"Norman"</f>
        <v>Norman</v>
      </c>
      <c r="B104">
        <v>0</v>
      </c>
      <c r="D104">
        <v>1</v>
      </c>
      <c r="E104">
        <v>12</v>
      </c>
      <c r="F104" s="1">
        <v>42454</v>
      </c>
      <c r="G104" s="1">
        <v>42454</v>
      </c>
      <c r="H104">
        <v>10</v>
      </c>
      <c r="I104">
        <v>74.5</v>
      </c>
      <c r="J104">
        <v>0</v>
      </c>
      <c r="K104">
        <v>35.312937899999994</v>
      </c>
      <c r="L104">
        <v>-97.116161599999998</v>
      </c>
      <c r="M104" s="5">
        <f>ACOS(COS(RADIANS(90-$P$2)) *COS(RADIANS(90-Table2236[[#This Row],[Latitude]])) +SIN(RADIANS(90-$P$2)) *SIN(RADIANS(90-Table2236[[#This Row],[Latitude]])) *COS(RADIANS($Q$2-Table2236[[#This Row],[Longitude]]))) *3958.756</f>
        <v>20.0526662182363</v>
      </c>
      <c r="N104" s="5">
        <f>Table22[[#This Row],[Permit Approval Date]]-Table22[[#This Row],[Permit Submitted Date]]</f>
        <v>13</v>
      </c>
    </row>
    <row r="105" spans="1:14" hidden="1">
      <c r="A105" t="str">
        <f>"Norman"</f>
        <v>Norman</v>
      </c>
      <c r="B105">
        <v>0</v>
      </c>
      <c r="D105">
        <v>1</v>
      </c>
      <c r="E105">
        <v>12</v>
      </c>
      <c r="F105" s="1">
        <v>42496</v>
      </c>
      <c r="G105" s="1">
        <v>42496</v>
      </c>
      <c r="H105">
        <v>3</v>
      </c>
      <c r="I105">
        <v>20.5</v>
      </c>
      <c r="J105">
        <v>0</v>
      </c>
      <c r="K105">
        <v>36.452937899999995</v>
      </c>
      <c r="L105">
        <v>-97.7861616</v>
      </c>
      <c r="M105" s="5">
        <f>ACOS(COS(RADIANS(90-$P$2)) *COS(RADIANS(90-Table2236[[#This Row],[Latitude]])) +SIN(RADIANS(90-$P$2)) *SIN(RADIANS(90-Table2236[[#This Row],[Latitude]])) *COS(RADIANS($Q$2-Table2236[[#This Row],[Longitude]]))) *3958.756</f>
        <v>88.224846694032422</v>
      </c>
      <c r="N105" s="5">
        <f>Table22[[#This Row],[Permit Approval Date]]-Table22[[#This Row],[Permit Submitted Date]]</f>
        <v>0</v>
      </c>
    </row>
    <row r="106" spans="1:14" hidden="1">
      <c r="A106" t="str">
        <f>"Norman"</f>
        <v>Norman</v>
      </c>
      <c r="B106">
        <v>0</v>
      </c>
      <c r="D106">
        <v>1</v>
      </c>
      <c r="E106">
        <v>12</v>
      </c>
      <c r="F106" s="1">
        <v>42522</v>
      </c>
      <c r="G106" s="1">
        <v>42523</v>
      </c>
      <c r="H106">
        <v>5</v>
      </c>
      <c r="I106">
        <v>40</v>
      </c>
      <c r="J106">
        <v>0</v>
      </c>
      <c r="K106">
        <v>35.162937899999996</v>
      </c>
      <c r="L106">
        <v>-96.9261616</v>
      </c>
      <c r="M106" s="5">
        <f>ACOS(COS(RADIANS(90-$P$2)) *COS(RADIANS(90-Table2236[[#This Row],[Latitude]])) +SIN(RADIANS(90-$P$2)) *SIN(RADIANS(90-Table2236[[#This Row],[Latitude]])) *COS(RADIANS($Q$2-Table2236[[#This Row],[Longitude]]))) *3958.756</f>
        <v>29.540907678509793</v>
      </c>
      <c r="N106" s="5">
        <f>Table22[[#This Row],[Permit Approval Date]]-Table22[[#This Row],[Permit Submitted Date]]</f>
        <v>0</v>
      </c>
    </row>
    <row r="107" spans="1:14" hidden="1">
      <c r="A107" t="str">
        <f>"Norman"</f>
        <v>Norman</v>
      </c>
      <c r="B107">
        <v>0</v>
      </c>
      <c r="C107">
        <v>1</v>
      </c>
      <c r="D107">
        <v>1</v>
      </c>
      <c r="E107">
        <v>12</v>
      </c>
      <c r="F107" s="1">
        <v>42562</v>
      </c>
      <c r="G107" s="1">
        <v>42565</v>
      </c>
      <c r="H107">
        <v>3</v>
      </c>
      <c r="I107">
        <v>2</v>
      </c>
      <c r="J107">
        <v>11</v>
      </c>
      <c r="K107">
        <v>35.482937899999996</v>
      </c>
      <c r="L107">
        <v>-97.206161600000001</v>
      </c>
      <c r="M107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07" s="5">
        <f>Table22[[#This Row],[Permit Approval Date]]-Table22[[#This Row],[Permit Submitted Date]]</f>
        <v>0</v>
      </c>
    </row>
    <row r="108" spans="1:14" hidden="1">
      <c r="A108" t="str">
        <f>"Norman"</f>
        <v>Norman</v>
      </c>
      <c r="B108">
        <v>0</v>
      </c>
      <c r="D108">
        <v>1</v>
      </c>
      <c r="E108">
        <v>12</v>
      </c>
      <c r="F108" s="1">
        <v>42621</v>
      </c>
      <c r="G108" s="1">
        <v>42621</v>
      </c>
      <c r="H108">
        <v>3</v>
      </c>
      <c r="I108">
        <v>22.490000000000002</v>
      </c>
      <c r="J108">
        <v>0</v>
      </c>
      <c r="K108">
        <v>35.102937899999993</v>
      </c>
      <c r="L108">
        <v>-97.756161599999999</v>
      </c>
      <c r="M108" s="5">
        <f>ACOS(COS(RADIANS(90-$P$2)) *COS(RADIANS(90-Table2236[[#This Row],[Latitude]])) +SIN(RADIANS(90-$P$2)) *SIN(RADIANS(90-Table2236[[#This Row],[Latitude]])) *COS(RADIANS($Q$2-Table2236[[#This Row],[Longitude]]))) *3958.756</f>
        <v>18.882438005172606</v>
      </c>
      <c r="N108" s="5">
        <f>Table22[[#This Row],[Permit Approval Date]]-Table22[[#This Row],[Permit Submitted Date]]</f>
        <v>0</v>
      </c>
    </row>
    <row r="109" spans="1:14" hidden="1">
      <c r="A109" t="str">
        <f>"Norman"</f>
        <v>Norman</v>
      </c>
      <c r="B109">
        <v>0</v>
      </c>
      <c r="D109">
        <v>1</v>
      </c>
      <c r="E109">
        <v>12</v>
      </c>
      <c r="F109" s="1">
        <v>42646</v>
      </c>
      <c r="G109" s="1">
        <v>42646</v>
      </c>
      <c r="H109">
        <v>1</v>
      </c>
      <c r="I109">
        <v>8.48</v>
      </c>
      <c r="J109">
        <v>0</v>
      </c>
      <c r="K109">
        <v>34.902937899999998</v>
      </c>
      <c r="L109">
        <v>-97.886161600000008</v>
      </c>
      <c r="M109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109" s="5">
        <f>Table22[[#This Row],[Permit Approval Date]]-Table22[[#This Row],[Permit Submitted Date]]</f>
        <v>0</v>
      </c>
    </row>
    <row r="110" spans="1:14" hidden="1">
      <c r="A110" t="str">
        <f>"Norman"</f>
        <v>Norman</v>
      </c>
      <c r="B110">
        <v>0</v>
      </c>
      <c r="D110">
        <v>1</v>
      </c>
      <c r="E110">
        <v>12</v>
      </c>
      <c r="F110" s="1">
        <v>42663</v>
      </c>
      <c r="G110" s="1">
        <v>42663</v>
      </c>
      <c r="H110">
        <v>4</v>
      </c>
      <c r="I110">
        <v>37.43</v>
      </c>
      <c r="J110">
        <v>0</v>
      </c>
      <c r="K110">
        <v>36.262937899999997</v>
      </c>
      <c r="L110">
        <v>-97.766161600000004</v>
      </c>
      <c r="M110" s="5">
        <f>ACOS(COS(RADIANS(90-$P$2)) *COS(RADIANS(90-Table2236[[#This Row],[Latitude]])) +SIN(RADIANS(90-$P$2)) *SIN(RADIANS(90-Table2236[[#This Row],[Latitude]])) *COS(RADIANS($Q$2-Table2236[[#This Row],[Longitude]]))) *3958.756</f>
        <v>75.189491667285424</v>
      </c>
      <c r="N110" s="5">
        <f>Table22[[#This Row],[Permit Approval Date]]-Table22[[#This Row],[Permit Submitted Date]]</f>
        <v>14</v>
      </c>
    </row>
    <row r="111" spans="1:14" hidden="1">
      <c r="A111" t="str">
        <f>"Norman"</f>
        <v>Norman</v>
      </c>
      <c r="B111">
        <v>0</v>
      </c>
      <c r="D111">
        <v>1</v>
      </c>
      <c r="E111">
        <v>12</v>
      </c>
      <c r="F111" s="1">
        <v>42663</v>
      </c>
      <c r="G111" s="1">
        <v>42663</v>
      </c>
      <c r="H111">
        <v>4</v>
      </c>
      <c r="I111">
        <v>34.400000000000006</v>
      </c>
      <c r="J111">
        <v>0</v>
      </c>
      <c r="K111">
        <v>34.982937899999996</v>
      </c>
      <c r="L111">
        <v>-97.396161599999999</v>
      </c>
      <c r="M111" s="5">
        <f>ACOS(COS(RADIANS(90-$P$2)) *COS(RADIANS(90-Table2236[[#This Row],[Latitude]])) +SIN(RADIANS(90-$P$2)) *SIN(RADIANS(90-Table2236[[#This Row],[Latitude]])) *COS(RADIANS($Q$2-Table2236[[#This Row],[Longitude]]))) *3958.756</f>
        <v>15.67853663998685</v>
      </c>
      <c r="N111" s="5">
        <f>Table22[[#This Row],[Permit Approval Date]]-Table22[[#This Row],[Permit Submitted Date]]</f>
        <v>26</v>
      </c>
    </row>
    <row r="112" spans="1:14" hidden="1">
      <c r="A112" t="str">
        <f>"Norman"</f>
        <v>Norman</v>
      </c>
      <c r="B112">
        <v>0</v>
      </c>
      <c r="D112">
        <v>1</v>
      </c>
      <c r="E112">
        <v>12</v>
      </c>
      <c r="F112" s="1">
        <v>42667</v>
      </c>
      <c r="G112" s="1">
        <v>42671</v>
      </c>
      <c r="H112">
        <v>5</v>
      </c>
      <c r="I112">
        <v>34.08</v>
      </c>
      <c r="J112">
        <v>0</v>
      </c>
      <c r="K112">
        <v>35.732937899999996</v>
      </c>
      <c r="L112">
        <v>-96.936161600000005</v>
      </c>
      <c r="M112" s="5">
        <f>ACOS(COS(RADIANS(90-$P$2)) *COS(RADIANS(90-Table2236[[#This Row],[Latitude]])) +SIN(RADIANS(90-$P$2)) *SIN(RADIANS(90-Table2236[[#This Row],[Latitude]])) *COS(RADIANS($Q$2-Table2236[[#This Row],[Longitude]]))) *3958.756</f>
        <v>46.370733487732394</v>
      </c>
      <c r="N112" s="5">
        <f>Table22[[#This Row],[Permit Approval Date]]-Table22[[#This Row],[Permit Submitted Date]]</f>
        <v>1</v>
      </c>
    </row>
    <row r="113" spans="1:14" hidden="1">
      <c r="A113" t="str">
        <f>"Norman"</f>
        <v>Norman</v>
      </c>
      <c r="B113">
        <v>0</v>
      </c>
      <c r="D113">
        <v>1</v>
      </c>
      <c r="E113">
        <v>12</v>
      </c>
      <c r="F113" s="1">
        <v>42723</v>
      </c>
      <c r="G113" s="1">
        <v>42723</v>
      </c>
      <c r="H113">
        <v>5</v>
      </c>
      <c r="I113">
        <v>40.500000000000007</v>
      </c>
      <c r="J113">
        <v>0</v>
      </c>
      <c r="K113">
        <v>35.082937899999997</v>
      </c>
      <c r="L113">
        <v>-97.616161599999998</v>
      </c>
      <c r="M113" s="5">
        <f>ACOS(COS(RADIANS(90-$P$2)) *COS(RADIANS(90-Table2236[[#This Row],[Latitude]])) +SIN(RADIANS(90-$P$2)) *SIN(RADIANS(90-Table2236[[#This Row],[Latitude]])) *COS(RADIANS($Q$2-Table2236[[#This Row],[Longitude]]))) *3958.756</f>
        <v>12.811370472846091</v>
      </c>
      <c r="N113" s="5">
        <f>Table22[[#This Row],[Permit Approval Date]]-Table22[[#This Row],[Permit Submitted Date]]</f>
        <v>0</v>
      </c>
    </row>
    <row r="114" spans="1:14">
      <c r="A114" t="str">
        <f>"Norman"</f>
        <v>Norman</v>
      </c>
      <c r="B114">
        <v>1</v>
      </c>
      <c r="D114">
        <v>1</v>
      </c>
      <c r="E114">
        <v>12</v>
      </c>
      <c r="F114" s="1">
        <v>42810</v>
      </c>
      <c r="G114" s="1">
        <v>42823</v>
      </c>
      <c r="H114">
        <v>6</v>
      </c>
      <c r="I114">
        <v>45.370000000000005</v>
      </c>
      <c r="J114">
        <v>6.62</v>
      </c>
      <c r="K114">
        <v>35.060296100000002</v>
      </c>
      <c r="L114">
        <v>-96.406200200000001</v>
      </c>
      <c r="M114" s="5">
        <f>ACOS(COS(RADIANS(90-$P$2)) *COS(RADIANS(90-Table2236[[#This Row],[Latitude]])) +SIN(RADIANS(90-$P$2)) *SIN(RADIANS(90-Table2236[[#This Row],[Latitude]])) *COS(RADIANS($Q$2-Table2236[[#This Row],[Longitude]]))) *3958.756</f>
        <v>59.645787478648849</v>
      </c>
      <c r="N114" s="5">
        <f>Table22[[#This Row],[Permit Approval Date]]-Table22[[#This Row],[Permit Submitted Date]]</f>
        <v>12</v>
      </c>
    </row>
    <row r="115" spans="1:14">
      <c r="A115" t="str">
        <f>"Norman"</f>
        <v>Norman</v>
      </c>
      <c r="B115">
        <v>1</v>
      </c>
      <c r="D115">
        <v>1</v>
      </c>
      <c r="E115">
        <v>12</v>
      </c>
      <c r="F115" s="1">
        <v>42815</v>
      </c>
      <c r="G115" s="1">
        <v>42823</v>
      </c>
      <c r="H115">
        <v>10</v>
      </c>
      <c r="I115">
        <v>77.990000000000009</v>
      </c>
      <c r="J115">
        <v>8.4700000000000006</v>
      </c>
      <c r="K115">
        <v>35.260296100000005</v>
      </c>
      <c r="L115">
        <v>-96.546200200000015</v>
      </c>
      <c r="M115" s="5">
        <f>ACOS(COS(RADIANS(90-$P$2)) *COS(RADIANS(90-Table2236[[#This Row],[Latitude]])) +SIN(RADIANS(90-$P$2)) *SIN(RADIANS(90-Table2236[[#This Row],[Latitude]])) *COS(RADIANS($Q$2-Table2236[[#This Row],[Longitude]]))) *3958.756</f>
        <v>50.953960558140352</v>
      </c>
      <c r="N115" s="5">
        <f>Table22[[#This Row],[Permit Approval Date]]-Table22[[#This Row],[Permit Submitted Date]]</f>
        <v>0</v>
      </c>
    </row>
    <row r="116" spans="1:14">
      <c r="A116" t="str">
        <f>"Norman"</f>
        <v>Norman</v>
      </c>
      <c r="B116">
        <v>1</v>
      </c>
      <c r="D116">
        <v>1</v>
      </c>
      <c r="E116">
        <v>12</v>
      </c>
      <c r="F116" s="1">
        <v>42822</v>
      </c>
      <c r="G116" s="1">
        <v>42838</v>
      </c>
      <c r="H116">
        <v>7</v>
      </c>
      <c r="I116">
        <v>55.760000000000005</v>
      </c>
      <c r="J116">
        <v>0</v>
      </c>
      <c r="K116">
        <v>35.260296100000005</v>
      </c>
      <c r="L116">
        <v>-96.546200200000015</v>
      </c>
      <c r="M116" s="5">
        <f>ACOS(COS(RADIANS(90-$P$2)) *COS(RADIANS(90-Table2236[[#This Row],[Latitude]])) +SIN(RADIANS(90-$P$2)) *SIN(RADIANS(90-Table2236[[#This Row],[Latitude]])) *COS(RADIANS($Q$2-Table2236[[#This Row],[Longitude]]))) *3958.756</f>
        <v>50.953960558140352</v>
      </c>
      <c r="N116" s="5">
        <f>Table22[[#This Row],[Permit Approval Date]]-Table22[[#This Row],[Permit Submitted Date]]</f>
        <v>12</v>
      </c>
    </row>
    <row r="117" spans="1:14" hidden="1">
      <c r="A117" t="str">
        <f>"Norman"</f>
        <v>Norman</v>
      </c>
      <c r="B117">
        <v>0</v>
      </c>
      <c r="D117">
        <v>1</v>
      </c>
      <c r="E117">
        <v>12</v>
      </c>
      <c r="F117" s="1">
        <v>42832</v>
      </c>
      <c r="G117" s="1">
        <v>42836</v>
      </c>
      <c r="H117">
        <v>4</v>
      </c>
      <c r="I117">
        <v>29.57</v>
      </c>
      <c r="J117">
        <v>0</v>
      </c>
      <c r="K117">
        <v>35.482937899999996</v>
      </c>
      <c r="L117">
        <v>-97.206161600000001</v>
      </c>
      <c r="M117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17" s="5">
        <f>Table22[[#This Row],[Permit Approval Date]]-Table22[[#This Row],[Permit Submitted Date]]</f>
        <v>4</v>
      </c>
    </row>
    <row r="118" spans="1:14" hidden="1">
      <c r="A118" t="str">
        <f>"Norman"</f>
        <v>Norman</v>
      </c>
      <c r="B118">
        <v>0</v>
      </c>
      <c r="D118">
        <v>1</v>
      </c>
      <c r="E118">
        <v>12</v>
      </c>
      <c r="F118" s="1">
        <v>42846</v>
      </c>
      <c r="G118" s="1">
        <v>42853</v>
      </c>
      <c r="H118">
        <v>5</v>
      </c>
      <c r="I118">
        <v>30.13</v>
      </c>
      <c r="J118">
        <v>0</v>
      </c>
      <c r="K118">
        <v>35.242937899999994</v>
      </c>
      <c r="L118">
        <v>-97.226161599999998</v>
      </c>
      <c r="M118" s="5">
        <f>ACOS(COS(RADIANS(90-$P$2)) *COS(RADIANS(90-Table2236[[#This Row],[Latitude]])) +SIN(RADIANS(90-$P$2)) *SIN(RADIANS(90-Table2236[[#This Row],[Latitude]])) *COS(RADIANS($Q$2-Table2236[[#This Row],[Longitude]]))) *3958.756</f>
        <v>12.701181611774436</v>
      </c>
      <c r="N118" s="5">
        <f>Table22[[#This Row],[Permit Approval Date]]-Table22[[#This Row],[Permit Submitted Date]]</f>
        <v>0</v>
      </c>
    </row>
    <row r="119" spans="1:14">
      <c r="A119" t="str">
        <f>"Norman"</f>
        <v>Norman</v>
      </c>
      <c r="B119">
        <v>1</v>
      </c>
      <c r="D119">
        <v>1</v>
      </c>
      <c r="E119">
        <v>12</v>
      </c>
      <c r="F119" s="1">
        <v>42853</v>
      </c>
      <c r="G119" s="1">
        <v>42860</v>
      </c>
      <c r="H119">
        <v>7</v>
      </c>
      <c r="I119">
        <v>65.289999999999992</v>
      </c>
      <c r="J119">
        <v>0.93</v>
      </c>
      <c r="K119">
        <v>35.180556999999993</v>
      </c>
      <c r="L119">
        <v>-97.540181399999994</v>
      </c>
      <c r="M119" s="5">
        <f>ACOS(COS(RADIANS(90-$P$2)) *COS(RADIANS(90-Table2236[[#This Row],[Latitude]])) +SIN(RADIANS(90-$P$2)) *SIN(RADIANS(90-Table2236[[#This Row],[Latitude]])) *COS(RADIANS($Q$2-Table2236[[#This Row],[Longitude]]))) *3958.756</f>
        <v>5.5692151990718619</v>
      </c>
      <c r="N119" s="5">
        <f>Table22[[#This Row],[Permit Approval Date]]-Table22[[#This Row],[Permit Submitted Date]]</f>
        <v>6</v>
      </c>
    </row>
    <row r="120" spans="1:14">
      <c r="A120" t="str">
        <f>"Norman"</f>
        <v>Norman</v>
      </c>
      <c r="B120">
        <v>1</v>
      </c>
      <c r="C120">
        <v>1</v>
      </c>
      <c r="D120">
        <v>1</v>
      </c>
      <c r="E120">
        <v>12</v>
      </c>
      <c r="F120" s="1">
        <v>42858</v>
      </c>
      <c r="G120" s="1">
        <v>42878</v>
      </c>
      <c r="H120">
        <v>5</v>
      </c>
      <c r="I120">
        <v>22.57</v>
      </c>
      <c r="J120">
        <v>11.7</v>
      </c>
      <c r="K120">
        <v>35.171928299999998</v>
      </c>
      <c r="L120">
        <v>-97.116524599999991</v>
      </c>
      <c r="M120" s="5">
        <f>ACOS(COS(RADIANS(90-$P$2)) *COS(RADIANS(90-Table2236[[#This Row],[Latitude]])) +SIN(RADIANS(90-$P$2)) *SIN(RADIANS(90-Table2236[[#This Row],[Latitude]])) *COS(RADIANS($Q$2-Table2236[[#This Row],[Longitude]]))) *3958.756</f>
        <v>18.78807114492966</v>
      </c>
      <c r="N120" s="5">
        <f>Table22[[#This Row],[Permit Approval Date]]-Table22[[#This Row],[Permit Submitted Date]]</f>
        <v>0</v>
      </c>
    </row>
    <row r="121" spans="1:14">
      <c r="A121" t="str">
        <f>"Norman"</f>
        <v>Norman</v>
      </c>
      <c r="B121">
        <v>1</v>
      </c>
      <c r="D121">
        <v>1</v>
      </c>
      <c r="E121">
        <v>12</v>
      </c>
      <c r="F121" s="1">
        <v>42871</v>
      </c>
      <c r="G121" s="1">
        <v>42892</v>
      </c>
      <c r="H121">
        <v>4</v>
      </c>
      <c r="I121">
        <v>42.9</v>
      </c>
      <c r="J121">
        <v>0</v>
      </c>
      <c r="K121">
        <v>35.5002961</v>
      </c>
      <c r="L121">
        <v>-97.256200199999995</v>
      </c>
      <c r="M121" s="5">
        <f>ACOS(COS(RADIANS(90-$P$2)) *COS(RADIANS(90-Table2236[[#This Row],[Latitude]])) +SIN(RADIANS(90-$P$2)) *SIN(RADIANS(90-Table2236[[#This Row],[Latitude]])) *COS(RADIANS($Q$2-Table2236[[#This Row],[Longitude]]))) *3958.756</f>
        <v>22.987352644938845</v>
      </c>
      <c r="N121" s="5">
        <f>Table22[[#This Row],[Permit Approval Date]]-Table22[[#This Row],[Permit Submitted Date]]</f>
        <v>0</v>
      </c>
    </row>
    <row r="122" spans="1:14" hidden="1">
      <c r="A122" t="str">
        <f>"Norman"</f>
        <v>Norman</v>
      </c>
      <c r="B122">
        <v>0</v>
      </c>
      <c r="D122">
        <v>1</v>
      </c>
      <c r="E122">
        <v>12</v>
      </c>
      <c r="F122" s="1">
        <v>42874</v>
      </c>
      <c r="G122" s="1">
        <v>42874</v>
      </c>
      <c r="H122">
        <v>6</v>
      </c>
      <c r="I122">
        <v>38.18</v>
      </c>
      <c r="J122">
        <v>0</v>
      </c>
      <c r="K122">
        <v>34.902937899999998</v>
      </c>
      <c r="L122">
        <v>-97.886161600000008</v>
      </c>
      <c r="M122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122" s="5">
        <f>Table22[[#This Row],[Permit Approval Date]]-Table22[[#This Row],[Permit Submitted Date]]</f>
        <v>0</v>
      </c>
    </row>
    <row r="123" spans="1:14" hidden="1">
      <c r="A123" t="str">
        <f>"Norman"</f>
        <v>Norman</v>
      </c>
      <c r="B123">
        <v>0</v>
      </c>
      <c r="D123">
        <v>1</v>
      </c>
      <c r="E123">
        <v>12</v>
      </c>
      <c r="F123" s="1">
        <v>42887</v>
      </c>
      <c r="G123" s="1">
        <v>42887</v>
      </c>
      <c r="H123">
        <v>3</v>
      </c>
      <c r="I123">
        <v>20.25</v>
      </c>
      <c r="J123">
        <v>0</v>
      </c>
      <c r="K123">
        <v>35.272937899999995</v>
      </c>
      <c r="L123">
        <v>-96.956161600000001</v>
      </c>
      <c r="M123" s="5">
        <f>ACOS(COS(RADIANS(90-$P$2)) *COS(RADIANS(90-Table2236[[#This Row],[Latitude]])) +SIN(RADIANS(90-$P$2)) *SIN(RADIANS(90-Table2236[[#This Row],[Latitude]])) *COS(RADIANS($Q$2-Table2236[[#This Row],[Longitude]]))) *3958.756</f>
        <v>28.060331074102265</v>
      </c>
      <c r="N123" s="5">
        <f>Table22[[#This Row],[Permit Approval Date]]-Table22[[#This Row],[Permit Submitted Date]]</f>
        <v>0</v>
      </c>
    </row>
    <row r="124" spans="1:14" hidden="1">
      <c r="A124" t="str">
        <f>"Norman"</f>
        <v>Norman</v>
      </c>
      <c r="B124">
        <v>0</v>
      </c>
      <c r="D124">
        <v>1</v>
      </c>
      <c r="E124">
        <v>12</v>
      </c>
      <c r="F124" s="1">
        <v>42892</v>
      </c>
      <c r="G124" s="1">
        <v>42899</v>
      </c>
      <c r="H124">
        <v>3</v>
      </c>
      <c r="I124">
        <v>16.47</v>
      </c>
      <c r="J124">
        <v>7.67</v>
      </c>
      <c r="K124">
        <v>35.262937899999997</v>
      </c>
      <c r="L124">
        <v>-97.806161599999996</v>
      </c>
      <c r="M124" s="5">
        <f>ACOS(COS(RADIANS(90-$P$2)) *COS(RADIANS(90-Table2236[[#This Row],[Latitude]])) +SIN(RADIANS(90-$P$2)) *SIN(RADIANS(90-Table2236[[#This Row],[Latitude]])) *COS(RADIANS($Q$2-Table2236[[#This Row],[Longitude]]))) *3958.756</f>
        <v>20.667811889200305</v>
      </c>
      <c r="N124" s="5">
        <f>Table22[[#This Row],[Permit Approval Date]]-Table22[[#This Row],[Permit Submitted Date]]</f>
        <v>3</v>
      </c>
    </row>
    <row r="125" spans="1:14" hidden="1">
      <c r="A125" t="str">
        <f>"Norman"</f>
        <v>Norman</v>
      </c>
      <c r="B125">
        <v>0</v>
      </c>
      <c r="D125">
        <v>1</v>
      </c>
      <c r="E125">
        <v>12</v>
      </c>
      <c r="F125" s="1">
        <v>42902</v>
      </c>
      <c r="G125" s="1">
        <v>42902</v>
      </c>
      <c r="H125">
        <v>4</v>
      </c>
      <c r="I125">
        <v>37.770000000000003</v>
      </c>
      <c r="J125">
        <v>0</v>
      </c>
      <c r="K125">
        <v>36.292937899999998</v>
      </c>
      <c r="L125">
        <v>-97.7861616</v>
      </c>
      <c r="M125" s="5">
        <f>ACOS(COS(RADIANS(90-$P$2)) *COS(RADIANS(90-Table2236[[#This Row],[Latitude]])) +SIN(RADIANS(90-$P$2)) *SIN(RADIANS(90-Table2236[[#This Row],[Latitude]])) *COS(RADIANS($Q$2-Table2236[[#This Row],[Longitude]]))) *3958.756</f>
        <v>77.471292321758767</v>
      </c>
      <c r="N125" s="5">
        <f>Table22[[#This Row],[Permit Approval Date]]-Table22[[#This Row],[Permit Submitted Date]]</f>
        <v>0</v>
      </c>
    </row>
    <row r="126" spans="1:14" hidden="1">
      <c r="A126" t="str">
        <f>"Norman"</f>
        <v>Norman</v>
      </c>
      <c r="B126">
        <v>0</v>
      </c>
      <c r="D126">
        <v>1</v>
      </c>
      <c r="E126">
        <v>12</v>
      </c>
      <c r="F126" s="1">
        <v>42964</v>
      </c>
      <c r="G126" s="1">
        <v>42969</v>
      </c>
      <c r="H126">
        <v>2</v>
      </c>
      <c r="I126">
        <v>10.25</v>
      </c>
      <c r="J126">
        <v>0</v>
      </c>
      <c r="K126">
        <v>35.072937899999999</v>
      </c>
      <c r="L126">
        <v>-97.396161599999999</v>
      </c>
      <c r="M126" s="5">
        <f>ACOS(COS(RADIANS(90-$P$2)) *COS(RADIANS(90-Table2236[[#This Row],[Latitude]])) +SIN(RADIANS(90-$P$2)) *SIN(RADIANS(90-Table2236[[#This Row],[Latitude]])) *COS(RADIANS($Q$2-Table2236[[#This Row],[Longitude]]))) *3958.756</f>
        <v>9.6301363463523302</v>
      </c>
      <c r="N126" s="5">
        <f>Table22[[#This Row],[Permit Approval Date]]-Table22[[#This Row],[Permit Submitted Date]]</f>
        <v>3</v>
      </c>
    </row>
    <row r="127" spans="1:14" hidden="1">
      <c r="A127" t="str">
        <f>"Norman"</f>
        <v>Norman</v>
      </c>
      <c r="B127">
        <v>0</v>
      </c>
      <c r="D127">
        <v>1</v>
      </c>
      <c r="E127">
        <v>12</v>
      </c>
      <c r="F127" s="1">
        <v>42970</v>
      </c>
      <c r="G127" s="1">
        <v>42977</v>
      </c>
      <c r="H127">
        <v>4</v>
      </c>
      <c r="I127">
        <v>21.05</v>
      </c>
      <c r="J127">
        <v>4.13</v>
      </c>
      <c r="K127">
        <v>35.172937899999994</v>
      </c>
      <c r="L127">
        <v>-97.336161599999997</v>
      </c>
      <c r="M127" s="5">
        <f>ACOS(COS(RADIANS(90-$P$2)) *COS(RADIANS(90-Table2236[[#This Row],[Latitude]])) +SIN(RADIANS(90-$P$2)) *SIN(RADIANS(90-Table2236[[#This Row],[Latitude]])) *COS(RADIANS($Q$2-Table2236[[#This Row],[Longitude]]))) *3958.756</f>
        <v>6.6439574838635096</v>
      </c>
      <c r="N127" s="5">
        <f>Table22[[#This Row],[Permit Approval Date]]-Table22[[#This Row],[Permit Submitted Date]]</f>
        <v>0</v>
      </c>
    </row>
    <row r="128" spans="1:14" hidden="1">
      <c r="A128" t="str">
        <f>"Norman"</f>
        <v>Norman</v>
      </c>
      <c r="B128">
        <v>0</v>
      </c>
      <c r="D128">
        <v>1</v>
      </c>
      <c r="E128">
        <v>12</v>
      </c>
      <c r="F128" s="1">
        <v>42972</v>
      </c>
      <c r="G128" s="1">
        <v>42977</v>
      </c>
      <c r="H128">
        <v>4</v>
      </c>
      <c r="I128">
        <v>41.14</v>
      </c>
      <c r="J128">
        <v>0</v>
      </c>
      <c r="K128">
        <v>34.942937899999997</v>
      </c>
      <c r="L128">
        <v>-97.196161599999996</v>
      </c>
      <c r="M128" s="5">
        <f>ACOS(COS(RADIANS(90-$P$2)) *COS(RADIANS(90-Table2236[[#This Row],[Latitude]])) +SIN(RADIANS(90-$P$2)) *SIN(RADIANS(90-Table2236[[#This Row],[Latitude]])) *COS(RADIANS($Q$2-Table2236[[#This Row],[Longitude]]))) *3958.756</f>
        <v>23.045790354780323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D129">
        <v>1</v>
      </c>
      <c r="E129">
        <v>12</v>
      </c>
      <c r="F129" s="1">
        <v>42979</v>
      </c>
      <c r="G129" s="1">
        <v>42979</v>
      </c>
      <c r="H129">
        <v>5</v>
      </c>
      <c r="I129">
        <v>39.14</v>
      </c>
      <c r="J129">
        <v>0</v>
      </c>
      <c r="K129">
        <v>35.370556999999998</v>
      </c>
      <c r="L129">
        <v>-97.550181400000014</v>
      </c>
      <c r="M129" s="5">
        <f>ACOS(COS(RADIANS(90-$P$2)) *COS(RADIANS(90-Table2236[[#This Row],[Latitude]])) +SIN(RADIANS(90-$P$2)) *SIN(RADIANS(90-Table2236[[#This Row],[Latitude]])) *COS(RADIANS($Q$2-Table2236[[#This Row],[Longitude]]))) *3958.756</f>
        <v>12.778003367772808</v>
      </c>
      <c r="N129" s="5">
        <f>Table22[[#This Row],[Permit Approval Date]]-Table22[[#This Row],[Permit Submitted Date]]</f>
        <v>0</v>
      </c>
    </row>
    <row r="130" spans="1:14">
      <c r="A130" t="str">
        <f>"Norman"</f>
        <v>Norman</v>
      </c>
      <c r="B130">
        <v>1</v>
      </c>
      <c r="D130">
        <v>1</v>
      </c>
      <c r="E130">
        <v>12</v>
      </c>
      <c r="F130" s="1">
        <v>42989</v>
      </c>
      <c r="G130" s="1">
        <v>43005</v>
      </c>
      <c r="H130">
        <v>7</v>
      </c>
      <c r="I130">
        <v>64.42</v>
      </c>
      <c r="J130">
        <v>0</v>
      </c>
      <c r="K130">
        <v>35.810296100000002</v>
      </c>
      <c r="L130">
        <v>-97.296200200000015</v>
      </c>
      <c r="M130" s="5">
        <f>ACOS(COS(RADIANS(90-$P$2)) *COS(RADIANS(90-Table2236[[#This Row],[Latitude]])) +SIN(RADIANS(90-$P$2)) *SIN(RADIANS(90-Table2236[[#This Row],[Latitude]])) *COS(RADIANS($Q$2-Table2236[[#This Row],[Longitude]]))) *3958.756</f>
        <v>42.596638678814791</v>
      </c>
      <c r="N130" s="5">
        <f>Table22[[#This Row],[Permit Approval Date]]-Table22[[#This Row],[Permit Submitted Date]]</f>
        <v>3</v>
      </c>
    </row>
    <row r="131" spans="1:14">
      <c r="A131" t="str">
        <f>"Norman"</f>
        <v>Norman</v>
      </c>
      <c r="B131">
        <v>1</v>
      </c>
      <c r="C131">
        <v>1</v>
      </c>
      <c r="D131">
        <v>1</v>
      </c>
      <c r="E131">
        <v>12</v>
      </c>
      <c r="F131" s="1">
        <v>43000</v>
      </c>
      <c r="G131" s="1">
        <v>43025</v>
      </c>
      <c r="H131">
        <v>3</v>
      </c>
      <c r="I131">
        <v>20.5</v>
      </c>
      <c r="J131">
        <v>9.5</v>
      </c>
      <c r="K131">
        <v>35.5002961</v>
      </c>
      <c r="L131">
        <v>-97.256200199999995</v>
      </c>
      <c r="M131" s="5">
        <f>ACOS(COS(RADIANS(90-$P$2)) *COS(RADIANS(90-Table2236[[#This Row],[Latitude]])) +SIN(RADIANS(90-$P$2)) *SIN(RADIANS(90-Table2236[[#This Row],[Latitude]])) *COS(RADIANS($Q$2-Table2236[[#This Row],[Longitude]]))) *3958.756</f>
        <v>22.987352644938845</v>
      </c>
      <c r="N131" s="5">
        <f>Table22[[#This Row],[Permit Approval Date]]-Table22[[#This Row],[Permit Submitted Date]]</f>
        <v>0</v>
      </c>
    </row>
    <row r="132" spans="1:14" hidden="1">
      <c r="A132" t="str">
        <f>"Norman"</f>
        <v>Norman</v>
      </c>
      <c r="B132">
        <v>0</v>
      </c>
      <c r="D132">
        <v>1</v>
      </c>
      <c r="E132">
        <v>12</v>
      </c>
      <c r="F132" s="1">
        <v>43014</v>
      </c>
      <c r="G132" s="1">
        <v>43027</v>
      </c>
      <c r="H132">
        <v>3</v>
      </c>
      <c r="I132">
        <v>29.869999999999997</v>
      </c>
      <c r="J132">
        <v>0</v>
      </c>
      <c r="K132">
        <v>35.312937899999994</v>
      </c>
      <c r="L132">
        <v>-97.236161600000003</v>
      </c>
      <c r="M132" s="5">
        <f>ACOS(COS(RADIANS(90-$P$2)) *COS(RADIANS(90-Table2236[[#This Row],[Latitude]])) +SIN(RADIANS(90-$P$2)) *SIN(RADIANS(90-Table2236[[#This Row],[Latitude]])) *COS(RADIANS($Q$2-Table2236[[#This Row],[Longitude]]))) *3958.756</f>
        <v>13.982260288154336</v>
      </c>
      <c r="N132" s="5">
        <f>Table22[[#This Row],[Permit Approval Date]]-Table22[[#This Row],[Permit Submitted Date]]</f>
        <v>0</v>
      </c>
    </row>
    <row r="133" spans="1:14">
      <c r="A133" t="str">
        <f>"Norman"</f>
        <v>Norman</v>
      </c>
      <c r="B133">
        <v>1</v>
      </c>
      <c r="D133">
        <v>1</v>
      </c>
      <c r="E133">
        <v>12</v>
      </c>
      <c r="F133" s="1">
        <v>43028</v>
      </c>
      <c r="G133" s="1">
        <v>43028</v>
      </c>
      <c r="H133">
        <v>5</v>
      </c>
      <c r="I133">
        <v>34.03</v>
      </c>
      <c r="J133">
        <v>0</v>
      </c>
      <c r="K133">
        <v>35.010682600000003</v>
      </c>
      <c r="L133">
        <v>-97.222868300000002</v>
      </c>
      <c r="M133" s="5">
        <f>ACOS(COS(RADIANS(90-$P$2)) *COS(RADIANS(90-Table2236[[#This Row],[Latitude]])) +SIN(RADIANS(90-$P$2)) *SIN(RADIANS(90-Table2236[[#This Row],[Latitude]])) *COS(RADIANS($Q$2-Table2236[[#This Row],[Longitude]]))) *3958.756</f>
        <v>18.498491848112973</v>
      </c>
      <c r="N133" s="5">
        <f>Table22[[#This Row],[Permit Approval Date]]-Table22[[#This Row],[Permit Submitted Date]]</f>
        <v>6</v>
      </c>
    </row>
    <row r="134" spans="1:14">
      <c r="A134" t="str">
        <f>"Norman"</f>
        <v>Norman</v>
      </c>
      <c r="B134">
        <v>1</v>
      </c>
      <c r="D134">
        <v>1</v>
      </c>
      <c r="E134">
        <v>12</v>
      </c>
      <c r="F134" s="1">
        <v>43028</v>
      </c>
      <c r="G134" s="1">
        <v>43054</v>
      </c>
      <c r="H134">
        <v>5</v>
      </c>
      <c r="I134">
        <v>33.299999999999997</v>
      </c>
      <c r="J134">
        <v>0</v>
      </c>
      <c r="K134">
        <v>35.2124314</v>
      </c>
      <c r="L134">
        <v>-97.423839600000008</v>
      </c>
      <c r="M134" s="5">
        <f>ACOS(COS(RADIANS(90-$P$2)) *COS(RADIANS(90-Table2236[[#This Row],[Latitude]])) +SIN(RADIANS(90-$P$2)) *SIN(RADIANS(90-Table2236[[#This Row],[Latitude]])) *COS(RADIANS($Q$2-Table2236[[#This Row],[Longitude]]))) *3958.756</f>
        <v>1.3590234496896225</v>
      </c>
      <c r="N134" s="5">
        <f>Table22[[#This Row],[Permit Approval Date]]-Table22[[#This Row],[Permit Submitted Date]]</f>
        <v>14</v>
      </c>
    </row>
    <row r="135" spans="1:14" hidden="1">
      <c r="A135" t="str">
        <f>"Norman"</f>
        <v>Norman</v>
      </c>
      <c r="B135">
        <v>0</v>
      </c>
      <c r="D135">
        <v>1</v>
      </c>
      <c r="E135">
        <v>12</v>
      </c>
      <c r="F135" s="1">
        <v>43046</v>
      </c>
      <c r="G135" s="1">
        <v>43054</v>
      </c>
      <c r="H135">
        <v>4</v>
      </c>
      <c r="I135">
        <v>36.129999999999995</v>
      </c>
      <c r="J135">
        <v>0</v>
      </c>
      <c r="K135">
        <v>34.982937899999996</v>
      </c>
      <c r="L135">
        <v>-97.396161599999999</v>
      </c>
      <c r="M135" s="5">
        <f>ACOS(COS(RADIANS(90-$P$2)) *COS(RADIANS(90-Table2236[[#This Row],[Latitude]])) +SIN(RADIANS(90-$P$2)) *SIN(RADIANS(90-Table2236[[#This Row],[Latitude]])) *COS(RADIANS($Q$2-Table2236[[#This Row],[Longitude]]))) *3958.756</f>
        <v>15.67853663998685</v>
      </c>
      <c r="N135" s="5">
        <f>Table22[[#This Row],[Permit Approval Date]]-Table22[[#This Row],[Permit Submitted Date]]</f>
        <v>5</v>
      </c>
    </row>
    <row r="136" spans="1:14">
      <c r="A136" t="str">
        <f>"Norman"</f>
        <v>Norman</v>
      </c>
      <c r="B136">
        <v>1</v>
      </c>
      <c r="D136">
        <v>1</v>
      </c>
      <c r="E136">
        <v>12</v>
      </c>
      <c r="F136" s="1">
        <v>43047</v>
      </c>
      <c r="G136" s="1">
        <v>43060</v>
      </c>
      <c r="H136">
        <v>3</v>
      </c>
      <c r="I136">
        <v>16.25</v>
      </c>
      <c r="J136">
        <v>0</v>
      </c>
      <c r="K136">
        <v>35.275773100000002</v>
      </c>
      <c r="L136">
        <v>-97.354911900000005</v>
      </c>
      <c r="M136" s="5">
        <f>ACOS(COS(RADIANS(90-$P$2)) *COS(RADIANS(90-Table2236[[#This Row],[Latitude]])) +SIN(RADIANS(90-$P$2)) *SIN(RADIANS(90-Table2236[[#This Row],[Latitude]])) *COS(RADIANS($Q$2-Table2236[[#This Row],[Longitude]]))) *3958.756</f>
        <v>7.0693992992182393</v>
      </c>
      <c r="N136" s="5">
        <f>Table22[[#This Row],[Permit Approval Date]]-Table22[[#This Row],[Permit Submitted Date]]</f>
        <v>0</v>
      </c>
    </row>
    <row r="137" spans="1:14" hidden="1">
      <c r="A137" t="str">
        <f>"Norman"</f>
        <v>Norman</v>
      </c>
      <c r="B137">
        <v>0</v>
      </c>
      <c r="D137">
        <v>1</v>
      </c>
      <c r="E137">
        <v>13</v>
      </c>
      <c r="F137" s="1">
        <v>42381</v>
      </c>
      <c r="G137" s="1">
        <v>42381</v>
      </c>
      <c r="H137">
        <v>5</v>
      </c>
      <c r="I137">
        <v>50</v>
      </c>
      <c r="J137">
        <v>0</v>
      </c>
      <c r="K137">
        <v>36.002937899999999</v>
      </c>
      <c r="L137">
        <v>-97.346161600000002</v>
      </c>
      <c r="M137" s="5">
        <f>ACOS(COS(RADIANS(90-$P$2)) *COS(RADIANS(90-Table2236[[#This Row],[Latitude]])) +SIN(RADIANS(90-$P$2)) *SIN(RADIANS(90-Table2236[[#This Row],[Latitude]])) *COS(RADIANS($Q$2-Table2236[[#This Row],[Longitude]]))) *3958.756</f>
        <v>55.346772048503162</v>
      </c>
      <c r="N137" s="5">
        <f>Table22[[#This Row],[Permit Approval Date]]-Table22[[#This Row],[Permit Submitted Date]]</f>
        <v>8</v>
      </c>
    </row>
    <row r="138" spans="1:14" hidden="1">
      <c r="A138" t="str">
        <f>"Norman"</f>
        <v>Norman</v>
      </c>
      <c r="B138">
        <v>0</v>
      </c>
      <c r="D138">
        <v>1</v>
      </c>
      <c r="E138">
        <v>13</v>
      </c>
      <c r="F138" s="1">
        <v>42402</v>
      </c>
      <c r="G138" s="1">
        <v>42418</v>
      </c>
      <c r="H138">
        <v>6</v>
      </c>
      <c r="I138">
        <v>51.5</v>
      </c>
      <c r="J138">
        <v>0</v>
      </c>
      <c r="K138">
        <v>35.212937899999993</v>
      </c>
      <c r="L138">
        <v>-97.576161600000006</v>
      </c>
      <c r="M138" s="5">
        <f>ACOS(COS(RADIANS(90-$P$2)) *COS(RADIANS(90-Table2236[[#This Row],[Latitude]])) +SIN(RADIANS(90-$P$2)) *SIN(RADIANS(90-Table2236[[#This Row],[Latitude]])) *COS(RADIANS($Q$2-Table2236[[#This Row],[Longitude]]))) *3958.756</f>
        <v>7.3284066219263675</v>
      </c>
      <c r="N138" s="5">
        <f>Table22[[#This Row],[Permit Approval Date]]-Table22[[#This Row],[Permit Submitted Date]]</f>
        <v>0</v>
      </c>
    </row>
    <row r="139" spans="1:14" hidden="1">
      <c r="A139" t="str">
        <f>"Norman"</f>
        <v>Norman</v>
      </c>
      <c r="B139">
        <v>0</v>
      </c>
      <c r="D139">
        <v>1</v>
      </c>
      <c r="E139">
        <v>13</v>
      </c>
      <c r="F139" s="1">
        <v>42411</v>
      </c>
      <c r="G139" s="1">
        <v>42424</v>
      </c>
      <c r="H139">
        <v>5</v>
      </c>
      <c r="I139">
        <v>38</v>
      </c>
      <c r="J139">
        <v>0</v>
      </c>
      <c r="K139">
        <v>35.482937899999996</v>
      </c>
      <c r="L139">
        <v>-97.206161600000001</v>
      </c>
      <c r="M139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39" s="5">
        <f>Table22[[#This Row],[Permit Approval Date]]-Table22[[#This Row],[Permit Submitted Date]]</f>
        <v>0</v>
      </c>
    </row>
    <row r="140" spans="1:14" hidden="1">
      <c r="A140" t="str">
        <f>"Norman"</f>
        <v>Norman</v>
      </c>
      <c r="B140">
        <v>0</v>
      </c>
      <c r="D140">
        <v>1</v>
      </c>
      <c r="E140">
        <v>13</v>
      </c>
      <c r="F140" s="1">
        <v>42412</v>
      </c>
      <c r="G140" s="1">
        <v>42412</v>
      </c>
      <c r="H140">
        <v>6</v>
      </c>
      <c r="I140">
        <v>57</v>
      </c>
      <c r="J140">
        <v>0</v>
      </c>
      <c r="K140">
        <v>34.902937899999998</v>
      </c>
      <c r="L140">
        <v>-97.886161600000008</v>
      </c>
      <c r="M140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140" s="5">
        <f>Table22[[#This Row],[Permit Approval Date]]-Table22[[#This Row],[Permit Submitted Date]]</f>
        <v>0</v>
      </c>
    </row>
    <row r="141" spans="1:14" hidden="1">
      <c r="A141" t="str">
        <f>"Norman"</f>
        <v>Norman</v>
      </c>
      <c r="B141">
        <v>0</v>
      </c>
      <c r="D141">
        <v>1</v>
      </c>
      <c r="E141">
        <v>13</v>
      </c>
      <c r="F141" s="1">
        <v>42479</v>
      </c>
      <c r="G141" s="1">
        <v>42479</v>
      </c>
      <c r="H141">
        <v>6</v>
      </c>
      <c r="I141">
        <v>49</v>
      </c>
      <c r="J141">
        <v>0</v>
      </c>
      <c r="K141">
        <v>34.982937899999996</v>
      </c>
      <c r="L141">
        <v>-97.396161599999999</v>
      </c>
      <c r="M141" s="5">
        <f>ACOS(COS(RADIANS(90-$P$2)) *COS(RADIANS(90-Table2236[[#This Row],[Latitude]])) +SIN(RADIANS(90-$P$2)) *SIN(RADIANS(90-Table2236[[#This Row],[Latitude]])) *COS(RADIANS($Q$2-Table2236[[#This Row],[Longitude]]))) *3958.756</f>
        <v>15.67853663998685</v>
      </c>
      <c r="N141" s="5">
        <f>Table22[[#This Row],[Permit Approval Date]]-Table22[[#This Row],[Permit Submitted Date]]</f>
        <v>0</v>
      </c>
    </row>
    <row r="142" spans="1:14" hidden="1">
      <c r="A142" t="str">
        <f>"Norman"</f>
        <v>Norman</v>
      </c>
      <c r="B142">
        <v>0</v>
      </c>
      <c r="D142">
        <v>1</v>
      </c>
      <c r="E142">
        <v>13</v>
      </c>
      <c r="F142" s="1">
        <v>42531</v>
      </c>
      <c r="G142" s="1">
        <v>42537</v>
      </c>
      <c r="H142">
        <v>4</v>
      </c>
      <c r="I142">
        <v>34</v>
      </c>
      <c r="J142">
        <v>0</v>
      </c>
      <c r="K142">
        <v>35.482937899999996</v>
      </c>
      <c r="L142">
        <v>-97.206161600000001</v>
      </c>
      <c r="M142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42" s="5">
        <f>Table22[[#This Row],[Permit Approval Date]]-Table22[[#This Row],[Permit Submitted Date]]</f>
        <v>0</v>
      </c>
    </row>
    <row r="143" spans="1:14" hidden="1">
      <c r="A143" t="str">
        <f>"Norman"</f>
        <v>Norman</v>
      </c>
      <c r="B143">
        <v>0</v>
      </c>
      <c r="D143">
        <v>1</v>
      </c>
      <c r="E143">
        <v>13</v>
      </c>
      <c r="F143" s="1">
        <v>42573</v>
      </c>
      <c r="G143" s="1">
        <v>42573</v>
      </c>
      <c r="H143">
        <v>5</v>
      </c>
      <c r="I143">
        <v>40</v>
      </c>
      <c r="J143">
        <v>0</v>
      </c>
      <c r="K143">
        <v>35.552937899999996</v>
      </c>
      <c r="L143">
        <v>-97.046161600000005</v>
      </c>
      <c r="M143" s="5">
        <f>ACOS(COS(RADIANS(90-$P$2)) *COS(RADIANS(90-Table2236[[#This Row],[Latitude]])) +SIN(RADIANS(90-$P$2)) *SIN(RADIANS(90-Table2236[[#This Row],[Latitude]])) *COS(RADIANS($Q$2-Table2236[[#This Row],[Longitude]]))) *3958.756</f>
        <v>32.913658964668713</v>
      </c>
      <c r="N143" s="5">
        <f>Table22[[#This Row],[Permit Approval Date]]-Table22[[#This Row],[Permit Submitted Date]]</f>
        <v>8</v>
      </c>
    </row>
    <row r="144" spans="1:14">
      <c r="A144" t="str">
        <f>"Norman"</f>
        <v>Norman</v>
      </c>
      <c r="B144">
        <v>1</v>
      </c>
      <c r="C144">
        <v>1</v>
      </c>
      <c r="D144">
        <v>1</v>
      </c>
      <c r="E144">
        <v>13</v>
      </c>
      <c r="F144" s="1">
        <v>42578</v>
      </c>
      <c r="G144" s="1">
        <v>42587</v>
      </c>
      <c r="H144">
        <v>12</v>
      </c>
      <c r="I144">
        <v>69.98</v>
      </c>
      <c r="J144">
        <v>12.57</v>
      </c>
      <c r="K144">
        <v>35.5002961</v>
      </c>
      <c r="L144">
        <v>-97.256200199999995</v>
      </c>
      <c r="M144" s="5">
        <f>ACOS(COS(RADIANS(90-$P$2)) *COS(RADIANS(90-Table2236[[#This Row],[Latitude]])) +SIN(RADIANS(90-$P$2)) *SIN(RADIANS(90-Table2236[[#This Row],[Latitude]])) *COS(RADIANS($Q$2-Table2236[[#This Row],[Longitude]]))) *3958.756</f>
        <v>22.987352644938845</v>
      </c>
      <c r="N144" s="5">
        <f>Table22[[#This Row],[Permit Approval Date]]-Table22[[#This Row],[Permit Submitted Date]]</f>
        <v>0</v>
      </c>
    </row>
    <row r="145" spans="1:14" hidden="1">
      <c r="A145" t="str">
        <f>"Norman"</f>
        <v>Norman</v>
      </c>
      <c r="B145">
        <v>0</v>
      </c>
      <c r="D145">
        <v>1</v>
      </c>
      <c r="E145">
        <v>13</v>
      </c>
      <c r="F145" s="1">
        <v>42583</v>
      </c>
      <c r="G145" s="1">
        <v>42586</v>
      </c>
      <c r="H145">
        <v>5</v>
      </c>
      <c r="I145">
        <v>40</v>
      </c>
      <c r="J145">
        <v>2</v>
      </c>
      <c r="K145">
        <v>35.482937899999996</v>
      </c>
      <c r="L145">
        <v>-97.206161600000001</v>
      </c>
      <c r="M145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45" s="5">
        <f>Table22[[#This Row],[Permit Approval Date]]-Table22[[#This Row],[Permit Submitted Date]]</f>
        <v>0</v>
      </c>
    </row>
    <row r="146" spans="1:14" hidden="1">
      <c r="A146" t="str">
        <f>"Norman"</f>
        <v>Norman</v>
      </c>
      <c r="B146">
        <v>0</v>
      </c>
      <c r="D146">
        <v>1</v>
      </c>
      <c r="E146">
        <v>13</v>
      </c>
      <c r="F146" s="1">
        <v>42604</v>
      </c>
      <c r="G146" s="1">
        <v>42608</v>
      </c>
      <c r="H146">
        <v>3</v>
      </c>
      <c r="I146">
        <v>21.15</v>
      </c>
      <c r="J146">
        <v>0</v>
      </c>
      <c r="K146">
        <v>35.132937899999995</v>
      </c>
      <c r="L146">
        <v>-97.326161600000006</v>
      </c>
      <c r="M146" s="5">
        <f>ACOS(COS(RADIANS(90-$P$2)) *COS(RADIANS(90-Table2236[[#This Row],[Latitude]])) +SIN(RADIANS(90-$P$2)) *SIN(RADIANS(90-Table2236[[#This Row],[Latitude]])) *COS(RADIANS($Q$2-Table2236[[#This Row],[Longitude]]))) *3958.756</f>
        <v>8.4746053013923888</v>
      </c>
      <c r="N146" s="5">
        <f>Table22[[#This Row],[Permit Approval Date]]-Table22[[#This Row],[Permit Submitted Date]]</f>
        <v>17</v>
      </c>
    </row>
    <row r="147" spans="1:14" hidden="1">
      <c r="A147" t="str">
        <f>"Norman"</f>
        <v>Norman</v>
      </c>
      <c r="B147">
        <v>0</v>
      </c>
      <c r="D147">
        <v>1</v>
      </c>
      <c r="E147">
        <v>13</v>
      </c>
      <c r="F147" s="1">
        <v>42612</v>
      </c>
      <c r="G147" s="1">
        <v>42614</v>
      </c>
      <c r="H147">
        <v>3</v>
      </c>
      <c r="I147">
        <v>17.060000000000002</v>
      </c>
      <c r="J147">
        <v>0</v>
      </c>
      <c r="K147">
        <v>35.202937899999995</v>
      </c>
      <c r="L147">
        <v>-97.206161600000001</v>
      </c>
      <c r="M147" s="5">
        <f>ACOS(COS(RADIANS(90-$P$2)) *COS(RADIANS(90-Table2236[[#This Row],[Latitude]])) +SIN(RADIANS(90-$P$2)) *SIN(RADIANS(90-Table2236[[#This Row],[Latitude]])) *COS(RADIANS($Q$2-Table2236[[#This Row],[Longitude]]))) *3958.756</f>
        <v>13.577014277156541</v>
      </c>
      <c r="N147" s="5">
        <f>Table22[[#This Row],[Permit Approval Date]]-Table22[[#This Row],[Permit Submitted Date]]</f>
        <v>6</v>
      </c>
    </row>
    <row r="148" spans="1:14" hidden="1">
      <c r="A148" t="str">
        <f>"Norman"</f>
        <v>Norman</v>
      </c>
      <c r="B148">
        <v>0</v>
      </c>
      <c r="D148">
        <v>1</v>
      </c>
      <c r="E148">
        <v>13</v>
      </c>
      <c r="F148" s="1">
        <v>42621</v>
      </c>
      <c r="G148" s="1">
        <v>42642</v>
      </c>
      <c r="H148">
        <v>5</v>
      </c>
      <c r="I148">
        <v>48.94</v>
      </c>
      <c r="J148">
        <v>0</v>
      </c>
      <c r="K148">
        <v>34.942937899999997</v>
      </c>
      <c r="L148">
        <v>-97.766161600000004</v>
      </c>
      <c r="M148" s="5">
        <f>ACOS(COS(RADIANS(90-$P$2)) *COS(RADIANS(90-Table2236[[#This Row],[Latitude]])) +SIN(RADIANS(90-$P$2)) *SIN(RADIANS(90-Table2236[[#This Row],[Latitude]])) *COS(RADIANS($Q$2-Table2236[[#This Row],[Longitude]]))) *3958.756</f>
        <v>25.632407703032921</v>
      </c>
      <c r="N148" s="5">
        <f>Table22[[#This Row],[Permit Approval Date]]-Table22[[#This Row],[Permit Submitted Date]]</f>
        <v>7</v>
      </c>
    </row>
    <row r="149" spans="1:14" hidden="1">
      <c r="A149" t="str">
        <f>"Norman"</f>
        <v>Norman</v>
      </c>
      <c r="B149">
        <v>0</v>
      </c>
      <c r="D149">
        <v>1</v>
      </c>
      <c r="E149">
        <v>13</v>
      </c>
      <c r="F149" s="1">
        <v>42647</v>
      </c>
      <c r="G149" s="1">
        <v>42647</v>
      </c>
      <c r="H149">
        <v>2</v>
      </c>
      <c r="I149">
        <v>22.42</v>
      </c>
      <c r="J149">
        <v>0</v>
      </c>
      <c r="K149">
        <v>36.292937899999998</v>
      </c>
      <c r="L149">
        <v>-97.7861616</v>
      </c>
      <c r="M149" s="5">
        <f>ACOS(COS(RADIANS(90-$P$2)) *COS(RADIANS(90-Table2236[[#This Row],[Latitude]])) +SIN(RADIANS(90-$P$2)) *SIN(RADIANS(90-Table2236[[#This Row],[Latitude]])) *COS(RADIANS($Q$2-Table2236[[#This Row],[Longitude]]))) *3958.756</f>
        <v>77.471292321758767</v>
      </c>
      <c r="N149" s="5">
        <f>Table22[[#This Row],[Permit Approval Date]]-Table22[[#This Row],[Permit Submitted Date]]</f>
        <v>19</v>
      </c>
    </row>
    <row r="150" spans="1:14">
      <c r="A150" t="str">
        <f>"Norman"</f>
        <v>Norman</v>
      </c>
      <c r="B150">
        <v>1</v>
      </c>
      <c r="C150">
        <v>1</v>
      </c>
      <c r="D150">
        <v>1</v>
      </c>
      <c r="E150">
        <v>13</v>
      </c>
      <c r="F150" s="1">
        <v>42653</v>
      </c>
      <c r="G150" s="1">
        <v>42668</v>
      </c>
      <c r="H150">
        <v>14</v>
      </c>
      <c r="I150">
        <v>82.81</v>
      </c>
      <c r="J150">
        <v>11.52</v>
      </c>
      <c r="K150">
        <v>35.260296100000005</v>
      </c>
      <c r="L150">
        <v>-96.546200200000015</v>
      </c>
      <c r="M150" s="5">
        <f>ACOS(COS(RADIANS(90-$P$2)) *COS(RADIANS(90-Table2236[[#This Row],[Latitude]])) +SIN(RADIANS(90-$P$2)) *SIN(RADIANS(90-Table2236[[#This Row],[Latitude]])) *COS(RADIANS($Q$2-Table2236[[#This Row],[Longitude]]))) *3958.756</f>
        <v>50.953960558140352</v>
      </c>
      <c r="N150" s="5">
        <f>Table22[[#This Row],[Permit Approval Date]]-Table22[[#This Row],[Permit Submitted Date]]</f>
        <v>0</v>
      </c>
    </row>
    <row r="151" spans="1:14" hidden="1">
      <c r="A151" t="str">
        <f>"Norman"</f>
        <v>Norman</v>
      </c>
      <c r="B151">
        <v>0</v>
      </c>
      <c r="D151">
        <v>1</v>
      </c>
      <c r="E151">
        <v>13</v>
      </c>
      <c r="F151" s="1">
        <v>42705</v>
      </c>
      <c r="G151" s="1">
        <v>42705</v>
      </c>
      <c r="H151">
        <v>3</v>
      </c>
      <c r="I151">
        <v>24.18</v>
      </c>
      <c r="J151">
        <v>0</v>
      </c>
      <c r="K151">
        <v>34.902937899999998</v>
      </c>
      <c r="L151">
        <v>-97.886161600000008</v>
      </c>
      <c r="M151" s="5">
        <f>ACOS(COS(RADIANS(90-$P$2)) *COS(RADIANS(90-Table2236[[#This Row],[Latitude]])) +SIN(RADIANS(90-$P$2)) *SIN(RADIANS(90-Table2236[[#This Row],[Latitude]])) *COS(RADIANS($Q$2-Table2236[[#This Row],[Longitude]]))) *3958.756</f>
        <v>32.507095666015886</v>
      </c>
      <c r="N151" s="5">
        <f>Table22[[#This Row],[Permit Approval Date]]-Table22[[#This Row],[Permit Submitted Date]]</f>
        <v>6</v>
      </c>
    </row>
    <row r="152" spans="1:14" hidden="1">
      <c r="A152" t="str">
        <f>"Norman"</f>
        <v>Norman</v>
      </c>
      <c r="B152">
        <v>0</v>
      </c>
      <c r="D152">
        <v>1</v>
      </c>
      <c r="E152">
        <v>13</v>
      </c>
      <c r="F152" s="1">
        <v>42718</v>
      </c>
      <c r="G152" s="1">
        <v>42725</v>
      </c>
      <c r="H152">
        <v>6</v>
      </c>
      <c r="I152">
        <v>50.040000000000006</v>
      </c>
      <c r="J152">
        <v>0</v>
      </c>
      <c r="K152">
        <v>35.362937899999999</v>
      </c>
      <c r="L152">
        <v>-97.236161600000003</v>
      </c>
      <c r="M152" s="5">
        <f>ACOS(COS(RADIANS(90-$P$2)) *COS(RADIANS(90-Table2236[[#This Row],[Latitude]])) +SIN(RADIANS(90-$P$2)) *SIN(RADIANS(90-Table2236[[#This Row],[Latitude]])) *COS(RADIANS($Q$2-Table2236[[#This Row],[Longitude]]))) *3958.756</f>
        <v>16.07386776250852</v>
      </c>
      <c r="N152" s="5">
        <f>Table22[[#This Row],[Permit Approval Date]]-Table22[[#This Row],[Permit Submitted Date]]</f>
        <v>6</v>
      </c>
    </row>
    <row r="153" spans="1:14" hidden="1">
      <c r="A153" t="str">
        <f>"Norman"</f>
        <v>Norman</v>
      </c>
      <c r="B153">
        <v>0</v>
      </c>
      <c r="D153">
        <v>1</v>
      </c>
      <c r="E153">
        <v>13</v>
      </c>
      <c r="F153" s="1">
        <v>42817</v>
      </c>
      <c r="G153" s="1">
        <v>42822</v>
      </c>
      <c r="H153">
        <v>5</v>
      </c>
      <c r="I153">
        <v>25.55</v>
      </c>
      <c r="J153">
        <v>0</v>
      </c>
      <c r="K153">
        <v>35.482937899999996</v>
      </c>
      <c r="L153">
        <v>-97.206161600000001</v>
      </c>
      <c r="M153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53" s="5">
        <f>Table22[[#This Row],[Permit Approval Date]]-Table22[[#This Row],[Permit Submitted Date]]</f>
        <v>0</v>
      </c>
    </row>
    <row r="154" spans="1:14">
      <c r="A154" t="str">
        <f>"Norman"</f>
        <v>Norman</v>
      </c>
      <c r="B154">
        <v>1</v>
      </c>
      <c r="C154">
        <v>1</v>
      </c>
      <c r="D154">
        <v>1</v>
      </c>
      <c r="E154">
        <v>13</v>
      </c>
      <c r="F154" s="1">
        <v>42818</v>
      </c>
      <c r="G154" s="1">
        <v>42839</v>
      </c>
      <c r="H154">
        <v>8</v>
      </c>
      <c r="I154">
        <v>45.98</v>
      </c>
      <c r="J154">
        <v>10.58</v>
      </c>
      <c r="K154">
        <v>35.310557000000003</v>
      </c>
      <c r="L154">
        <v>-97.71018140000001</v>
      </c>
      <c r="M154" s="5">
        <f>ACOS(COS(RADIANS(90-$P$2)) *COS(RADIANS(90-Table2236[[#This Row],[Latitude]])) +SIN(RADIANS(90-$P$2)) *SIN(RADIANS(90-Table2236[[#This Row],[Latitude]])) *COS(RADIANS($Q$2-Table2236[[#This Row],[Longitude]]))) *3958.756</f>
        <v>16.529734858429485</v>
      </c>
      <c r="N154" s="5">
        <f>Table22[[#This Row],[Permit Approval Date]]-Table22[[#This Row],[Permit Submitted Date]]</f>
        <v>0</v>
      </c>
    </row>
    <row r="155" spans="1:14">
      <c r="A155" t="str">
        <f>"Norman"</f>
        <v>Norman</v>
      </c>
      <c r="B155">
        <v>1</v>
      </c>
      <c r="D155">
        <v>1</v>
      </c>
      <c r="E155">
        <v>13</v>
      </c>
      <c r="F155" s="1">
        <v>42822</v>
      </c>
      <c r="G155" s="1">
        <v>42838</v>
      </c>
      <c r="H155">
        <v>7</v>
      </c>
      <c r="I155">
        <v>51.629999999999995</v>
      </c>
      <c r="J155">
        <v>1.5</v>
      </c>
      <c r="K155">
        <v>35.400296099999998</v>
      </c>
      <c r="L155">
        <v>-96.566200199999997</v>
      </c>
      <c r="M155" s="5">
        <f>ACOS(COS(RADIANS(90-$P$2)) *COS(RADIANS(90-Table2236[[#This Row],[Latitude]])) +SIN(RADIANS(90-$P$2)) *SIN(RADIANS(90-Table2236[[#This Row],[Latitude]])) *COS(RADIANS($Q$2-Table2236[[#This Row],[Longitude]]))) *3958.756</f>
        <v>51.42617686088213</v>
      </c>
      <c r="N155" s="5">
        <f>Table22[[#This Row],[Permit Approval Date]]-Table22[[#This Row],[Permit Submitted Date]]</f>
        <v>0</v>
      </c>
    </row>
    <row r="156" spans="1:14" hidden="1">
      <c r="A156" t="str">
        <f>"Norman"</f>
        <v>Norman</v>
      </c>
      <c r="B156">
        <v>0</v>
      </c>
      <c r="D156">
        <v>1</v>
      </c>
      <c r="E156">
        <v>13</v>
      </c>
      <c r="F156" s="1">
        <v>42822</v>
      </c>
      <c r="G156" s="1">
        <v>42824</v>
      </c>
      <c r="H156">
        <v>4</v>
      </c>
      <c r="I156">
        <v>27.89</v>
      </c>
      <c r="J156">
        <v>0</v>
      </c>
      <c r="K156">
        <v>35.482937899999996</v>
      </c>
      <c r="L156">
        <v>-97.206161600000001</v>
      </c>
      <c r="M156" s="5">
        <f>ACOS(COS(RADIANS(90-$P$2)) *COS(RADIANS(90-Table2236[[#This Row],[Latitude]])) +SIN(RADIANS(90-$P$2)) *SIN(RADIANS(90-Table2236[[#This Row],[Latitude]])) *COS(RADIANS($Q$2-Table2236[[#This Row],[Longitude]]))) *3958.756</f>
        <v>23.443563020453009</v>
      </c>
      <c r="N156" s="5">
        <f>Table22[[#This Row],[Permit Approval Date]]-Table22[[#This Row],[Permit Submitted Date]]</f>
        <v>0</v>
      </c>
    </row>
    <row r="157" spans="1:14">
      <c r="A157" t="str">
        <f>"Norman"</f>
        <v>Norman</v>
      </c>
      <c r="B157">
        <v>1</v>
      </c>
      <c r="D157">
        <v>1</v>
      </c>
      <c r="E157">
        <v>13</v>
      </c>
      <c r="F157" s="1">
        <v>42835</v>
      </c>
      <c r="G157" s="1">
        <v>42856</v>
      </c>
      <c r="H157">
        <v>6</v>
      </c>
      <c r="I157">
        <v>58.46</v>
      </c>
      <c r="J157">
        <v>0</v>
      </c>
      <c r="K157">
        <v>35.200296100000003</v>
      </c>
      <c r="L157">
        <v>-97.456200200000012</v>
      </c>
      <c r="M157" s="5">
        <f>ACOS(COS(RADIANS(90-$P$2)) *COS(RADIANS(90-Table2236[[#This Row],[Latitude]])) +SIN(RADIANS(90-$P$2)) *SIN(RADIANS(90-Table2236[[#This Row],[Latitude]])) *COS(RADIANS($Q$2-Table2236[[#This Row],[Longitude]]))) *3958.756</f>
        <v>0.67208451015404147</v>
      </c>
      <c r="N157" s="5">
        <f>Table22[[#This Row],[Permit Approval Date]]-Table22[[#This Row],[Permit Submitted Date]]</f>
        <v>6</v>
      </c>
    </row>
    <row r="158" spans="1:14" hidden="1">
      <c r="A158" t="str">
        <f>"Norman"</f>
        <v>Norman</v>
      </c>
      <c r="B158">
        <v>0</v>
      </c>
      <c r="D158">
        <v>1</v>
      </c>
      <c r="E158">
        <v>13</v>
      </c>
      <c r="F158" s="1">
        <v>42844</v>
      </c>
      <c r="G158" s="1">
        <v>42844</v>
      </c>
      <c r="H158">
        <v>6</v>
      </c>
      <c r="I158">
        <v>44.39</v>
      </c>
      <c r="J158">
        <v>0</v>
      </c>
      <c r="K158">
        <v>35.082937899999997</v>
      </c>
      <c r="L158">
        <v>-97.616161599999998</v>
      </c>
      <c r="M158" s="5">
        <f>ACOS(COS(RADIANS(90-$P$2)) *COS(RADIANS(90-Table2236[[#This Row],[Latitude]])) +SIN(RADIANS(90-$P$2)) *SIN(RADIANS(90-Table2236[[#This Row],[Latitude]])) *COS(RADIANS($Q$2-Table2236[[#This Row],[Longitude]]))) *3958.756</f>
        <v>12.811370472846091</v>
      </c>
      <c r="N158" s="5">
        <f>Table22[[#This Row],[Permit Approval Date]]-Table22[[#This Row],[Permit Submitted Date]]</f>
        <v>4</v>
      </c>
    </row>
    <row r="159" spans="1:14">
      <c r="A159" t="str">
        <f>"Norman"</f>
        <v>Norman</v>
      </c>
      <c r="B159">
        <v>1</v>
      </c>
      <c r="D159">
        <v>1</v>
      </c>
      <c r="E159">
        <v>13</v>
      </c>
      <c r="F159" s="1">
        <v>42871</v>
      </c>
      <c r="G159" s="1">
        <v>42895</v>
      </c>
      <c r="H159">
        <v>4</v>
      </c>
      <c r="I159">
        <v>36.54</v>
      </c>
      <c r="J159">
        <v>0</v>
      </c>
      <c r="K159">
        <v>35.200296100000003</v>
      </c>
      <c r="L159">
        <v>-97.456200200000012</v>
      </c>
      <c r="M159" s="5">
        <f>ACOS(COS(RADIANS(90-$P$2)) *COS(RADIANS(90-Table2236[[#This Row],[Latitude]])) +SIN(RADIANS(90-$P$2)) *SIN(RADIANS(90-Table2236[[#This Row],[Latitude]])) *COS(RADIANS($Q$2-Table2236[[#This Row],[Longitude]]))) *3958.756</f>
        <v>0.67208451015404147</v>
      </c>
      <c r="N159" s="5">
        <f>Table22[[#This Row],[Permit Approval Date]]-Table22[[#This Row],[Permit Submitted Date]]</f>
        <v>4</v>
      </c>
    </row>
    <row r="160" spans="1:14" hidden="1">
      <c r="A160" t="str">
        <f>"Norman"</f>
        <v>Norman</v>
      </c>
      <c r="B160">
        <v>0</v>
      </c>
      <c r="D160">
        <v>1</v>
      </c>
      <c r="E160">
        <v>13</v>
      </c>
      <c r="F160" s="1">
        <v>42891</v>
      </c>
      <c r="G160" s="1">
        <v>42891</v>
      </c>
      <c r="H160">
        <v>4</v>
      </c>
      <c r="I160">
        <v>31.519999999999996</v>
      </c>
      <c r="J160">
        <v>0</v>
      </c>
      <c r="K160">
        <v>35.232937899999996</v>
      </c>
      <c r="L160">
        <v>-97.006161599999999</v>
      </c>
      <c r="M160" s="5">
        <f>ACOS(COS(RADIANS(90-$P$2)) *COS(RADIANS(90-Table2236[[#This Row],[Latitude]])) +SIN(RADIANS(90-$P$2)) *SIN(RADIANS(90-Table2236[[#This Row],[Latitude]])) *COS(RADIANS($Q$2-Table2236[[#This Row],[Longitude]]))) *3958.756</f>
        <v>24.931120266161376</v>
      </c>
      <c r="N160" s="5">
        <f>Table22[[#This Row],[Permit Approval Date]]-Table22[[#This Row],[Permit Submitted Date]]</f>
        <v>14</v>
      </c>
    </row>
    <row r="161" spans="1:17">
      <c r="A161" t="str">
        <f>"Norman"</f>
        <v>Norman</v>
      </c>
      <c r="B161">
        <v>1</v>
      </c>
      <c r="D161">
        <v>1</v>
      </c>
      <c r="E161">
        <v>13</v>
      </c>
      <c r="F161" s="1">
        <v>42921</v>
      </c>
      <c r="G161" s="1">
        <v>42921</v>
      </c>
      <c r="H161">
        <v>13</v>
      </c>
      <c r="I161">
        <v>61.96</v>
      </c>
      <c r="J161">
        <v>6.17</v>
      </c>
      <c r="K161">
        <v>35.180556999999993</v>
      </c>
      <c r="L161">
        <v>-97.540181399999994</v>
      </c>
      <c r="M161" s="5">
        <f>ACOS(COS(RADIANS(90-$P$2)) *COS(RADIANS(90-Table2236[[#This Row],[Latitude]])) +SIN(RADIANS(90-$P$2)) *SIN(RADIANS(90-Table2236[[#This Row],[Latitude]])) *COS(RADIANS($Q$2-Table2236[[#This Row],[Longitude]]))) *3958.756</f>
        <v>5.5692151990718619</v>
      </c>
      <c r="N161" s="5">
        <f>Table22[[#This Row],[Permit Approval Date]]-Table22[[#This Row],[Permit Submitted Date]]</f>
        <v>4</v>
      </c>
    </row>
    <row r="162" spans="1:17" hidden="1">
      <c r="A162" t="str">
        <f>"Norman"</f>
        <v>Norman</v>
      </c>
      <c r="B162">
        <v>0</v>
      </c>
      <c r="D162">
        <v>1</v>
      </c>
      <c r="E162">
        <v>13</v>
      </c>
      <c r="F162" s="1">
        <v>42951</v>
      </c>
      <c r="G162" s="1">
        <v>42957</v>
      </c>
      <c r="H162">
        <v>4</v>
      </c>
      <c r="I162">
        <v>21.23</v>
      </c>
      <c r="J162">
        <v>0</v>
      </c>
      <c r="K162">
        <v>35.352937899999993</v>
      </c>
      <c r="L162">
        <v>-97.196161599999996</v>
      </c>
      <c r="M162" s="5">
        <f>ACOS(COS(RADIANS(90-$P$2)) *COS(RADIANS(90-Table2236[[#This Row],[Latitude]])) +SIN(RADIANS(90-$P$2)) *SIN(RADIANS(90-Table2236[[#This Row],[Latitude]])) *COS(RADIANS($Q$2-Table2236[[#This Row],[Longitude]]))) *3958.756</f>
        <v>17.393696381103698</v>
      </c>
      <c r="N162" s="5">
        <f>Table22[[#This Row],[Permit Approval Date]]-Table22[[#This Row],[Permit Submitted Date]]</f>
        <v>15</v>
      </c>
    </row>
    <row r="163" spans="1:17">
      <c r="A163" t="str">
        <f>"Norman"</f>
        <v>Norman</v>
      </c>
      <c r="B163">
        <v>1</v>
      </c>
      <c r="D163">
        <v>1</v>
      </c>
      <c r="E163">
        <v>13</v>
      </c>
      <c r="F163" s="1">
        <v>42963</v>
      </c>
      <c r="G163" s="1">
        <v>42963</v>
      </c>
      <c r="H163">
        <v>6</v>
      </c>
      <c r="I163">
        <v>29.9</v>
      </c>
      <c r="J163">
        <v>7.63</v>
      </c>
      <c r="K163">
        <v>35.260556999999999</v>
      </c>
      <c r="L163">
        <v>-97.540181399999994</v>
      </c>
      <c r="M163" s="5">
        <f>ACOS(COS(RADIANS(90-$P$2)) *COS(RADIANS(90-Table2236[[#This Row],[Latitude]])) +SIN(RADIANS(90-$P$2)) *SIN(RADIANS(90-Table2236[[#This Row],[Latitude]])) *COS(RADIANS($Q$2-Table2236[[#This Row],[Longitude]]))) *3958.756</f>
        <v>6.4849763629514818</v>
      </c>
      <c r="N163" s="5">
        <f>Table22[[#This Row],[Permit Approval Date]]-Table22[[#This Row],[Permit Submitted Date]]</f>
        <v>0</v>
      </c>
    </row>
    <row r="164" spans="1:17" hidden="1">
      <c r="A164" t="str">
        <f>"Norman"</f>
        <v>Norman</v>
      </c>
      <c r="B164">
        <v>0</v>
      </c>
      <c r="D164">
        <v>1</v>
      </c>
      <c r="E164">
        <v>13</v>
      </c>
      <c r="F164" s="1">
        <v>42976</v>
      </c>
      <c r="G164" s="1">
        <v>42979</v>
      </c>
      <c r="H164">
        <v>5</v>
      </c>
      <c r="I164">
        <v>34.94</v>
      </c>
      <c r="J164">
        <v>0</v>
      </c>
      <c r="K164">
        <v>35.172937899999994</v>
      </c>
      <c r="L164">
        <v>-97.276161599999995</v>
      </c>
      <c r="M164" s="5">
        <f>ACOS(COS(RADIANS(90-$P$2)) *COS(RADIANS(90-Table2236[[#This Row],[Latitude]])) +SIN(RADIANS(90-$P$2)) *SIN(RADIANS(90-Table2236[[#This Row],[Latitude]])) *COS(RADIANS($Q$2-Table2236[[#This Row],[Longitude]]))) *3958.756</f>
        <v>9.893608223818962</v>
      </c>
      <c r="N164" s="5">
        <f>Table22[[#This Row],[Permit Approval Date]]-Table22[[#This Row],[Permit Submitted Date]]</f>
        <v>6</v>
      </c>
    </row>
    <row r="165" spans="1:17" hidden="1">
      <c r="A165" t="str">
        <f>"Norman"</f>
        <v>Norman</v>
      </c>
      <c r="B165">
        <v>0</v>
      </c>
      <c r="D165">
        <v>1</v>
      </c>
      <c r="E165">
        <v>13</v>
      </c>
      <c r="F165" s="1">
        <v>42993</v>
      </c>
      <c r="G165" s="1">
        <v>42998</v>
      </c>
      <c r="H165">
        <v>4</v>
      </c>
      <c r="I165">
        <v>32.950000000000003</v>
      </c>
      <c r="J165">
        <v>0</v>
      </c>
      <c r="K165">
        <v>35.352937899999993</v>
      </c>
      <c r="L165">
        <v>-97.196161599999996</v>
      </c>
      <c r="M165" s="5">
        <f>ACOS(COS(RADIANS(90-$P$2)) *COS(RADIANS(90-Table2236[[#This Row],[Latitude]])) +SIN(RADIANS(90-$P$2)) *SIN(RADIANS(90-Table2236[[#This Row],[Latitude]])) *COS(RADIANS($Q$2-Table2236[[#This Row],[Longitude]]))) *3958.756</f>
        <v>17.393696381103698</v>
      </c>
      <c r="N165" s="5">
        <f>Table22[[#This Row],[Permit Approval Date]]-Table22[[#This Row],[Permit Submitted Date]]</f>
        <v>6</v>
      </c>
    </row>
    <row r="166" spans="1:17">
      <c r="A166" t="str">
        <f>"Norman"</f>
        <v>Norman</v>
      </c>
      <c r="B166">
        <v>1</v>
      </c>
      <c r="C166">
        <v>1</v>
      </c>
      <c r="D166">
        <v>1</v>
      </c>
      <c r="E166">
        <v>13</v>
      </c>
      <c r="F166" s="1">
        <v>43006</v>
      </c>
      <c r="G166" s="1">
        <v>43006</v>
      </c>
      <c r="H166">
        <v>8</v>
      </c>
      <c r="I166">
        <v>30.57</v>
      </c>
      <c r="J166">
        <v>26.96</v>
      </c>
      <c r="K166">
        <v>35.280557000000002</v>
      </c>
      <c r="L166">
        <v>-97.320181399999996</v>
      </c>
      <c r="M166" s="5">
        <f>ACOS(COS(RADIANS(90-$P$2)) *COS(RADIANS(90-Table2236[[#This Row],[Latitude]])) +SIN(RADIANS(90-$P$2)) *SIN(RADIANS(90-Table2236[[#This Row],[Latitude]])) *COS(RADIANS($Q$2-Table2236[[#This Row],[Longitude]]))) *3958.756</f>
        <v>8.7973049412467539</v>
      </c>
      <c r="N166" s="5">
        <f>Table22[[#This Row],[Permit Approval Date]]-Table22[[#This Row],[Permit Submitted Date]]</f>
        <v>9</v>
      </c>
    </row>
    <row r="167" spans="1:17" hidden="1">
      <c r="A167" t="str">
        <f>"Norman"</f>
        <v>Norman</v>
      </c>
      <c r="B167">
        <v>0</v>
      </c>
      <c r="D167">
        <v>1</v>
      </c>
      <c r="E167">
        <v>13</v>
      </c>
      <c r="F167" s="1">
        <v>43013</v>
      </c>
      <c r="G167" s="1">
        <v>43013</v>
      </c>
      <c r="H167">
        <v>4</v>
      </c>
      <c r="I167">
        <v>40.47</v>
      </c>
      <c r="J167">
        <v>0</v>
      </c>
      <c r="K167">
        <v>35.232937899999996</v>
      </c>
      <c r="L167">
        <v>-97.006161599999999</v>
      </c>
      <c r="M167" s="5">
        <f>ACOS(COS(RADIANS(90-$P$2)) *COS(RADIANS(90-Table2236[[#This Row],[Latitude]])) +SIN(RADIANS(90-$P$2)) *SIN(RADIANS(90-Table2236[[#This Row],[Latitude]])) *COS(RADIANS($Q$2-Table2236[[#This Row],[Longitude]]))) *3958.756</f>
        <v>24.931120266161376</v>
      </c>
      <c r="N167" s="5">
        <f>Table22[[#This Row],[Permit Approval Date]]-Table22[[#This Row],[Permit Submitted Date]]</f>
        <v>0</v>
      </c>
    </row>
    <row r="168" spans="1:17">
      <c r="A168" t="str">
        <f>"Norman"</f>
        <v>Norman</v>
      </c>
      <c r="B168">
        <v>1</v>
      </c>
      <c r="D168">
        <v>1</v>
      </c>
      <c r="E168">
        <v>13</v>
      </c>
      <c r="F168" s="1">
        <v>43036</v>
      </c>
      <c r="G168" s="1">
        <v>43046</v>
      </c>
      <c r="H168">
        <v>5</v>
      </c>
      <c r="I168">
        <v>45.809999999999995</v>
      </c>
      <c r="J168">
        <v>0</v>
      </c>
      <c r="K168">
        <v>35.128142000000004</v>
      </c>
      <c r="L168">
        <v>-97.295610999999994</v>
      </c>
      <c r="M168" s="5">
        <f>ACOS(COS(RADIANS(90-$P$2)) *COS(RADIANS(90-Table2236[[#This Row],[Latitude]])) +SIN(RADIANS(90-$P$2)) *SIN(RADIANS(90-Table2236[[#This Row],[Latitude]])) *COS(RADIANS($Q$2-Table2236[[#This Row],[Longitude]]))) *3958.756</f>
        <v>10.086529621740086</v>
      </c>
      <c r="N168" s="5">
        <f>Table22[[#This Row],[Permit Approval Date]]-Table22[[#This Row],[Permit Submitted Date]]</f>
        <v>0</v>
      </c>
    </row>
    <row r="169" spans="1:17">
      <c r="A169" t="str">
        <f>"Norman"</f>
        <v>Norman</v>
      </c>
      <c r="B169">
        <v>1</v>
      </c>
      <c r="D169">
        <v>1</v>
      </c>
      <c r="E169">
        <v>13</v>
      </c>
      <c r="F169" s="1">
        <v>43038</v>
      </c>
      <c r="G169" s="1">
        <v>43038</v>
      </c>
      <c r="H169">
        <v>8</v>
      </c>
      <c r="I169">
        <v>64.27000000000001</v>
      </c>
      <c r="J169">
        <v>0</v>
      </c>
      <c r="K169">
        <v>35.563205600000003</v>
      </c>
      <c r="L169">
        <v>-98.008782400000001</v>
      </c>
      <c r="M169" s="5">
        <f>ACOS(COS(RADIANS(90-$P$2)) *COS(RADIANS(90-Table2236[[#This Row],[Latitude]])) +SIN(RADIANS(90-$P$2)) *SIN(RADIANS(90-Table2236[[#This Row],[Latitude]])) *COS(RADIANS($Q$2-Table2236[[#This Row],[Longitude]]))) *3958.756</f>
        <v>40.145756784732434</v>
      </c>
      <c r="N169" s="5">
        <f>Table22[[#This Row],[Permit Approval Date]]-Table22[[#This Row],[Permit Submitted Date]]</f>
        <v>0</v>
      </c>
    </row>
    <row r="170" spans="1:17">
      <c r="A170" t="str">
        <f>"Norman"</f>
        <v>Norman</v>
      </c>
      <c r="B170">
        <v>1</v>
      </c>
      <c r="D170">
        <v>1</v>
      </c>
      <c r="E170">
        <v>13</v>
      </c>
      <c r="F170" s="1">
        <v>43039</v>
      </c>
      <c r="G170" s="1">
        <v>43040</v>
      </c>
      <c r="H170">
        <v>4</v>
      </c>
      <c r="I170">
        <v>39.53</v>
      </c>
      <c r="J170">
        <v>0</v>
      </c>
      <c r="K170">
        <v>35.211928299999997</v>
      </c>
      <c r="L170">
        <v>-97.016524599999997</v>
      </c>
      <c r="M170" s="5">
        <f>ACOS(COS(RADIANS(90-$P$2)) *COS(RADIANS(90-Table2236[[#This Row],[Latitude]])) +SIN(RADIANS(90-$P$2)) *SIN(RADIANS(90-Table2236[[#This Row],[Latitude]])) *COS(RADIANS($Q$2-Table2236[[#This Row],[Longitude]]))) *3958.756</f>
        <v>24.283476477935956</v>
      </c>
      <c r="N170" s="5">
        <f>Table22[[#This Row],[Permit Approval Date]]-Table22[[#This Row],[Permit Submitted Date]]</f>
        <v>1</v>
      </c>
    </row>
    <row r="171" spans="1:17">
      <c r="A171" t="str">
        <f>"Norman"</f>
        <v>Norman</v>
      </c>
      <c r="B171">
        <v>1</v>
      </c>
      <c r="D171">
        <v>1</v>
      </c>
      <c r="E171">
        <v>13</v>
      </c>
      <c r="F171" s="1">
        <v>43048</v>
      </c>
      <c r="G171" s="1">
        <v>43048</v>
      </c>
      <c r="H171">
        <v>4</v>
      </c>
      <c r="I171">
        <v>27.14</v>
      </c>
      <c r="J171">
        <v>3.93</v>
      </c>
      <c r="K171">
        <v>35.260556999999999</v>
      </c>
      <c r="L171">
        <v>-97.540181399999994</v>
      </c>
      <c r="M171" s="5">
        <f>ACOS(COS(RADIANS(90-$P$2)) *COS(RADIANS(90-Table2236[[#This Row],[Latitude]])) +SIN(RADIANS(90-$P$2)) *SIN(RADIANS(90-Table2236[[#This Row],[Latitude]])) *COS(RADIANS($Q$2-Table2236[[#This Row],[Longitude]]))) *3958.756</f>
        <v>6.4849763629514818</v>
      </c>
      <c r="N171" s="5">
        <f>Table22[[#This Row],[Permit Approval Date]]-Table22[[#This Row],[Permit Submitted Date]]</f>
        <v>3</v>
      </c>
    </row>
    <row r="172" spans="1:17">
      <c r="A172" t="str">
        <f>"Norman"</f>
        <v>Norman</v>
      </c>
      <c r="B172">
        <v>1</v>
      </c>
      <c r="D172">
        <v>1</v>
      </c>
      <c r="E172">
        <v>13</v>
      </c>
      <c r="F172" s="1">
        <v>43066</v>
      </c>
      <c r="G172" s="1">
        <v>43066</v>
      </c>
      <c r="H172">
        <v>10</v>
      </c>
      <c r="I172">
        <v>80.17</v>
      </c>
      <c r="J172">
        <v>0</v>
      </c>
      <c r="K172">
        <v>35.263205599999999</v>
      </c>
      <c r="L172">
        <v>-97.398782400000002</v>
      </c>
      <c r="M172" s="5">
        <f>ACOS(COS(RADIANS(90-$P$2)) *COS(RADIANS(90-Table2236[[#This Row],[Latitude]])) +SIN(RADIANS(90-$P$2)) *SIN(RADIANS(90-Table2236[[#This Row],[Latitude]])) *COS(RADIANS($Q$2-Table2236[[#This Row],[Longitude]]))) *3958.756</f>
        <v>4.7825715003496638</v>
      </c>
      <c r="N172" s="5">
        <f>Table22[[#This Row],[Permit Approval Date]]-Table22[[#This Row],[Permit Submitted Date]]</f>
        <v>3</v>
      </c>
    </row>
    <row r="173" spans="1:17">
      <c r="A173" t="str">
        <f>"Norman"</f>
        <v>Norman</v>
      </c>
      <c r="B173">
        <v>1</v>
      </c>
      <c r="D173">
        <v>1</v>
      </c>
      <c r="E173">
        <v>13</v>
      </c>
      <c r="F173" s="1">
        <v>43067</v>
      </c>
      <c r="G173" s="1">
        <v>43067</v>
      </c>
      <c r="H173">
        <v>6</v>
      </c>
      <c r="I173">
        <v>28.990000000000002</v>
      </c>
      <c r="J173">
        <v>3.33</v>
      </c>
      <c r="K173">
        <v>35.320556999999994</v>
      </c>
      <c r="L173">
        <v>-97.540181399999994</v>
      </c>
      <c r="M173" s="5">
        <f>ACOS(COS(RADIANS(90-$P$2)) *COS(RADIANS(90-Table2236[[#This Row],[Latitude]])) +SIN(RADIANS(90-$P$2)) *SIN(RADIANS(90-Table2236[[#This Row],[Latitude]])) *COS(RADIANS($Q$2-Table2236[[#This Row],[Longitude]]))) *3958.756</f>
        <v>9.5097119946493365</v>
      </c>
      <c r="N173" s="5">
        <f>Table22[[#This Row],[Permit Approval Date]]-Table22[[#This Row],[Permit Submitted Date]]</f>
        <v>1</v>
      </c>
    </row>
    <row r="174" spans="1:17">
      <c r="A174" t="str">
        <f>"Norman"</f>
        <v>Norman</v>
      </c>
      <c r="B174">
        <v>1</v>
      </c>
      <c r="D174">
        <v>1</v>
      </c>
      <c r="E174">
        <v>13</v>
      </c>
      <c r="F174" s="1">
        <v>43068</v>
      </c>
      <c r="G174" s="1">
        <v>43088</v>
      </c>
      <c r="H174">
        <v>5</v>
      </c>
      <c r="I174">
        <v>31.84</v>
      </c>
      <c r="J174">
        <v>5.37</v>
      </c>
      <c r="K174">
        <v>35.180556999999993</v>
      </c>
      <c r="L174">
        <v>-97.540181399999994</v>
      </c>
      <c r="M174" s="5">
        <f>ACOS(COS(RADIANS(90-$P$2)) *COS(RADIANS(90-Table2236[[#This Row],[Latitude]])) +SIN(RADIANS(90-$P$2)) *SIN(RADIANS(90-Table2236[[#This Row],[Latitude]])) *COS(RADIANS($Q$2-Table2236[[#This Row],[Longitude]]))) *3958.756</f>
        <v>5.5692151990718619</v>
      </c>
      <c r="N174" s="5">
        <f>Table22[[#This Row],[Permit Approval Date]]-Table22[[#This Row],[Permit Submitted Date]]</f>
        <v>0</v>
      </c>
    </row>
    <row r="175" spans="1:17" hidden="1">
      <c r="A175" t="str">
        <f>"Norman"</f>
        <v>Norman</v>
      </c>
      <c r="B175">
        <v>0</v>
      </c>
      <c r="D175">
        <v>1</v>
      </c>
      <c r="E175">
        <v>13</v>
      </c>
      <c r="F175" s="1">
        <v>43070</v>
      </c>
      <c r="G175" s="1">
        <v>43074</v>
      </c>
      <c r="H175">
        <v>4</v>
      </c>
      <c r="I175">
        <v>29.67</v>
      </c>
      <c r="J175">
        <v>0</v>
      </c>
      <c r="K175">
        <v>35.192937899999997</v>
      </c>
      <c r="L175">
        <v>-97.396161599999999</v>
      </c>
      <c r="M175" s="5">
        <f>ACOS(COS(RADIANS(90-$P$2)) *COS(RADIANS(90-Table2236[[#This Row],[Latitude]])) +SIN(RADIANS(90-$P$2)) *SIN(RADIANS(90-Table2236[[#This Row],[Latitude]])) *COS(RADIANS($Q$2-Table2236[[#This Row],[Longitude]]))) *3958.756</f>
        <v>2.9897876398657939</v>
      </c>
      <c r="N175" s="5">
        <f>Table22[[#This Row],[Permit Approval Date]]-Table22[[#This Row],[Permit Submitted Date]]</f>
        <v>0</v>
      </c>
    </row>
    <row r="176" spans="1:17" hidden="1">
      <c r="A176" s="6"/>
      <c r="B176" s="6"/>
      <c r="C176" s="6"/>
      <c r="D176" s="6"/>
      <c r="E176" s="6"/>
      <c r="F176" s="7"/>
      <c r="G176" s="7"/>
      <c r="H176" s="6"/>
      <c r="I176" s="6"/>
      <c r="J176" s="6"/>
      <c r="K176" s="6"/>
      <c r="L176" s="6"/>
      <c r="M176" s="6"/>
      <c r="N176" s="6"/>
      <c r="O176" s="6"/>
      <c r="P176" s="6"/>
      <c r="Q176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Q176"/>
  <sheetViews>
    <sheetView workbookViewId="0">
      <selection activeCell="M1" sqref="M1:Q2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3" max="14" width="10.28515625" customWidth="1"/>
    <col min="15" max="16" width="11.140625" customWidth="1"/>
    <col min="17" max="17" width="11.8554687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 hidden="1">
      <c r="A2" t="str">
        <f>"Norman"</f>
        <v>Norman</v>
      </c>
      <c r="B2">
        <v>0</v>
      </c>
      <c r="D2">
        <v>1</v>
      </c>
      <c r="E2">
        <v>8</v>
      </c>
      <c r="F2" s="1">
        <v>42956</v>
      </c>
      <c r="G2" s="1">
        <v>42963</v>
      </c>
      <c r="H2">
        <v>3</v>
      </c>
      <c r="I2">
        <v>14.95</v>
      </c>
      <c r="J2">
        <v>0</v>
      </c>
      <c r="K2">
        <v>35.222937899999998</v>
      </c>
      <c r="L2">
        <v>-97.486161600000003</v>
      </c>
      <c r="M2" s="5">
        <f>ACOS(COS(RADIANS(90-$P$2)) *COS(RADIANS(90-Table2237[[#This Row],[Latitude]])) +SIN(RADIANS(90-$P$2)) *SIN(RADIANS(90-Table2237[[#This Row],[Latitude]])) *COS(RADIANS($Q$2-Table2237[[#This Row],[Longitude]]))) *3958.756</f>
        <v>2.5181217902147086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 hidden="1">
      <c r="A3" t="str">
        <f>"Norman"</f>
        <v>Norman</v>
      </c>
      <c r="B3">
        <v>0</v>
      </c>
      <c r="D3">
        <v>1</v>
      </c>
      <c r="E3">
        <v>8</v>
      </c>
      <c r="F3" s="1">
        <v>42961</v>
      </c>
      <c r="G3" s="1">
        <v>42969</v>
      </c>
      <c r="H3">
        <v>3</v>
      </c>
      <c r="I3">
        <v>16.48</v>
      </c>
      <c r="J3">
        <v>0</v>
      </c>
      <c r="K3">
        <v>35.1429379</v>
      </c>
      <c r="L3">
        <v>-97.496161600000008</v>
      </c>
      <c r="M3" s="5">
        <f>ACOS(COS(RADIANS(90-$P$2)) *COS(RADIANS(90-Table2237[[#This Row],[Latitude]])) +SIN(RADIANS(90-$P$2)) *SIN(RADIANS(90-Table2237[[#This Row],[Latitude]])) *COS(RADIANS($Q$2-Table2237[[#This Row],[Longitude]]))) *3958.756</f>
        <v>5.1822189717645397</v>
      </c>
      <c r="N3" s="5">
        <f>Table22[[#This Row],[Permit Approval Date]]-Table22[[#This Row],[Permit Submitted Date]]</f>
        <v>19</v>
      </c>
    </row>
    <row r="4" spans="1:17" hidden="1">
      <c r="A4" t="str">
        <f>"Norman"</f>
        <v>Norman</v>
      </c>
      <c r="B4">
        <v>0</v>
      </c>
      <c r="D4">
        <v>1</v>
      </c>
      <c r="E4">
        <v>8</v>
      </c>
      <c r="F4" s="1">
        <v>43006</v>
      </c>
      <c r="G4" s="1">
        <v>43012</v>
      </c>
      <c r="H4">
        <v>3</v>
      </c>
      <c r="I4">
        <v>23.63</v>
      </c>
      <c r="J4">
        <v>0</v>
      </c>
      <c r="K4">
        <v>35.312937899999994</v>
      </c>
      <c r="L4">
        <v>-97.236161600000003</v>
      </c>
      <c r="M4" s="5">
        <f>ACOS(COS(RADIANS(90-$P$2)) *COS(RADIANS(90-Table2237[[#This Row],[Latitude]])) +SIN(RADIANS(90-$P$2)) *SIN(RADIANS(90-Table2237[[#This Row],[Latitude]])) *COS(RADIANS($Q$2-Table2237[[#This Row],[Longitude]]))) *3958.756</f>
        <v>13.982260288154336</v>
      </c>
      <c r="N4" s="5">
        <f>Table22[[#This Row],[Permit Approval Date]]-Table22[[#This Row],[Permit Submitted Date]]</f>
        <v>14</v>
      </c>
    </row>
    <row r="5" spans="1:17" hidden="1">
      <c r="A5" t="str">
        <f>"Norman"</f>
        <v>Norman</v>
      </c>
      <c r="B5">
        <v>0</v>
      </c>
      <c r="D5">
        <v>1</v>
      </c>
      <c r="E5">
        <v>8</v>
      </c>
      <c r="F5" s="1">
        <v>43040</v>
      </c>
      <c r="G5" s="1">
        <v>43045</v>
      </c>
      <c r="H5">
        <v>8</v>
      </c>
      <c r="I5">
        <v>64.400000000000006</v>
      </c>
      <c r="J5">
        <v>0</v>
      </c>
      <c r="K5">
        <v>35.1429379</v>
      </c>
      <c r="L5">
        <v>-97.446161599999996</v>
      </c>
      <c r="M5" s="5">
        <f>ACOS(COS(RADIANS(90-$P$2)) *COS(RADIANS(90-Table2237[[#This Row],[Latitude]])) +SIN(RADIANS(90-$P$2)) *SIN(RADIANS(90-Table2237[[#This Row],[Latitude]])) *COS(RADIANS($Q$2-Table2237[[#This Row],[Longitude]]))) *3958.756</f>
        <v>4.362014196614501</v>
      </c>
      <c r="N5" s="5">
        <f>Table22[[#This Row],[Permit Approval Date]]-Table22[[#This Row],[Permit Submitted Date]]</f>
        <v>10</v>
      </c>
    </row>
    <row r="6" spans="1:17" hidden="1">
      <c r="A6" t="str">
        <f>"Norman"</f>
        <v>Norman</v>
      </c>
      <c r="B6">
        <v>0</v>
      </c>
      <c r="D6">
        <v>1</v>
      </c>
      <c r="E6">
        <v>9</v>
      </c>
      <c r="F6" s="1">
        <v>42424</v>
      </c>
      <c r="G6" s="1">
        <v>42430</v>
      </c>
      <c r="H6">
        <v>5</v>
      </c>
      <c r="I6">
        <v>48</v>
      </c>
      <c r="J6">
        <v>0</v>
      </c>
      <c r="K6">
        <v>34.662937899999996</v>
      </c>
      <c r="L6">
        <v>-97.116161599999998</v>
      </c>
      <c r="M6" s="5">
        <f>ACOS(COS(RADIANS(90-$P$2)) *COS(RADIANS(90-Table2237[[#This Row],[Latitude]])) +SIN(RADIANS(90-$P$2)) *SIN(RADIANS(90-Table2237[[#This Row],[Latitude]])) *COS(RADIANS($Q$2-Table2237[[#This Row],[Longitude]]))) *3958.756</f>
        <v>41.935888738776761</v>
      </c>
      <c r="N6" s="5">
        <f>Table22[[#This Row],[Permit Approval Date]]-Table22[[#This Row],[Permit Submitted Date]]</f>
        <v>6</v>
      </c>
    </row>
    <row r="7" spans="1:17" hidden="1">
      <c r="A7" t="str">
        <f>"Norman"</f>
        <v>Norman</v>
      </c>
      <c r="B7">
        <v>0</v>
      </c>
      <c r="D7">
        <v>1</v>
      </c>
      <c r="E7">
        <v>9</v>
      </c>
      <c r="F7" s="1">
        <v>42898</v>
      </c>
      <c r="G7" s="1">
        <v>42901</v>
      </c>
      <c r="H7">
        <v>2</v>
      </c>
      <c r="I7">
        <v>18.02</v>
      </c>
      <c r="J7">
        <v>0</v>
      </c>
      <c r="K7">
        <v>35.212937899999993</v>
      </c>
      <c r="L7">
        <v>-97.576161600000006</v>
      </c>
      <c r="M7" s="5">
        <f>ACOS(COS(RADIANS(90-$P$2)) *COS(RADIANS(90-Table2237[[#This Row],[Latitude]])) +SIN(RADIANS(90-$P$2)) *SIN(RADIANS(90-Table2237[[#This Row],[Latitude]])) *COS(RADIANS($Q$2-Table2237[[#This Row],[Longitude]]))) *3958.756</f>
        <v>7.3284066219263675</v>
      </c>
      <c r="N7" s="5">
        <f>Table22[[#This Row],[Permit Approval Date]]-Table22[[#This Row],[Permit Submitted Date]]</f>
        <v>13</v>
      </c>
    </row>
    <row r="8" spans="1:17" hidden="1">
      <c r="A8" t="str">
        <f>"Norman"</f>
        <v>Norman</v>
      </c>
      <c r="B8">
        <v>0</v>
      </c>
      <c r="D8">
        <v>1</v>
      </c>
      <c r="E8">
        <v>9</v>
      </c>
      <c r="F8" s="1">
        <v>42922</v>
      </c>
      <c r="G8" s="1">
        <v>42922</v>
      </c>
      <c r="H8">
        <v>3</v>
      </c>
      <c r="I8">
        <v>27.12</v>
      </c>
      <c r="J8">
        <v>0</v>
      </c>
      <c r="K8">
        <v>35.102937899999993</v>
      </c>
      <c r="L8">
        <v>-97.756161599999999</v>
      </c>
      <c r="M8" s="5">
        <f>ACOS(COS(RADIANS(90-$P$2)) *COS(RADIANS(90-Table2237[[#This Row],[Latitude]])) +SIN(RADIANS(90-$P$2)) *SIN(RADIANS(90-Table2237[[#This Row],[Latitude]])) *COS(RADIANS($Q$2-Table2237[[#This Row],[Longitude]]))) *3958.756</f>
        <v>18.882438005172606</v>
      </c>
      <c r="N8" s="5">
        <f>Table22[[#This Row],[Permit Approval Date]]-Table22[[#This Row],[Permit Submitted Date]]</f>
        <v>12</v>
      </c>
    </row>
    <row r="9" spans="1:17" hidden="1">
      <c r="A9" t="str">
        <f>"Norman"</f>
        <v>Norman</v>
      </c>
      <c r="B9">
        <v>1</v>
      </c>
      <c r="D9">
        <v>1</v>
      </c>
      <c r="E9">
        <v>9</v>
      </c>
      <c r="F9" s="1">
        <v>42933</v>
      </c>
      <c r="G9" s="1">
        <v>42933</v>
      </c>
      <c r="H9">
        <v>3</v>
      </c>
      <c r="I9">
        <v>25.41</v>
      </c>
      <c r="J9">
        <v>0</v>
      </c>
      <c r="K9">
        <v>35.260556999999999</v>
      </c>
      <c r="L9">
        <v>-97.540181399999994</v>
      </c>
      <c r="M9" s="5">
        <f>ACOS(COS(RADIANS(90-$P$2)) *COS(RADIANS(90-Table2237[[#This Row],[Latitude]])) +SIN(RADIANS(90-$P$2)) *SIN(RADIANS(90-Table2237[[#This Row],[Latitude]])) *COS(RADIANS($Q$2-Table2237[[#This Row],[Longitude]]))) *3958.756</f>
        <v>6.4849763629514818</v>
      </c>
      <c r="N9" s="5">
        <f>Table22[[#This Row],[Permit Approval Date]]-Table22[[#This Row],[Permit Submitted Date]]</f>
        <v>8</v>
      </c>
    </row>
    <row r="10" spans="1:17" hidden="1">
      <c r="A10" t="str">
        <f>"Norman"</f>
        <v>Norman</v>
      </c>
      <c r="B10">
        <v>0</v>
      </c>
      <c r="D10">
        <v>1</v>
      </c>
      <c r="E10">
        <v>9</v>
      </c>
      <c r="F10" s="1">
        <v>42935</v>
      </c>
      <c r="G10" s="1">
        <v>42935</v>
      </c>
      <c r="H10">
        <v>1</v>
      </c>
      <c r="I10">
        <v>11.870000000000001</v>
      </c>
      <c r="J10">
        <v>0</v>
      </c>
      <c r="K10">
        <v>35.232937899999996</v>
      </c>
      <c r="L10">
        <v>-97.006161599999999</v>
      </c>
      <c r="M10" s="5">
        <f>ACOS(COS(RADIANS(90-$P$2)) *COS(RADIANS(90-Table2237[[#This Row],[Latitude]])) +SIN(RADIANS(90-$P$2)) *SIN(RADIANS(90-Table2237[[#This Row],[Latitude]])) *COS(RADIANS($Q$2-Table2237[[#This Row],[Longitude]]))) *3958.756</f>
        <v>24.931120266161376</v>
      </c>
      <c r="N10" s="5">
        <f>Table22[[#This Row],[Permit Approval Date]]-Table22[[#This Row],[Permit Submitted Date]]</f>
        <v>9</v>
      </c>
    </row>
    <row r="11" spans="1:17" hidden="1">
      <c r="A11" t="str">
        <f>"Norman"</f>
        <v>Norman</v>
      </c>
      <c r="B11">
        <v>1</v>
      </c>
      <c r="D11">
        <v>1</v>
      </c>
      <c r="E11">
        <v>9</v>
      </c>
      <c r="F11" s="1">
        <v>42996</v>
      </c>
      <c r="G11" s="1">
        <v>43020</v>
      </c>
      <c r="H11">
        <v>3</v>
      </c>
      <c r="I11">
        <v>14.08</v>
      </c>
      <c r="J11">
        <v>5</v>
      </c>
      <c r="K11">
        <v>35.810296100000002</v>
      </c>
      <c r="L11">
        <v>-97.296200200000015</v>
      </c>
      <c r="M11" s="5">
        <f>ACOS(COS(RADIANS(90-$P$2)) *COS(RADIANS(90-Table2237[[#This Row],[Latitude]])) +SIN(RADIANS(90-$P$2)) *SIN(RADIANS(90-Table2237[[#This Row],[Latitude]])) *COS(RADIANS($Q$2-Table2237[[#This Row],[Longitude]]))) *3958.756</f>
        <v>42.596638678814791</v>
      </c>
      <c r="N11" s="5">
        <f>Table22[[#This Row],[Permit Approval Date]]-Table22[[#This Row],[Permit Submitted Date]]</f>
        <v>7</v>
      </c>
    </row>
    <row r="12" spans="1:17" hidden="1">
      <c r="A12" t="str">
        <f>"Norman"</f>
        <v>Norman</v>
      </c>
      <c r="B12">
        <v>1</v>
      </c>
      <c r="D12">
        <v>1</v>
      </c>
      <c r="E12">
        <v>9</v>
      </c>
      <c r="F12" s="1">
        <v>43007</v>
      </c>
      <c r="G12" s="1">
        <v>43019</v>
      </c>
      <c r="H12">
        <v>6</v>
      </c>
      <c r="I12">
        <v>41</v>
      </c>
      <c r="J12">
        <v>0</v>
      </c>
      <c r="K12">
        <v>35.400954999999996</v>
      </c>
      <c r="L12">
        <v>-97.591639999999998</v>
      </c>
      <c r="M12" s="5">
        <f>ACOS(COS(RADIANS(90-$P$2)) *COS(RADIANS(90-Table2237[[#This Row],[Latitude]])) +SIN(RADIANS(90-$P$2)) *SIN(RADIANS(90-Table2237[[#This Row],[Latitude]])) *COS(RADIANS($Q$2-Table2237[[#This Row],[Longitude]]))) *3958.756</f>
        <v>15.75383925774344</v>
      </c>
      <c r="N12" s="5">
        <f>Table22[[#This Row],[Permit Approval Date]]-Table22[[#This Row],[Permit Submitted Date]]</f>
        <v>9</v>
      </c>
    </row>
    <row r="13" spans="1:17" hidden="1">
      <c r="A13" t="str">
        <f>"Norman"</f>
        <v>Norman</v>
      </c>
      <c r="B13">
        <v>1</v>
      </c>
      <c r="D13">
        <v>1</v>
      </c>
      <c r="E13">
        <v>9</v>
      </c>
      <c r="F13" s="1">
        <v>43017</v>
      </c>
      <c r="G13" s="1">
        <v>43026</v>
      </c>
      <c r="H13">
        <v>4</v>
      </c>
      <c r="I13">
        <v>28.48</v>
      </c>
      <c r="J13">
        <v>3</v>
      </c>
      <c r="K13">
        <v>35.208142000000002</v>
      </c>
      <c r="L13">
        <v>-97.335610999999986</v>
      </c>
      <c r="M13" s="5">
        <f>ACOS(COS(RADIANS(90-$P$2)) *COS(RADIANS(90-Table2237[[#This Row],[Latitude]])) +SIN(RADIANS(90-$P$2)) *SIN(RADIANS(90-Table2237[[#This Row],[Latitude]])) *COS(RADIANS($Q$2-Table2237[[#This Row],[Longitude]]))) *3958.756</f>
        <v>6.2685173478590626</v>
      </c>
      <c r="N13" s="5">
        <f>Table22[[#This Row],[Permit Approval Date]]-Table22[[#This Row],[Permit Submitted Date]]</f>
        <v>9</v>
      </c>
    </row>
    <row r="14" spans="1:17" hidden="1">
      <c r="A14" t="str">
        <f>"Norman"</f>
        <v>Norman</v>
      </c>
      <c r="B14">
        <v>0</v>
      </c>
      <c r="D14">
        <v>1</v>
      </c>
      <c r="E14">
        <v>9</v>
      </c>
      <c r="F14" s="1">
        <v>43073</v>
      </c>
      <c r="G14" s="1">
        <v>43082</v>
      </c>
      <c r="H14">
        <v>4</v>
      </c>
      <c r="I14">
        <v>29.53</v>
      </c>
      <c r="J14">
        <v>0</v>
      </c>
      <c r="K14">
        <v>35.272937899999995</v>
      </c>
      <c r="L14">
        <v>-96.956161600000001</v>
      </c>
      <c r="M14" s="5">
        <f>ACOS(COS(RADIANS(90-$P$2)) *COS(RADIANS(90-Table2237[[#This Row],[Latitude]])) +SIN(RADIANS(90-$P$2)) *SIN(RADIANS(90-Table2237[[#This Row],[Latitude]])) *COS(RADIANS($Q$2-Table2237[[#This Row],[Longitude]]))) *3958.756</f>
        <v>28.060331074102265</v>
      </c>
      <c r="N14" s="5">
        <f>Table22[[#This Row],[Permit Approval Date]]-Table22[[#This Row],[Permit Submitted Date]]</f>
        <v>0</v>
      </c>
    </row>
    <row r="15" spans="1:17" hidden="1">
      <c r="A15" t="str">
        <f>"Norman"</f>
        <v>Norman</v>
      </c>
      <c r="B15">
        <v>0</v>
      </c>
      <c r="D15">
        <v>1</v>
      </c>
      <c r="E15">
        <v>9</v>
      </c>
      <c r="F15" s="1">
        <v>43080</v>
      </c>
      <c r="G15" s="1">
        <v>43080</v>
      </c>
      <c r="H15">
        <v>4</v>
      </c>
      <c r="I15">
        <v>26.39</v>
      </c>
      <c r="J15">
        <v>0</v>
      </c>
      <c r="K15">
        <v>34.962937899999993</v>
      </c>
      <c r="L15">
        <v>-97.966161600000007</v>
      </c>
      <c r="M15" s="5">
        <f>ACOS(COS(RADIANS(90-$P$2)) *COS(RADIANS(90-Table2237[[#This Row],[Latitude]])) +SIN(RADIANS(90-$P$2)) *SIN(RADIANS(90-Table2237[[#This Row],[Latitude]])) *COS(RADIANS($Q$2-Table2237[[#This Row],[Longitude]]))) *3958.756</f>
        <v>33.838764252834551</v>
      </c>
      <c r="N15" s="5">
        <f>Table22[[#This Row],[Permit Approval Date]]-Table22[[#This Row],[Permit Submitted Date]]</f>
        <v>2</v>
      </c>
    </row>
    <row r="16" spans="1:17" hidden="1">
      <c r="A16" t="str">
        <f>"Norman"</f>
        <v>Norman</v>
      </c>
      <c r="B16">
        <v>0</v>
      </c>
      <c r="D16">
        <v>1</v>
      </c>
      <c r="E16">
        <v>10</v>
      </c>
      <c r="F16" s="1">
        <v>42380</v>
      </c>
      <c r="G16" s="1">
        <v>42388</v>
      </c>
      <c r="H16">
        <v>5</v>
      </c>
      <c r="I16">
        <v>40</v>
      </c>
      <c r="J16">
        <v>0</v>
      </c>
      <c r="K16">
        <v>35.352937899999993</v>
      </c>
      <c r="L16">
        <v>-97.196161599999996</v>
      </c>
      <c r="M16" s="5">
        <f>ACOS(COS(RADIANS(90-$P$2)) *COS(RADIANS(90-Table2237[[#This Row],[Latitude]])) +SIN(RADIANS(90-$P$2)) *SIN(RADIANS(90-Table2237[[#This Row],[Latitude]])) *COS(RADIANS($Q$2-Table2237[[#This Row],[Longitude]]))) *3958.756</f>
        <v>17.393696381103698</v>
      </c>
      <c r="N16" s="5">
        <f>Table22[[#This Row],[Permit Approval Date]]-Table22[[#This Row],[Permit Submitted Date]]</f>
        <v>9</v>
      </c>
    </row>
    <row r="17" spans="1:14" hidden="1">
      <c r="A17" t="str">
        <f>"Norman"</f>
        <v>Norman</v>
      </c>
      <c r="B17">
        <v>0</v>
      </c>
      <c r="D17">
        <v>1</v>
      </c>
      <c r="E17">
        <v>10</v>
      </c>
      <c r="F17" s="1">
        <v>42389</v>
      </c>
      <c r="G17" s="1">
        <v>42391</v>
      </c>
      <c r="H17">
        <v>5</v>
      </c>
      <c r="I17">
        <v>39</v>
      </c>
      <c r="J17">
        <v>0</v>
      </c>
      <c r="K17">
        <v>35.032937899999993</v>
      </c>
      <c r="L17">
        <v>-97.296161600000005</v>
      </c>
      <c r="M17" s="5">
        <f>ACOS(COS(RADIANS(90-$P$2)) *COS(RADIANS(90-Table2237[[#This Row],[Latitude]])) +SIN(RADIANS(90-$P$2)) *SIN(RADIANS(90-Table2237[[#This Row],[Latitude]])) *COS(RADIANS($Q$2-Table2237[[#This Row],[Longitude]]))) *3958.756</f>
        <v>14.676419165841784</v>
      </c>
      <c r="N17" s="5">
        <f>Table22[[#This Row],[Permit Approval Date]]-Table22[[#This Row],[Permit Submitted Date]]</f>
        <v>3</v>
      </c>
    </row>
    <row r="18" spans="1:14" hidden="1">
      <c r="A18" t="str">
        <f>"Norman"</f>
        <v>Norman</v>
      </c>
      <c r="B18">
        <v>0</v>
      </c>
      <c r="D18">
        <v>1</v>
      </c>
      <c r="E18">
        <v>10</v>
      </c>
      <c r="F18" s="1">
        <v>42391</v>
      </c>
      <c r="G18" s="1">
        <v>42397</v>
      </c>
      <c r="H18">
        <v>6</v>
      </c>
      <c r="I18">
        <v>43</v>
      </c>
      <c r="J18">
        <v>0</v>
      </c>
      <c r="K18">
        <v>35.482937899999996</v>
      </c>
      <c r="L18">
        <v>-97.206161600000001</v>
      </c>
      <c r="M18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8" s="5">
        <f>Table22[[#This Row],[Permit Approval Date]]-Table22[[#This Row],[Permit Submitted Date]]</f>
        <v>2</v>
      </c>
    </row>
    <row r="19" spans="1:14" hidden="1">
      <c r="A19" t="str">
        <f>"Norman"</f>
        <v>Norman</v>
      </c>
      <c r="B19">
        <v>0</v>
      </c>
      <c r="D19">
        <v>1</v>
      </c>
      <c r="E19">
        <v>10</v>
      </c>
      <c r="F19" s="1">
        <v>42422</v>
      </c>
      <c r="G19" s="1">
        <v>42425</v>
      </c>
      <c r="H19">
        <v>5</v>
      </c>
      <c r="I19">
        <v>42</v>
      </c>
      <c r="J19">
        <v>0</v>
      </c>
      <c r="K19">
        <v>35.042937899999998</v>
      </c>
      <c r="L19">
        <v>-97.486161600000003</v>
      </c>
      <c r="M19" s="5">
        <f>ACOS(COS(RADIANS(90-$P$2)) *COS(RADIANS(90-Table2237[[#This Row],[Latitude]])) +SIN(RADIANS(90-$P$2)) *SIN(RADIANS(90-Table2237[[#This Row],[Latitude]])) *COS(RADIANS($Q$2-Table2237[[#This Row],[Longitude]]))) *3958.756</f>
        <v>11.490650529451814</v>
      </c>
      <c r="N19" s="5">
        <f>Table22[[#This Row],[Permit Approval Date]]-Table22[[#This Row],[Permit Submitted Date]]</f>
        <v>0</v>
      </c>
    </row>
    <row r="20" spans="1:14" hidden="1">
      <c r="A20" t="str">
        <f>"Norman"</f>
        <v>Norman</v>
      </c>
      <c r="B20">
        <v>0</v>
      </c>
      <c r="D20">
        <v>1</v>
      </c>
      <c r="E20">
        <v>10</v>
      </c>
      <c r="F20" s="1">
        <v>42457</v>
      </c>
      <c r="G20" s="1">
        <v>42457</v>
      </c>
      <c r="H20">
        <v>7</v>
      </c>
      <c r="I20">
        <v>59.5</v>
      </c>
      <c r="J20">
        <v>0</v>
      </c>
      <c r="K20">
        <v>35.772937899999995</v>
      </c>
      <c r="L20">
        <v>-97.106161600000007</v>
      </c>
      <c r="M20" s="5">
        <f>ACOS(COS(RADIANS(90-$P$2)) *COS(RADIANS(90-Table2237[[#This Row],[Latitude]])) +SIN(RADIANS(90-$P$2)) *SIN(RADIANS(90-Table2237[[#This Row],[Latitude]])) *COS(RADIANS($Q$2-Table2237[[#This Row],[Longitude]]))) *3958.756</f>
        <v>43.599087585857838</v>
      </c>
      <c r="N20" s="5">
        <f>Table22[[#This Row],[Permit Approval Date]]-Table22[[#This Row],[Permit Submitted Date]]</f>
        <v>0</v>
      </c>
    </row>
    <row r="21" spans="1:14" hidden="1">
      <c r="A21" t="str">
        <f>"Norman"</f>
        <v>Norman</v>
      </c>
      <c r="B21">
        <v>0</v>
      </c>
      <c r="D21">
        <v>1</v>
      </c>
      <c r="E21">
        <v>10</v>
      </c>
      <c r="F21" s="1">
        <v>42474</v>
      </c>
      <c r="G21" s="1">
        <v>42474</v>
      </c>
      <c r="H21">
        <v>4</v>
      </c>
      <c r="I21">
        <v>12.5</v>
      </c>
      <c r="J21">
        <v>0</v>
      </c>
      <c r="K21">
        <v>35.162937899999996</v>
      </c>
      <c r="L21">
        <v>-96.9261616</v>
      </c>
      <c r="M21" s="5">
        <f>ACOS(COS(RADIANS(90-$P$2)) *COS(RADIANS(90-Table2237[[#This Row],[Latitude]])) +SIN(RADIANS(90-$P$2)) *SIN(RADIANS(90-Table2237[[#This Row],[Latitude]])) *COS(RADIANS($Q$2-Table2237[[#This Row],[Longitude]]))) *3958.756</f>
        <v>29.540907678509793</v>
      </c>
      <c r="N21" s="5">
        <f>Table22[[#This Row],[Permit Approval Date]]-Table22[[#This Row],[Permit Submitted Date]]</f>
        <v>15</v>
      </c>
    </row>
    <row r="22" spans="1:14" hidden="1">
      <c r="A22" t="str">
        <f>"Norman"</f>
        <v>Norman</v>
      </c>
      <c r="B22">
        <v>0</v>
      </c>
      <c r="D22">
        <v>1</v>
      </c>
      <c r="E22">
        <v>10</v>
      </c>
      <c r="F22" s="1">
        <v>42478</v>
      </c>
      <c r="G22" s="1">
        <v>42486</v>
      </c>
      <c r="H22">
        <v>4</v>
      </c>
      <c r="I22">
        <v>32</v>
      </c>
      <c r="J22">
        <v>0</v>
      </c>
      <c r="K22">
        <v>35.062937899999994</v>
      </c>
      <c r="L22">
        <v>-97.446161599999996</v>
      </c>
      <c r="M22" s="5">
        <f>ACOS(COS(RADIANS(90-$P$2)) *COS(RADIANS(90-Table2237[[#This Row],[Latitude]])) +SIN(RADIANS(90-$P$2)) *SIN(RADIANS(90-Table2237[[#This Row],[Latitude]])) *COS(RADIANS($Q$2-Table2237[[#This Row],[Longitude]]))) *3958.756</f>
        <v>9.8894375944299533</v>
      </c>
      <c r="N22" s="5">
        <f>Table22[[#This Row],[Permit Approval Date]]-Table22[[#This Row],[Permit Submitted Date]]</f>
        <v>15</v>
      </c>
    </row>
    <row r="23" spans="1:14" hidden="1">
      <c r="A23" t="str">
        <f>"Norman"</f>
        <v>Norman</v>
      </c>
      <c r="B23">
        <v>0</v>
      </c>
      <c r="D23">
        <v>1</v>
      </c>
      <c r="E23">
        <v>10</v>
      </c>
      <c r="F23" s="1">
        <v>42494</v>
      </c>
      <c r="G23" s="1">
        <v>42515</v>
      </c>
      <c r="H23">
        <v>3</v>
      </c>
      <c r="I23">
        <v>24</v>
      </c>
      <c r="J23">
        <v>0</v>
      </c>
      <c r="K23">
        <v>35.192937899999997</v>
      </c>
      <c r="L23">
        <v>-97.396161599999999</v>
      </c>
      <c r="M23" s="5">
        <f>ACOS(COS(RADIANS(90-$P$2)) *COS(RADIANS(90-Table2237[[#This Row],[Latitude]])) +SIN(RADIANS(90-$P$2)) *SIN(RADIANS(90-Table2237[[#This Row],[Latitude]])) *COS(RADIANS($Q$2-Table2237[[#This Row],[Longitude]]))) *3958.756</f>
        <v>2.9897876398657939</v>
      </c>
      <c r="N23" s="5">
        <f>Table22[[#This Row],[Permit Approval Date]]-Table22[[#This Row],[Permit Submitted Date]]</f>
        <v>9</v>
      </c>
    </row>
    <row r="24" spans="1:14" hidden="1">
      <c r="A24" t="str">
        <f>"Norman"</f>
        <v>Norman</v>
      </c>
      <c r="B24">
        <v>0</v>
      </c>
      <c r="D24">
        <v>1</v>
      </c>
      <c r="E24">
        <v>10</v>
      </c>
      <c r="F24" s="1">
        <v>42522</v>
      </c>
      <c r="G24" s="1">
        <v>42527</v>
      </c>
      <c r="H24">
        <v>11</v>
      </c>
      <c r="I24">
        <v>80</v>
      </c>
      <c r="J24">
        <v>2.5</v>
      </c>
      <c r="K24">
        <v>35.032937899999993</v>
      </c>
      <c r="L24">
        <v>-97.296161600000005</v>
      </c>
      <c r="M24" s="5">
        <f>ACOS(COS(RADIANS(90-$P$2)) *COS(RADIANS(90-Table2237[[#This Row],[Latitude]])) +SIN(RADIANS(90-$P$2)) *SIN(RADIANS(90-Table2237[[#This Row],[Latitude]])) *COS(RADIANS($Q$2-Table2237[[#This Row],[Longitude]]))) *3958.756</f>
        <v>14.676419165841784</v>
      </c>
      <c r="N24" s="5">
        <f>Table22[[#This Row],[Permit Approval Date]]-Table22[[#This Row],[Permit Submitted Date]]</f>
        <v>6</v>
      </c>
    </row>
    <row r="25" spans="1:14" hidden="1">
      <c r="A25" t="str">
        <f>"Norman"</f>
        <v>Norman</v>
      </c>
      <c r="B25">
        <v>0</v>
      </c>
      <c r="D25">
        <v>1</v>
      </c>
      <c r="E25">
        <v>10</v>
      </c>
      <c r="F25" s="1">
        <v>42545</v>
      </c>
      <c r="G25" s="1">
        <v>42549</v>
      </c>
      <c r="H25">
        <v>3</v>
      </c>
      <c r="I25">
        <v>22</v>
      </c>
      <c r="J25">
        <v>0</v>
      </c>
      <c r="K25">
        <v>35.482937899999996</v>
      </c>
      <c r="L25">
        <v>-97.206161600000001</v>
      </c>
      <c r="M25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25" s="5">
        <f>Table22[[#This Row],[Permit Approval Date]]-Table22[[#This Row],[Permit Submitted Date]]</f>
        <v>5</v>
      </c>
    </row>
    <row r="26" spans="1:14" hidden="1">
      <c r="A26" t="str">
        <f>"Norman"</f>
        <v>Norman</v>
      </c>
      <c r="B26">
        <v>0</v>
      </c>
      <c r="D26">
        <v>1</v>
      </c>
      <c r="E26">
        <v>10</v>
      </c>
      <c r="F26" s="1">
        <v>42562</v>
      </c>
      <c r="G26" s="1">
        <v>42565</v>
      </c>
      <c r="H26">
        <v>9</v>
      </c>
      <c r="I26">
        <v>64</v>
      </c>
      <c r="J26">
        <v>5</v>
      </c>
      <c r="K26">
        <v>35.482937899999996</v>
      </c>
      <c r="L26">
        <v>-97.206161600000001</v>
      </c>
      <c r="M26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26" s="5">
        <f>Table22[[#This Row],[Permit Approval Date]]-Table22[[#This Row],[Permit Submitted Date]]</f>
        <v>12</v>
      </c>
    </row>
    <row r="27" spans="1:14" hidden="1">
      <c r="A27" t="str">
        <f>"Norman"</f>
        <v>Norman</v>
      </c>
      <c r="B27">
        <v>0</v>
      </c>
      <c r="D27">
        <v>1</v>
      </c>
      <c r="E27">
        <v>10</v>
      </c>
      <c r="F27" s="1">
        <v>42636</v>
      </c>
      <c r="G27" s="1">
        <v>42647</v>
      </c>
      <c r="H27">
        <v>4</v>
      </c>
      <c r="I27">
        <v>23.05</v>
      </c>
      <c r="J27">
        <v>0</v>
      </c>
      <c r="K27">
        <v>35.632937899999995</v>
      </c>
      <c r="L27">
        <v>-97.506161599999999</v>
      </c>
      <c r="M27" s="5">
        <f>ACOS(COS(RADIANS(90-$P$2)) *COS(RADIANS(90-Table2237[[#This Row],[Latitude]])) +SIN(RADIANS(90-$P$2)) *SIN(RADIANS(90-Table2237[[#This Row],[Latitude]])) *COS(RADIANS($Q$2-Table2237[[#This Row],[Longitude]]))) *3958.756</f>
        <v>29.683728221432123</v>
      </c>
      <c r="N27" s="5">
        <f>Table22[[#This Row],[Permit Approval Date]]-Table22[[#This Row],[Permit Submitted Date]]</f>
        <v>5</v>
      </c>
    </row>
    <row r="28" spans="1:14" hidden="1">
      <c r="A28" t="str">
        <f>"Norman"</f>
        <v>Norman</v>
      </c>
      <c r="B28">
        <v>0</v>
      </c>
      <c r="D28">
        <v>1</v>
      </c>
      <c r="E28">
        <v>10</v>
      </c>
      <c r="F28" s="1">
        <v>42646</v>
      </c>
      <c r="G28" s="1">
        <v>42646</v>
      </c>
      <c r="H28">
        <v>4</v>
      </c>
      <c r="I28">
        <v>28.840000000000003</v>
      </c>
      <c r="J28">
        <v>0</v>
      </c>
      <c r="K28">
        <v>34.902937899999998</v>
      </c>
      <c r="L28">
        <v>-97.886161600000008</v>
      </c>
      <c r="M28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28" s="5">
        <f>Table22[[#This Row],[Permit Approval Date]]-Table22[[#This Row],[Permit Submitted Date]]</f>
        <v>0</v>
      </c>
    </row>
    <row r="29" spans="1:14" hidden="1">
      <c r="A29" t="str">
        <f>"Norman"</f>
        <v>Norman</v>
      </c>
      <c r="B29">
        <v>0</v>
      </c>
      <c r="D29">
        <v>1</v>
      </c>
      <c r="E29">
        <v>10</v>
      </c>
      <c r="F29" s="1">
        <v>42669</v>
      </c>
      <c r="G29" s="1">
        <v>42671</v>
      </c>
      <c r="H29">
        <v>3</v>
      </c>
      <c r="I29">
        <v>24.67</v>
      </c>
      <c r="J29">
        <v>0</v>
      </c>
      <c r="K29">
        <v>35.732937899999996</v>
      </c>
      <c r="L29">
        <v>-96.936161600000005</v>
      </c>
      <c r="M29" s="5">
        <f>ACOS(COS(RADIANS(90-$P$2)) *COS(RADIANS(90-Table2237[[#This Row],[Latitude]])) +SIN(RADIANS(90-$P$2)) *SIN(RADIANS(90-Table2237[[#This Row],[Latitude]])) *COS(RADIANS($Q$2-Table2237[[#This Row],[Longitude]]))) *3958.756</f>
        <v>46.370733487732394</v>
      </c>
      <c r="N29" s="5">
        <f>Table22[[#This Row],[Permit Approval Date]]-Table22[[#This Row],[Permit Submitted Date]]</f>
        <v>0</v>
      </c>
    </row>
    <row r="30" spans="1:14">
      <c r="A30" t="str">
        <f>"Norman"</f>
        <v>Norman</v>
      </c>
      <c r="B30">
        <v>0</v>
      </c>
      <c r="C30">
        <v>1</v>
      </c>
      <c r="D30">
        <v>1</v>
      </c>
      <c r="E30">
        <v>10</v>
      </c>
      <c r="F30" s="1">
        <v>42670</v>
      </c>
      <c r="G30" s="1">
        <v>42670</v>
      </c>
      <c r="H30">
        <v>5</v>
      </c>
      <c r="I30">
        <v>41.08</v>
      </c>
      <c r="J30">
        <v>11.17</v>
      </c>
      <c r="K30">
        <v>34.962937899999993</v>
      </c>
      <c r="L30">
        <v>-97.966161600000007</v>
      </c>
      <c r="M30" s="5">
        <f>ACOS(COS(RADIANS(90-$P$2)) *COS(RADIANS(90-Table2237[[#This Row],[Latitude]])) +SIN(RADIANS(90-$P$2)) *SIN(RADIANS(90-Table2237[[#This Row],[Latitude]])) *COS(RADIANS($Q$2-Table2237[[#This Row],[Longitude]]))) *3958.756</f>
        <v>33.838764252834551</v>
      </c>
      <c r="N30" s="5">
        <f>Table22[[#This Row],[Permit Approval Date]]-Table22[[#This Row],[Permit Submitted Date]]</f>
        <v>0</v>
      </c>
    </row>
    <row r="31" spans="1:14" hidden="1">
      <c r="A31" t="str">
        <f>"Norman"</f>
        <v>Norman</v>
      </c>
      <c r="B31">
        <v>0</v>
      </c>
      <c r="D31">
        <v>1</v>
      </c>
      <c r="E31">
        <v>10</v>
      </c>
      <c r="F31" s="1">
        <v>42670</v>
      </c>
      <c r="G31" s="1">
        <v>42676</v>
      </c>
      <c r="H31">
        <v>3</v>
      </c>
      <c r="I31">
        <v>28.85</v>
      </c>
      <c r="J31">
        <v>0</v>
      </c>
      <c r="K31">
        <v>35.282937899999993</v>
      </c>
      <c r="L31">
        <v>-96.756161599999999</v>
      </c>
      <c r="M31" s="5">
        <f>ACOS(COS(RADIANS(90-$P$2)) *COS(RADIANS(90-Table2237[[#This Row],[Latitude]])) +SIN(RADIANS(90-$P$2)) *SIN(RADIANS(90-Table2237[[#This Row],[Latitude]])) *COS(RADIANS($Q$2-Table2237[[#This Row],[Longitude]]))) *3958.756</f>
        <v>39.321591610794655</v>
      </c>
      <c r="N31" s="5">
        <f>Table22[[#This Row],[Permit Approval Date]]-Table22[[#This Row],[Permit Submitted Date]]</f>
        <v>0</v>
      </c>
    </row>
    <row r="32" spans="1:14" hidden="1">
      <c r="A32" t="str">
        <f>"Norman"</f>
        <v>Norman</v>
      </c>
      <c r="B32">
        <v>0</v>
      </c>
      <c r="D32">
        <v>1</v>
      </c>
      <c r="E32">
        <v>10</v>
      </c>
      <c r="F32" s="1">
        <v>42681</v>
      </c>
      <c r="G32" s="1">
        <v>42681</v>
      </c>
      <c r="H32">
        <v>3</v>
      </c>
      <c r="I32">
        <v>24.500000000000004</v>
      </c>
      <c r="J32">
        <v>0</v>
      </c>
      <c r="K32">
        <v>35.232937899999996</v>
      </c>
      <c r="L32">
        <v>-97.006161599999999</v>
      </c>
      <c r="M32" s="5">
        <f>ACOS(COS(RADIANS(90-$P$2)) *COS(RADIANS(90-Table2237[[#This Row],[Latitude]])) +SIN(RADIANS(90-$P$2)) *SIN(RADIANS(90-Table2237[[#This Row],[Latitude]])) *COS(RADIANS($Q$2-Table2237[[#This Row],[Longitude]]))) *3958.756</f>
        <v>24.931120266161376</v>
      </c>
      <c r="N32" s="5">
        <f>Table22[[#This Row],[Permit Approval Date]]-Table22[[#This Row],[Permit Submitted Date]]</f>
        <v>0</v>
      </c>
    </row>
    <row r="33" spans="1:14" hidden="1">
      <c r="A33" t="str">
        <f>"Norman"</f>
        <v>Norman</v>
      </c>
      <c r="B33">
        <v>0</v>
      </c>
      <c r="D33">
        <v>1</v>
      </c>
      <c r="E33">
        <v>10</v>
      </c>
      <c r="F33" s="1">
        <v>42752</v>
      </c>
      <c r="G33" s="1">
        <v>42759</v>
      </c>
      <c r="H33">
        <v>3</v>
      </c>
      <c r="I33">
        <v>13.469999999999999</v>
      </c>
      <c r="J33">
        <v>0</v>
      </c>
      <c r="K33">
        <v>35.232937899999996</v>
      </c>
      <c r="L33">
        <v>-97.296161600000005</v>
      </c>
      <c r="M33" s="5">
        <f>ACOS(COS(RADIANS(90-$P$2)) *COS(RADIANS(90-Table2237[[#This Row],[Latitude]])) +SIN(RADIANS(90-$P$2)) *SIN(RADIANS(90-Table2237[[#This Row],[Latitude]])) *COS(RADIANS($Q$2-Table2237[[#This Row],[Longitude]]))) *3958.756</f>
        <v>8.6932116417485545</v>
      </c>
      <c r="N33" s="5">
        <f>Table22[[#This Row],[Permit Approval Date]]-Table22[[#This Row],[Permit Submitted Date]]</f>
        <v>8</v>
      </c>
    </row>
    <row r="34" spans="1:14">
      <c r="A34" t="str">
        <f>"Norman"</f>
        <v>Norman</v>
      </c>
      <c r="B34">
        <v>0</v>
      </c>
      <c r="C34">
        <v>1</v>
      </c>
      <c r="D34">
        <v>1</v>
      </c>
      <c r="E34">
        <v>10</v>
      </c>
      <c r="F34" s="1">
        <v>42772</v>
      </c>
      <c r="G34" s="1">
        <v>42781</v>
      </c>
      <c r="H34">
        <v>12</v>
      </c>
      <c r="I34">
        <v>45.670000000000009</v>
      </c>
      <c r="J34">
        <v>12</v>
      </c>
      <c r="K34">
        <v>35.212937899999993</v>
      </c>
      <c r="L34">
        <v>-97.576161600000006</v>
      </c>
      <c r="M34" s="5">
        <f>ACOS(COS(RADIANS(90-$P$2)) *COS(RADIANS(90-Table2237[[#This Row],[Latitude]])) +SIN(RADIANS(90-$P$2)) *SIN(RADIANS(90-Table2237[[#This Row],[Latitude]])) *COS(RADIANS($Q$2-Table2237[[#This Row],[Longitude]]))) *3958.756</f>
        <v>7.3284066219263675</v>
      </c>
      <c r="N34" s="5">
        <f>Table22[[#This Row],[Permit Approval Date]]-Table22[[#This Row],[Permit Submitted Date]]</f>
        <v>1</v>
      </c>
    </row>
    <row r="35" spans="1:14" hidden="1">
      <c r="A35" t="str">
        <f>"Norman"</f>
        <v>Norman</v>
      </c>
      <c r="B35">
        <v>0</v>
      </c>
      <c r="D35">
        <v>1</v>
      </c>
      <c r="E35">
        <v>10</v>
      </c>
      <c r="F35" s="1">
        <v>42794</v>
      </c>
      <c r="G35" s="1">
        <v>42794</v>
      </c>
      <c r="H35">
        <v>4</v>
      </c>
      <c r="I35">
        <v>39.08</v>
      </c>
      <c r="J35">
        <v>0</v>
      </c>
      <c r="K35">
        <v>36.002937899999999</v>
      </c>
      <c r="L35">
        <v>-97.346161600000002</v>
      </c>
      <c r="M35" s="5">
        <f>ACOS(COS(RADIANS(90-$P$2)) *COS(RADIANS(90-Table2237[[#This Row],[Latitude]])) +SIN(RADIANS(90-$P$2)) *SIN(RADIANS(90-Table2237[[#This Row],[Latitude]])) *COS(RADIANS($Q$2-Table2237[[#This Row],[Longitude]]))) *3958.756</f>
        <v>55.346772048503162</v>
      </c>
      <c r="N35" s="5">
        <f>Table22[[#This Row],[Permit Approval Date]]-Table22[[#This Row],[Permit Submitted Date]]</f>
        <v>8</v>
      </c>
    </row>
    <row r="36" spans="1:14" hidden="1">
      <c r="A36" t="str">
        <f>"Norman"</f>
        <v>Norman</v>
      </c>
      <c r="B36">
        <v>1</v>
      </c>
      <c r="D36">
        <v>1</v>
      </c>
      <c r="E36">
        <v>10</v>
      </c>
      <c r="F36" s="1">
        <v>42810</v>
      </c>
      <c r="G36" s="1">
        <v>42823</v>
      </c>
      <c r="H36">
        <v>7</v>
      </c>
      <c r="I36">
        <v>45.870000000000005</v>
      </c>
      <c r="J36">
        <v>0.5</v>
      </c>
      <c r="K36">
        <v>35.210556999999994</v>
      </c>
      <c r="L36">
        <v>-97.610181400000016</v>
      </c>
      <c r="M36" s="5">
        <f>ACOS(COS(RADIANS(90-$P$2)) *COS(RADIANS(90-Table2237[[#This Row],[Latitude]])) +SIN(RADIANS(90-$P$2)) *SIN(RADIANS(90-Table2237[[#This Row],[Latitude]])) *COS(RADIANS($Q$2-Table2237[[#This Row],[Longitude]]))) *3958.756</f>
        <v>9.2388710109045373</v>
      </c>
      <c r="N36" s="5">
        <f>Table22[[#This Row],[Permit Approval Date]]-Table22[[#This Row],[Permit Submitted Date]]</f>
        <v>3</v>
      </c>
    </row>
    <row r="37" spans="1:14">
      <c r="A37" t="str">
        <f>"Norman"</f>
        <v>Norman</v>
      </c>
      <c r="B37">
        <v>1</v>
      </c>
      <c r="C37">
        <v>1</v>
      </c>
      <c r="D37">
        <v>1</v>
      </c>
      <c r="E37">
        <v>10</v>
      </c>
      <c r="F37" s="1">
        <v>42810</v>
      </c>
      <c r="G37" s="1">
        <v>42823</v>
      </c>
      <c r="H37">
        <v>6</v>
      </c>
      <c r="I37">
        <v>13.86</v>
      </c>
      <c r="J37">
        <v>9.9</v>
      </c>
      <c r="K37">
        <v>35.180556999999993</v>
      </c>
      <c r="L37">
        <v>-97.540181399999994</v>
      </c>
      <c r="M37" s="5">
        <f>ACOS(COS(RADIANS(90-$P$2)) *COS(RADIANS(90-Table2237[[#This Row],[Latitude]])) +SIN(RADIANS(90-$P$2)) *SIN(RADIANS(90-Table2237[[#This Row],[Latitude]])) *COS(RADIANS($Q$2-Table2237[[#This Row],[Longitude]]))) *3958.756</f>
        <v>5.5692151990718619</v>
      </c>
      <c r="N37" s="5">
        <f>Table22[[#This Row],[Permit Approval Date]]-Table22[[#This Row],[Permit Submitted Date]]</f>
        <v>0</v>
      </c>
    </row>
    <row r="38" spans="1:14" hidden="1">
      <c r="A38" t="str">
        <f>"Norman"</f>
        <v>Norman</v>
      </c>
      <c r="B38">
        <v>1</v>
      </c>
      <c r="D38">
        <v>1</v>
      </c>
      <c r="E38">
        <v>10</v>
      </c>
      <c r="F38" s="1">
        <v>42822</v>
      </c>
      <c r="G38" s="1">
        <v>42838</v>
      </c>
      <c r="H38">
        <v>5</v>
      </c>
      <c r="I38">
        <v>37.86</v>
      </c>
      <c r="J38">
        <v>0</v>
      </c>
      <c r="K38">
        <v>35.060296100000002</v>
      </c>
      <c r="L38">
        <v>-96.406200200000001</v>
      </c>
      <c r="M38" s="5">
        <f>ACOS(COS(RADIANS(90-$P$2)) *COS(RADIANS(90-Table2237[[#This Row],[Latitude]])) +SIN(RADIANS(90-$P$2)) *SIN(RADIANS(90-Table2237[[#This Row],[Latitude]])) *COS(RADIANS($Q$2-Table2237[[#This Row],[Longitude]]))) *3958.756</f>
        <v>59.645787478648849</v>
      </c>
      <c r="N38" s="5">
        <f>Table22[[#This Row],[Permit Approval Date]]-Table22[[#This Row],[Permit Submitted Date]]</f>
        <v>3</v>
      </c>
    </row>
    <row r="39" spans="1:14" hidden="1">
      <c r="A39" t="str">
        <f>"Norman"</f>
        <v>Norman</v>
      </c>
      <c r="B39">
        <v>1</v>
      </c>
      <c r="D39">
        <v>1</v>
      </c>
      <c r="E39">
        <v>10</v>
      </c>
      <c r="F39" s="1">
        <v>42829</v>
      </c>
      <c r="G39" s="1">
        <v>42851</v>
      </c>
      <c r="H39">
        <v>7</v>
      </c>
      <c r="I39">
        <v>48.620000000000005</v>
      </c>
      <c r="J39">
        <v>0</v>
      </c>
      <c r="K39">
        <v>35.200296100000003</v>
      </c>
      <c r="L39">
        <v>-97.456200200000012</v>
      </c>
      <c r="M39" s="5">
        <f>ACOS(COS(RADIANS(90-$P$2)) *COS(RADIANS(90-Table2237[[#This Row],[Latitude]])) +SIN(RADIANS(90-$P$2)) *SIN(RADIANS(90-Table2237[[#This Row],[Latitude]])) *COS(RADIANS($Q$2-Table2237[[#This Row],[Longitude]]))) *3958.756</f>
        <v>0.67208451015404147</v>
      </c>
      <c r="N39" s="5">
        <f>Table22[[#This Row],[Permit Approval Date]]-Table22[[#This Row],[Permit Submitted Date]]</f>
        <v>8</v>
      </c>
    </row>
    <row r="40" spans="1:14" hidden="1">
      <c r="A40" t="str">
        <f>"Norman"</f>
        <v>Norman</v>
      </c>
      <c r="B40">
        <v>0</v>
      </c>
      <c r="D40">
        <v>1</v>
      </c>
      <c r="E40">
        <v>10</v>
      </c>
      <c r="F40" s="1">
        <v>42845</v>
      </c>
      <c r="G40" s="1">
        <v>42864</v>
      </c>
      <c r="H40">
        <v>3</v>
      </c>
      <c r="I40">
        <v>24.65</v>
      </c>
      <c r="J40">
        <v>0</v>
      </c>
      <c r="K40">
        <v>35.222937899999998</v>
      </c>
      <c r="L40">
        <v>-97.486161600000003</v>
      </c>
      <c r="M40" s="5">
        <f>ACOS(COS(RADIANS(90-$P$2)) *COS(RADIANS(90-Table2237[[#This Row],[Latitude]])) +SIN(RADIANS(90-$P$2)) *SIN(RADIANS(90-Table2237[[#This Row],[Latitude]])) *COS(RADIANS($Q$2-Table2237[[#This Row],[Longitude]]))) *3958.756</f>
        <v>2.5181217902147086</v>
      </c>
      <c r="N40" s="5">
        <f>Table22[[#This Row],[Permit Approval Date]]-Table22[[#This Row],[Permit Submitted Date]]</f>
        <v>9</v>
      </c>
    </row>
    <row r="41" spans="1:14" hidden="1">
      <c r="A41" t="str">
        <f>"Norman"</f>
        <v>Norman</v>
      </c>
      <c r="B41">
        <v>1</v>
      </c>
      <c r="D41">
        <v>1</v>
      </c>
      <c r="E41">
        <v>10</v>
      </c>
      <c r="F41" s="1">
        <v>42858</v>
      </c>
      <c r="G41" s="1">
        <v>42880</v>
      </c>
      <c r="H41">
        <v>5</v>
      </c>
      <c r="I41">
        <v>47.56</v>
      </c>
      <c r="J41">
        <v>0</v>
      </c>
      <c r="K41">
        <v>35.210556999999994</v>
      </c>
      <c r="L41">
        <v>-97.250181400000002</v>
      </c>
      <c r="M41" s="5">
        <f>ACOS(COS(RADIANS(90-$P$2)) *COS(RADIANS(90-Table2237[[#This Row],[Latitude]])) +SIN(RADIANS(90-$P$2)) *SIN(RADIANS(90-Table2237[[#This Row],[Latitude]])) *COS(RADIANS($Q$2-Table2237[[#This Row],[Longitude]]))) *3958.756</f>
        <v>11.093918915394083</v>
      </c>
      <c r="N41" s="5">
        <f>Table22[[#This Row],[Permit Approval Date]]-Table22[[#This Row],[Permit Submitted Date]]</f>
        <v>8</v>
      </c>
    </row>
    <row r="42" spans="1:14" hidden="1">
      <c r="A42" t="str">
        <f>"Norman"</f>
        <v>Norman</v>
      </c>
      <c r="B42">
        <v>1</v>
      </c>
      <c r="D42">
        <v>1</v>
      </c>
      <c r="E42">
        <v>10</v>
      </c>
      <c r="F42" s="1">
        <v>42858</v>
      </c>
      <c r="G42" s="1">
        <v>42874</v>
      </c>
      <c r="H42">
        <v>6</v>
      </c>
      <c r="I42">
        <v>41.959999999999994</v>
      </c>
      <c r="J42">
        <v>0</v>
      </c>
      <c r="K42">
        <v>35.200296100000003</v>
      </c>
      <c r="L42">
        <v>-97.456200200000012</v>
      </c>
      <c r="M42" s="5">
        <f>ACOS(COS(RADIANS(90-$P$2)) *COS(RADIANS(90-Table2237[[#This Row],[Latitude]])) +SIN(RADIANS(90-$P$2)) *SIN(RADIANS(90-Table2237[[#This Row],[Latitude]])) *COS(RADIANS($Q$2-Table2237[[#This Row],[Longitude]]))) *3958.756</f>
        <v>0.67208451015404147</v>
      </c>
      <c r="N42" s="5">
        <f>Table22[[#This Row],[Permit Approval Date]]-Table22[[#This Row],[Permit Submitted Date]]</f>
        <v>0</v>
      </c>
    </row>
    <row r="43" spans="1:14" hidden="1">
      <c r="A43" t="str">
        <f>"Norman"</f>
        <v>Norman</v>
      </c>
      <c r="B43">
        <v>1</v>
      </c>
      <c r="D43">
        <v>1</v>
      </c>
      <c r="E43">
        <v>10</v>
      </c>
      <c r="F43" s="1">
        <v>42872</v>
      </c>
      <c r="G43" s="1">
        <v>42892</v>
      </c>
      <c r="H43">
        <v>4</v>
      </c>
      <c r="I43">
        <v>43.27</v>
      </c>
      <c r="J43">
        <v>0</v>
      </c>
      <c r="K43">
        <v>35.5002961</v>
      </c>
      <c r="L43">
        <v>-97.256200199999995</v>
      </c>
      <c r="M43" s="5">
        <f>ACOS(COS(RADIANS(90-$P$2)) *COS(RADIANS(90-Table2237[[#This Row],[Latitude]])) +SIN(RADIANS(90-$P$2)) *SIN(RADIANS(90-Table2237[[#This Row],[Latitude]])) *COS(RADIANS($Q$2-Table2237[[#This Row],[Longitude]]))) *3958.756</f>
        <v>22.987352644938845</v>
      </c>
      <c r="N43" s="5">
        <f>Table22[[#This Row],[Permit Approval Date]]-Table22[[#This Row],[Permit Submitted Date]]</f>
        <v>0</v>
      </c>
    </row>
    <row r="44" spans="1:14" hidden="1">
      <c r="A44" t="str">
        <f>"Norman"</f>
        <v>Norman</v>
      </c>
      <c r="B44">
        <v>0</v>
      </c>
      <c r="D44">
        <v>1</v>
      </c>
      <c r="E44">
        <v>10</v>
      </c>
      <c r="F44" s="1">
        <v>42880</v>
      </c>
      <c r="G44" s="1">
        <v>42880</v>
      </c>
      <c r="H44">
        <v>1</v>
      </c>
      <c r="I44">
        <v>8.4700000000000006</v>
      </c>
      <c r="J44">
        <v>0</v>
      </c>
      <c r="K44">
        <v>36.262937899999997</v>
      </c>
      <c r="L44">
        <v>-97.766161600000004</v>
      </c>
      <c r="M44" s="5">
        <f>ACOS(COS(RADIANS(90-$P$2)) *COS(RADIANS(90-Table2237[[#This Row],[Latitude]])) +SIN(RADIANS(90-$P$2)) *SIN(RADIANS(90-Table2237[[#This Row],[Latitude]])) *COS(RADIANS($Q$2-Table2237[[#This Row],[Longitude]]))) *3958.756</f>
        <v>75.189491667285424</v>
      </c>
      <c r="N44" s="5">
        <f>Table22[[#This Row],[Permit Approval Date]]-Table22[[#This Row],[Permit Submitted Date]]</f>
        <v>7</v>
      </c>
    </row>
    <row r="45" spans="1:14" hidden="1">
      <c r="A45" t="str">
        <f>"Norman"</f>
        <v>Norman</v>
      </c>
      <c r="B45">
        <v>0</v>
      </c>
      <c r="D45">
        <v>1</v>
      </c>
      <c r="E45">
        <v>10</v>
      </c>
      <c r="F45" s="1">
        <v>42887</v>
      </c>
      <c r="G45" s="1">
        <v>42887</v>
      </c>
      <c r="H45">
        <v>4</v>
      </c>
      <c r="I45">
        <v>21.1</v>
      </c>
      <c r="J45">
        <v>0</v>
      </c>
      <c r="K45">
        <v>35.312937899999994</v>
      </c>
      <c r="L45">
        <v>-97.116161599999998</v>
      </c>
      <c r="M45" s="5">
        <f>ACOS(COS(RADIANS(90-$P$2)) *COS(RADIANS(90-Table2237[[#This Row],[Latitude]])) +SIN(RADIANS(90-$P$2)) *SIN(RADIANS(90-Table2237[[#This Row],[Latitude]])) *COS(RADIANS($Q$2-Table2237[[#This Row],[Longitude]]))) *3958.756</f>
        <v>20.0526662182363</v>
      </c>
      <c r="N45" s="5">
        <f>Table22[[#This Row],[Permit Approval Date]]-Table22[[#This Row],[Permit Submitted Date]]</f>
        <v>0</v>
      </c>
    </row>
    <row r="46" spans="1:14" hidden="1">
      <c r="A46" t="str">
        <f>"Norman"</f>
        <v>Norman</v>
      </c>
      <c r="B46">
        <v>0</v>
      </c>
      <c r="D46">
        <v>1</v>
      </c>
      <c r="E46">
        <v>10</v>
      </c>
      <c r="F46" s="1">
        <v>42891</v>
      </c>
      <c r="G46" s="1">
        <v>42898</v>
      </c>
      <c r="H46">
        <v>5</v>
      </c>
      <c r="I46">
        <v>22.89</v>
      </c>
      <c r="J46">
        <v>0</v>
      </c>
      <c r="K46">
        <v>35.192937899999997</v>
      </c>
      <c r="L46">
        <v>-97.496161600000008</v>
      </c>
      <c r="M46" s="5">
        <f>ACOS(COS(RADIANS(90-$P$2)) *COS(RADIANS(90-Table2237[[#This Row],[Latitude]])) +SIN(RADIANS(90-$P$2)) *SIN(RADIANS(90-Table2237[[#This Row],[Latitude]])) *COS(RADIANS($Q$2-Table2237[[#This Row],[Longitude]]))) *3958.756</f>
        <v>2.9406156746702079</v>
      </c>
      <c r="N46" s="5">
        <f>Table22[[#This Row],[Permit Approval Date]]-Table22[[#This Row],[Permit Submitted Date]]</f>
        <v>14</v>
      </c>
    </row>
    <row r="47" spans="1:14" hidden="1">
      <c r="A47" t="str">
        <f>"Norman"</f>
        <v>Norman</v>
      </c>
      <c r="B47">
        <v>0</v>
      </c>
      <c r="D47">
        <v>1</v>
      </c>
      <c r="E47">
        <v>10</v>
      </c>
      <c r="F47" s="1">
        <v>42898</v>
      </c>
      <c r="G47" s="1">
        <v>42901</v>
      </c>
      <c r="H47">
        <v>5</v>
      </c>
      <c r="I47">
        <v>30.02</v>
      </c>
      <c r="J47">
        <v>0</v>
      </c>
      <c r="K47">
        <v>35.212937899999993</v>
      </c>
      <c r="L47">
        <v>-97.576161600000006</v>
      </c>
      <c r="M47" s="5">
        <f>ACOS(COS(RADIANS(90-$P$2)) *COS(RADIANS(90-Table2237[[#This Row],[Latitude]])) +SIN(RADIANS(90-$P$2)) *SIN(RADIANS(90-Table2237[[#This Row],[Latitude]])) *COS(RADIANS($Q$2-Table2237[[#This Row],[Longitude]]))) *3958.756</f>
        <v>7.3284066219263675</v>
      </c>
      <c r="N47" s="5">
        <f>Table22[[#This Row],[Permit Approval Date]]-Table22[[#This Row],[Permit Submitted Date]]</f>
        <v>0</v>
      </c>
    </row>
    <row r="48" spans="1:14" hidden="1">
      <c r="A48" t="str">
        <f>"Norman"</f>
        <v>Norman</v>
      </c>
      <c r="B48">
        <v>0</v>
      </c>
      <c r="D48">
        <v>1</v>
      </c>
      <c r="E48">
        <v>10</v>
      </c>
      <c r="F48" s="1">
        <v>42922</v>
      </c>
      <c r="G48" s="1">
        <v>42922</v>
      </c>
      <c r="H48">
        <v>3</v>
      </c>
      <c r="I48">
        <v>23.17</v>
      </c>
      <c r="J48">
        <v>0</v>
      </c>
      <c r="K48">
        <v>34.902937899999998</v>
      </c>
      <c r="L48">
        <v>-97.886161600000008</v>
      </c>
      <c r="M48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48" s="5">
        <f>Table22[[#This Row],[Permit Approval Date]]-Table22[[#This Row],[Permit Submitted Date]]</f>
        <v>0</v>
      </c>
    </row>
    <row r="49" spans="1:14" hidden="1">
      <c r="A49" t="str">
        <f>"Norman"</f>
        <v>Norman</v>
      </c>
      <c r="B49">
        <v>0</v>
      </c>
      <c r="D49">
        <v>1</v>
      </c>
      <c r="E49">
        <v>10</v>
      </c>
      <c r="F49" s="1">
        <v>42926</v>
      </c>
      <c r="G49" s="1">
        <v>42933</v>
      </c>
      <c r="H49">
        <v>3</v>
      </c>
      <c r="I49">
        <v>23.04</v>
      </c>
      <c r="J49">
        <v>0</v>
      </c>
      <c r="K49">
        <v>35.152937899999998</v>
      </c>
      <c r="L49">
        <v>-97.416161599999995</v>
      </c>
      <c r="M49" s="5">
        <f>ACOS(COS(RADIANS(90-$P$2)) *COS(RADIANS(90-Table2237[[#This Row],[Latitude]])) +SIN(RADIANS(90-$P$2)) *SIN(RADIANS(90-Table2237[[#This Row],[Latitude]])) *COS(RADIANS($Q$2-Table2237[[#This Row],[Longitude]]))) *3958.756</f>
        <v>4.0539853415848448</v>
      </c>
      <c r="N49" s="5">
        <f>Table22[[#This Row],[Permit Approval Date]]-Table22[[#This Row],[Permit Submitted Date]]</f>
        <v>6</v>
      </c>
    </row>
    <row r="50" spans="1:14" hidden="1">
      <c r="A50" t="str">
        <f>"Norman"</f>
        <v>Norman</v>
      </c>
      <c r="B50">
        <v>0</v>
      </c>
      <c r="D50">
        <v>1</v>
      </c>
      <c r="E50">
        <v>10</v>
      </c>
      <c r="F50" s="1">
        <v>42927</v>
      </c>
      <c r="G50" s="1">
        <v>42928</v>
      </c>
      <c r="H50">
        <v>3</v>
      </c>
      <c r="I50">
        <v>27.049999999999997</v>
      </c>
      <c r="J50">
        <v>0</v>
      </c>
      <c r="K50">
        <v>35.472937899999998</v>
      </c>
      <c r="L50">
        <v>-97.026161599999995</v>
      </c>
      <c r="M50" s="5">
        <f>ACOS(COS(RADIANS(90-$P$2)) *COS(RADIANS(90-Table2237[[#This Row],[Latitude]])) +SIN(RADIANS(90-$P$2)) *SIN(RADIANS(90-Table2237[[#This Row],[Latitude]])) *COS(RADIANS($Q$2-Table2237[[#This Row],[Longitude]]))) *3958.756</f>
        <v>30.026275671280082</v>
      </c>
      <c r="N50" s="5">
        <f>Table22[[#This Row],[Permit Approval Date]]-Table22[[#This Row],[Permit Submitted Date]]</f>
        <v>0</v>
      </c>
    </row>
    <row r="51" spans="1:14" hidden="1">
      <c r="A51" t="str">
        <f>"Norman"</f>
        <v>Norman</v>
      </c>
      <c r="B51">
        <v>0</v>
      </c>
      <c r="D51">
        <v>1</v>
      </c>
      <c r="E51">
        <v>10</v>
      </c>
      <c r="F51" s="1">
        <v>42928</v>
      </c>
      <c r="G51" s="1">
        <v>42935</v>
      </c>
      <c r="H51">
        <v>3</v>
      </c>
      <c r="I51">
        <v>22.52</v>
      </c>
      <c r="J51">
        <v>0</v>
      </c>
      <c r="K51">
        <v>35.032937899999993</v>
      </c>
      <c r="L51">
        <v>-97.296161600000005</v>
      </c>
      <c r="M51" s="5">
        <f>ACOS(COS(RADIANS(90-$P$2)) *COS(RADIANS(90-Table2237[[#This Row],[Latitude]])) +SIN(RADIANS(90-$P$2)) *SIN(RADIANS(90-Table2237[[#This Row],[Latitude]])) *COS(RADIANS($Q$2-Table2237[[#This Row],[Longitude]]))) *3958.756</f>
        <v>14.676419165841784</v>
      </c>
      <c r="N51" s="5">
        <f>Table22[[#This Row],[Permit Approval Date]]-Table22[[#This Row],[Permit Submitted Date]]</f>
        <v>1</v>
      </c>
    </row>
    <row r="52" spans="1:14" hidden="1">
      <c r="A52" t="str">
        <f>"Norman"</f>
        <v>Norman</v>
      </c>
      <c r="B52">
        <v>1</v>
      </c>
      <c r="D52">
        <v>1</v>
      </c>
      <c r="E52">
        <v>10</v>
      </c>
      <c r="F52" s="1">
        <v>42941</v>
      </c>
      <c r="G52" s="1">
        <v>42941</v>
      </c>
      <c r="H52">
        <v>8</v>
      </c>
      <c r="I52">
        <v>63.78</v>
      </c>
      <c r="J52">
        <v>0.57999999999999996</v>
      </c>
      <c r="K52">
        <v>35.310557000000003</v>
      </c>
      <c r="L52">
        <v>-97.71018140000001</v>
      </c>
      <c r="M52" s="5">
        <f>ACOS(COS(RADIANS(90-$P$2)) *COS(RADIANS(90-Table2237[[#This Row],[Latitude]])) +SIN(RADIANS(90-$P$2)) *SIN(RADIANS(90-Table2237[[#This Row],[Latitude]])) *COS(RADIANS($Q$2-Table2237[[#This Row],[Longitude]]))) *3958.756</f>
        <v>16.529734858429485</v>
      </c>
      <c r="N52" s="5">
        <f>Table22[[#This Row],[Permit Approval Date]]-Table22[[#This Row],[Permit Submitted Date]]</f>
        <v>2</v>
      </c>
    </row>
    <row r="53" spans="1:14" hidden="1">
      <c r="A53" t="str">
        <f>"Norman"</f>
        <v>Norman</v>
      </c>
      <c r="B53">
        <v>0</v>
      </c>
      <c r="D53">
        <v>1</v>
      </c>
      <c r="E53">
        <v>10</v>
      </c>
      <c r="F53" s="1">
        <v>42951</v>
      </c>
      <c r="G53" s="1">
        <v>42957</v>
      </c>
      <c r="H53">
        <v>3</v>
      </c>
      <c r="I53">
        <v>21.35</v>
      </c>
      <c r="J53">
        <v>0</v>
      </c>
      <c r="K53">
        <v>34.992937899999994</v>
      </c>
      <c r="L53">
        <v>-97.256161599999999</v>
      </c>
      <c r="M53" s="5">
        <f>ACOS(COS(RADIANS(90-$P$2)) *COS(RADIANS(90-Table2237[[#This Row],[Latitude]])) +SIN(RADIANS(90-$P$2)) *SIN(RADIANS(90-Table2237[[#This Row],[Latitude]])) *COS(RADIANS($Q$2-Table2237[[#This Row],[Longitude]]))) *3958.756</f>
        <v>18.241919062229613</v>
      </c>
      <c r="N53" s="5">
        <f>Table22[[#This Row],[Permit Approval Date]]-Table22[[#This Row],[Permit Submitted Date]]</f>
        <v>0</v>
      </c>
    </row>
    <row r="54" spans="1:14" hidden="1">
      <c r="A54" t="str">
        <f>"Norman"</f>
        <v>Norman</v>
      </c>
      <c r="B54">
        <v>0</v>
      </c>
      <c r="D54">
        <v>1</v>
      </c>
      <c r="E54">
        <v>10</v>
      </c>
      <c r="F54" s="1">
        <v>42956</v>
      </c>
      <c r="G54" s="1">
        <v>42972</v>
      </c>
      <c r="H54">
        <v>3</v>
      </c>
      <c r="I54">
        <v>28.21</v>
      </c>
      <c r="J54">
        <v>0</v>
      </c>
      <c r="K54">
        <v>35.362937899999999</v>
      </c>
      <c r="L54">
        <v>-97.116161599999998</v>
      </c>
      <c r="M54" s="5">
        <f>ACOS(COS(RADIANS(90-$P$2)) *COS(RADIANS(90-Table2237[[#This Row],[Latitude]])) +SIN(RADIANS(90-$P$2)) *SIN(RADIANS(90-Table2237[[#This Row],[Latitude]])) *COS(RADIANS($Q$2-Table2237[[#This Row],[Longitude]]))) *3958.756</f>
        <v>21.560319683425128</v>
      </c>
      <c r="N54" s="5">
        <f>Table22[[#This Row],[Permit Approval Date]]-Table22[[#This Row],[Permit Submitted Date]]</f>
        <v>6</v>
      </c>
    </row>
    <row r="55" spans="1:14" hidden="1">
      <c r="A55" t="str">
        <f>"Norman"</f>
        <v>Norman</v>
      </c>
      <c r="B55">
        <v>0</v>
      </c>
      <c r="D55">
        <v>1</v>
      </c>
      <c r="E55">
        <v>10</v>
      </c>
      <c r="F55" s="1">
        <v>42976</v>
      </c>
      <c r="G55" s="1">
        <v>42979</v>
      </c>
      <c r="H55">
        <v>3</v>
      </c>
      <c r="I55">
        <v>16.13</v>
      </c>
      <c r="J55">
        <v>0</v>
      </c>
      <c r="K55">
        <v>35.262937899999997</v>
      </c>
      <c r="L55">
        <v>-97.806161599999996</v>
      </c>
      <c r="M55" s="5">
        <f>ACOS(COS(RADIANS(90-$P$2)) *COS(RADIANS(90-Table2237[[#This Row],[Latitude]])) +SIN(RADIANS(90-$P$2)) *SIN(RADIANS(90-Table2237[[#This Row],[Latitude]])) *COS(RADIANS($Q$2-Table2237[[#This Row],[Longitude]]))) *3958.756</f>
        <v>20.667811889200305</v>
      </c>
      <c r="N55" s="5">
        <f>Table22[[#This Row],[Permit Approval Date]]-Table22[[#This Row],[Permit Submitted Date]]</f>
        <v>0</v>
      </c>
    </row>
    <row r="56" spans="1:14" hidden="1">
      <c r="A56" t="str">
        <f>"Norman"</f>
        <v>Norman</v>
      </c>
      <c r="B56">
        <v>1</v>
      </c>
      <c r="D56">
        <v>1</v>
      </c>
      <c r="E56">
        <v>10</v>
      </c>
      <c r="F56" s="1">
        <v>42996</v>
      </c>
      <c r="G56" s="1">
        <v>43020</v>
      </c>
      <c r="H56">
        <v>6</v>
      </c>
      <c r="I56">
        <v>55.489999999999995</v>
      </c>
      <c r="J56">
        <v>0</v>
      </c>
      <c r="K56">
        <v>35.810296100000002</v>
      </c>
      <c r="L56">
        <v>-97.296200200000015</v>
      </c>
      <c r="M56" s="5">
        <f>ACOS(COS(RADIANS(90-$P$2)) *COS(RADIANS(90-Table2237[[#This Row],[Latitude]])) +SIN(RADIANS(90-$P$2)) *SIN(RADIANS(90-Table2237[[#This Row],[Latitude]])) *COS(RADIANS($Q$2-Table2237[[#This Row],[Longitude]]))) *3958.756</f>
        <v>42.596638678814791</v>
      </c>
      <c r="N56" s="5">
        <f>Table22[[#This Row],[Permit Approval Date]]-Table22[[#This Row],[Permit Submitted Date]]</f>
        <v>0</v>
      </c>
    </row>
    <row r="57" spans="1:14" hidden="1">
      <c r="A57" t="str">
        <f>"Norman"</f>
        <v>Norman</v>
      </c>
      <c r="B57">
        <v>1</v>
      </c>
      <c r="D57">
        <v>1</v>
      </c>
      <c r="E57">
        <v>10</v>
      </c>
      <c r="F57" s="1">
        <v>42999</v>
      </c>
      <c r="G57" s="1">
        <v>43020</v>
      </c>
      <c r="H57">
        <v>1</v>
      </c>
      <c r="I57">
        <v>7.55</v>
      </c>
      <c r="J57">
        <v>0</v>
      </c>
      <c r="K57">
        <v>35.810296100000002</v>
      </c>
      <c r="L57">
        <v>-97.296200200000015</v>
      </c>
      <c r="M57" s="5">
        <f>ACOS(COS(RADIANS(90-$P$2)) *COS(RADIANS(90-Table2237[[#This Row],[Latitude]])) +SIN(RADIANS(90-$P$2)) *SIN(RADIANS(90-Table2237[[#This Row],[Latitude]])) *COS(RADIANS($Q$2-Table2237[[#This Row],[Longitude]]))) *3958.756</f>
        <v>42.596638678814791</v>
      </c>
      <c r="N57" s="5">
        <f>Table22[[#This Row],[Permit Approval Date]]-Table22[[#This Row],[Permit Submitted Date]]</f>
        <v>0</v>
      </c>
    </row>
    <row r="58" spans="1:14" hidden="1">
      <c r="A58" t="str">
        <f>"Norman"</f>
        <v>Norman</v>
      </c>
      <c r="B58">
        <v>1</v>
      </c>
      <c r="D58">
        <v>1</v>
      </c>
      <c r="E58">
        <v>10</v>
      </c>
      <c r="F58" s="1">
        <v>43005</v>
      </c>
      <c r="G58" s="1">
        <v>43005</v>
      </c>
      <c r="H58">
        <v>5</v>
      </c>
      <c r="I58">
        <v>24.490000000000002</v>
      </c>
      <c r="J58">
        <v>2.8200000000000003</v>
      </c>
      <c r="K58">
        <v>35.573925000000003</v>
      </c>
      <c r="L58">
        <v>-97.299213999999992</v>
      </c>
      <c r="M58" s="5">
        <f>ACOS(COS(RADIANS(90-$P$2)) *COS(RADIANS(90-Table2237[[#This Row],[Latitude]])) +SIN(RADIANS(90-$P$2)) *SIN(RADIANS(90-Table2237[[#This Row],[Latitude]])) *COS(RADIANS($Q$2-Table2237[[#This Row],[Longitude]]))) *3958.756</f>
        <v>26.738175941472626</v>
      </c>
      <c r="N58" s="5">
        <f>Table22[[#This Row],[Permit Approval Date]]-Table22[[#This Row],[Permit Submitted Date]]</f>
        <v>2</v>
      </c>
    </row>
    <row r="59" spans="1:14">
      <c r="A59" t="str">
        <f>"Norman"</f>
        <v>Norman</v>
      </c>
      <c r="B59">
        <v>0</v>
      </c>
      <c r="C59">
        <v>1</v>
      </c>
      <c r="D59">
        <v>1</v>
      </c>
      <c r="E59">
        <v>10</v>
      </c>
      <c r="F59" s="1">
        <v>43006</v>
      </c>
      <c r="G59" s="1">
        <v>43013</v>
      </c>
      <c r="H59">
        <v>16</v>
      </c>
      <c r="I59">
        <v>74.37</v>
      </c>
      <c r="J59">
        <v>36.43</v>
      </c>
      <c r="K59">
        <v>35.332937899999997</v>
      </c>
      <c r="L59">
        <v>-97.326161600000006</v>
      </c>
      <c r="M59" s="5">
        <f>ACOS(COS(RADIANS(90-$P$2)) *COS(RADIANS(90-Table2237[[#This Row],[Latitude]])) +SIN(RADIANS(90-$P$2)) *SIN(RADIANS(90-Table2237[[#This Row],[Latitude]])) *COS(RADIANS($Q$2-Table2237[[#This Row],[Longitude]]))) *3958.756</f>
        <v>11.09110584816289</v>
      </c>
      <c r="N59" s="5">
        <f>Table22[[#This Row],[Permit Approval Date]]-Table22[[#This Row],[Permit Submitted Date]]</f>
        <v>7</v>
      </c>
    </row>
    <row r="60" spans="1:14" hidden="1">
      <c r="A60" t="str">
        <f>"Norman"</f>
        <v>Norman</v>
      </c>
      <c r="B60">
        <v>0</v>
      </c>
      <c r="D60">
        <v>1</v>
      </c>
      <c r="E60">
        <v>10</v>
      </c>
      <c r="F60" s="1">
        <v>43010</v>
      </c>
      <c r="G60" s="1">
        <v>43028</v>
      </c>
      <c r="H60">
        <v>4</v>
      </c>
      <c r="I60">
        <v>34.93</v>
      </c>
      <c r="J60">
        <v>0</v>
      </c>
      <c r="K60">
        <v>35.332937899999997</v>
      </c>
      <c r="L60">
        <v>-97.326161600000006</v>
      </c>
      <c r="M60" s="5">
        <f>ACOS(COS(RADIANS(90-$P$2)) *COS(RADIANS(90-Table2237[[#This Row],[Latitude]])) +SIN(RADIANS(90-$P$2)) *SIN(RADIANS(90-Table2237[[#This Row],[Latitude]])) *COS(RADIANS($Q$2-Table2237[[#This Row],[Longitude]]))) *3958.756</f>
        <v>11.09110584816289</v>
      </c>
      <c r="N60" s="5">
        <f>Table22[[#This Row],[Permit Approval Date]]-Table22[[#This Row],[Permit Submitted Date]]</f>
        <v>4</v>
      </c>
    </row>
    <row r="61" spans="1:14" hidden="1">
      <c r="A61" t="str">
        <f>"Norman"</f>
        <v>Norman</v>
      </c>
      <c r="B61">
        <v>0</v>
      </c>
      <c r="D61">
        <v>1</v>
      </c>
      <c r="E61">
        <v>10</v>
      </c>
      <c r="F61" s="1">
        <v>43011</v>
      </c>
      <c r="G61" s="1">
        <v>43025</v>
      </c>
      <c r="H61">
        <v>3</v>
      </c>
      <c r="I61">
        <v>32.26</v>
      </c>
      <c r="J61">
        <v>0</v>
      </c>
      <c r="K61">
        <v>34.942937899999997</v>
      </c>
      <c r="L61">
        <v>-97.766161600000004</v>
      </c>
      <c r="M61" s="5">
        <f>ACOS(COS(RADIANS(90-$P$2)) *COS(RADIANS(90-Table2237[[#This Row],[Latitude]])) +SIN(RADIANS(90-$P$2)) *SIN(RADIANS(90-Table2237[[#This Row],[Latitude]])) *COS(RADIANS($Q$2-Table2237[[#This Row],[Longitude]]))) *3958.756</f>
        <v>25.632407703032921</v>
      </c>
      <c r="N61" s="5">
        <f>Table22[[#This Row],[Permit Approval Date]]-Table22[[#This Row],[Permit Submitted Date]]</f>
        <v>0</v>
      </c>
    </row>
    <row r="62" spans="1:14" hidden="1">
      <c r="A62" t="str">
        <f>"Norman"</f>
        <v>Norman</v>
      </c>
      <c r="B62">
        <v>0</v>
      </c>
      <c r="D62">
        <v>1</v>
      </c>
      <c r="E62">
        <v>10</v>
      </c>
      <c r="F62" s="1">
        <v>43014</v>
      </c>
      <c r="G62" s="1">
        <v>43018</v>
      </c>
      <c r="H62">
        <v>3</v>
      </c>
      <c r="I62">
        <v>22.11</v>
      </c>
      <c r="J62">
        <v>0</v>
      </c>
      <c r="K62">
        <v>35.222937899999998</v>
      </c>
      <c r="L62">
        <v>-97.486161600000003</v>
      </c>
      <c r="M62" s="5">
        <f>ACOS(COS(RADIANS(90-$P$2)) *COS(RADIANS(90-Table2237[[#This Row],[Latitude]])) +SIN(RADIANS(90-$P$2)) *SIN(RADIANS(90-Table2237[[#This Row],[Latitude]])) *COS(RADIANS($Q$2-Table2237[[#This Row],[Longitude]]))) *3958.756</f>
        <v>2.5181217902147086</v>
      </c>
      <c r="N62" s="5">
        <f>Table22[[#This Row],[Permit Approval Date]]-Table22[[#This Row],[Permit Submitted Date]]</f>
        <v>0</v>
      </c>
    </row>
    <row r="63" spans="1:14" hidden="1">
      <c r="A63" t="str">
        <f>"Norman"</f>
        <v>Norman</v>
      </c>
      <c r="B63">
        <v>0</v>
      </c>
      <c r="D63">
        <v>1</v>
      </c>
      <c r="E63">
        <v>10</v>
      </c>
      <c r="F63" s="1">
        <v>43020</v>
      </c>
      <c r="G63" s="1">
        <v>43031</v>
      </c>
      <c r="H63">
        <v>4</v>
      </c>
      <c r="I63">
        <v>32.58</v>
      </c>
      <c r="J63">
        <v>0</v>
      </c>
      <c r="K63">
        <v>35.482937899999996</v>
      </c>
      <c r="L63">
        <v>-97.206161600000001</v>
      </c>
      <c r="M63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63" s="5">
        <f>Table22[[#This Row],[Permit Approval Date]]-Table22[[#This Row],[Permit Submitted Date]]</f>
        <v>8</v>
      </c>
    </row>
    <row r="64" spans="1:14" hidden="1">
      <c r="A64" t="str">
        <f>"Norman"</f>
        <v>Norman</v>
      </c>
      <c r="B64">
        <v>1</v>
      </c>
      <c r="D64">
        <v>1</v>
      </c>
      <c r="E64">
        <v>10</v>
      </c>
      <c r="F64" s="1">
        <v>43024</v>
      </c>
      <c r="G64" s="1">
        <v>43024</v>
      </c>
      <c r="H64">
        <v>6</v>
      </c>
      <c r="I64">
        <v>37.700000000000003</v>
      </c>
      <c r="J64">
        <v>2.3199999999999998</v>
      </c>
      <c r="K64">
        <v>35.210556999999994</v>
      </c>
      <c r="L64">
        <v>-97.610181400000016</v>
      </c>
      <c r="M64" s="5">
        <f>ACOS(COS(RADIANS(90-$P$2)) *COS(RADIANS(90-Table2237[[#This Row],[Latitude]])) +SIN(RADIANS(90-$P$2)) *SIN(RADIANS(90-Table2237[[#This Row],[Latitude]])) *COS(RADIANS($Q$2-Table2237[[#This Row],[Longitude]]))) *3958.756</f>
        <v>9.2388710109045373</v>
      </c>
      <c r="N64" s="5">
        <f>Table22[[#This Row],[Permit Approval Date]]-Table22[[#This Row],[Permit Submitted Date]]</f>
        <v>4</v>
      </c>
    </row>
    <row r="65" spans="1:14" hidden="1">
      <c r="A65" t="str">
        <f>"Norman"</f>
        <v>Norman</v>
      </c>
      <c r="B65">
        <v>0</v>
      </c>
      <c r="D65">
        <v>1</v>
      </c>
      <c r="E65">
        <v>10</v>
      </c>
      <c r="F65" s="1">
        <v>43032</v>
      </c>
      <c r="G65" s="1">
        <v>43032</v>
      </c>
      <c r="H65">
        <v>5</v>
      </c>
      <c r="I65">
        <v>27.1</v>
      </c>
      <c r="J65">
        <v>0</v>
      </c>
      <c r="K65">
        <v>35.082937899999997</v>
      </c>
      <c r="L65">
        <v>-97.616161599999998</v>
      </c>
      <c r="M65" s="5">
        <f>ACOS(COS(RADIANS(90-$P$2)) *COS(RADIANS(90-Table2237[[#This Row],[Latitude]])) +SIN(RADIANS(90-$P$2)) *SIN(RADIANS(90-Table2237[[#This Row],[Latitude]])) *COS(RADIANS($Q$2-Table2237[[#This Row],[Longitude]]))) *3958.756</f>
        <v>12.811370472846091</v>
      </c>
      <c r="N65" s="5">
        <f>Table22[[#This Row],[Permit Approval Date]]-Table22[[#This Row],[Permit Submitted Date]]</f>
        <v>7</v>
      </c>
    </row>
    <row r="66" spans="1:14" hidden="1">
      <c r="A66" t="str">
        <f>"Norman"</f>
        <v>Norman</v>
      </c>
      <c r="B66">
        <v>0</v>
      </c>
      <c r="D66">
        <v>1</v>
      </c>
      <c r="E66">
        <v>10</v>
      </c>
      <c r="F66" s="1">
        <v>43035</v>
      </c>
      <c r="G66" s="1">
        <v>43035</v>
      </c>
      <c r="H66">
        <v>3</v>
      </c>
      <c r="I66">
        <v>27.75</v>
      </c>
      <c r="J66">
        <v>0</v>
      </c>
      <c r="K66">
        <v>36.292937899999998</v>
      </c>
      <c r="L66">
        <v>-97.7861616</v>
      </c>
      <c r="M66" s="5">
        <f>ACOS(COS(RADIANS(90-$P$2)) *COS(RADIANS(90-Table2237[[#This Row],[Latitude]])) +SIN(RADIANS(90-$P$2)) *SIN(RADIANS(90-Table2237[[#This Row],[Latitude]])) *COS(RADIANS($Q$2-Table2237[[#This Row],[Longitude]]))) *3958.756</f>
        <v>77.471292321758767</v>
      </c>
      <c r="N66" s="5">
        <f>Table22[[#This Row],[Permit Approval Date]]-Table22[[#This Row],[Permit Submitted Date]]</f>
        <v>0</v>
      </c>
    </row>
    <row r="67" spans="1:14" hidden="1">
      <c r="A67" t="str">
        <f>"Norman"</f>
        <v>Norman</v>
      </c>
      <c r="B67">
        <v>1</v>
      </c>
      <c r="D67">
        <v>1</v>
      </c>
      <c r="E67">
        <v>10</v>
      </c>
      <c r="F67" s="1">
        <v>43059</v>
      </c>
      <c r="G67" s="1">
        <v>43059</v>
      </c>
      <c r="H67">
        <v>10</v>
      </c>
      <c r="I67">
        <v>42.55</v>
      </c>
      <c r="J67">
        <v>7.0600000000000005</v>
      </c>
      <c r="K67">
        <v>35.180556999999993</v>
      </c>
      <c r="L67">
        <v>-97.540181399999994</v>
      </c>
      <c r="M67" s="5">
        <f>ACOS(COS(RADIANS(90-$P$2)) *COS(RADIANS(90-Table2237[[#This Row],[Latitude]])) +SIN(RADIANS(90-$P$2)) *SIN(RADIANS(90-Table2237[[#This Row],[Latitude]])) *COS(RADIANS($Q$2-Table2237[[#This Row],[Longitude]]))) *3958.756</f>
        <v>5.5692151990718619</v>
      </c>
      <c r="N67" s="5">
        <f>Table22[[#This Row],[Permit Approval Date]]-Table22[[#This Row],[Permit Submitted Date]]</f>
        <v>26</v>
      </c>
    </row>
    <row r="68" spans="1:14" hidden="1">
      <c r="A68" t="str">
        <f>"Norman"</f>
        <v>Norman</v>
      </c>
      <c r="B68">
        <v>0</v>
      </c>
      <c r="D68">
        <v>1</v>
      </c>
      <c r="E68">
        <v>11</v>
      </c>
      <c r="F68" s="1">
        <v>42376</v>
      </c>
      <c r="G68" s="1">
        <v>42381</v>
      </c>
      <c r="H68">
        <v>5</v>
      </c>
      <c r="I68">
        <v>37</v>
      </c>
      <c r="J68">
        <v>0</v>
      </c>
      <c r="K68">
        <v>35.162937899999996</v>
      </c>
      <c r="L68">
        <v>-97.446161599999996</v>
      </c>
      <c r="M68" s="5">
        <f>ACOS(COS(RADIANS(90-$P$2)) *COS(RADIANS(90-Table2237[[#This Row],[Latitude]])) +SIN(RADIANS(90-$P$2)) *SIN(RADIANS(90-Table2237[[#This Row],[Latitude]])) *COS(RADIANS($Q$2-Table2237[[#This Row],[Longitude]]))) *3958.756</f>
        <v>2.980183107586265</v>
      </c>
      <c r="N68" s="5">
        <f>Table22[[#This Row],[Permit Approval Date]]-Table22[[#This Row],[Permit Submitted Date]]</f>
        <v>0</v>
      </c>
    </row>
    <row r="69" spans="1:14" hidden="1">
      <c r="A69" t="str">
        <f>"Norman"</f>
        <v>Norman</v>
      </c>
      <c r="B69">
        <v>0</v>
      </c>
      <c r="D69">
        <v>1</v>
      </c>
      <c r="E69">
        <v>11</v>
      </c>
      <c r="F69" s="1">
        <v>42388</v>
      </c>
      <c r="G69" s="1">
        <v>42388</v>
      </c>
      <c r="H69">
        <v>5</v>
      </c>
      <c r="I69">
        <v>45.5</v>
      </c>
      <c r="J69">
        <v>0</v>
      </c>
      <c r="K69">
        <v>35.662937899999996</v>
      </c>
      <c r="L69">
        <v>-97.076161600000006</v>
      </c>
      <c r="M69" s="5">
        <f>ACOS(COS(RADIANS(90-$P$2)) *COS(RADIANS(90-Table2237[[#This Row],[Latitude]])) +SIN(RADIANS(90-$P$2)) *SIN(RADIANS(90-Table2237[[#This Row],[Latitude]])) *COS(RADIANS($Q$2-Table2237[[#This Row],[Longitude]]))) *3958.756</f>
        <v>37.833612942927211</v>
      </c>
      <c r="N69" s="5">
        <f>Table22[[#This Row],[Permit Approval Date]]-Table22[[#This Row],[Permit Submitted Date]]</f>
        <v>13</v>
      </c>
    </row>
    <row r="70" spans="1:14" hidden="1">
      <c r="A70" t="str">
        <f>"Norman"</f>
        <v>Norman</v>
      </c>
      <c r="B70">
        <v>0</v>
      </c>
      <c r="D70">
        <v>1</v>
      </c>
      <c r="E70">
        <v>11</v>
      </c>
      <c r="F70" s="1">
        <v>42472</v>
      </c>
      <c r="G70" s="1">
        <v>42472</v>
      </c>
      <c r="H70">
        <v>6</v>
      </c>
      <c r="I70">
        <v>60</v>
      </c>
      <c r="J70">
        <v>0</v>
      </c>
      <c r="K70">
        <v>34.962937899999993</v>
      </c>
      <c r="L70">
        <v>-97.966161600000007</v>
      </c>
      <c r="M70" s="5">
        <f>ACOS(COS(RADIANS(90-$P$2)) *COS(RADIANS(90-Table2237[[#This Row],[Latitude]])) +SIN(RADIANS(90-$P$2)) *SIN(RADIANS(90-Table2237[[#This Row],[Latitude]])) *COS(RADIANS($Q$2-Table2237[[#This Row],[Longitude]]))) *3958.756</f>
        <v>33.838764252834551</v>
      </c>
      <c r="N70" s="5">
        <f>Table22[[#This Row],[Permit Approval Date]]-Table22[[#This Row],[Permit Submitted Date]]</f>
        <v>6</v>
      </c>
    </row>
    <row r="71" spans="1:14" hidden="1">
      <c r="A71" t="str">
        <f>"Norman"</f>
        <v>Norman</v>
      </c>
      <c r="B71">
        <v>0</v>
      </c>
      <c r="D71">
        <v>1</v>
      </c>
      <c r="E71">
        <v>11</v>
      </c>
      <c r="F71" s="1">
        <v>42486</v>
      </c>
      <c r="G71" s="1">
        <v>42500</v>
      </c>
      <c r="H71">
        <v>4</v>
      </c>
      <c r="I71">
        <v>35.5</v>
      </c>
      <c r="J71">
        <v>0</v>
      </c>
      <c r="K71">
        <v>35.092937899999995</v>
      </c>
      <c r="L71">
        <v>-97.336161599999997</v>
      </c>
      <c r="M71" s="5">
        <f>ACOS(COS(RADIANS(90-$P$2)) *COS(RADIANS(90-Table2237[[#This Row],[Latitude]])) +SIN(RADIANS(90-$P$2)) *SIN(RADIANS(90-Table2237[[#This Row],[Latitude]])) *COS(RADIANS($Q$2-Table2237[[#This Row],[Longitude]]))) *3958.756</f>
        <v>10.001978842276545</v>
      </c>
      <c r="N71" s="5">
        <f>Table22[[#This Row],[Permit Approval Date]]-Table22[[#This Row],[Permit Submitted Date]]</f>
        <v>14</v>
      </c>
    </row>
    <row r="72" spans="1:14" hidden="1">
      <c r="A72" t="str">
        <f>"Norman"</f>
        <v>Norman</v>
      </c>
      <c r="B72">
        <v>0</v>
      </c>
      <c r="D72">
        <v>1</v>
      </c>
      <c r="E72">
        <v>11</v>
      </c>
      <c r="F72" s="1">
        <v>42557</v>
      </c>
      <c r="G72" s="1">
        <v>42557</v>
      </c>
      <c r="H72">
        <v>6</v>
      </c>
      <c r="I72">
        <v>52.510000000000005</v>
      </c>
      <c r="J72">
        <v>0</v>
      </c>
      <c r="K72">
        <v>35.232937899999996</v>
      </c>
      <c r="L72">
        <v>-97.006161599999999</v>
      </c>
      <c r="M72" s="5">
        <f>ACOS(COS(RADIANS(90-$P$2)) *COS(RADIANS(90-Table2237[[#This Row],[Latitude]])) +SIN(RADIANS(90-$P$2)) *SIN(RADIANS(90-Table2237[[#This Row],[Latitude]])) *COS(RADIANS($Q$2-Table2237[[#This Row],[Longitude]]))) *3958.756</f>
        <v>24.931120266161376</v>
      </c>
      <c r="N72" s="5">
        <f>Table22[[#This Row],[Permit Approval Date]]-Table22[[#This Row],[Permit Submitted Date]]</f>
        <v>2</v>
      </c>
    </row>
    <row r="73" spans="1:14" hidden="1">
      <c r="A73" t="str">
        <f>"Norman"</f>
        <v>Norman</v>
      </c>
      <c r="B73">
        <v>0</v>
      </c>
      <c r="D73">
        <v>1</v>
      </c>
      <c r="E73">
        <v>11</v>
      </c>
      <c r="F73" s="1">
        <v>42570</v>
      </c>
      <c r="G73" s="1">
        <v>42570</v>
      </c>
      <c r="H73">
        <v>3</v>
      </c>
      <c r="I73">
        <v>25.5</v>
      </c>
      <c r="J73">
        <v>0</v>
      </c>
      <c r="K73">
        <v>35.082937899999997</v>
      </c>
      <c r="L73">
        <v>-97.616161599999998</v>
      </c>
      <c r="M73" s="5">
        <f>ACOS(COS(RADIANS(90-$P$2)) *COS(RADIANS(90-Table2237[[#This Row],[Latitude]])) +SIN(RADIANS(90-$P$2)) *SIN(RADIANS(90-Table2237[[#This Row],[Latitude]])) *COS(RADIANS($Q$2-Table2237[[#This Row],[Longitude]]))) *3958.756</f>
        <v>12.811370472846091</v>
      </c>
      <c r="N73" s="5">
        <f>Table22[[#This Row],[Permit Approval Date]]-Table22[[#This Row],[Permit Submitted Date]]</f>
        <v>8</v>
      </c>
    </row>
    <row r="74" spans="1:14" hidden="1">
      <c r="A74" t="str">
        <f>"Norman"</f>
        <v>Norman</v>
      </c>
      <c r="B74">
        <v>0</v>
      </c>
      <c r="D74">
        <v>1</v>
      </c>
      <c r="E74">
        <v>11</v>
      </c>
      <c r="F74" s="1">
        <v>42587</v>
      </c>
      <c r="G74" s="1">
        <v>42591</v>
      </c>
      <c r="H74">
        <v>6</v>
      </c>
      <c r="I74">
        <v>41.5</v>
      </c>
      <c r="J74">
        <v>0</v>
      </c>
      <c r="K74">
        <v>34.902937899999998</v>
      </c>
      <c r="L74">
        <v>-97.376161600000003</v>
      </c>
      <c r="M74" s="5">
        <f>ACOS(COS(RADIANS(90-$P$2)) *COS(RADIANS(90-Table2237[[#This Row],[Latitude]])) +SIN(RADIANS(90-$P$2)) *SIN(RADIANS(90-Table2237[[#This Row],[Latitude]])) *COS(RADIANS($Q$2-Table2237[[#This Row],[Longitude]]))) *3958.756</f>
        <v>21.320085098479392</v>
      </c>
      <c r="N74" s="5">
        <f>Table22[[#This Row],[Permit Approval Date]]-Table22[[#This Row],[Permit Submitted Date]]</f>
        <v>7</v>
      </c>
    </row>
    <row r="75" spans="1:14" hidden="1">
      <c r="A75" t="str">
        <f>"Norman"</f>
        <v>Norman</v>
      </c>
      <c r="B75">
        <v>0</v>
      </c>
      <c r="D75">
        <v>1</v>
      </c>
      <c r="E75">
        <v>11</v>
      </c>
      <c r="F75" s="1">
        <v>42619</v>
      </c>
      <c r="G75" s="1">
        <v>42627</v>
      </c>
      <c r="H75">
        <v>4</v>
      </c>
      <c r="I75">
        <v>16.009999999999998</v>
      </c>
      <c r="J75">
        <v>0</v>
      </c>
      <c r="K75">
        <v>35.702937899999995</v>
      </c>
      <c r="L75">
        <v>-97.4261616</v>
      </c>
      <c r="M75" s="5">
        <f>ACOS(COS(RADIANS(90-$P$2)) *COS(RADIANS(90-Table2237[[#This Row],[Latitude]])) +SIN(RADIANS(90-$P$2)) *SIN(RADIANS(90-Table2237[[#This Row],[Latitude]])) *COS(RADIANS($Q$2-Table2237[[#This Row],[Longitude]]))) *3958.756</f>
        <v>34.349627017789345</v>
      </c>
      <c r="N75" s="5">
        <f>Table22[[#This Row],[Permit Approval Date]]-Table22[[#This Row],[Permit Submitted Date]]</f>
        <v>0</v>
      </c>
    </row>
    <row r="76" spans="1:14" hidden="1">
      <c r="A76" t="str">
        <f>"Norman"</f>
        <v>Norman</v>
      </c>
      <c r="B76">
        <v>0</v>
      </c>
      <c r="D76">
        <v>1</v>
      </c>
      <c r="E76">
        <v>11</v>
      </c>
      <c r="F76" s="1">
        <v>42628</v>
      </c>
      <c r="G76" s="1">
        <v>42628</v>
      </c>
      <c r="H76">
        <v>3</v>
      </c>
      <c r="I76">
        <v>22.92</v>
      </c>
      <c r="J76">
        <v>0</v>
      </c>
      <c r="K76">
        <v>35.232937899999996</v>
      </c>
      <c r="L76">
        <v>-97.296161600000005</v>
      </c>
      <c r="M76" s="5">
        <f>ACOS(COS(RADIANS(90-$P$2)) *COS(RADIANS(90-Table2237[[#This Row],[Latitude]])) +SIN(RADIANS(90-$P$2)) *SIN(RADIANS(90-Table2237[[#This Row],[Latitude]])) *COS(RADIANS($Q$2-Table2237[[#This Row],[Longitude]]))) *3958.756</f>
        <v>8.6932116417485545</v>
      </c>
      <c r="N76" s="5">
        <f>Table22[[#This Row],[Permit Approval Date]]-Table22[[#This Row],[Permit Submitted Date]]</f>
        <v>0</v>
      </c>
    </row>
    <row r="77" spans="1:14" hidden="1">
      <c r="A77" t="str">
        <f>"Norman"</f>
        <v>Norman</v>
      </c>
      <c r="B77">
        <v>0</v>
      </c>
      <c r="D77">
        <v>1</v>
      </c>
      <c r="E77">
        <v>11</v>
      </c>
      <c r="F77" s="1">
        <v>42634</v>
      </c>
      <c r="G77" s="1">
        <v>42654</v>
      </c>
      <c r="H77">
        <v>5</v>
      </c>
      <c r="I77">
        <v>17.740000000000002</v>
      </c>
      <c r="J77">
        <v>3.65</v>
      </c>
      <c r="K77">
        <v>35.482937899999996</v>
      </c>
      <c r="L77">
        <v>-97.206161600000001</v>
      </c>
      <c r="M77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77" s="5">
        <f>Table22[[#This Row],[Permit Approval Date]]-Table22[[#This Row],[Permit Submitted Date]]</f>
        <v>0</v>
      </c>
    </row>
    <row r="78" spans="1:14" hidden="1">
      <c r="A78" t="str">
        <f>"Norman"</f>
        <v>Norman</v>
      </c>
      <c r="B78">
        <v>0</v>
      </c>
      <c r="D78">
        <v>1</v>
      </c>
      <c r="E78">
        <v>11</v>
      </c>
      <c r="F78" s="1">
        <v>42660</v>
      </c>
      <c r="G78" s="1">
        <v>42668</v>
      </c>
      <c r="H78">
        <v>4</v>
      </c>
      <c r="I78">
        <v>28.56</v>
      </c>
      <c r="J78">
        <v>0</v>
      </c>
      <c r="K78">
        <v>35.032937899999993</v>
      </c>
      <c r="L78">
        <v>-97.296161600000005</v>
      </c>
      <c r="M78" s="5">
        <f>ACOS(COS(RADIANS(90-$P$2)) *COS(RADIANS(90-Table2237[[#This Row],[Latitude]])) +SIN(RADIANS(90-$P$2)) *SIN(RADIANS(90-Table2237[[#This Row],[Latitude]])) *COS(RADIANS($Q$2-Table2237[[#This Row],[Longitude]]))) *3958.756</f>
        <v>14.676419165841784</v>
      </c>
      <c r="N78" s="5">
        <f>Table22[[#This Row],[Permit Approval Date]]-Table22[[#This Row],[Permit Submitted Date]]</f>
        <v>9</v>
      </c>
    </row>
    <row r="79" spans="1:14" hidden="1">
      <c r="A79" t="str">
        <f>"Norman"</f>
        <v>Norman</v>
      </c>
      <c r="B79">
        <v>0</v>
      </c>
      <c r="D79">
        <v>1</v>
      </c>
      <c r="E79">
        <v>11</v>
      </c>
      <c r="F79" s="1">
        <v>42667</v>
      </c>
      <c r="G79" s="1">
        <v>42671</v>
      </c>
      <c r="H79">
        <v>6</v>
      </c>
      <c r="I79">
        <v>25.17</v>
      </c>
      <c r="J79">
        <v>0</v>
      </c>
      <c r="K79">
        <v>35.732937899999996</v>
      </c>
      <c r="L79">
        <v>-96.936161600000005</v>
      </c>
      <c r="M79" s="5">
        <f>ACOS(COS(RADIANS(90-$P$2)) *COS(RADIANS(90-Table2237[[#This Row],[Latitude]])) +SIN(RADIANS(90-$P$2)) *SIN(RADIANS(90-Table2237[[#This Row],[Latitude]])) *COS(RADIANS($Q$2-Table2237[[#This Row],[Longitude]]))) *3958.756</f>
        <v>46.370733487732394</v>
      </c>
      <c r="N79" s="5">
        <f>Table22[[#This Row],[Permit Approval Date]]-Table22[[#This Row],[Permit Submitted Date]]</f>
        <v>4</v>
      </c>
    </row>
    <row r="80" spans="1:14" hidden="1">
      <c r="A80" t="str">
        <f>"Norman"</f>
        <v>Norman</v>
      </c>
      <c r="B80">
        <v>0</v>
      </c>
      <c r="D80">
        <v>1</v>
      </c>
      <c r="E80">
        <v>11</v>
      </c>
      <c r="F80" s="1">
        <v>42688</v>
      </c>
      <c r="G80" s="1">
        <v>42688</v>
      </c>
      <c r="H80">
        <v>2</v>
      </c>
      <c r="I80">
        <v>11</v>
      </c>
      <c r="J80">
        <v>0</v>
      </c>
      <c r="K80">
        <v>35.152937899999998</v>
      </c>
      <c r="L80">
        <v>-97.236161600000003</v>
      </c>
      <c r="M80" s="5">
        <f>ACOS(COS(RADIANS(90-$P$2)) *COS(RADIANS(90-Table2237[[#This Row],[Latitude]])) +SIN(RADIANS(90-$P$2)) *SIN(RADIANS(90-Table2237[[#This Row],[Latitude]])) *COS(RADIANS($Q$2-Table2237[[#This Row],[Longitude]]))) *3958.756</f>
        <v>12.439282911481813</v>
      </c>
      <c r="N80" s="5">
        <f>Table22[[#This Row],[Permit Approval Date]]-Table22[[#This Row],[Permit Submitted Date]]</f>
        <v>0</v>
      </c>
    </row>
    <row r="81" spans="1:14" hidden="1">
      <c r="A81" t="str">
        <f>"Norman"</f>
        <v>Norman</v>
      </c>
      <c r="B81">
        <v>0</v>
      </c>
      <c r="D81">
        <v>1</v>
      </c>
      <c r="E81">
        <v>11</v>
      </c>
      <c r="F81" s="1">
        <v>42782</v>
      </c>
      <c r="G81" s="1">
        <v>42793</v>
      </c>
      <c r="H81">
        <v>3</v>
      </c>
      <c r="I81">
        <v>30.53</v>
      </c>
      <c r="J81">
        <v>0</v>
      </c>
      <c r="K81">
        <v>35.222937899999998</v>
      </c>
      <c r="L81">
        <v>-97.096161600000002</v>
      </c>
      <c r="M81" s="5">
        <f>ACOS(COS(RADIANS(90-$P$2)) *COS(RADIANS(90-Table2237[[#This Row],[Latitude]])) +SIN(RADIANS(90-$P$2)) *SIN(RADIANS(90-Table2237[[#This Row],[Latitude]])) *COS(RADIANS($Q$2-Table2237[[#This Row],[Longitude]]))) *3958.756</f>
        <v>19.81732509012247</v>
      </c>
      <c r="N81" s="5">
        <f>Table22[[#This Row],[Permit Approval Date]]-Table22[[#This Row],[Permit Submitted Date]]</f>
        <v>19</v>
      </c>
    </row>
    <row r="82" spans="1:14" hidden="1">
      <c r="A82" t="str">
        <f>"Norman"</f>
        <v>Norman</v>
      </c>
      <c r="B82">
        <v>0</v>
      </c>
      <c r="D82">
        <v>1</v>
      </c>
      <c r="E82">
        <v>11</v>
      </c>
      <c r="F82" s="1">
        <v>42800</v>
      </c>
      <c r="G82" s="1">
        <v>42801</v>
      </c>
      <c r="H82">
        <v>3</v>
      </c>
      <c r="I82">
        <v>25.36</v>
      </c>
      <c r="J82">
        <v>0</v>
      </c>
      <c r="K82">
        <v>35.482937899999996</v>
      </c>
      <c r="L82">
        <v>-97.206161600000001</v>
      </c>
      <c r="M82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82" s="5">
        <f>Table22[[#This Row],[Permit Approval Date]]-Table22[[#This Row],[Permit Submitted Date]]</f>
        <v>24</v>
      </c>
    </row>
    <row r="83" spans="1:14" hidden="1">
      <c r="A83" t="str">
        <f>"Norman"</f>
        <v>Norman</v>
      </c>
      <c r="B83">
        <v>0</v>
      </c>
      <c r="D83">
        <v>1</v>
      </c>
      <c r="E83">
        <v>11</v>
      </c>
      <c r="F83" s="1">
        <v>42817</v>
      </c>
      <c r="G83" s="1">
        <v>42824</v>
      </c>
      <c r="H83">
        <v>5</v>
      </c>
      <c r="I83">
        <v>30.35</v>
      </c>
      <c r="J83">
        <v>0</v>
      </c>
      <c r="K83">
        <v>35.242937899999994</v>
      </c>
      <c r="L83">
        <v>-97.636161600000008</v>
      </c>
      <c r="M83" s="5">
        <f>ACOS(COS(RADIANS(90-$P$2)) *COS(RADIANS(90-Table2237[[#This Row],[Latitude]])) +SIN(RADIANS(90-$P$2)) *SIN(RADIANS(90-Table2237[[#This Row],[Latitude]])) *COS(RADIANS($Q$2-Table2237[[#This Row],[Longitude]]))) *3958.756</f>
        <v>10.997307585302561</v>
      </c>
      <c r="N83" s="5">
        <f>Table22[[#This Row],[Permit Approval Date]]-Table22[[#This Row],[Permit Submitted Date]]</f>
        <v>0</v>
      </c>
    </row>
    <row r="84" spans="1:14" hidden="1">
      <c r="A84" t="str">
        <f>"Norman"</f>
        <v>Norman</v>
      </c>
      <c r="B84">
        <v>1</v>
      </c>
      <c r="D84">
        <v>1</v>
      </c>
      <c r="E84">
        <v>11</v>
      </c>
      <c r="F84" s="1">
        <v>42829</v>
      </c>
      <c r="G84" s="1">
        <v>42851</v>
      </c>
      <c r="H84">
        <v>6</v>
      </c>
      <c r="I84">
        <v>48.14</v>
      </c>
      <c r="J84">
        <v>0</v>
      </c>
      <c r="K84">
        <v>35.5002961</v>
      </c>
      <c r="L84">
        <v>-97.256200199999995</v>
      </c>
      <c r="M84" s="5">
        <f>ACOS(COS(RADIANS(90-$P$2)) *COS(RADIANS(90-Table2237[[#This Row],[Latitude]])) +SIN(RADIANS(90-$P$2)) *SIN(RADIANS(90-Table2237[[#This Row],[Latitude]])) *COS(RADIANS($Q$2-Table2237[[#This Row],[Longitude]]))) *3958.756</f>
        <v>22.987352644938845</v>
      </c>
      <c r="N84" s="5">
        <f>Table22[[#This Row],[Permit Approval Date]]-Table22[[#This Row],[Permit Submitted Date]]</f>
        <v>23</v>
      </c>
    </row>
    <row r="85" spans="1:14" hidden="1">
      <c r="A85" t="str">
        <f>"Norman"</f>
        <v>Norman</v>
      </c>
      <c r="B85">
        <v>1</v>
      </c>
      <c r="D85">
        <v>1</v>
      </c>
      <c r="E85">
        <v>11</v>
      </c>
      <c r="F85" s="1">
        <v>42853</v>
      </c>
      <c r="G85" s="1">
        <v>42860</v>
      </c>
      <c r="H85">
        <v>11</v>
      </c>
      <c r="I85">
        <v>87.83</v>
      </c>
      <c r="J85">
        <v>3.95</v>
      </c>
      <c r="K85">
        <v>35.180556999999993</v>
      </c>
      <c r="L85">
        <v>-97.540181399999994</v>
      </c>
      <c r="M85" s="5">
        <f>ACOS(COS(RADIANS(90-$P$2)) *COS(RADIANS(90-Table2237[[#This Row],[Latitude]])) +SIN(RADIANS(90-$P$2)) *SIN(RADIANS(90-Table2237[[#This Row],[Latitude]])) *COS(RADIANS($Q$2-Table2237[[#This Row],[Longitude]]))) *3958.756</f>
        <v>5.5692151990718619</v>
      </c>
      <c r="N85" s="5">
        <f>Table22[[#This Row],[Permit Approval Date]]-Table22[[#This Row],[Permit Submitted Date]]</f>
        <v>1</v>
      </c>
    </row>
    <row r="86" spans="1:14" hidden="1">
      <c r="A86" t="str">
        <f>"Norman"</f>
        <v>Norman</v>
      </c>
      <c r="B86">
        <v>0</v>
      </c>
      <c r="D86">
        <v>1</v>
      </c>
      <c r="E86">
        <v>11</v>
      </c>
      <c r="F86" s="1">
        <v>42863</v>
      </c>
      <c r="G86" s="1">
        <v>42879</v>
      </c>
      <c r="H86">
        <v>4</v>
      </c>
      <c r="I86">
        <v>19.78</v>
      </c>
      <c r="J86">
        <v>0</v>
      </c>
      <c r="K86">
        <v>35.062937899999994</v>
      </c>
      <c r="L86">
        <v>-97.446161599999996</v>
      </c>
      <c r="M86" s="5">
        <f>ACOS(COS(RADIANS(90-$P$2)) *COS(RADIANS(90-Table2237[[#This Row],[Latitude]])) +SIN(RADIANS(90-$P$2)) *SIN(RADIANS(90-Table2237[[#This Row],[Latitude]])) *COS(RADIANS($Q$2-Table2237[[#This Row],[Longitude]]))) *3958.756</f>
        <v>9.8894375944299533</v>
      </c>
      <c r="N86" s="5">
        <f>Table22[[#This Row],[Permit Approval Date]]-Table22[[#This Row],[Permit Submitted Date]]</f>
        <v>16</v>
      </c>
    </row>
    <row r="87" spans="1:14" hidden="1">
      <c r="A87" t="str">
        <f>"Norman"</f>
        <v>Norman</v>
      </c>
      <c r="B87">
        <v>0</v>
      </c>
      <c r="D87">
        <v>1</v>
      </c>
      <c r="E87">
        <v>11</v>
      </c>
      <c r="F87" s="1">
        <v>42908</v>
      </c>
      <c r="G87" s="1">
        <v>42914</v>
      </c>
      <c r="H87">
        <v>3</v>
      </c>
      <c r="I87">
        <v>31.14</v>
      </c>
      <c r="J87">
        <v>0</v>
      </c>
      <c r="K87">
        <v>35.062937899999994</v>
      </c>
      <c r="L87">
        <v>-97.446161599999996</v>
      </c>
      <c r="M87" s="5">
        <f>ACOS(COS(RADIANS(90-$P$2)) *COS(RADIANS(90-Table2237[[#This Row],[Latitude]])) +SIN(RADIANS(90-$P$2)) *SIN(RADIANS(90-Table2237[[#This Row],[Latitude]])) *COS(RADIANS($Q$2-Table2237[[#This Row],[Longitude]]))) *3958.756</f>
        <v>9.8894375944299533</v>
      </c>
      <c r="N87" s="5">
        <f>Table22[[#This Row],[Permit Approval Date]]-Table22[[#This Row],[Permit Submitted Date]]</f>
        <v>1</v>
      </c>
    </row>
    <row r="88" spans="1:14" hidden="1">
      <c r="A88" t="str">
        <f>"Norman"</f>
        <v>Norman</v>
      </c>
      <c r="B88">
        <v>0</v>
      </c>
      <c r="D88">
        <v>1</v>
      </c>
      <c r="E88">
        <v>11</v>
      </c>
      <c r="F88" s="1">
        <v>42913</v>
      </c>
      <c r="G88" s="1">
        <v>42914</v>
      </c>
      <c r="H88">
        <v>6</v>
      </c>
      <c r="I88">
        <v>45.709999999999994</v>
      </c>
      <c r="J88">
        <v>0</v>
      </c>
      <c r="K88">
        <v>34.662937899999996</v>
      </c>
      <c r="L88">
        <v>-97.116161599999998</v>
      </c>
      <c r="M88" s="5">
        <f>ACOS(COS(RADIANS(90-$P$2)) *COS(RADIANS(90-Table2237[[#This Row],[Latitude]])) +SIN(RADIANS(90-$P$2)) *SIN(RADIANS(90-Table2237[[#This Row],[Latitude]])) *COS(RADIANS($Q$2-Table2237[[#This Row],[Longitude]]))) *3958.756</f>
        <v>41.935888738776761</v>
      </c>
      <c r="N88" s="5">
        <f>Table22[[#This Row],[Permit Approval Date]]-Table22[[#This Row],[Permit Submitted Date]]</f>
        <v>6</v>
      </c>
    </row>
    <row r="89" spans="1:14" hidden="1">
      <c r="A89" t="str">
        <f>"Norman"</f>
        <v>Norman</v>
      </c>
      <c r="B89">
        <v>1</v>
      </c>
      <c r="D89">
        <v>1</v>
      </c>
      <c r="E89">
        <v>11</v>
      </c>
      <c r="F89" s="1">
        <v>42921</v>
      </c>
      <c r="G89" s="1">
        <v>42921</v>
      </c>
      <c r="H89">
        <v>12</v>
      </c>
      <c r="I89">
        <v>78.349999999999994</v>
      </c>
      <c r="J89">
        <v>6.25</v>
      </c>
      <c r="K89">
        <v>35.210556999999994</v>
      </c>
      <c r="L89">
        <v>-97.610181400000016</v>
      </c>
      <c r="M89" s="5">
        <f>ACOS(COS(RADIANS(90-$P$2)) *COS(RADIANS(90-Table2237[[#This Row],[Latitude]])) +SIN(RADIANS(90-$P$2)) *SIN(RADIANS(90-Table2237[[#This Row],[Latitude]])) *COS(RADIANS($Q$2-Table2237[[#This Row],[Longitude]]))) *3958.756</f>
        <v>9.2388710109045373</v>
      </c>
      <c r="N89" s="5">
        <f>Table22[[#This Row],[Permit Approval Date]]-Table22[[#This Row],[Permit Submitted Date]]</f>
        <v>1</v>
      </c>
    </row>
    <row r="90" spans="1:14" hidden="1">
      <c r="A90" t="str">
        <f>"Norman"</f>
        <v>Norman</v>
      </c>
      <c r="B90">
        <v>1</v>
      </c>
      <c r="D90">
        <v>1</v>
      </c>
      <c r="E90">
        <v>11</v>
      </c>
      <c r="F90" s="1">
        <v>42948</v>
      </c>
      <c r="G90" s="1">
        <v>42948</v>
      </c>
      <c r="H90">
        <v>6</v>
      </c>
      <c r="I90">
        <v>30.54</v>
      </c>
      <c r="J90">
        <v>0.91999999999999993</v>
      </c>
      <c r="K90">
        <v>35.260556999999999</v>
      </c>
      <c r="L90">
        <v>-97.540181399999994</v>
      </c>
      <c r="M90" s="5">
        <f>ACOS(COS(RADIANS(90-$P$2)) *COS(RADIANS(90-Table2237[[#This Row],[Latitude]])) +SIN(RADIANS(90-$P$2)) *SIN(RADIANS(90-Table2237[[#This Row],[Latitude]])) *COS(RADIANS($Q$2-Table2237[[#This Row],[Longitude]]))) *3958.756</f>
        <v>6.4849763629514818</v>
      </c>
      <c r="N90" s="5">
        <f>Table22[[#This Row],[Permit Approval Date]]-Table22[[#This Row],[Permit Submitted Date]]</f>
        <v>5</v>
      </c>
    </row>
    <row r="91" spans="1:14" hidden="1">
      <c r="A91" t="str">
        <f>"Norman"</f>
        <v>Norman</v>
      </c>
      <c r="B91">
        <v>0</v>
      </c>
      <c r="D91">
        <v>1</v>
      </c>
      <c r="E91">
        <v>11</v>
      </c>
      <c r="F91" s="1">
        <v>42958</v>
      </c>
      <c r="G91" s="1">
        <v>42963</v>
      </c>
      <c r="H91">
        <v>3</v>
      </c>
      <c r="I91">
        <v>16.579999999999998</v>
      </c>
      <c r="J91">
        <v>0</v>
      </c>
      <c r="K91">
        <v>35.022937899999995</v>
      </c>
      <c r="L91">
        <v>-97.396161599999999</v>
      </c>
      <c r="M91" s="5">
        <f>ACOS(COS(RADIANS(90-$P$2)) *COS(RADIANS(90-Table2237[[#This Row],[Latitude]])) +SIN(RADIANS(90-$P$2)) *SIN(RADIANS(90-Table2237[[#This Row],[Latitude]])) *COS(RADIANS($Q$2-Table2237[[#This Row],[Longitude]]))) *3958.756</f>
        <v>12.970525111871465</v>
      </c>
      <c r="N91" s="5">
        <f>Table22[[#This Row],[Permit Approval Date]]-Table22[[#This Row],[Permit Submitted Date]]</f>
        <v>0</v>
      </c>
    </row>
    <row r="92" spans="1:14" hidden="1">
      <c r="A92" t="str">
        <f>"Norman"</f>
        <v>Norman</v>
      </c>
      <c r="B92">
        <v>1</v>
      </c>
      <c r="D92">
        <v>1</v>
      </c>
      <c r="E92">
        <v>11</v>
      </c>
      <c r="F92" s="1">
        <v>42961</v>
      </c>
      <c r="G92" s="1">
        <v>42983</v>
      </c>
      <c r="H92">
        <v>5</v>
      </c>
      <c r="I92">
        <v>19.25</v>
      </c>
      <c r="J92">
        <v>0</v>
      </c>
      <c r="K92">
        <v>35.060296100000002</v>
      </c>
      <c r="L92">
        <v>-96.406200200000001</v>
      </c>
      <c r="M92" s="5">
        <f>ACOS(COS(RADIANS(90-$P$2)) *COS(RADIANS(90-Table2237[[#This Row],[Latitude]])) +SIN(RADIANS(90-$P$2)) *SIN(RADIANS(90-Table2237[[#This Row],[Latitude]])) *COS(RADIANS($Q$2-Table2237[[#This Row],[Longitude]]))) *3958.756</f>
        <v>59.645787478648849</v>
      </c>
      <c r="N92" s="5">
        <f>Table22[[#This Row],[Permit Approval Date]]-Table22[[#This Row],[Permit Submitted Date]]</f>
        <v>12</v>
      </c>
    </row>
    <row r="93" spans="1:14" hidden="1">
      <c r="A93" t="str">
        <f>"Norman"</f>
        <v>Norman</v>
      </c>
      <c r="B93">
        <v>0</v>
      </c>
      <c r="D93">
        <v>1</v>
      </c>
      <c r="E93">
        <v>11</v>
      </c>
      <c r="F93" s="1">
        <v>43034</v>
      </c>
      <c r="G93" s="1">
        <v>43045</v>
      </c>
      <c r="H93">
        <v>3</v>
      </c>
      <c r="I93">
        <v>16.61</v>
      </c>
      <c r="J93">
        <v>0</v>
      </c>
      <c r="K93">
        <v>35.482937899999996</v>
      </c>
      <c r="L93">
        <v>-97.206161600000001</v>
      </c>
      <c r="M93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93" s="5">
        <f>Table22[[#This Row],[Permit Approval Date]]-Table22[[#This Row],[Permit Submitted Date]]</f>
        <v>8</v>
      </c>
    </row>
    <row r="94" spans="1:14" hidden="1">
      <c r="A94" t="str">
        <f>"Norman"</f>
        <v>Norman</v>
      </c>
      <c r="B94">
        <v>0</v>
      </c>
      <c r="D94">
        <v>1</v>
      </c>
      <c r="E94">
        <v>11</v>
      </c>
      <c r="F94" s="1">
        <v>43035</v>
      </c>
      <c r="G94" s="1">
        <v>43035</v>
      </c>
      <c r="H94">
        <v>4</v>
      </c>
      <c r="I94">
        <v>26.75</v>
      </c>
      <c r="J94">
        <v>0</v>
      </c>
      <c r="K94">
        <v>34.902937899999998</v>
      </c>
      <c r="L94">
        <v>-97.886161600000008</v>
      </c>
      <c r="M94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94" s="5">
        <f>Table22[[#This Row],[Permit Approval Date]]-Table22[[#This Row],[Permit Submitted Date]]</f>
        <v>6</v>
      </c>
    </row>
    <row r="95" spans="1:14" hidden="1">
      <c r="A95" t="str">
        <f>"Norman"</f>
        <v>Norman</v>
      </c>
      <c r="B95">
        <v>0</v>
      </c>
      <c r="D95">
        <v>1</v>
      </c>
      <c r="E95">
        <v>11</v>
      </c>
      <c r="F95" s="1">
        <v>43042</v>
      </c>
      <c r="G95" s="1">
        <v>43047</v>
      </c>
      <c r="H95">
        <v>4</v>
      </c>
      <c r="I95">
        <v>27.049999999999997</v>
      </c>
      <c r="J95">
        <v>0</v>
      </c>
      <c r="K95">
        <v>35.022937899999995</v>
      </c>
      <c r="L95">
        <v>-97.396161599999999</v>
      </c>
      <c r="M95" s="5">
        <f>ACOS(COS(RADIANS(90-$P$2)) *COS(RADIANS(90-Table2237[[#This Row],[Latitude]])) +SIN(RADIANS(90-$P$2)) *SIN(RADIANS(90-Table2237[[#This Row],[Latitude]])) *COS(RADIANS($Q$2-Table2237[[#This Row],[Longitude]]))) *3958.756</f>
        <v>12.970525111871465</v>
      </c>
      <c r="N95" s="5">
        <f>Table22[[#This Row],[Permit Approval Date]]-Table22[[#This Row],[Permit Submitted Date]]</f>
        <v>0</v>
      </c>
    </row>
    <row r="96" spans="1:14" hidden="1">
      <c r="A96" t="str">
        <f>"Norman"</f>
        <v>Norman</v>
      </c>
      <c r="B96">
        <v>0</v>
      </c>
      <c r="D96">
        <v>1</v>
      </c>
      <c r="E96">
        <v>11</v>
      </c>
      <c r="F96" s="1">
        <v>43070</v>
      </c>
      <c r="G96" s="1">
        <v>43074</v>
      </c>
      <c r="H96">
        <v>4</v>
      </c>
      <c r="I96">
        <v>26.03</v>
      </c>
      <c r="J96">
        <v>0</v>
      </c>
      <c r="K96">
        <v>35.152937899999998</v>
      </c>
      <c r="L96">
        <v>-97.416161599999995</v>
      </c>
      <c r="M96" s="5">
        <f>ACOS(COS(RADIANS(90-$P$2)) *COS(RADIANS(90-Table2237[[#This Row],[Latitude]])) +SIN(RADIANS(90-$P$2)) *SIN(RADIANS(90-Table2237[[#This Row],[Latitude]])) *COS(RADIANS($Q$2-Table2237[[#This Row],[Longitude]]))) *3958.756</f>
        <v>4.0539853415848448</v>
      </c>
      <c r="N96" s="5">
        <f>Table22[[#This Row],[Permit Approval Date]]-Table22[[#This Row],[Permit Submitted Date]]</f>
        <v>0</v>
      </c>
    </row>
    <row r="97" spans="1:14" hidden="1">
      <c r="A97" t="str">
        <f>"Norman"</f>
        <v>Norman</v>
      </c>
      <c r="B97">
        <v>0</v>
      </c>
      <c r="D97">
        <v>1</v>
      </c>
      <c r="E97">
        <v>11</v>
      </c>
      <c r="F97" s="1">
        <v>43088</v>
      </c>
      <c r="G97" s="1">
        <v>43088</v>
      </c>
      <c r="H97">
        <v>6</v>
      </c>
      <c r="I97">
        <v>40.629999999999995</v>
      </c>
      <c r="J97">
        <v>0</v>
      </c>
      <c r="K97">
        <v>34.902937899999998</v>
      </c>
      <c r="L97">
        <v>-97.886161600000008</v>
      </c>
      <c r="M97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97" s="5">
        <f>Table22[[#This Row],[Permit Approval Date]]-Table22[[#This Row],[Permit Submitted Date]]</f>
        <v>3</v>
      </c>
    </row>
    <row r="98" spans="1:14" hidden="1">
      <c r="A98" t="str">
        <f>"Norman"</f>
        <v>Norman</v>
      </c>
      <c r="B98">
        <v>0</v>
      </c>
      <c r="D98">
        <v>1</v>
      </c>
      <c r="E98">
        <v>12</v>
      </c>
      <c r="F98" s="1">
        <v>42377</v>
      </c>
      <c r="G98" s="1">
        <v>42377</v>
      </c>
      <c r="H98">
        <v>7</v>
      </c>
      <c r="I98">
        <v>48.5</v>
      </c>
      <c r="J98">
        <v>0</v>
      </c>
      <c r="K98">
        <v>35.102937899999993</v>
      </c>
      <c r="L98">
        <v>-97.756161599999999</v>
      </c>
      <c r="M98" s="5">
        <f>ACOS(COS(RADIANS(90-$P$2)) *COS(RADIANS(90-Table2237[[#This Row],[Latitude]])) +SIN(RADIANS(90-$P$2)) *SIN(RADIANS(90-Table2237[[#This Row],[Latitude]])) *COS(RADIANS($Q$2-Table2237[[#This Row],[Longitude]]))) *3958.756</f>
        <v>18.882438005172606</v>
      </c>
      <c r="N98" s="5">
        <f>Table22[[#This Row],[Permit Approval Date]]-Table22[[#This Row],[Permit Submitted Date]]</f>
        <v>0</v>
      </c>
    </row>
    <row r="99" spans="1:14" hidden="1">
      <c r="A99" t="str">
        <f>"Norman"</f>
        <v>Norman</v>
      </c>
      <c r="B99">
        <v>0</v>
      </c>
      <c r="D99">
        <v>1</v>
      </c>
      <c r="E99">
        <v>12</v>
      </c>
      <c r="F99" s="1">
        <v>42381</v>
      </c>
      <c r="G99" s="1">
        <v>42381</v>
      </c>
      <c r="H99">
        <v>9</v>
      </c>
      <c r="I99">
        <v>62</v>
      </c>
      <c r="J99">
        <v>0</v>
      </c>
      <c r="K99">
        <v>35.472937899999998</v>
      </c>
      <c r="L99">
        <v>-97.026161599999995</v>
      </c>
      <c r="M99" s="5">
        <f>ACOS(COS(RADIANS(90-$P$2)) *COS(RADIANS(90-Table2237[[#This Row],[Latitude]])) +SIN(RADIANS(90-$P$2)) *SIN(RADIANS(90-Table2237[[#This Row],[Latitude]])) *COS(RADIANS($Q$2-Table2237[[#This Row],[Longitude]]))) *3958.756</f>
        <v>30.026275671280082</v>
      </c>
      <c r="N99" s="5">
        <f>Table22[[#This Row],[Permit Approval Date]]-Table22[[#This Row],[Permit Submitted Date]]</f>
        <v>0</v>
      </c>
    </row>
    <row r="100" spans="1:14" hidden="1">
      <c r="A100" t="str">
        <f>"Norman"</f>
        <v>Norman</v>
      </c>
      <c r="B100">
        <v>0</v>
      </c>
      <c r="D100">
        <v>1</v>
      </c>
      <c r="E100">
        <v>12</v>
      </c>
      <c r="F100" s="1">
        <v>42395</v>
      </c>
      <c r="G100" s="1">
        <v>42395</v>
      </c>
      <c r="H100">
        <v>4</v>
      </c>
      <c r="I100">
        <v>36</v>
      </c>
      <c r="J100">
        <v>0</v>
      </c>
      <c r="K100">
        <v>36.452937899999995</v>
      </c>
      <c r="L100">
        <v>-97.7861616</v>
      </c>
      <c r="M100" s="5">
        <f>ACOS(COS(RADIANS(90-$P$2)) *COS(RADIANS(90-Table2237[[#This Row],[Latitude]])) +SIN(RADIANS(90-$P$2)) *SIN(RADIANS(90-Table2237[[#This Row],[Latitude]])) *COS(RADIANS($Q$2-Table2237[[#This Row],[Longitude]]))) *3958.756</f>
        <v>88.224846694032422</v>
      </c>
      <c r="N100" s="5">
        <f>Table22[[#This Row],[Permit Approval Date]]-Table22[[#This Row],[Permit Submitted Date]]</f>
        <v>0</v>
      </c>
    </row>
    <row r="101" spans="1:14" hidden="1">
      <c r="A101" t="str">
        <f>"Norman"</f>
        <v>Norman</v>
      </c>
      <c r="B101">
        <v>0</v>
      </c>
      <c r="D101">
        <v>1</v>
      </c>
      <c r="E101">
        <v>12</v>
      </c>
      <c r="F101" s="1">
        <v>42423</v>
      </c>
      <c r="G101" s="1">
        <v>42423</v>
      </c>
      <c r="H101">
        <v>4</v>
      </c>
      <c r="I101">
        <v>25.5</v>
      </c>
      <c r="J101">
        <v>0</v>
      </c>
      <c r="K101">
        <v>34.782937899999993</v>
      </c>
      <c r="L101">
        <v>-98.076161600000006</v>
      </c>
      <c r="M101" s="5">
        <f>ACOS(COS(RADIANS(90-$P$2)) *COS(RADIANS(90-Table2237[[#This Row],[Latitude]])) +SIN(RADIANS(90-$P$2)) *SIN(RADIANS(90-Table2237[[#This Row],[Latitude]])) *COS(RADIANS($Q$2-Table2237[[#This Row],[Longitude]]))) *3958.756</f>
        <v>46.091469153605814</v>
      </c>
      <c r="N101" s="5">
        <f>Table22[[#This Row],[Permit Approval Date]]-Table22[[#This Row],[Permit Submitted Date]]</f>
        <v>22</v>
      </c>
    </row>
    <row r="102" spans="1:14" hidden="1">
      <c r="A102" t="str">
        <f>"Norman"</f>
        <v>Norman</v>
      </c>
      <c r="B102">
        <v>0</v>
      </c>
      <c r="D102">
        <v>1</v>
      </c>
      <c r="E102">
        <v>12</v>
      </c>
      <c r="F102" s="1">
        <v>42436</v>
      </c>
      <c r="G102" s="1">
        <v>42451</v>
      </c>
      <c r="H102">
        <v>5</v>
      </c>
      <c r="I102">
        <v>48</v>
      </c>
      <c r="J102">
        <v>0</v>
      </c>
      <c r="K102">
        <v>34.742937899999994</v>
      </c>
      <c r="L102">
        <v>-97.886161600000008</v>
      </c>
      <c r="M102" s="5">
        <f>ACOS(COS(RADIANS(90-$P$2)) *COS(RADIANS(90-Table2237[[#This Row],[Latitude]])) +SIN(RADIANS(90-$P$2)) *SIN(RADIANS(90-Table2237[[#This Row],[Latitude]])) *COS(RADIANS($Q$2-Table2237[[#This Row],[Longitude]]))) *3958.756</f>
        <v>40.536462813968647</v>
      </c>
      <c r="N102" s="5">
        <f>Table22[[#This Row],[Permit Approval Date]]-Table22[[#This Row],[Permit Submitted Date]]</f>
        <v>0</v>
      </c>
    </row>
    <row r="103" spans="1:14" hidden="1">
      <c r="A103" t="str">
        <f>"Norman"</f>
        <v>Norman</v>
      </c>
      <c r="B103">
        <v>0</v>
      </c>
      <c r="D103">
        <v>1</v>
      </c>
      <c r="E103">
        <v>12</v>
      </c>
      <c r="F103" s="1">
        <v>42447</v>
      </c>
      <c r="G103" s="1">
        <v>42453</v>
      </c>
      <c r="H103">
        <v>12</v>
      </c>
      <c r="I103">
        <v>96</v>
      </c>
      <c r="J103">
        <v>0</v>
      </c>
      <c r="K103">
        <v>35.162937899999996</v>
      </c>
      <c r="L103">
        <v>-97.446161599999996</v>
      </c>
      <c r="M103" s="5">
        <f>ACOS(COS(RADIANS(90-$P$2)) *COS(RADIANS(90-Table2237[[#This Row],[Latitude]])) +SIN(RADIANS(90-$P$2)) *SIN(RADIANS(90-Table2237[[#This Row],[Latitude]])) *COS(RADIANS($Q$2-Table2237[[#This Row],[Longitude]]))) *3958.756</f>
        <v>2.980183107586265</v>
      </c>
      <c r="N103" s="5">
        <f>Table22[[#This Row],[Permit Approval Date]]-Table22[[#This Row],[Permit Submitted Date]]</f>
        <v>0</v>
      </c>
    </row>
    <row r="104" spans="1:14" hidden="1">
      <c r="A104" t="str">
        <f>"Norman"</f>
        <v>Norman</v>
      </c>
      <c r="B104">
        <v>0</v>
      </c>
      <c r="D104">
        <v>1</v>
      </c>
      <c r="E104">
        <v>12</v>
      </c>
      <c r="F104" s="1">
        <v>42454</v>
      </c>
      <c r="G104" s="1">
        <v>42454</v>
      </c>
      <c r="H104">
        <v>10</v>
      </c>
      <c r="I104">
        <v>74.5</v>
      </c>
      <c r="J104">
        <v>0</v>
      </c>
      <c r="K104">
        <v>35.312937899999994</v>
      </c>
      <c r="L104">
        <v>-97.116161599999998</v>
      </c>
      <c r="M104" s="5">
        <f>ACOS(COS(RADIANS(90-$P$2)) *COS(RADIANS(90-Table2237[[#This Row],[Latitude]])) +SIN(RADIANS(90-$P$2)) *SIN(RADIANS(90-Table2237[[#This Row],[Latitude]])) *COS(RADIANS($Q$2-Table2237[[#This Row],[Longitude]]))) *3958.756</f>
        <v>20.0526662182363</v>
      </c>
      <c r="N104" s="5">
        <f>Table22[[#This Row],[Permit Approval Date]]-Table22[[#This Row],[Permit Submitted Date]]</f>
        <v>13</v>
      </c>
    </row>
    <row r="105" spans="1:14" hidden="1">
      <c r="A105" t="str">
        <f>"Norman"</f>
        <v>Norman</v>
      </c>
      <c r="B105">
        <v>0</v>
      </c>
      <c r="D105">
        <v>1</v>
      </c>
      <c r="E105">
        <v>12</v>
      </c>
      <c r="F105" s="1">
        <v>42496</v>
      </c>
      <c r="G105" s="1">
        <v>42496</v>
      </c>
      <c r="H105">
        <v>3</v>
      </c>
      <c r="I105">
        <v>20.5</v>
      </c>
      <c r="J105">
        <v>0</v>
      </c>
      <c r="K105">
        <v>36.452937899999995</v>
      </c>
      <c r="L105">
        <v>-97.7861616</v>
      </c>
      <c r="M105" s="5">
        <f>ACOS(COS(RADIANS(90-$P$2)) *COS(RADIANS(90-Table2237[[#This Row],[Latitude]])) +SIN(RADIANS(90-$P$2)) *SIN(RADIANS(90-Table2237[[#This Row],[Latitude]])) *COS(RADIANS($Q$2-Table2237[[#This Row],[Longitude]]))) *3958.756</f>
        <v>88.224846694032422</v>
      </c>
      <c r="N105" s="5">
        <f>Table22[[#This Row],[Permit Approval Date]]-Table22[[#This Row],[Permit Submitted Date]]</f>
        <v>0</v>
      </c>
    </row>
    <row r="106" spans="1:14" hidden="1">
      <c r="A106" t="str">
        <f>"Norman"</f>
        <v>Norman</v>
      </c>
      <c r="B106">
        <v>0</v>
      </c>
      <c r="D106">
        <v>1</v>
      </c>
      <c r="E106">
        <v>12</v>
      </c>
      <c r="F106" s="1">
        <v>42522</v>
      </c>
      <c r="G106" s="1">
        <v>42523</v>
      </c>
      <c r="H106">
        <v>5</v>
      </c>
      <c r="I106">
        <v>40</v>
      </c>
      <c r="J106">
        <v>0</v>
      </c>
      <c r="K106">
        <v>35.162937899999996</v>
      </c>
      <c r="L106">
        <v>-96.9261616</v>
      </c>
      <c r="M106" s="5">
        <f>ACOS(COS(RADIANS(90-$P$2)) *COS(RADIANS(90-Table2237[[#This Row],[Latitude]])) +SIN(RADIANS(90-$P$2)) *SIN(RADIANS(90-Table2237[[#This Row],[Latitude]])) *COS(RADIANS($Q$2-Table2237[[#This Row],[Longitude]]))) *3958.756</f>
        <v>29.540907678509793</v>
      </c>
      <c r="N106" s="5">
        <f>Table22[[#This Row],[Permit Approval Date]]-Table22[[#This Row],[Permit Submitted Date]]</f>
        <v>0</v>
      </c>
    </row>
    <row r="107" spans="1:14">
      <c r="A107" t="str">
        <f>"Norman"</f>
        <v>Norman</v>
      </c>
      <c r="B107">
        <v>0</v>
      </c>
      <c r="C107">
        <v>1</v>
      </c>
      <c r="D107">
        <v>1</v>
      </c>
      <c r="E107">
        <v>12</v>
      </c>
      <c r="F107" s="1">
        <v>42562</v>
      </c>
      <c r="G107" s="1">
        <v>42565</v>
      </c>
      <c r="H107">
        <v>3</v>
      </c>
      <c r="I107">
        <v>2</v>
      </c>
      <c r="J107">
        <v>11</v>
      </c>
      <c r="K107">
        <v>35.482937899999996</v>
      </c>
      <c r="L107">
        <v>-97.206161600000001</v>
      </c>
      <c r="M107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07" s="5">
        <f>Table22[[#This Row],[Permit Approval Date]]-Table22[[#This Row],[Permit Submitted Date]]</f>
        <v>0</v>
      </c>
    </row>
    <row r="108" spans="1:14" hidden="1">
      <c r="A108" t="str">
        <f>"Norman"</f>
        <v>Norman</v>
      </c>
      <c r="B108">
        <v>0</v>
      </c>
      <c r="D108">
        <v>1</v>
      </c>
      <c r="E108">
        <v>12</v>
      </c>
      <c r="F108" s="1">
        <v>42621</v>
      </c>
      <c r="G108" s="1">
        <v>42621</v>
      </c>
      <c r="H108">
        <v>3</v>
      </c>
      <c r="I108">
        <v>22.490000000000002</v>
      </c>
      <c r="J108">
        <v>0</v>
      </c>
      <c r="K108">
        <v>35.102937899999993</v>
      </c>
      <c r="L108">
        <v>-97.756161599999999</v>
      </c>
      <c r="M108" s="5">
        <f>ACOS(COS(RADIANS(90-$P$2)) *COS(RADIANS(90-Table2237[[#This Row],[Latitude]])) +SIN(RADIANS(90-$P$2)) *SIN(RADIANS(90-Table2237[[#This Row],[Latitude]])) *COS(RADIANS($Q$2-Table2237[[#This Row],[Longitude]]))) *3958.756</f>
        <v>18.882438005172606</v>
      </c>
      <c r="N108" s="5">
        <f>Table22[[#This Row],[Permit Approval Date]]-Table22[[#This Row],[Permit Submitted Date]]</f>
        <v>0</v>
      </c>
    </row>
    <row r="109" spans="1:14" hidden="1">
      <c r="A109" t="str">
        <f>"Norman"</f>
        <v>Norman</v>
      </c>
      <c r="B109">
        <v>0</v>
      </c>
      <c r="D109">
        <v>1</v>
      </c>
      <c r="E109">
        <v>12</v>
      </c>
      <c r="F109" s="1">
        <v>42646</v>
      </c>
      <c r="G109" s="1">
        <v>42646</v>
      </c>
      <c r="H109">
        <v>1</v>
      </c>
      <c r="I109">
        <v>8.48</v>
      </c>
      <c r="J109">
        <v>0</v>
      </c>
      <c r="K109">
        <v>34.902937899999998</v>
      </c>
      <c r="L109">
        <v>-97.886161600000008</v>
      </c>
      <c r="M109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109" s="5">
        <f>Table22[[#This Row],[Permit Approval Date]]-Table22[[#This Row],[Permit Submitted Date]]</f>
        <v>0</v>
      </c>
    </row>
    <row r="110" spans="1:14" hidden="1">
      <c r="A110" t="str">
        <f>"Norman"</f>
        <v>Norman</v>
      </c>
      <c r="B110">
        <v>0</v>
      </c>
      <c r="D110">
        <v>1</v>
      </c>
      <c r="E110">
        <v>12</v>
      </c>
      <c r="F110" s="1">
        <v>42663</v>
      </c>
      <c r="G110" s="1">
        <v>42663</v>
      </c>
      <c r="H110">
        <v>4</v>
      </c>
      <c r="I110">
        <v>37.43</v>
      </c>
      <c r="J110">
        <v>0</v>
      </c>
      <c r="K110">
        <v>36.262937899999997</v>
      </c>
      <c r="L110">
        <v>-97.766161600000004</v>
      </c>
      <c r="M110" s="5">
        <f>ACOS(COS(RADIANS(90-$P$2)) *COS(RADIANS(90-Table2237[[#This Row],[Latitude]])) +SIN(RADIANS(90-$P$2)) *SIN(RADIANS(90-Table2237[[#This Row],[Latitude]])) *COS(RADIANS($Q$2-Table2237[[#This Row],[Longitude]]))) *3958.756</f>
        <v>75.189491667285424</v>
      </c>
      <c r="N110" s="5">
        <f>Table22[[#This Row],[Permit Approval Date]]-Table22[[#This Row],[Permit Submitted Date]]</f>
        <v>14</v>
      </c>
    </row>
    <row r="111" spans="1:14" hidden="1">
      <c r="A111" t="str">
        <f>"Norman"</f>
        <v>Norman</v>
      </c>
      <c r="B111">
        <v>0</v>
      </c>
      <c r="D111">
        <v>1</v>
      </c>
      <c r="E111">
        <v>12</v>
      </c>
      <c r="F111" s="1">
        <v>42663</v>
      </c>
      <c r="G111" s="1">
        <v>42663</v>
      </c>
      <c r="H111">
        <v>4</v>
      </c>
      <c r="I111">
        <v>34.400000000000006</v>
      </c>
      <c r="J111">
        <v>0</v>
      </c>
      <c r="K111">
        <v>34.982937899999996</v>
      </c>
      <c r="L111">
        <v>-97.396161599999999</v>
      </c>
      <c r="M111" s="5">
        <f>ACOS(COS(RADIANS(90-$P$2)) *COS(RADIANS(90-Table2237[[#This Row],[Latitude]])) +SIN(RADIANS(90-$P$2)) *SIN(RADIANS(90-Table2237[[#This Row],[Latitude]])) *COS(RADIANS($Q$2-Table2237[[#This Row],[Longitude]]))) *3958.756</f>
        <v>15.67853663998685</v>
      </c>
      <c r="N111" s="5">
        <f>Table22[[#This Row],[Permit Approval Date]]-Table22[[#This Row],[Permit Submitted Date]]</f>
        <v>26</v>
      </c>
    </row>
    <row r="112" spans="1:14" hidden="1">
      <c r="A112" t="str">
        <f>"Norman"</f>
        <v>Norman</v>
      </c>
      <c r="B112">
        <v>0</v>
      </c>
      <c r="D112">
        <v>1</v>
      </c>
      <c r="E112">
        <v>12</v>
      </c>
      <c r="F112" s="1">
        <v>42667</v>
      </c>
      <c r="G112" s="1">
        <v>42671</v>
      </c>
      <c r="H112">
        <v>5</v>
      </c>
      <c r="I112">
        <v>34.08</v>
      </c>
      <c r="J112">
        <v>0</v>
      </c>
      <c r="K112">
        <v>35.732937899999996</v>
      </c>
      <c r="L112">
        <v>-96.936161600000005</v>
      </c>
      <c r="M112" s="5">
        <f>ACOS(COS(RADIANS(90-$P$2)) *COS(RADIANS(90-Table2237[[#This Row],[Latitude]])) +SIN(RADIANS(90-$P$2)) *SIN(RADIANS(90-Table2237[[#This Row],[Latitude]])) *COS(RADIANS($Q$2-Table2237[[#This Row],[Longitude]]))) *3958.756</f>
        <v>46.370733487732394</v>
      </c>
      <c r="N112" s="5">
        <f>Table22[[#This Row],[Permit Approval Date]]-Table22[[#This Row],[Permit Submitted Date]]</f>
        <v>1</v>
      </c>
    </row>
    <row r="113" spans="1:14" hidden="1">
      <c r="A113" t="str">
        <f>"Norman"</f>
        <v>Norman</v>
      </c>
      <c r="B113">
        <v>0</v>
      </c>
      <c r="D113">
        <v>1</v>
      </c>
      <c r="E113">
        <v>12</v>
      </c>
      <c r="F113" s="1">
        <v>42723</v>
      </c>
      <c r="G113" s="1">
        <v>42723</v>
      </c>
      <c r="H113">
        <v>5</v>
      </c>
      <c r="I113">
        <v>40.500000000000007</v>
      </c>
      <c r="J113">
        <v>0</v>
      </c>
      <c r="K113">
        <v>35.082937899999997</v>
      </c>
      <c r="L113">
        <v>-97.616161599999998</v>
      </c>
      <c r="M113" s="5">
        <f>ACOS(COS(RADIANS(90-$P$2)) *COS(RADIANS(90-Table2237[[#This Row],[Latitude]])) +SIN(RADIANS(90-$P$2)) *SIN(RADIANS(90-Table2237[[#This Row],[Latitude]])) *COS(RADIANS($Q$2-Table2237[[#This Row],[Longitude]]))) *3958.756</f>
        <v>12.811370472846091</v>
      </c>
      <c r="N113" s="5">
        <f>Table22[[#This Row],[Permit Approval Date]]-Table22[[#This Row],[Permit Submitted Date]]</f>
        <v>0</v>
      </c>
    </row>
    <row r="114" spans="1:14" hidden="1">
      <c r="A114" t="str">
        <f>"Norman"</f>
        <v>Norman</v>
      </c>
      <c r="B114">
        <v>1</v>
      </c>
      <c r="D114">
        <v>1</v>
      </c>
      <c r="E114">
        <v>12</v>
      </c>
      <c r="F114" s="1">
        <v>42810</v>
      </c>
      <c r="G114" s="1">
        <v>42823</v>
      </c>
      <c r="H114">
        <v>6</v>
      </c>
      <c r="I114">
        <v>45.370000000000005</v>
      </c>
      <c r="J114">
        <v>6.62</v>
      </c>
      <c r="K114">
        <v>35.060296100000002</v>
      </c>
      <c r="L114">
        <v>-96.406200200000001</v>
      </c>
      <c r="M114" s="5">
        <f>ACOS(COS(RADIANS(90-$P$2)) *COS(RADIANS(90-Table2237[[#This Row],[Latitude]])) +SIN(RADIANS(90-$P$2)) *SIN(RADIANS(90-Table2237[[#This Row],[Latitude]])) *COS(RADIANS($Q$2-Table2237[[#This Row],[Longitude]]))) *3958.756</f>
        <v>59.645787478648849</v>
      </c>
      <c r="N114" s="5">
        <f>Table22[[#This Row],[Permit Approval Date]]-Table22[[#This Row],[Permit Submitted Date]]</f>
        <v>12</v>
      </c>
    </row>
    <row r="115" spans="1:14" hidden="1">
      <c r="A115" t="str">
        <f>"Norman"</f>
        <v>Norman</v>
      </c>
      <c r="B115">
        <v>1</v>
      </c>
      <c r="D115">
        <v>1</v>
      </c>
      <c r="E115">
        <v>12</v>
      </c>
      <c r="F115" s="1">
        <v>42815</v>
      </c>
      <c r="G115" s="1">
        <v>42823</v>
      </c>
      <c r="H115">
        <v>10</v>
      </c>
      <c r="I115">
        <v>77.990000000000009</v>
      </c>
      <c r="J115">
        <v>8.4700000000000006</v>
      </c>
      <c r="K115">
        <v>35.260296100000005</v>
      </c>
      <c r="L115">
        <v>-96.546200200000015</v>
      </c>
      <c r="M115" s="5">
        <f>ACOS(COS(RADIANS(90-$P$2)) *COS(RADIANS(90-Table2237[[#This Row],[Latitude]])) +SIN(RADIANS(90-$P$2)) *SIN(RADIANS(90-Table2237[[#This Row],[Latitude]])) *COS(RADIANS($Q$2-Table2237[[#This Row],[Longitude]]))) *3958.756</f>
        <v>50.953960558140352</v>
      </c>
      <c r="N115" s="5">
        <f>Table22[[#This Row],[Permit Approval Date]]-Table22[[#This Row],[Permit Submitted Date]]</f>
        <v>0</v>
      </c>
    </row>
    <row r="116" spans="1:14" hidden="1">
      <c r="A116" t="str">
        <f>"Norman"</f>
        <v>Norman</v>
      </c>
      <c r="B116">
        <v>1</v>
      </c>
      <c r="D116">
        <v>1</v>
      </c>
      <c r="E116">
        <v>12</v>
      </c>
      <c r="F116" s="1">
        <v>42822</v>
      </c>
      <c r="G116" s="1">
        <v>42838</v>
      </c>
      <c r="H116">
        <v>7</v>
      </c>
      <c r="I116">
        <v>55.760000000000005</v>
      </c>
      <c r="J116">
        <v>0</v>
      </c>
      <c r="K116">
        <v>35.260296100000005</v>
      </c>
      <c r="L116">
        <v>-96.546200200000015</v>
      </c>
      <c r="M116" s="5">
        <f>ACOS(COS(RADIANS(90-$P$2)) *COS(RADIANS(90-Table2237[[#This Row],[Latitude]])) +SIN(RADIANS(90-$P$2)) *SIN(RADIANS(90-Table2237[[#This Row],[Latitude]])) *COS(RADIANS($Q$2-Table2237[[#This Row],[Longitude]]))) *3958.756</f>
        <v>50.953960558140352</v>
      </c>
      <c r="N116" s="5">
        <f>Table22[[#This Row],[Permit Approval Date]]-Table22[[#This Row],[Permit Submitted Date]]</f>
        <v>12</v>
      </c>
    </row>
    <row r="117" spans="1:14" hidden="1">
      <c r="A117" t="str">
        <f>"Norman"</f>
        <v>Norman</v>
      </c>
      <c r="B117">
        <v>0</v>
      </c>
      <c r="D117">
        <v>1</v>
      </c>
      <c r="E117">
        <v>12</v>
      </c>
      <c r="F117" s="1">
        <v>42832</v>
      </c>
      <c r="G117" s="1">
        <v>42836</v>
      </c>
      <c r="H117">
        <v>4</v>
      </c>
      <c r="I117">
        <v>29.57</v>
      </c>
      <c r="J117">
        <v>0</v>
      </c>
      <c r="K117">
        <v>35.482937899999996</v>
      </c>
      <c r="L117">
        <v>-97.206161600000001</v>
      </c>
      <c r="M117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17" s="5">
        <f>Table22[[#This Row],[Permit Approval Date]]-Table22[[#This Row],[Permit Submitted Date]]</f>
        <v>4</v>
      </c>
    </row>
    <row r="118" spans="1:14" hidden="1">
      <c r="A118" t="str">
        <f>"Norman"</f>
        <v>Norman</v>
      </c>
      <c r="B118">
        <v>0</v>
      </c>
      <c r="D118">
        <v>1</v>
      </c>
      <c r="E118">
        <v>12</v>
      </c>
      <c r="F118" s="1">
        <v>42846</v>
      </c>
      <c r="G118" s="1">
        <v>42853</v>
      </c>
      <c r="H118">
        <v>5</v>
      </c>
      <c r="I118">
        <v>30.13</v>
      </c>
      <c r="J118">
        <v>0</v>
      </c>
      <c r="K118">
        <v>35.242937899999994</v>
      </c>
      <c r="L118">
        <v>-97.226161599999998</v>
      </c>
      <c r="M118" s="5">
        <f>ACOS(COS(RADIANS(90-$P$2)) *COS(RADIANS(90-Table2237[[#This Row],[Latitude]])) +SIN(RADIANS(90-$P$2)) *SIN(RADIANS(90-Table2237[[#This Row],[Latitude]])) *COS(RADIANS($Q$2-Table2237[[#This Row],[Longitude]]))) *3958.756</f>
        <v>12.701181611774436</v>
      </c>
      <c r="N118" s="5">
        <f>Table22[[#This Row],[Permit Approval Date]]-Table22[[#This Row],[Permit Submitted Date]]</f>
        <v>0</v>
      </c>
    </row>
    <row r="119" spans="1:14" hidden="1">
      <c r="A119" t="str">
        <f>"Norman"</f>
        <v>Norman</v>
      </c>
      <c r="B119">
        <v>1</v>
      </c>
      <c r="D119">
        <v>1</v>
      </c>
      <c r="E119">
        <v>12</v>
      </c>
      <c r="F119" s="1">
        <v>42853</v>
      </c>
      <c r="G119" s="1">
        <v>42860</v>
      </c>
      <c r="H119">
        <v>7</v>
      </c>
      <c r="I119">
        <v>65.289999999999992</v>
      </c>
      <c r="J119">
        <v>0.93</v>
      </c>
      <c r="K119">
        <v>35.180556999999993</v>
      </c>
      <c r="L119">
        <v>-97.540181399999994</v>
      </c>
      <c r="M119" s="5">
        <f>ACOS(COS(RADIANS(90-$P$2)) *COS(RADIANS(90-Table2237[[#This Row],[Latitude]])) +SIN(RADIANS(90-$P$2)) *SIN(RADIANS(90-Table2237[[#This Row],[Latitude]])) *COS(RADIANS($Q$2-Table2237[[#This Row],[Longitude]]))) *3958.756</f>
        <v>5.5692151990718619</v>
      </c>
      <c r="N119" s="5">
        <f>Table22[[#This Row],[Permit Approval Date]]-Table22[[#This Row],[Permit Submitted Date]]</f>
        <v>6</v>
      </c>
    </row>
    <row r="120" spans="1:14">
      <c r="A120" t="str">
        <f>"Norman"</f>
        <v>Norman</v>
      </c>
      <c r="B120">
        <v>1</v>
      </c>
      <c r="C120">
        <v>1</v>
      </c>
      <c r="D120">
        <v>1</v>
      </c>
      <c r="E120">
        <v>12</v>
      </c>
      <c r="F120" s="1">
        <v>42858</v>
      </c>
      <c r="G120" s="1">
        <v>42878</v>
      </c>
      <c r="H120">
        <v>5</v>
      </c>
      <c r="I120">
        <v>22.57</v>
      </c>
      <c r="J120">
        <v>11.7</v>
      </c>
      <c r="K120">
        <v>35.171928299999998</v>
      </c>
      <c r="L120">
        <v>-97.116524599999991</v>
      </c>
      <c r="M120" s="5">
        <f>ACOS(COS(RADIANS(90-$P$2)) *COS(RADIANS(90-Table2237[[#This Row],[Latitude]])) +SIN(RADIANS(90-$P$2)) *SIN(RADIANS(90-Table2237[[#This Row],[Latitude]])) *COS(RADIANS($Q$2-Table2237[[#This Row],[Longitude]]))) *3958.756</f>
        <v>18.78807114492966</v>
      </c>
      <c r="N120" s="5">
        <f>Table22[[#This Row],[Permit Approval Date]]-Table22[[#This Row],[Permit Submitted Date]]</f>
        <v>0</v>
      </c>
    </row>
    <row r="121" spans="1:14" hidden="1">
      <c r="A121" t="str">
        <f>"Norman"</f>
        <v>Norman</v>
      </c>
      <c r="B121">
        <v>1</v>
      </c>
      <c r="D121">
        <v>1</v>
      </c>
      <c r="E121">
        <v>12</v>
      </c>
      <c r="F121" s="1">
        <v>42871</v>
      </c>
      <c r="G121" s="1">
        <v>42892</v>
      </c>
      <c r="H121">
        <v>4</v>
      </c>
      <c r="I121">
        <v>42.9</v>
      </c>
      <c r="J121">
        <v>0</v>
      </c>
      <c r="K121">
        <v>35.5002961</v>
      </c>
      <c r="L121">
        <v>-97.256200199999995</v>
      </c>
      <c r="M121" s="5">
        <f>ACOS(COS(RADIANS(90-$P$2)) *COS(RADIANS(90-Table2237[[#This Row],[Latitude]])) +SIN(RADIANS(90-$P$2)) *SIN(RADIANS(90-Table2237[[#This Row],[Latitude]])) *COS(RADIANS($Q$2-Table2237[[#This Row],[Longitude]]))) *3958.756</f>
        <v>22.987352644938845</v>
      </c>
      <c r="N121" s="5">
        <f>Table22[[#This Row],[Permit Approval Date]]-Table22[[#This Row],[Permit Submitted Date]]</f>
        <v>0</v>
      </c>
    </row>
    <row r="122" spans="1:14" hidden="1">
      <c r="A122" t="str">
        <f>"Norman"</f>
        <v>Norman</v>
      </c>
      <c r="B122">
        <v>0</v>
      </c>
      <c r="D122">
        <v>1</v>
      </c>
      <c r="E122">
        <v>12</v>
      </c>
      <c r="F122" s="1">
        <v>42874</v>
      </c>
      <c r="G122" s="1">
        <v>42874</v>
      </c>
      <c r="H122">
        <v>6</v>
      </c>
      <c r="I122">
        <v>38.18</v>
      </c>
      <c r="J122">
        <v>0</v>
      </c>
      <c r="K122">
        <v>34.902937899999998</v>
      </c>
      <c r="L122">
        <v>-97.886161600000008</v>
      </c>
      <c r="M122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122" s="5">
        <f>Table22[[#This Row],[Permit Approval Date]]-Table22[[#This Row],[Permit Submitted Date]]</f>
        <v>0</v>
      </c>
    </row>
    <row r="123" spans="1:14" hidden="1">
      <c r="A123" t="str">
        <f>"Norman"</f>
        <v>Norman</v>
      </c>
      <c r="B123">
        <v>0</v>
      </c>
      <c r="D123">
        <v>1</v>
      </c>
      <c r="E123">
        <v>12</v>
      </c>
      <c r="F123" s="1">
        <v>42887</v>
      </c>
      <c r="G123" s="1">
        <v>42887</v>
      </c>
      <c r="H123">
        <v>3</v>
      </c>
      <c r="I123">
        <v>20.25</v>
      </c>
      <c r="J123">
        <v>0</v>
      </c>
      <c r="K123">
        <v>35.272937899999995</v>
      </c>
      <c r="L123">
        <v>-96.956161600000001</v>
      </c>
      <c r="M123" s="5">
        <f>ACOS(COS(RADIANS(90-$P$2)) *COS(RADIANS(90-Table2237[[#This Row],[Latitude]])) +SIN(RADIANS(90-$P$2)) *SIN(RADIANS(90-Table2237[[#This Row],[Latitude]])) *COS(RADIANS($Q$2-Table2237[[#This Row],[Longitude]]))) *3958.756</f>
        <v>28.060331074102265</v>
      </c>
      <c r="N123" s="5">
        <f>Table22[[#This Row],[Permit Approval Date]]-Table22[[#This Row],[Permit Submitted Date]]</f>
        <v>0</v>
      </c>
    </row>
    <row r="124" spans="1:14" hidden="1">
      <c r="A124" t="str">
        <f>"Norman"</f>
        <v>Norman</v>
      </c>
      <c r="B124">
        <v>0</v>
      </c>
      <c r="D124">
        <v>1</v>
      </c>
      <c r="E124">
        <v>12</v>
      </c>
      <c r="F124" s="1">
        <v>42892</v>
      </c>
      <c r="G124" s="1">
        <v>42899</v>
      </c>
      <c r="H124">
        <v>3</v>
      </c>
      <c r="I124">
        <v>16.47</v>
      </c>
      <c r="J124">
        <v>7.67</v>
      </c>
      <c r="K124">
        <v>35.262937899999997</v>
      </c>
      <c r="L124">
        <v>-97.806161599999996</v>
      </c>
      <c r="M124" s="5">
        <f>ACOS(COS(RADIANS(90-$P$2)) *COS(RADIANS(90-Table2237[[#This Row],[Latitude]])) +SIN(RADIANS(90-$P$2)) *SIN(RADIANS(90-Table2237[[#This Row],[Latitude]])) *COS(RADIANS($Q$2-Table2237[[#This Row],[Longitude]]))) *3958.756</f>
        <v>20.667811889200305</v>
      </c>
      <c r="N124" s="5">
        <f>Table22[[#This Row],[Permit Approval Date]]-Table22[[#This Row],[Permit Submitted Date]]</f>
        <v>3</v>
      </c>
    </row>
    <row r="125" spans="1:14" hidden="1">
      <c r="A125" t="str">
        <f>"Norman"</f>
        <v>Norman</v>
      </c>
      <c r="B125">
        <v>0</v>
      </c>
      <c r="D125">
        <v>1</v>
      </c>
      <c r="E125">
        <v>12</v>
      </c>
      <c r="F125" s="1">
        <v>42902</v>
      </c>
      <c r="G125" s="1">
        <v>42902</v>
      </c>
      <c r="H125">
        <v>4</v>
      </c>
      <c r="I125">
        <v>37.770000000000003</v>
      </c>
      <c r="J125">
        <v>0</v>
      </c>
      <c r="K125">
        <v>36.292937899999998</v>
      </c>
      <c r="L125">
        <v>-97.7861616</v>
      </c>
      <c r="M125" s="5">
        <f>ACOS(COS(RADIANS(90-$P$2)) *COS(RADIANS(90-Table2237[[#This Row],[Latitude]])) +SIN(RADIANS(90-$P$2)) *SIN(RADIANS(90-Table2237[[#This Row],[Latitude]])) *COS(RADIANS($Q$2-Table2237[[#This Row],[Longitude]]))) *3958.756</f>
        <v>77.471292321758767</v>
      </c>
      <c r="N125" s="5">
        <f>Table22[[#This Row],[Permit Approval Date]]-Table22[[#This Row],[Permit Submitted Date]]</f>
        <v>0</v>
      </c>
    </row>
    <row r="126" spans="1:14" hidden="1">
      <c r="A126" t="str">
        <f>"Norman"</f>
        <v>Norman</v>
      </c>
      <c r="B126">
        <v>0</v>
      </c>
      <c r="D126">
        <v>1</v>
      </c>
      <c r="E126">
        <v>12</v>
      </c>
      <c r="F126" s="1">
        <v>42964</v>
      </c>
      <c r="G126" s="1">
        <v>42969</v>
      </c>
      <c r="H126">
        <v>2</v>
      </c>
      <c r="I126">
        <v>10.25</v>
      </c>
      <c r="J126">
        <v>0</v>
      </c>
      <c r="K126">
        <v>35.072937899999999</v>
      </c>
      <c r="L126">
        <v>-97.396161599999999</v>
      </c>
      <c r="M126" s="5">
        <f>ACOS(COS(RADIANS(90-$P$2)) *COS(RADIANS(90-Table2237[[#This Row],[Latitude]])) +SIN(RADIANS(90-$P$2)) *SIN(RADIANS(90-Table2237[[#This Row],[Latitude]])) *COS(RADIANS($Q$2-Table2237[[#This Row],[Longitude]]))) *3958.756</f>
        <v>9.6301363463523302</v>
      </c>
      <c r="N126" s="5">
        <f>Table22[[#This Row],[Permit Approval Date]]-Table22[[#This Row],[Permit Submitted Date]]</f>
        <v>3</v>
      </c>
    </row>
    <row r="127" spans="1:14" hidden="1">
      <c r="A127" t="str">
        <f>"Norman"</f>
        <v>Norman</v>
      </c>
      <c r="B127">
        <v>0</v>
      </c>
      <c r="D127">
        <v>1</v>
      </c>
      <c r="E127">
        <v>12</v>
      </c>
      <c r="F127" s="1">
        <v>42970</v>
      </c>
      <c r="G127" s="1">
        <v>42977</v>
      </c>
      <c r="H127">
        <v>4</v>
      </c>
      <c r="I127">
        <v>21.05</v>
      </c>
      <c r="J127">
        <v>4.13</v>
      </c>
      <c r="K127">
        <v>35.172937899999994</v>
      </c>
      <c r="L127">
        <v>-97.336161599999997</v>
      </c>
      <c r="M127" s="5">
        <f>ACOS(COS(RADIANS(90-$P$2)) *COS(RADIANS(90-Table2237[[#This Row],[Latitude]])) +SIN(RADIANS(90-$P$2)) *SIN(RADIANS(90-Table2237[[#This Row],[Latitude]])) *COS(RADIANS($Q$2-Table2237[[#This Row],[Longitude]]))) *3958.756</f>
        <v>6.6439574838635096</v>
      </c>
      <c r="N127" s="5">
        <f>Table22[[#This Row],[Permit Approval Date]]-Table22[[#This Row],[Permit Submitted Date]]</f>
        <v>0</v>
      </c>
    </row>
    <row r="128" spans="1:14" hidden="1">
      <c r="A128" t="str">
        <f>"Norman"</f>
        <v>Norman</v>
      </c>
      <c r="B128">
        <v>0</v>
      </c>
      <c r="D128">
        <v>1</v>
      </c>
      <c r="E128">
        <v>12</v>
      </c>
      <c r="F128" s="1">
        <v>42972</v>
      </c>
      <c r="G128" s="1">
        <v>42977</v>
      </c>
      <c r="H128">
        <v>4</v>
      </c>
      <c r="I128">
        <v>41.14</v>
      </c>
      <c r="J128">
        <v>0</v>
      </c>
      <c r="K128">
        <v>34.942937899999997</v>
      </c>
      <c r="L128">
        <v>-97.196161599999996</v>
      </c>
      <c r="M128" s="5">
        <f>ACOS(COS(RADIANS(90-$P$2)) *COS(RADIANS(90-Table2237[[#This Row],[Latitude]])) +SIN(RADIANS(90-$P$2)) *SIN(RADIANS(90-Table2237[[#This Row],[Latitude]])) *COS(RADIANS($Q$2-Table2237[[#This Row],[Longitude]]))) *3958.756</f>
        <v>23.045790354780323</v>
      </c>
      <c r="N128" s="5">
        <f>Table22[[#This Row],[Permit Approval Date]]-Table22[[#This Row],[Permit Submitted Date]]</f>
        <v>0</v>
      </c>
    </row>
    <row r="129" spans="1:14" hidden="1">
      <c r="A129" t="str">
        <f>"Norman"</f>
        <v>Norman</v>
      </c>
      <c r="B129">
        <v>1</v>
      </c>
      <c r="D129">
        <v>1</v>
      </c>
      <c r="E129">
        <v>12</v>
      </c>
      <c r="F129" s="1">
        <v>42979</v>
      </c>
      <c r="G129" s="1">
        <v>42979</v>
      </c>
      <c r="H129">
        <v>5</v>
      </c>
      <c r="I129">
        <v>39.14</v>
      </c>
      <c r="J129">
        <v>0</v>
      </c>
      <c r="K129">
        <v>35.370556999999998</v>
      </c>
      <c r="L129">
        <v>-97.550181400000014</v>
      </c>
      <c r="M129" s="5">
        <f>ACOS(COS(RADIANS(90-$P$2)) *COS(RADIANS(90-Table2237[[#This Row],[Latitude]])) +SIN(RADIANS(90-$P$2)) *SIN(RADIANS(90-Table2237[[#This Row],[Latitude]])) *COS(RADIANS($Q$2-Table2237[[#This Row],[Longitude]]))) *3958.756</f>
        <v>12.778003367772808</v>
      </c>
      <c r="N129" s="5">
        <f>Table22[[#This Row],[Permit Approval Date]]-Table22[[#This Row],[Permit Submitted Date]]</f>
        <v>0</v>
      </c>
    </row>
    <row r="130" spans="1:14" hidden="1">
      <c r="A130" t="str">
        <f>"Norman"</f>
        <v>Norman</v>
      </c>
      <c r="B130">
        <v>1</v>
      </c>
      <c r="D130">
        <v>1</v>
      </c>
      <c r="E130">
        <v>12</v>
      </c>
      <c r="F130" s="1">
        <v>42989</v>
      </c>
      <c r="G130" s="1">
        <v>43005</v>
      </c>
      <c r="H130">
        <v>7</v>
      </c>
      <c r="I130">
        <v>64.42</v>
      </c>
      <c r="J130">
        <v>0</v>
      </c>
      <c r="K130">
        <v>35.810296100000002</v>
      </c>
      <c r="L130">
        <v>-97.296200200000015</v>
      </c>
      <c r="M130" s="5">
        <f>ACOS(COS(RADIANS(90-$P$2)) *COS(RADIANS(90-Table2237[[#This Row],[Latitude]])) +SIN(RADIANS(90-$P$2)) *SIN(RADIANS(90-Table2237[[#This Row],[Latitude]])) *COS(RADIANS($Q$2-Table2237[[#This Row],[Longitude]]))) *3958.756</f>
        <v>42.596638678814791</v>
      </c>
      <c r="N130" s="5">
        <f>Table22[[#This Row],[Permit Approval Date]]-Table22[[#This Row],[Permit Submitted Date]]</f>
        <v>3</v>
      </c>
    </row>
    <row r="131" spans="1:14">
      <c r="A131" t="str">
        <f>"Norman"</f>
        <v>Norman</v>
      </c>
      <c r="B131">
        <v>1</v>
      </c>
      <c r="C131">
        <v>1</v>
      </c>
      <c r="D131">
        <v>1</v>
      </c>
      <c r="E131">
        <v>12</v>
      </c>
      <c r="F131" s="1">
        <v>43000</v>
      </c>
      <c r="G131" s="1">
        <v>43025</v>
      </c>
      <c r="H131">
        <v>3</v>
      </c>
      <c r="I131">
        <v>20.5</v>
      </c>
      <c r="J131">
        <v>9.5</v>
      </c>
      <c r="K131">
        <v>35.5002961</v>
      </c>
      <c r="L131">
        <v>-97.256200199999995</v>
      </c>
      <c r="M131" s="5">
        <f>ACOS(COS(RADIANS(90-$P$2)) *COS(RADIANS(90-Table2237[[#This Row],[Latitude]])) +SIN(RADIANS(90-$P$2)) *SIN(RADIANS(90-Table2237[[#This Row],[Latitude]])) *COS(RADIANS($Q$2-Table2237[[#This Row],[Longitude]]))) *3958.756</f>
        <v>22.987352644938845</v>
      </c>
      <c r="N131" s="5">
        <f>Table22[[#This Row],[Permit Approval Date]]-Table22[[#This Row],[Permit Submitted Date]]</f>
        <v>0</v>
      </c>
    </row>
    <row r="132" spans="1:14" hidden="1">
      <c r="A132" t="str">
        <f>"Norman"</f>
        <v>Norman</v>
      </c>
      <c r="B132">
        <v>0</v>
      </c>
      <c r="D132">
        <v>1</v>
      </c>
      <c r="E132">
        <v>12</v>
      </c>
      <c r="F132" s="1">
        <v>43014</v>
      </c>
      <c r="G132" s="1">
        <v>43027</v>
      </c>
      <c r="H132">
        <v>3</v>
      </c>
      <c r="I132">
        <v>29.869999999999997</v>
      </c>
      <c r="J132">
        <v>0</v>
      </c>
      <c r="K132">
        <v>35.312937899999994</v>
      </c>
      <c r="L132">
        <v>-97.236161600000003</v>
      </c>
      <c r="M132" s="5">
        <f>ACOS(COS(RADIANS(90-$P$2)) *COS(RADIANS(90-Table2237[[#This Row],[Latitude]])) +SIN(RADIANS(90-$P$2)) *SIN(RADIANS(90-Table2237[[#This Row],[Latitude]])) *COS(RADIANS($Q$2-Table2237[[#This Row],[Longitude]]))) *3958.756</f>
        <v>13.982260288154336</v>
      </c>
      <c r="N132" s="5">
        <f>Table22[[#This Row],[Permit Approval Date]]-Table22[[#This Row],[Permit Submitted Date]]</f>
        <v>0</v>
      </c>
    </row>
    <row r="133" spans="1:14" hidden="1">
      <c r="A133" t="str">
        <f>"Norman"</f>
        <v>Norman</v>
      </c>
      <c r="B133">
        <v>1</v>
      </c>
      <c r="D133">
        <v>1</v>
      </c>
      <c r="E133">
        <v>12</v>
      </c>
      <c r="F133" s="1">
        <v>43028</v>
      </c>
      <c r="G133" s="1">
        <v>43028</v>
      </c>
      <c r="H133">
        <v>5</v>
      </c>
      <c r="I133">
        <v>34.03</v>
      </c>
      <c r="J133">
        <v>0</v>
      </c>
      <c r="K133">
        <v>35.010682600000003</v>
      </c>
      <c r="L133">
        <v>-97.222868300000002</v>
      </c>
      <c r="M133" s="5">
        <f>ACOS(COS(RADIANS(90-$P$2)) *COS(RADIANS(90-Table2237[[#This Row],[Latitude]])) +SIN(RADIANS(90-$P$2)) *SIN(RADIANS(90-Table2237[[#This Row],[Latitude]])) *COS(RADIANS($Q$2-Table2237[[#This Row],[Longitude]]))) *3958.756</f>
        <v>18.498491848112973</v>
      </c>
      <c r="N133" s="5">
        <f>Table22[[#This Row],[Permit Approval Date]]-Table22[[#This Row],[Permit Submitted Date]]</f>
        <v>6</v>
      </c>
    </row>
    <row r="134" spans="1:14" hidden="1">
      <c r="A134" t="str">
        <f>"Norman"</f>
        <v>Norman</v>
      </c>
      <c r="B134">
        <v>1</v>
      </c>
      <c r="D134">
        <v>1</v>
      </c>
      <c r="E134">
        <v>12</v>
      </c>
      <c r="F134" s="1">
        <v>43028</v>
      </c>
      <c r="G134" s="1">
        <v>43054</v>
      </c>
      <c r="H134">
        <v>5</v>
      </c>
      <c r="I134">
        <v>33.299999999999997</v>
      </c>
      <c r="J134">
        <v>0</v>
      </c>
      <c r="K134">
        <v>35.2124314</v>
      </c>
      <c r="L134">
        <v>-97.423839600000008</v>
      </c>
      <c r="M134" s="5">
        <f>ACOS(COS(RADIANS(90-$P$2)) *COS(RADIANS(90-Table2237[[#This Row],[Latitude]])) +SIN(RADIANS(90-$P$2)) *SIN(RADIANS(90-Table2237[[#This Row],[Latitude]])) *COS(RADIANS($Q$2-Table2237[[#This Row],[Longitude]]))) *3958.756</f>
        <v>1.3590234496896225</v>
      </c>
      <c r="N134" s="5">
        <f>Table22[[#This Row],[Permit Approval Date]]-Table22[[#This Row],[Permit Submitted Date]]</f>
        <v>14</v>
      </c>
    </row>
    <row r="135" spans="1:14" hidden="1">
      <c r="A135" t="str">
        <f>"Norman"</f>
        <v>Norman</v>
      </c>
      <c r="B135">
        <v>0</v>
      </c>
      <c r="D135">
        <v>1</v>
      </c>
      <c r="E135">
        <v>12</v>
      </c>
      <c r="F135" s="1">
        <v>43046</v>
      </c>
      <c r="G135" s="1">
        <v>43054</v>
      </c>
      <c r="H135">
        <v>4</v>
      </c>
      <c r="I135">
        <v>36.129999999999995</v>
      </c>
      <c r="J135">
        <v>0</v>
      </c>
      <c r="K135">
        <v>34.982937899999996</v>
      </c>
      <c r="L135">
        <v>-97.396161599999999</v>
      </c>
      <c r="M135" s="5">
        <f>ACOS(COS(RADIANS(90-$P$2)) *COS(RADIANS(90-Table2237[[#This Row],[Latitude]])) +SIN(RADIANS(90-$P$2)) *SIN(RADIANS(90-Table2237[[#This Row],[Latitude]])) *COS(RADIANS($Q$2-Table2237[[#This Row],[Longitude]]))) *3958.756</f>
        <v>15.67853663998685</v>
      </c>
      <c r="N135" s="5">
        <f>Table22[[#This Row],[Permit Approval Date]]-Table22[[#This Row],[Permit Submitted Date]]</f>
        <v>5</v>
      </c>
    </row>
    <row r="136" spans="1:14" hidden="1">
      <c r="A136" t="str">
        <f>"Norman"</f>
        <v>Norman</v>
      </c>
      <c r="B136">
        <v>1</v>
      </c>
      <c r="D136">
        <v>1</v>
      </c>
      <c r="E136">
        <v>12</v>
      </c>
      <c r="F136" s="1">
        <v>43047</v>
      </c>
      <c r="G136" s="1">
        <v>43060</v>
      </c>
      <c r="H136">
        <v>3</v>
      </c>
      <c r="I136">
        <v>16.25</v>
      </c>
      <c r="J136">
        <v>0</v>
      </c>
      <c r="K136">
        <v>35.275773100000002</v>
      </c>
      <c r="L136">
        <v>-97.354911900000005</v>
      </c>
      <c r="M136" s="5">
        <f>ACOS(COS(RADIANS(90-$P$2)) *COS(RADIANS(90-Table2237[[#This Row],[Latitude]])) +SIN(RADIANS(90-$P$2)) *SIN(RADIANS(90-Table2237[[#This Row],[Latitude]])) *COS(RADIANS($Q$2-Table2237[[#This Row],[Longitude]]))) *3958.756</f>
        <v>7.0693992992182393</v>
      </c>
      <c r="N136" s="5">
        <f>Table22[[#This Row],[Permit Approval Date]]-Table22[[#This Row],[Permit Submitted Date]]</f>
        <v>0</v>
      </c>
    </row>
    <row r="137" spans="1:14" hidden="1">
      <c r="A137" t="str">
        <f>"Norman"</f>
        <v>Norman</v>
      </c>
      <c r="B137">
        <v>0</v>
      </c>
      <c r="D137">
        <v>1</v>
      </c>
      <c r="E137">
        <v>13</v>
      </c>
      <c r="F137" s="1">
        <v>42381</v>
      </c>
      <c r="G137" s="1">
        <v>42381</v>
      </c>
      <c r="H137">
        <v>5</v>
      </c>
      <c r="I137">
        <v>50</v>
      </c>
      <c r="J137">
        <v>0</v>
      </c>
      <c r="K137">
        <v>36.002937899999999</v>
      </c>
      <c r="L137">
        <v>-97.346161600000002</v>
      </c>
      <c r="M137" s="5">
        <f>ACOS(COS(RADIANS(90-$P$2)) *COS(RADIANS(90-Table2237[[#This Row],[Latitude]])) +SIN(RADIANS(90-$P$2)) *SIN(RADIANS(90-Table2237[[#This Row],[Latitude]])) *COS(RADIANS($Q$2-Table2237[[#This Row],[Longitude]]))) *3958.756</f>
        <v>55.346772048503162</v>
      </c>
      <c r="N137" s="5">
        <f>Table22[[#This Row],[Permit Approval Date]]-Table22[[#This Row],[Permit Submitted Date]]</f>
        <v>8</v>
      </c>
    </row>
    <row r="138" spans="1:14" hidden="1">
      <c r="A138" t="str">
        <f>"Norman"</f>
        <v>Norman</v>
      </c>
      <c r="B138">
        <v>0</v>
      </c>
      <c r="D138">
        <v>1</v>
      </c>
      <c r="E138">
        <v>13</v>
      </c>
      <c r="F138" s="1">
        <v>42402</v>
      </c>
      <c r="G138" s="1">
        <v>42418</v>
      </c>
      <c r="H138">
        <v>6</v>
      </c>
      <c r="I138">
        <v>51.5</v>
      </c>
      <c r="J138">
        <v>0</v>
      </c>
      <c r="K138">
        <v>35.212937899999993</v>
      </c>
      <c r="L138">
        <v>-97.576161600000006</v>
      </c>
      <c r="M138" s="5">
        <f>ACOS(COS(RADIANS(90-$P$2)) *COS(RADIANS(90-Table2237[[#This Row],[Latitude]])) +SIN(RADIANS(90-$P$2)) *SIN(RADIANS(90-Table2237[[#This Row],[Latitude]])) *COS(RADIANS($Q$2-Table2237[[#This Row],[Longitude]]))) *3958.756</f>
        <v>7.3284066219263675</v>
      </c>
      <c r="N138" s="5">
        <f>Table22[[#This Row],[Permit Approval Date]]-Table22[[#This Row],[Permit Submitted Date]]</f>
        <v>0</v>
      </c>
    </row>
    <row r="139" spans="1:14" hidden="1">
      <c r="A139" t="str">
        <f>"Norman"</f>
        <v>Norman</v>
      </c>
      <c r="B139">
        <v>0</v>
      </c>
      <c r="D139">
        <v>1</v>
      </c>
      <c r="E139">
        <v>13</v>
      </c>
      <c r="F139" s="1">
        <v>42411</v>
      </c>
      <c r="G139" s="1">
        <v>42424</v>
      </c>
      <c r="H139">
        <v>5</v>
      </c>
      <c r="I139">
        <v>38</v>
      </c>
      <c r="J139">
        <v>0</v>
      </c>
      <c r="K139">
        <v>35.482937899999996</v>
      </c>
      <c r="L139">
        <v>-97.206161600000001</v>
      </c>
      <c r="M139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39" s="5">
        <f>Table22[[#This Row],[Permit Approval Date]]-Table22[[#This Row],[Permit Submitted Date]]</f>
        <v>0</v>
      </c>
    </row>
    <row r="140" spans="1:14" hidden="1">
      <c r="A140" t="str">
        <f>"Norman"</f>
        <v>Norman</v>
      </c>
      <c r="B140">
        <v>0</v>
      </c>
      <c r="D140">
        <v>1</v>
      </c>
      <c r="E140">
        <v>13</v>
      </c>
      <c r="F140" s="1">
        <v>42412</v>
      </c>
      <c r="G140" s="1">
        <v>42412</v>
      </c>
      <c r="H140">
        <v>6</v>
      </c>
      <c r="I140">
        <v>57</v>
      </c>
      <c r="J140">
        <v>0</v>
      </c>
      <c r="K140">
        <v>34.902937899999998</v>
      </c>
      <c r="L140">
        <v>-97.886161600000008</v>
      </c>
      <c r="M140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140" s="5">
        <f>Table22[[#This Row],[Permit Approval Date]]-Table22[[#This Row],[Permit Submitted Date]]</f>
        <v>0</v>
      </c>
    </row>
    <row r="141" spans="1:14" hidden="1">
      <c r="A141" t="str">
        <f>"Norman"</f>
        <v>Norman</v>
      </c>
      <c r="B141">
        <v>0</v>
      </c>
      <c r="D141">
        <v>1</v>
      </c>
      <c r="E141">
        <v>13</v>
      </c>
      <c r="F141" s="1">
        <v>42479</v>
      </c>
      <c r="G141" s="1">
        <v>42479</v>
      </c>
      <c r="H141">
        <v>6</v>
      </c>
      <c r="I141">
        <v>49</v>
      </c>
      <c r="J141">
        <v>0</v>
      </c>
      <c r="K141">
        <v>34.982937899999996</v>
      </c>
      <c r="L141">
        <v>-97.396161599999999</v>
      </c>
      <c r="M141" s="5">
        <f>ACOS(COS(RADIANS(90-$P$2)) *COS(RADIANS(90-Table2237[[#This Row],[Latitude]])) +SIN(RADIANS(90-$P$2)) *SIN(RADIANS(90-Table2237[[#This Row],[Latitude]])) *COS(RADIANS($Q$2-Table2237[[#This Row],[Longitude]]))) *3958.756</f>
        <v>15.67853663998685</v>
      </c>
      <c r="N141" s="5">
        <f>Table22[[#This Row],[Permit Approval Date]]-Table22[[#This Row],[Permit Submitted Date]]</f>
        <v>0</v>
      </c>
    </row>
    <row r="142" spans="1:14" hidden="1">
      <c r="A142" t="str">
        <f>"Norman"</f>
        <v>Norman</v>
      </c>
      <c r="B142">
        <v>0</v>
      </c>
      <c r="D142">
        <v>1</v>
      </c>
      <c r="E142">
        <v>13</v>
      </c>
      <c r="F142" s="1">
        <v>42531</v>
      </c>
      <c r="G142" s="1">
        <v>42537</v>
      </c>
      <c r="H142">
        <v>4</v>
      </c>
      <c r="I142">
        <v>34</v>
      </c>
      <c r="J142">
        <v>0</v>
      </c>
      <c r="K142">
        <v>35.482937899999996</v>
      </c>
      <c r="L142">
        <v>-97.206161600000001</v>
      </c>
      <c r="M142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42" s="5">
        <f>Table22[[#This Row],[Permit Approval Date]]-Table22[[#This Row],[Permit Submitted Date]]</f>
        <v>0</v>
      </c>
    </row>
    <row r="143" spans="1:14" hidden="1">
      <c r="A143" t="str">
        <f>"Norman"</f>
        <v>Norman</v>
      </c>
      <c r="B143">
        <v>0</v>
      </c>
      <c r="D143">
        <v>1</v>
      </c>
      <c r="E143">
        <v>13</v>
      </c>
      <c r="F143" s="1">
        <v>42573</v>
      </c>
      <c r="G143" s="1">
        <v>42573</v>
      </c>
      <c r="H143">
        <v>5</v>
      </c>
      <c r="I143">
        <v>40</v>
      </c>
      <c r="J143">
        <v>0</v>
      </c>
      <c r="K143">
        <v>35.552937899999996</v>
      </c>
      <c r="L143">
        <v>-97.046161600000005</v>
      </c>
      <c r="M143" s="5">
        <f>ACOS(COS(RADIANS(90-$P$2)) *COS(RADIANS(90-Table2237[[#This Row],[Latitude]])) +SIN(RADIANS(90-$P$2)) *SIN(RADIANS(90-Table2237[[#This Row],[Latitude]])) *COS(RADIANS($Q$2-Table2237[[#This Row],[Longitude]]))) *3958.756</f>
        <v>32.913658964668713</v>
      </c>
      <c r="N143" s="5">
        <f>Table22[[#This Row],[Permit Approval Date]]-Table22[[#This Row],[Permit Submitted Date]]</f>
        <v>8</v>
      </c>
    </row>
    <row r="144" spans="1:14">
      <c r="A144" t="str">
        <f>"Norman"</f>
        <v>Norman</v>
      </c>
      <c r="B144">
        <v>1</v>
      </c>
      <c r="C144">
        <v>1</v>
      </c>
      <c r="D144">
        <v>1</v>
      </c>
      <c r="E144">
        <v>13</v>
      </c>
      <c r="F144" s="1">
        <v>42578</v>
      </c>
      <c r="G144" s="1">
        <v>42587</v>
      </c>
      <c r="H144">
        <v>12</v>
      </c>
      <c r="I144">
        <v>69.98</v>
      </c>
      <c r="J144">
        <v>12.57</v>
      </c>
      <c r="K144">
        <v>35.5002961</v>
      </c>
      <c r="L144">
        <v>-97.256200199999995</v>
      </c>
      <c r="M144" s="5">
        <f>ACOS(COS(RADIANS(90-$P$2)) *COS(RADIANS(90-Table2237[[#This Row],[Latitude]])) +SIN(RADIANS(90-$P$2)) *SIN(RADIANS(90-Table2237[[#This Row],[Latitude]])) *COS(RADIANS($Q$2-Table2237[[#This Row],[Longitude]]))) *3958.756</f>
        <v>22.987352644938845</v>
      </c>
      <c r="N144" s="5">
        <f>Table22[[#This Row],[Permit Approval Date]]-Table22[[#This Row],[Permit Submitted Date]]</f>
        <v>0</v>
      </c>
    </row>
    <row r="145" spans="1:14" hidden="1">
      <c r="A145" t="str">
        <f>"Norman"</f>
        <v>Norman</v>
      </c>
      <c r="B145">
        <v>0</v>
      </c>
      <c r="D145">
        <v>1</v>
      </c>
      <c r="E145">
        <v>13</v>
      </c>
      <c r="F145" s="1">
        <v>42583</v>
      </c>
      <c r="G145" s="1">
        <v>42586</v>
      </c>
      <c r="H145">
        <v>5</v>
      </c>
      <c r="I145">
        <v>40</v>
      </c>
      <c r="J145">
        <v>2</v>
      </c>
      <c r="K145">
        <v>35.482937899999996</v>
      </c>
      <c r="L145">
        <v>-97.206161600000001</v>
      </c>
      <c r="M145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45" s="5">
        <f>Table22[[#This Row],[Permit Approval Date]]-Table22[[#This Row],[Permit Submitted Date]]</f>
        <v>0</v>
      </c>
    </row>
    <row r="146" spans="1:14" hidden="1">
      <c r="A146" t="str">
        <f>"Norman"</f>
        <v>Norman</v>
      </c>
      <c r="B146">
        <v>0</v>
      </c>
      <c r="D146">
        <v>1</v>
      </c>
      <c r="E146">
        <v>13</v>
      </c>
      <c r="F146" s="1">
        <v>42604</v>
      </c>
      <c r="G146" s="1">
        <v>42608</v>
      </c>
      <c r="H146">
        <v>3</v>
      </c>
      <c r="I146">
        <v>21.15</v>
      </c>
      <c r="J146">
        <v>0</v>
      </c>
      <c r="K146">
        <v>35.132937899999995</v>
      </c>
      <c r="L146">
        <v>-97.326161600000006</v>
      </c>
      <c r="M146" s="5">
        <f>ACOS(COS(RADIANS(90-$P$2)) *COS(RADIANS(90-Table2237[[#This Row],[Latitude]])) +SIN(RADIANS(90-$P$2)) *SIN(RADIANS(90-Table2237[[#This Row],[Latitude]])) *COS(RADIANS($Q$2-Table2237[[#This Row],[Longitude]]))) *3958.756</f>
        <v>8.4746053013923888</v>
      </c>
      <c r="N146" s="5">
        <f>Table22[[#This Row],[Permit Approval Date]]-Table22[[#This Row],[Permit Submitted Date]]</f>
        <v>17</v>
      </c>
    </row>
    <row r="147" spans="1:14" hidden="1">
      <c r="A147" t="str">
        <f>"Norman"</f>
        <v>Norman</v>
      </c>
      <c r="B147">
        <v>0</v>
      </c>
      <c r="D147">
        <v>1</v>
      </c>
      <c r="E147">
        <v>13</v>
      </c>
      <c r="F147" s="1">
        <v>42612</v>
      </c>
      <c r="G147" s="1">
        <v>42614</v>
      </c>
      <c r="H147">
        <v>3</v>
      </c>
      <c r="I147">
        <v>17.060000000000002</v>
      </c>
      <c r="J147">
        <v>0</v>
      </c>
      <c r="K147">
        <v>35.202937899999995</v>
      </c>
      <c r="L147">
        <v>-97.206161600000001</v>
      </c>
      <c r="M147" s="5">
        <f>ACOS(COS(RADIANS(90-$P$2)) *COS(RADIANS(90-Table2237[[#This Row],[Latitude]])) +SIN(RADIANS(90-$P$2)) *SIN(RADIANS(90-Table2237[[#This Row],[Latitude]])) *COS(RADIANS($Q$2-Table2237[[#This Row],[Longitude]]))) *3958.756</f>
        <v>13.577014277156541</v>
      </c>
      <c r="N147" s="5">
        <f>Table22[[#This Row],[Permit Approval Date]]-Table22[[#This Row],[Permit Submitted Date]]</f>
        <v>6</v>
      </c>
    </row>
    <row r="148" spans="1:14" hidden="1">
      <c r="A148" t="str">
        <f>"Norman"</f>
        <v>Norman</v>
      </c>
      <c r="B148">
        <v>0</v>
      </c>
      <c r="D148">
        <v>1</v>
      </c>
      <c r="E148">
        <v>13</v>
      </c>
      <c r="F148" s="1">
        <v>42621</v>
      </c>
      <c r="G148" s="1">
        <v>42642</v>
      </c>
      <c r="H148">
        <v>5</v>
      </c>
      <c r="I148">
        <v>48.94</v>
      </c>
      <c r="J148">
        <v>0</v>
      </c>
      <c r="K148">
        <v>34.942937899999997</v>
      </c>
      <c r="L148">
        <v>-97.766161600000004</v>
      </c>
      <c r="M148" s="5">
        <f>ACOS(COS(RADIANS(90-$P$2)) *COS(RADIANS(90-Table2237[[#This Row],[Latitude]])) +SIN(RADIANS(90-$P$2)) *SIN(RADIANS(90-Table2237[[#This Row],[Latitude]])) *COS(RADIANS($Q$2-Table2237[[#This Row],[Longitude]]))) *3958.756</f>
        <v>25.632407703032921</v>
      </c>
      <c r="N148" s="5">
        <f>Table22[[#This Row],[Permit Approval Date]]-Table22[[#This Row],[Permit Submitted Date]]</f>
        <v>7</v>
      </c>
    </row>
    <row r="149" spans="1:14" hidden="1">
      <c r="A149" t="str">
        <f>"Norman"</f>
        <v>Norman</v>
      </c>
      <c r="B149">
        <v>0</v>
      </c>
      <c r="D149">
        <v>1</v>
      </c>
      <c r="E149">
        <v>13</v>
      </c>
      <c r="F149" s="1">
        <v>42647</v>
      </c>
      <c r="G149" s="1">
        <v>42647</v>
      </c>
      <c r="H149">
        <v>2</v>
      </c>
      <c r="I149">
        <v>22.42</v>
      </c>
      <c r="J149">
        <v>0</v>
      </c>
      <c r="K149">
        <v>36.292937899999998</v>
      </c>
      <c r="L149">
        <v>-97.7861616</v>
      </c>
      <c r="M149" s="5">
        <f>ACOS(COS(RADIANS(90-$P$2)) *COS(RADIANS(90-Table2237[[#This Row],[Latitude]])) +SIN(RADIANS(90-$P$2)) *SIN(RADIANS(90-Table2237[[#This Row],[Latitude]])) *COS(RADIANS($Q$2-Table2237[[#This Row],[Longitude]]))) *3958.756</f>
        <v>77.471292321758767</v>
      </c>
      <c r="N149" s="5">
        <f>Table22[[#This Row],[Permit Approval Date]]-Table22[[#This Row],[Permit Submitted Date]]</f>
        <v>19</v>
      </c>
    </row>
    <row r="150" spans="1:14">
      <c r="A150" t="str">
        <f>"Norman"</f>
        <v>Norman</v>
      </c>
      <c r="B150">
        <v>1</v>
      </c>
      <c r="C150">
        <v>1</v>
      </c>
      <c r="D150">
        <v>1</v>
      </c>
      <c r="E150">
        <v>13</v>
      </c>
      <c r="F150" s="1">
        <v>42653</v>
      </c>
      <c r="G150" s="1">
        <v>42668</v>
      </c>
      <c r="H150">
        <v>14</v>
      </c>
      <c r="I150">
        <v>82.81</v>
      </c>
      <c r="J150">
        <v>11.52</v>
      </c>
      <c r="K150">
        <v>35.260296100000005</v>
      </c>
      <c r="L150">
        <v>-96.546200200000015</v>
      </c>
      <c r="M150" s="5">
        <f>ACOS(COS(RADIANS(90-$P$2)) *COS(RADIANS(90-Table2237[[#This Row],[Latitude]])) +SIN(RADIANS(90-$P$2)) *SIN(RADIANS(90-Table2237[[#This Row],[Latitude]])) *COS(RADIANS($Q$2-Table2237[[#This Row],[Longitude]]))) *3958.756</f>
        <v>50.953960558140352</v>
      </c>
      <c r="N150" s="5">
        <f>Table22[[#This Row],[Permit Approval Date]]-Table22[[#This Row],[Permit Submitted Date]]</f>
        <v>0</v>
      </c>
    </row>
    <row r="151" spans="1:14" hidden="1">
      <c r="A151" t="str">
        <f>"Norman"</f>
        <v>Norman</v>
      </c>
      <c r="B151">
        <v>0</v>
      </c>
      <c r="D151">
        <v>1</v>
      </c>
      <c r="E151">
        <v>13</v>
      </c>
      <c r="F151" s="1">
        <v>42705</v>
      </c>
      <c r="G151" s="1">
        <v>42705</v>
      </c>
      <c r="H151">
        <v>3</v>
      </c>
      <c r="I151">
        <v>24.18</v>
      </c>
      <c r="J151">
        <v>0</v>
      </c>
      <c r="K151">
        <v>34.902937899999998</v>
      </c>
      <c r="L151">
        <v>-97.886161600000008</v>
      </c>
      <c r="M151" s="5">
        <f>ACOS(COS(RADIANS(90-$P$2)) *COS(RADIANS(90-Table2237[[#This Row],[Latitude]])) +SIN(RADIANS(90-$P$2)) *SIN(RADIANS(90-Table2237[[#This Row],[Latitude]])) *COS(RADIANS($Q$2-Table2237[[#This Row],[Longitude]]))) *3958.756</f>
        <v>32.507095666015886</v>
      </c>
      <c r="N151" s="5">
        <f>Table22[[#This Row],[Permit Approval Date]]-Table22[[#This Row],[Permit Submitted Date]]</f>
        <v>6</v>
      </c>
    </row>
    <row r="152" spans="1:14" hidden="1">
      <c r="A152" t="str">
        <f>"Norman"</f>
        <v>Norman</v>
      </c>
      <c r="B152">
        <v>0</v>
      </c>
      <c r="D152">
        <v>1</v>
      </c>
      <c r="E152">
        <v>13</v>
      </c>
      <c r="F152" s="1">
        <v>42718</v>
      </c>
      <c r="G152" s="1">
        <v>42725</v>
      </c>
      <c r="H152">
        <v>6</v>
      </c>
      <c r="I152">
        <v>50.040000000000006</v>
      </c>
      <c r="J152">
        <v>0</v>
      </c>
      <c r="K152">
        <v>35.362937899999999</v>
      </c>
      <c r="L152">
        <v>-97.236161600000003</v>
      </c>
      <c r="M152" s="5">
        <f>ACOS(COS(RADIANS(90-$P$2)) *COS(RADIANS(90-Table2237[[#This Row],[Latitude]])) +SIN(RADIANS(90-$P$2)) *SIN(RADIANS(90-Table2237[[#This Row],[Latitude]])) *COS(RADIANS($Q$2-Table2237[[#This Row],[Longitude]]))) *3958.756</f>
        <v>16.07386776250852</v>
      </c>
      <c r="N152" s="5">
        <f>Table22[[#This Row],[Permit Approval Date]]-Table22[[#This Row],[Permit Submitted Date]]</f>
        <v>6</v>
      </c>
    </row>
    <row r="153" spans="1:14" hidden="1">
      <c r="A153" t="str">
        <f>"Norman"</f>
        <v>Norman</v>
      </c>
      <c r="B153">
        <v>0</v>
      </c>
      <c r="D153">
        <v>1</v>
      </c>
      <c r="E153">
        <v>13</v>
      </c>
      <c r="F153" s="1">
        <v>42817</v>
      </c>
      <c r="G153" s="1">
        <v>42822</v>
      </c>
      <c r="H153">
        <v>5</v>
      </c>
      <c r="I153">
        <v>25.55</v>
      </c>
      <c r="J153">
        <v>0</v>
      </c>
      <c r="K153">
        <v>35.482937899999996</v>
      </c>
      <c r="L153">
        <v>-97.206161600000001</v>
      </c>
      <c r="M153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53" s="5">
        <f>Table22[[#This Row],[Permit Approval Date]]-Table22[[#This Row],[Permit Submitted Date]]</f>
        <v>0</v>
      </c>
    </row>
    <row r="154" spans="1:14">
      <c r="A154" t="str">
        <f>"Norman"</f>
        <v>Norman</v>
      </c>
      <c r="B154">
        <v>1</v>
      </c>
      <c r="C154">
        <v>1</v>
      </c>
      <c r="D154">
        <v>1</v>
      </c>
      <c r="E154">
        <v>13</v>
      </c>
      <c r="F154" s="1">
        <v>42818</v>
      </c>
      <c r="G154" s="1">
        <v>42839</v>
      </c>
      <c r="H154">
        <v>8</v>
      </c>
      <c r="I154">
        <v>45.98</v>
      </c>
      <c r="J154">
        <v>10.58</v>
      </c>
      <c r="K154">
        <v>35.310557000000003</v>
      </c>
      <c r="L154">
        <v>-97.71018140000001</v>
      </c>
      <c r="M154" s="5">
        <f>ACOS(COS(RADIANS(90-$P$2)) *COS(RADIANS(90-Table2237[[#This Row],[Latitude]])) +SIN(RADIANS(90-$P$2)) *SIN(RADIANS(90-Table2237[[#This Row],[Latitude]])) *COS(RADIANS($Q$2-Table2237[[#This Row],[Longitude]]))) *3958.756</f>
        <v>16.529734858429485</v>
      </c>
      <c r="N154" s="5">
        <f>Table22[[#This Row],[Permit Approval Date]]-Table22[[#This Row],[Permit Submitted Date]]</f>
        <v>0</v>
      </c>
    </row>
    <row r="155" spans="1:14" hidden="1">
      <c r="A155" t="str">
        <f>"Norman"</f>
        <v>Norman</v>
      </c>
      <c r="B155">
        <v>1</v>
      </c>
      <c r="D155">
        <v>1</v>
      </c>
      <c r="E155">
        <v>13</v>
      </c>
      <c r="F155" s="1">
        <v>42822</v>
      </c>
      <c r="G155" s="1">
        <v>42838</v>
      </c>
      <c r="H155">
        <v>7</v>
      </c>
      <c r="I155">
        <v>51.629999999999995</v>
      </c>
      <c r="J155">
        <v>1.5</v>
      </c>
      <c r="K155">
        <v>35.400296099999998</v>
      </c>
      <c r="L155">
        <v>-96.566200199999997</v>
      </c>
      <c r="M155" s="5">
        <f>ACOS(COS(RADIANS(90-$P$2)) *COS(RADIANS(90-Table2237[[#This Row],[Latitude]])) +SIN(RADIANS(90-$P$2)) *SIN(RADIANS(90-Table2237[[#This Row],[Latitude]])) *COS(RADIANS($Q$2-Table2237[[#This Row],[Longitude]]))) *3958.756</f>
        <v>51.42617686088213</v>
      </c>
      <c r="N155" s="5">
        <f>Table22[[#This Row],[Permit Approval Date]]-Table22[[#This Row],[Permit Submitted Date]]</f>
        <v>0</v>
      </c>
    </row>
    <row r="156" spans="1:14" hidden="1">
      <c r="A156" t="str">
        <f>"Norman"</f>
        <v>Norman</v>
      </c>
      <c r="B156">
        <v>0</v>
      </c>
      <c r="D156">
        <v>1</v>
      </c>
      <c r="E156">
        <v>13</v>
      </c>
      <c r="F156" s="1">
        <v>42822</v>
      </c>
      <c r="G156" s="1">
        <v>42824</v>
      </c>
      <c r="H156">
        <v>4</v>
      </c>
      <c r="I156">
        <v>27.89</v>
      </c>
      <c r="J156">
        <v>0</v>
      </c>
      <c r="K156">
        <v>35.482937899999996</v>
      </c>
      <c r="L156">
        <v>-97.206161600000001</v>
      </c>
      <c r="M156" s="5">
        <f>ACOS(COS(RADIANS(90-$P$2)) *COS(RADIANS(90-Table2237[[#This Row],[Latitude]])) +SIN(RADIANS(90-$P$2)) *SIN(RADIANS(90-Table2237[[#This Row],[Latitude]])) *COS(RADIANS($Q$2-Table2237[[#This Row],[Longitude]]))) *3958.756</f>
        <v>23.443563020453009</v>
      </c>
      <c r="N156" s="5">
        <f>Table22[[#This Row],[Permit Approval Date]]-Table22[[#This Row],[Permit Submitted Date]]</f>
        <v>0</v>
      </c>
    </row>
    <row r="157" spans="1:14" hidden="1">
      <c r="A157" t="str">
        <f>"Norman"</f>
        <v>Norman</v>
      </c>
      <c r="B157">
        <v>1</v>
      </c>
      <c r="D157">
        <v>1</v>
      </c>
      <c r="E157">
        <v>13</v>
      </c>
      <c r="F157" s="1">
        <v>42835</v>
      </c>
      <c r="G157" s="1">
        <v>42856</v>
      </c>
      <c r="H157">
        <v>6</v>
      </c>
      <c r="I157">
        <v>58.46</v>
      </c>
      <c r="J157">
        <v>0</v>
      </c>
      <c r="K157">
        <v>35.200296100000003</v>
      </c>
      <c r="L157">
        <v>-97.456200200000012</v>
      </c>
      <c r="M157" s="5">
        <f>ACOS(COS(RADIANS(90-$P$2)) *COS(RADIANS(90-Table2237[[#This Row],[Latitude]])) +SIN(RADIANS(90-$P$2)) *SIN(RADIANS(90-Table2237[[#This Row],[Latitude]])) *COS(RADIANS($Q$2-Table2237[[#This Row],[Longitude]]))) *3958.756</f>
        <v>0.67208451015404147</v>
      </c>
      <c r="N157" s="5">
        <f>Table22[[#This Row],[Permit Approval Date]]-Table22[[#This Row],[Permit Submitted Date]]</f>
        <v>6</v>
      </c>
    </row>
    <row r="158" spans="1:14" hidden="1">
      <c r="A158" t="str">
        <f>"Norman"</f>
        <v>Norman</v>
      </c>
      <c r="B158">
        <v>0</v>
      </c>
      <c r="D158">
        <v>1</v>
      </c>
      <c r="E158">
        <v>13</v>
      </c>
      <c r="F158" s="1">
        <v>42844</v>
      </c>
      <c r="G158" s="1">
        <v>42844</v>
      </c>
      <c r="H158">
        <v>6</v>
      </c>
      <c r="I158">
        <v>44.39</v>
      </c>
      <c r="J158">
        <v>0</v>
      </c>
      <c r="K158">
        <v>35.082937899999997</v>
      </c>
      <c r="L158">
        <v>-97.616161599999998</v>
      </c>
      <c r="M158" s="5">
        <f>ACOS(COS(RADIANS(90-$P$2)) *COS(RADIANS(90-Table2237[[#This Row],[Latitude]])) +SIN(RADIANS(90-$P$2)) *SIN(RADIANS(90-Table2237[[#This Row],[Latitude]])) *COS(RADIANS($Q$2-Table2237[[#This Row],[Longitude]]))) *3958.756</f>
        <v>12.811370472846091</v>
      </c>
      <c r="N158" s="5">
        <f>Table22[[#This Row],[Permit Approval Date]]-Table22[[#This Row],[Permit Submitted Date]]</f>
        <v>4</v>
      </c>
    </row>
    <row r="159" spans="1:14" hidden="1">
      <c r="A159" t="str">
        <f>"Norman"</f>
        <v>Norman</v>
      </c>
      <c r="B159">
        <v>1</v>
      </c>
      <c r="D159">
        <v>1</v>
      </c>
      <c r="E159">
        <v>13</v>
      </c>
      <c r="F159" s="1">
        <v>42871</v>
      </c>
      <c r="G159" s="1">
        <v>42895</v>
      </c>
      <c r="H159">
        <v>4</v>
      </c>
      <c r="I159">
        <v>36.54</v>
      </c>
      <c r="J159">
        <v>0</v>
      </c>
      <c r="K159">
        <v>35.200296100000003</v>
      </c>
      <c r="L159">
        <v>-97.456200200000012</v>
      </c>
      <c r="M159" s="5">
        <f>ACOS(COS(RADIANS(90-$P$2)) *COS(RADIANS(90-Table2237[[#This Row],[Latitude]])) +SIN(RADIANS(90-$P$2)) *SIN(RADIANS(90-Table2237[[#This Row],[Latitude]])) *COS(RADIANS($Q$2-Table2237[[#This Row],[Longitude]]))) *3958.756</f>
        <v>0.67208451015404147</v>
      </c>
      <c r="N159" s="5">
        <f>Table22[[#This Row],[Permit Approval Date]]-Table22[[#This Row],[Permit Submitted Date]]</f>
        <v>4</v>
      </c>
    </row>
    <row r="160" spans="1:14" hidden="1">
      <c r="A160" t="str">
        <f>"Norman"</f>
        <v>Norman</v>
      </c>
      <c r="B160">
        <v>0</v>
      </c>
      <c r="D160">
        <v>1</v>
      </c>
      <c r="E160">
        <v>13</v>
      </c>
      <c r="F160" s="1">
        <v>42891</v>
      </c>
      <c r="G160" s="1">
        <v>42891</v>
      </c>
      <c r="H160">
        <v>4</v>
      </c>
      <c r="I160">
        <v>31.519999999999996</v>
      </c>
      <c r="J160">
        <v>0</v>
      </c>
      <c r="K160">
        <v>35.232937899999996</v>
      </c>
      <c r="L160">
        <v>-97.006161599999999</v>
      </c>
      <c r="M160" s="5">
        <f>ACOS(COS(RADIANS(90-$P$2)) *COS(RADIANS(90-Table2237[[#This Row],[Latitude]])) +SIN(RADIANS(90-$P$2)) *SIN(RADIANS(90-Table2237[[#This Row],[Latitude]])) *COS(RADIANS($Q$2-Table2237[[#This Row],[Longitude]]))) *3958.756</f>
        <v>24.931120266161376</v>
      </c>
      <c r="N160" s="5">
        <f>Table22[[#This Row],[Permit Approval Date]]-Table22[[#This Row],[Permit Submitted Date]]</f>
        <v>14</v>
      </c>
    </row>
    <row r="161" spans="1:17" hidden="1">
      <c r="A161" t="str">
        <f>"Norman"</f>
        <v>Norman</v>
      </c>
      <c r="B161">
        <v>1</v>
      </c>
      <c r="D161">
        <v>1</v>
      </c>
      <c r="E161">
        <v>13</v>
      </c>
      <c r="F161" s="1">
        <v>42921</v>
      </c>
      <c r="G161" s="1">
        <v>42921</v>
      </c>
      <c r="H161">
        <v>13</v>
      </c>
      <c r="I161">
        <v>61.96</v>
      </c>
      <c r="J161">
        <v>6.17</v>
      </c>
      <c r="K161">
        <v>35.180556999999993</v>
      </c>
      <c r="L161">
        <v>-97.540181399999994</v>
      </c>
      <c r="M161" s="5">
        <f>ACOS(COS(RADIANS(90-$P$2)) *COS(RADIANS(90-Table2237[[#This Row],[Latitude]])) +SIN(RADIANS(90-$P$2)) *SIN(RADIANS(90-Table2237[[#This Row],[Latitude]])) *COS(RADIANS($Q$2-Table2237[[#This Row],[Longitude]]))) *3958.756</f>
        <v>5.5692151990718619</v>
      </c>
      <c r="N161" s="5">
        <f>Table22[[#This Row],[Permit Approval Date]]-Table22[[#This Row],[Permit Submitted Date]]</f>
        <v>4</v>
      </c>
    </row>
    <row r="162" spans="1:17" hidden="1">
      <c r="A162" t="str">
        <f>"Norman"</f>
        <v>Norman</v>
      </c>
      <c r="B162">
        <v>0</v>
      </c>
      <c r="D162">
        <v>1</v>
      </c>
      <c r="E162">
        <v>13</v>
      </c>
      <c r="F162" s="1">
        <v>42951</v>
      </c>
      <c r="G162" s="1">
        <v>42957</v>
      </c>
      <c r="H162">
        <v>4</v>
      </c>
      <c r="I162">
        <v>21.23</v>
      </c>
      <c r="J162">
        <v>0</v>
      </c>
      <c r="K162">
        <v>35.352937899999993</v>
      </c>
      <c r="L162">
        <v>-97.196161599999996</v>
      </c>
      <c r="M162" s="5">
        <f>ACOS(COS(RADIANS(90-$P$2)) *COS(RADIANS(90-Table2237[[#This Row],[Latitude]])) +SIN(RADIANS(90-$P$2)) *SIN(RADIANS(90-Table2237[[#This Row],[Latitude]])) *COS(RADIANS($Q$2-Table2237[[#This Row],[Longitude]]))) *3958.756</f>
        <v>17.393696381103698</v>
      </c>
      <c r="N162" s="5">
        <f>Table22[[#This Row],[Permit Approval Date]]-Table22[[#This Row],[Permit Submitted Date]]</f>
        <v>15</v>
      </c>
    </row>
    <row r="163" spans="1:17" hidden="1">
      <c r="A163" t="str">
        <f>"Norman"</f>
        <v>Norman</v>
      </c>
      <c r="B163">
        <v>1</v>
      </c>
      <c r="D163">
        <v>1</v>
      </c>
      <c r="E163">
        <v>13</v>
      </c>
      <c r="F163" s="1">
        <v>42963</v>
      </c>
      <c r="G163" s="1">
        <v>42963</v>
      </c>
      <c r="H163">
        <v>6</v>
      </c>
      <c r="I163">
        <v>29.9</v>
      </c>
      <c r="J163">
        <v>7.63</v>
      </c>
      <c r="K163">
        <v>35.260556999999999</v>
      </c>
      <c r="L163">
        <v>-97.540181399999994</v>
      </c>
      <c r="M163" s="5">
        <f>ACOS(COS(RADIANS(90-$P$2)) *COS(RADIANS(90-Table2237[[#This Row],[Latitude]])) +SIN(RADIANS(90-$P$2)) *SIN(RADIANS(90-Table2237[[#This Row],[Latitude]])) *COS(RADIANS($Q$2-Table2237[[#This Row],[Longitude]]))) *3958.756</f>
        <v>6.4849763629514818</v>
      </c>
      <c r="N163" s="5">
        <f>Table22[[#This Row],[Permit Approval Date]]-Table22[[#This Row],[Permit Submitted Date]]</f>
        <v>0</v>
      </c>
    </row>
    <row r="164" spans="1:17" hidden="1">
      <c r="A164" t="str">
        <f>"Norman"</f>
        <v>Norman</v>
      </c>
      <c r="B164">
        <v>0</v>
      </c>
      <c r="D164">
        <v>1</v>
      </c>
      <c r="E164">
        <v>13</v>
      </c>
      <c r="F164" s="1">
        <v>42976</v>
      </c>
      <c r="G164" s="1">
        <v>42979</v>
      </c>
      <c r="H164">
        <v>5</v>
      </c>
      <c r="I164">
        <v>34.94</v>
      </c>
      <c r="J164">
        <v>0</v>
      </c>
      <c r="K164">
        <v>35.172937899999994</v>
      </c>
      <c r="L164">
        <v>-97.276161599999995</v>
      </c>
      <c r="M164" s="5">
        <f>ACOS(COS(RADIANS(90-$P$2)) *COS(RADIANS(90-Table2237[[#This Row],[Latitude]])) +SIN(RADIANS(90-$P$2)) *SIN(RADIANS(90-Table2237[[#This Row],[Latitude]])) *COS(RADIANS($Q$2-Table2237[[#This Row],[Longitude]]))) *3958.756</f>
        <v>9.893608223818962</v>
      </c>
      <c r="N164" s="5">
        <f>Table22[[#This Row],[Permit Approval Date]]-Table22[[#This Row],[Permit Submitted Date]]</f>
        <v>6</v>
      </c>
    </row>
    <row r="165" spans="1:17" hidden="1">
      <c r="A165" t="str">
        <f>"Norman"</f>
        <v>Norman</v>
      </c>
      <c r="B165">
        <v>0</v>
      </c>
      <c r="D165">
        <v>1</v>
      </c>
      <c r="E165">
        <v>13</v>
      </c>
      <c r="F165" s="1">
        <v>42993</v>
      </c>
      <c r="G165" s="1">
        <v>42998</v>
      </c>
      <c r="H165">
        <v>4</v>
      </c>
      <c r="I165">
        <v>32.950000000000003</v>
      </c>
      <c r="J165">
        <v>0</v>
      </c>
      <c r="K165">
        <v>35.352937899999993</v>
      </c>
      <c r="L165">
        <v>-97.196161599999996</v>
      </c>
      <c r="M165" s="5">
        <f>ACOS(COS(RADIANS(90-$P$2)) *COS(RADIANS(90-Table2237[[#This Row],[Latitude]])) +SIN(RADIANS(90-$P$2)) *SIN(RADIANS(90-Table2237[[#This Row],[Latitude]])) *COS(RADIANS($Q$2-Table2237[[#This Row],[Longitude]]))) *3958.756</f>
        <v>17.393696381103698</v>
      </c>
      <c r="N165" s="5">
        <f>Table22[[#This Row],[Permit Approval Date]]-Table22[[#This Row],[Permit Submitted Date]]</f>
        <v>6</v>
      </c>
    </row>
    <row r="166" spans="1:17">
      <c r="A166" t="str">
        <f>"Norman"</f>
        <v>Norman</v>
      </c>
      <c r="B166">
        <v>1</v>
      </c>
      <c r="C166">
        <v>1</v>
      </c>
      <c r="D166">
        <v>1</v>
      </c>
      <c r="E166">
        <v>13</v>
      </c>
      <c r="F166" s="1">
        <v>43006</v>
      </c>
      <c r="G166" s="1">
        <v>43006</v>
      </c>
      <c r="H166">
        <v>8</v>
      </c>
      <c r="I166">
        <v>30.57</v>
      </c>
      <c r="J166">
        <v>26.96</v>
      </c>
      <c r="K166">
        <v>35.280557000000002</v>
      </c>
      <c r="L166">
        <v>-97.320181399999996</v>
      </c>
      <c r="M166" s="5">
        <f>ACOS(COS(RADIANS(90-$P$2)) *COS(RADIANS(90-Table2237[[#This Row],[Latitude]])) +SIN(RADIANS(90-$P$2)) *SIN(RADIANS(90-Table2237[[#This Row],[Latitude]])) *COS(RADIANS($Q$2-Table2237[[#This Row],[Longitude]]))) *3958.756</f>
        <v>8.7973049412467539</v>
      </c>
      <c r="N166" s="5">
        <f>Table22[[#This Row],[Permit Approval Date]]-Table22[[#This Row],[Permit Submitted Date]]</f>
        <v>9</v>
      </c>
    </row>
    <row r="167" spans="1:17" hidden="1">
      <c r="A167" t="str">
        <f>"Norman"</f>
        <v>Norman</v>
      </c>
      <c r="B167">
        <v>0</v>
      </c>
      <c r="D167">
        <v>1</v>
      </c>
      <c r="E167">
        <v>13</v>
      </c>
      <c r="F167" s="1">
        <v>43013</v>
      </c>
      <c r="G167" s="1">
        <v>43013</v>
      </c>
      <c r="H167">
        <v>4</v>
      </c>
      <c r="I167">
        <v>40.47</v>
      </c>
      <c r="J167">
        <v>0</v>
      </c>
      <c r="K167">
        <v>35.232937899999996</v>
      </c>
      <c r="L167">
        <v>-97.006161599999999</v>
      </c>
      <c r="M167" s="5">
        <f>ACOS(COS(RADIANS(90-$P$2)) *COS(RADIANS(90-Table2237[[#This Row],[Latitude]])) +SIN(RADIANS(90-$P$2)) *SIN(RADIANS(90-Table2237[[#This Row],[Latitude]])) *COS(RADIANS($Q$2-Table2237[[#This Row],[Longitude]]))) *3958.756</f>
        <v>24.931120266161376</v>
      </c>
      <c r="N167" s="5">
        <f>Table22[[#This Row],[Permit Approval Date]]-Table22[[#This Row],[Permit Submitted Date]]</f>
        <v>0</v>
      </c>
    </row>
    <row r="168" spans="1:17" hidden="1">
      <c r="A168" t="str">
        <f>"Norman"</f>
        <v>Norman</v>
      </c>
      <c r="B168">
        <v>1</v>
      </c>
      <c r="D168">
        <v>1</v>
      </c>
      <c r="E168">
        <v>13</v>
      </c>
      <c r="F168" s="1">
        <v>43036</v>
      </c>
      <c r="G168" s="1">
        <v>43046</v>
      </c>
      <c r="H168">
        <v>5</v>
      </c>
      <c r="I168">
        <v>45.809999999999995</v>
      </c>
      <c r="J168">
        <v>0</v>
      </c>
      <c r="K168">
        <v>35.128142000000004</v>
      </c>
      <c r="L168">
        <v>-97.295610999999994</v>
      </c>
      <c r="M168" s="5">
        <f>ACOS(COS(RADIANS(90-$P$2)) *COS(RADIANS(90-Table2237[[#This Row],[Latitude]])) +SIN(RADIANS(90-$P$2)) *SIN(RADIANS(90-Table2237[[#This Row],[Latitude]])) *COS(RADIANS($Q$2-Table2237[[#This Row],[Longitude]]))) *3958.756</f>
        <v>10.086529621740086</v>
      </c>
      <c r="N168" s="5">
        <f>Table22[[#This Row],[Permit Approval Date]]-Table22[[#This Row],[Permit Submitted Date]]</f>
        <v>0</v>
      </c>
    </row>
    <row r="169" spans="1:17" hidden="1">
      <c r="A169" t="str">
        <f>"Norman"</f>
        <v>Norman</v>
      </c>
      <c r="B169">
        <v>1</v>
      </c>
      <c r="D169">
        <v>1</v>
      </c>
      <c r="E169">
        <v>13</v>
      </c>
      <c r="F169" s="1">
        <v>43038</v>
      </c>
      <c r="G169" s="1">
        <v>43038</v>
      </c>
      <c r="H169">
        <v>8</v>
      </c>
      <c r="I169">
        <v>64.27000000000001</v>
      </c>
      <c r="J169">
        <v>0</v>
      </c>
      <c r="K169">
        <v>35.563205600000003</v>
      </c>
      <c r="L169">
        <v>-98.008782400000001</v>
      </c>
      <c r="M169" s="5">
        <f>ACOS(COS(RADIANS(90-$P$2)) *COS(RADIANS(90-Table2237[[#This Row],[Latitude]])) +SIN(RADIANS(90-$P$2)) *SIN(RADIANS(90-Table2237[[#This Row],[Latitude]])) *COS(RADIANS($Q$2-Table2237[[#This Row],[Longitude]]))) *3958.756</f>
        <v>40.145756784732434</v>
      </c>
      <c r="N169" s="5">
        <f>Table22[[#This Row],[Permit Approval Date]]-Table22[[#This Row],[Permit Submitted Date]]</f>
        <v>0</v>
      </c>
    </row>
    <row r="170" spans="1:17" hidden="1">
      <c r="A170" t="str">
        <f>"Norman"</f>
        <v>Norman</v>
      </c>
      <c r="B170">
        <v>1</v>
      </c>
      <c r="D170">
        <v>1</v>
      </c>
      <c r="E170">
        <v>13</v>
      </c>
      <c r="F170" s="1">
        <v>43039</v>
      </c>
      <c r="G170" s="1">
        <v>43040</v>
      </c>
      <c r="H170">
        <v>4</v>
      </c>
      <c r="I170">
        <v>39.53</v>
      </c>
      <c r="J170">
        <v>0</v>
      </c>
      <c r="K170">
        <v>35.211928299999997</v>
      </c>
      <c r="L170">
        <v>-97.016524599999997</v>
      </c>
      <c r="M170" s="5">
        <f>ACOS(COS(RADIANS(90-$P$2)) *COS(RADIANS(90-Table2237[[#This Row],[Latitude]])) +SIN(RADIANS(90-$P$2)) *SIN(RADIANS(90-Table2237[[#This Row],[Latitude]])) *COS(RADIANS($Q$2-Table2237[[#This Row],[Longitude]]))) *3958.756</f>
        <v>24.283476477935956</v>
      </c>
      <c r="N170" s="5">
        <f>Table22[[#This Row],[Permit Approval Date]]-Table22[[#This Row],[Permit Submitted Date]]</f>
        <v>1</v>
      </c>
    </row>
    <row r="171" spans="1:17" hidden="1">
      <c r="A171" t="str">
        <f>"Norman"</f>
        <v>Norman</v>
      </c>
      <c r="B171">
        <v>1</v>
      </c>
      <c r="D171">
        <v>1</v>
      </c>
      <c r="E171">
        <v>13</v>
      </c>
      <c r="F171" s="1">
        <v>43048</v>
      </c>
      <c r="G171" s="1">
        <v>43048</v>
      </c>
      <c r="H171">
        <v>4</v>
      </c>
      <c r="I171">
        <v>27.14</v>
      </c>
      <c r="J171">
        <v>3.93</v>
      </c>
      <c r="K171">
        <v>35.260556999999999</v>
      </c>
      <c r="L171">
        <v>-97.540181399999994</v>
      </c>
      <c r="M171" s="5">
        <f>ACOS(COS(RADIANS(90-$P$2)) *COS(RADIANS(90-Table2237[[#This Row],[Latitude]])) +SIN(RADIANS(90-$P$2)) *SIN(RADIANS(90-Table2237[[#This Row],[Latitude]])) *COS(RADIANS($Q$2-Table2237[[#This Row],[Longitude]]))) *3958.756</f>
        <v>6.4849763629514818</v>
      </c>
      <c r="N171" s="5">
        <f>Table22[[#This Row],[Permit Approval Date]]-Table22[[#This Row],[Permit Submitted Date]]</f>
        <v>3</v>
      </c>
    </row>
    <row r="172" spans="1:17" hidden="1">
      <c r="A172" t="str">
        <f>"Norman"</f>
        <v>Norman</v>
      </c>
      <c r="B172">
        <v>1</v>
      </c>
      <c r="D172">
        <v>1</v>
      </c>
      <c r="E172">
        <v>13</v>
      </c>
      <c r="F172" s="1">
        <v>43066</v>
      </c>
      <c r="G172" s="1">
        <v>43066</v>
      </c>
      <c r="H172">
        <v>10</v>
      </c>
      <c r="I172">
        <v>80.17</v>
      </c>
      <c r="J172">
        <v>0</v>
      </c>
      <c r="K172">
        <v>35.263205599999999</v>
      </c>
      <c r="L172">
        <v>-97.398782400000002</v>
      </c>
      <c r="M172" s="5">
        <f>ACOS(COS(RADIANS(90-$P$2)) *COS(RADIANS(90-Table2237[[#This Row],[Latitude]])) +SIN(RADIANS(90-$P$2)) *SIN(RADIANS(90-Table2237[[#This Row],[Latitude]])) *COS(RADIANS($Q$2-Table2237[[#This Row],[Longitude]]))) *3958.756</f>
        <v>4.7825715003496638</v>
      </c>
      <c r="N172" s="5">
        <f>Table22[[#This Row],[Permit Approval Date]]-Table22[[#This Row],[Permit Submitted Date]]</f>
        <v>3</v>
      </c>
    </row>
    <row r="173" spans="1:17" hidden="1">
      <c r="A173" t="str">
        <f>"Norman"</f>
        <v>Norman</v>
      </c>
      <c r="B173">
        <v>1</v>
      </c>
      <c r="D173">
        <v>1</v>
      </c>
      <c r="E173">
        <v>13</v>
      </c>
      <c r="F173" s="1">
        <v>43067</v>
      </c>
      <c r="G173" s="1">
        <v>43067</v>
      </c>
      <c r="H173">
        <v>6</v>
      </c>
      <c r="I173">
        <v>28.990000000000002</v>
      </c>
      <c r="J173">
        <v>3.33</v>
      </c>
      <c r="K173">
        <v>35.320556999999994</v>
      </c>
      <c r="L173">
        <v>-97.540181399999994</v>
      </c>
      <c r="M173" s="5">
        <f>ACOS(COS(RADIANS(90-$P$2)) *COS(RADIANS(90-Table2237[[#This Row],[Latitude]])) +SIN(RADIANS(90-$P$2)) *SIN(RADIANS(90-Table2237[[#This Row],[Latitude]])) *COS(RADIANS($Q$2-Table2237[[#This Row],[Longitude]]))) *3958.756</f>
        <v>9.5097119946493365</v>
      </c>
      <c r="N173" s="5">
        <f>Table22[[#This Row],[Permit Approval Date]]-Table22[[#This Row],[Permit Submitted Date]]</f>
        <v>1</v>
      </c>
    </row>
    <row r="174" spans="1:17" hidden="1">
      <c r="A174" t="str">
        <f>"Norman"</f>
        <v>Norman</v>
      </c>
      <c r="B174">
        <v>1</v>
      </c>
      <c r="D174">
        <v>1</v>
      </c>
      <c r="E174">
        <v>13</v>
      </c>
      <c r="F174" s="1">
        <v>43068</v>
      </c>
      <c r="G174" s="1">
        <v>43088</v>
      </c>
      <c r="H174">
        <v>5</v>
      </c>
      <c r="I174">
        <v>31.84</v>
      </c>
      <c r="J174">
        <v>5.37</v>
      </c>
      <c r="K174">
        <v>35.180556999999993</v>
      </c>
      <c r="L174">
        <v>-97.540181399999994</v>
      </c>
      <c r="M174" s="5">
        <f>ACOS(COS(RADIANS(90-$P$2)) *COS(RADIANS(90-Table2237[[#This Row],[Latitude]])) +SIN(RADIANS(90-$P$2)) *SIN(RADIANS(90-Table2237[[#This Row],[Latitude]])) *COS(RADIANS($Q$2-Table2237[[#This Row],[Longitude]]))) *3958.756</f>
        <v>5.5692151990718619</v>
      </c>
      <c r="N174" s="5">
        <f>Table22[[#This Row],[Permit Approval Date]]-Table22[[#This Row],[Permit Submitted Date]]</f>
        <v>0</v>
      </c>
    </row>
    <row r="175" spans="1:17" hidden="1">
      <c r="A175" t="str">
        <f>"Norman"</f>
        <v>Norman</v>
      </c>
      <c r="B175">
        <v>0</v>
      </c>
      <c r="D175">
        <v>1</v>
      </c>
      <c r="E175">
        <v>13</v>
      </c>
      <c r="F175" s="1">
        <v>43070</v>
      </c>
      <c r="G175" s="1">
        <v>43074</v>
      </c>
      <c r="H175">
        <v>4</v>
      </c>
      <c r="I175">
        <v>29.67</v>
      </c>
      <c r="J175">
        <v>0</v>
      </c>
      <c r="K175">
        <v>35.192937899999997</v>
      </c>
      <c r="L175">
        <v>-97.396161599999999</v>
      </c>
      <c r="M175" s="5">
        <f>ACOS(COS(RADIANS(90-$P$2)) *COS(RADIANS(90-Table2237[[#This Row],[Latitude]])) +SIN(RADIANS(90-$P$2)) *SIN(RADIANS(90-Table2237[[#This Row],[Latitude]])) *COS(RADIANS($Q$2-Table2237[[#This Row],[Longitude]]))) *3958.756</f>
        <v>2.9897876398657939</v>
      </c>
      <c r="N175" s="5">
        <f>Table22[[#This Row],[Permit Approval Date]]-Table22[[#This Row],[Permit Submitted Date]]</f>
        <v>0</v>
      </c>
    </row>
    <row r="176" spans="1:17" hidden="1">
      <c r="A176" s="6"/>
      <c r="B176" s="6"/>
      <c r="C176" s="6"/>
      <c r="D176" s="6"/>
      <c r="E176" s="6"/>
      <c r="F176" s="7"/>
      <c r="G176" s="7"/>
      <c r="H176" s="6"/>
      <c r="I176" s="6"/>
      <c r="J176" s="6"/>
      <c r="K176" s="6"/>
      <c r="L176" s="6"/>
      <c r="M176" s="6"/>
      <c r="N176" s="6"/>
      <c r="O176" s="6"/>
      <c r="P176" s="6"/>
      <c r="Q176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Q931"/>
  <sheetViews>
    <sheetView workbookViewId="0">
      <selection activeCell="M22" sqref="M22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3" max="13" width="10" customWidth="1"/>
    <col min="14" max="14" width="12.140625" customWidth="1"/>
    <col min="15" max="15" width="13.5703125" customWidth="1"/>
    <col min="16" max="16" width="10" customWidth="1"/>
    <col min="17" max="17" width="10.4257812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 hidden="1">
      <c r="A2" t="str">
        <f>"Norman"</f>
        <v>Norman</v>
      </c>
      <c r="B2">
        <v>0</v>
      </c>
      <c r="D2">
        <v>1</v>
      </c>
      <c r="E2">
        <v>14</v>
      </c>
      <c r="F2" s="1">
        <v>42376</v>
      </c>
      <c r="G2" s="1">
        <v>42381</v>
      </c>
      <c r="H2">
        <v>10</v>
      </c>
      <c r="I2">
        <v>72.5</v>
      </c>
      <c r="J2">
        <v>0</v>
      </c>
      <c r="K2">
        <v>35.192937899999997</v>
      </c>
      <c r="L2">
        <v>-97.396161599999999</v>
      </c>
      <c r="M2" s="5">
        <f>ACOS(COS(RADIANS(90-$P$2)) *COS(RADIANS(90-Table2248[[#This Row],[Latitude]])) +SIN(RADIANS(90-$P$2)) *SIN(RADIANS(90-Table2248[[#This Row],[Latitude]])) *COS(RADIANS($Q$2-Table2248[[#This Row],[Longitude]]))) *3958.756</f>
        <v>2.9897876398657939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 hidden="1">
      <c r="A3" t="str">
        <f>"Norman"</f>
        <v>Norman</v>
      </c>
      <c r="B3">
        <v>0</v>
      </c>
      <c r="D3">
        <v>1</v>
      </c>
      <c r="E3">
        <v>14</v>
      </c>
      <c r="F3" s="1">
        <v>42389</v>
      </c>
      <c r="G3" s="1">
        <v>42389</v>
      </c>
      <c r="H3">
        <v>7</v>
      </c>
      <c r="I3">
        <v>57.5</v>
      </c>
      <c r="J3">
        <v>0</v>
      </c>
      <c r="K3">
        <v>34.902937899999998</v>
      </c>
      <c r="L3">
        <v>-97.376161600000003</v>
      </c>
      <c r="M3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3" s="5">
        <f>Table22[[#This Row],[Permit Approval Date]]-Table22[[#This Row],[Permit Submitted Date]]</f>
        <v>19</v>
      </c>
    </row>
    <row r="4" spans="1:17" hidden="1">
      <c r="A4" t="str">
        <f>"Norman"</f>
        <v>Norman</v>
      </c>
      <c r="B4">
        <v>0</v>
      </c>
      <c r="D4">
        <v>1</v>
      </c>
      <c r="E4">
        <v>14</v>
      </c>
      <c r="F4" s="1">
        <v>42390</v>
      </c>
      <c r="G4" s="1">
        <v>42397</v>
      </c>
      <c r="H4">
        <v>3</v>
      </c>
      <c r="I4">
        <v>24</v>
      </c>
      <c r="J4">
        <v>0</v>
      </c>
      <c r="K4">
        <v>35.112937899999999</v>
      </c>
      <c r="L4">
        <v>-97.386161600000008</v>
      </c>
      <c r="M4" s="5">
        <f>ACOS(COS(RADIANS(90-$P$2)) *COS(RADIANS(90-Table2248[[#This Row],[Latitude]])) +SIN(RADIANS(90-$P$2)) *SIN(RADIANS(90-Table2248[[#This Row],[Latitude]])) *COS(RADIANS($Q$2-Table2248[[#This Row],[Longitude]]))) *3958.756</f>
        <v>7.2848211017391202</v>
      </c>
      <c r="N4" s="5">
        <f>Table22[[#This Row],[Permit Approval Date]]-Table22[[#This Row],[Permit Submitted Date]]</f>
        <v>14</v>
      </c>
    </row>
    <row r="5" spans="1:17" hidden="1">
      <c r="A5" t="str">
        <f>"Norman"</f>
        <v>Norman</v>
      </c>
      <c r="B5">
        <v>0</v>
      </c>
      <c r="D5">
        <v>1</v>
      </c>
      <c r="E5">
        <v>14</v>
      </c>
      <c r="F5" s="1">
        <v>42424</v>
      </c>
      <c r="G5" s="1">
        <v>42438</v>
      </c>
      <c r="H5">
        <v>3</v>
      </c>
      <c r="I5">
        <v>36</v>
      </c>
      <c r="J5">
        <v>0</v>
      </c>
      <c r="K5">
        <v>35.702937899999995</v>
      </c>
      <c r="L5">
        <v>-97.4261616</v>
      </c>
      <c r="M5" s="5">
        <f>ACOS(COS(RADIANS(90-$P$2)) *COS(RADIANS(90-Table2248[[#This Row],[Latitude]])) +SIN(RADIANS(90-$P$2)) *SIN(RADIANS(90-Table2248[[#This Row],[Latitude]])) *COS(RADIANS($Q$2-Table2248[[#This Row],[Longitude]]))) *3958.756</f>
        <v>34.349627017789345</v>
      </c>
      <c r="N5" s="5">
        <f>Table22[[#This Row],[Permit Approval Date]]-Table22[[#This Row],[Permit Submitted Date]]</f>
        <v>10</v>
      </c>
    </row>
    <row r="6" spans="1:17" hidden="1">
      <c r="A6" t="str">
        <f>"Norman"</f>
        <v>Norman</v>
      </c>
      <c r="B6">
        <v>0</v>
      </c>
      <c r="D6">
        <v>1</v>
      </c>
      <c r="E6">
        <v>14</v>
      </c>
      <c r="F6" s="1">
        <v>42425</v>
      </c>
      <c r="G6" s="1">
        <v>42433</v>
      </c>
      <c r="H6">
        <v>3</v>
      </c>
      <c r="I6">
        <v>29</v>
      </c>
      <c r="J6">
        <v>0</v>
      </c>
      <c r="K6">
        <v>35.602937899999993</v>
      </c>
      <c r="L6">
        <v>-97.566161600000001</v>
      </c>
      <c r="M6" s="5">
        <f>ACOS(COS(RADIANS(90-$P$2)) *COS(RADIANS(90-Table2248[[#This Row],[Latitude]])) +SIN(RADIANS(90-$P$2)) *SIN(RADIANS(90-Table2248[[#This Row],[Latitude]])) *COS(RADIANS($Q$2-Table2248[[#This Row],[Longitude]]))) *3958.756</f>
        <v>28.23532465775164</v>
      </c>
      <c r="N6" s="5">
        <f>Table22[[#This Row],[Permit Approval Date]]-Table22[[#This Row],[Permit Submitted Date]]</f>
        <v>6</v>
      </c>
    </row>
    <row r="7" spans="1:17" hidden="1">
      <c r="A7" t="str">
        <f>"Norman"</f>
        <v>Norman</v>
      </c>
      <c r="B7">
        <v>0</v>
      </c>
      <c r="D7">
        <v>1</v>
      </c>
      <c r="E7">
        <v>14</v>
      </c>
      <c r="F7" s="1">
        <v>42443</v>
      </c>
      <c r="G7" s="1">
        <v>42443</v>
      </c>
      <c r="H7">
        <v>3</v>
      </c>
      <c r="I7">
        <v>24</v>
      </c>
      <c r="J7">
        <v>0</v>
      </c>
      <c r="K7">
        <v>35.472937899999998</v>
      </c>
      <c r="L7">
        <v>-97.026161599999995</v>
      </c>
      <c r="M7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7" s="5">
        <f>Table22[[#This Row],[Permit Approval Date]]-Table22[[#This Row],[Permit Submitted Date]]</f>
        <v>13</v>
      </c>
    </row>
    <row r="8" spans="1:17" hidden="1">
      <c r="A8" t="str">
        <f>"Norman"</f>
        <v>Norman</v>
      </c>
      <c r="B8">
        <v>0</v>
      </c>
      <c r="C8">
        <v>1</v>
      </c>
      <c r="D8">
        <v>1</v>
      </c>
      <c r="E8">
        <v>14</v>
      </c>
      <c r="F8" s="1">
        <v>42446</v>
      </c>
      <c r="G8" s="1">
        <v>42453</v>
      </c>
      <c r="H8">
        <v>9</v>
      </c>
      <c r="I8">
        <v>59</v>
      </c>
      <c r="J8">
        <v>19</v>
      </c>
      <c r="K8">
        <v>35.262937899999997</v>
      </c>
      <c r="L8">
        <v>-97.806161599999996</v>
      </c>
      <c r="M8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8" s="5">
        <f>Table22[[#This Row],[Permit Approval Date]]-Table22[[#This Row],[Permit Submitted Date]]</f>
        <v>12</v>
      </c>
    </row>
    <row r="9" spans="1:17" hidden="1">
      <c r="A9" t="str">
        <f>"Norman"</f>
        <v>Norman</v>
      </c>
      <c r="B9">
        <v>0</v>
      </c>
      <c r="D9">
        <v>1</v>
      </c>
      <c r="E9">
        <v>14</v>
      </c>
      <c r="F9" s="1">
        <v>42446</v>
      </c>
      <c r="G9" s="1">
        <v>42446</v>
      </c>
      <c r="H9">
        <v>4</v>
      </c>
      <c r="I9">
        <v>38</v>
      </c>
      <c r="J9">
        <v>0</v>
      </c>
      <c r="K9">
        <v>34.962937899999993</v>
      </c>
      <c r="L9">
        <v>-97.966161600000007</v>
      </c>
      <c r="M9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9" s="5">
        <f>Table22[[#This Row],[Permit Approval Date]]-Table22[[#This Row],[Permit Submitted Date]]</f>
        <v>8</v>
      </c>
    </row>
    <row r="10" spans="1:17" hidden="1">
      <c r="A10" t="str">
        <f>"Norman"</f>
        <v>Norman</v>
      </c>
      <c r="B10">
        <v>0</v>
      </c>
      <c r="D10">
        <v>1</v>
      </c>
      <c r="E10">
        <v>14</v>
      </c>
      <c r="F10" s="1">
        <v>42450</v>
      </c>
      <c r="G10" s="1">
        <v>42450</v>
      </c>
      <c r="H10">
        <v>10</v>
      </c>
      <c r="I10">
        <v>76.5</v>
      </c>
      <c r="J10">
        <v>0</v>
      </c>
      <c r="K10">
        <v>35.232937899999996</v>
      </c>
      <c r="L10">
        <v>-96.766161600000004</v>
      </c>
      <c r="M10" s="5">
        <f>ACOS(COS(RADIANS(90-$P$2)) *COS(RADIANS(90-Table2248[[#This Row],[Latitude]])) +SIN(RADIANS(90-$P$2)) *SIN(RADIANS(90-Table2248[[#This Row],[Latitude]])) *COS(RADIANS($Q$2-Table2248[[#This Row],[Longitude]]))) *3958.756</f>
        <v>38.45365658253624</v>
      </c>
      <c r="N10" s="5">
        <f>Table22[[#This Row],[Permit Approval Date]]-Table22[[#This Row],[Permit Submitted Date]]</f>
        <v>9</v>
      </c>
    </row>
    <row r="11" spans="1:17" hidden="1">
      <c r="A11" t="str">
        <f>"Norman"</f>
        <v>Norman</v>
      </c>
      <c r="B11">
        <v>0</v>
      </c>
      <c r="D11">
        <v>1</v>
      </c>
      <c r="E11">
        <v>14</v>
      </c>
      <c r="F11" s="1">
        <v>42478</v>
      </c>
      <c r="G11" s="1">
        <v>42478</v>
      </c>
      <c r="H11">
        <v>5</v>
      </c>
      <c r="I11">
        <v>52</v>
      </c>
      <c r="J11">
        <v>0</v>
      </c>
      <c r="K11">
        <v>34.902937899999998</v>
      </c>
      <c r="L11">
        <v>-97.886161600000008</v>
      </c>
      <c r="M11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1" s="5">
        <f>Table22[[#This Row],[Permit Approval Date]]-Table22[[#This Row],[Permit Submitted Date]]</f>
        <v>7</v>
      </c>
    </row>
    <row r="12" spans="1:17" hidden="1">
      <c r="A12" t="str">
        <f>"Norman"</f>
        <v>Norman</v>
      </c>
      <c r="B12">
        <v>0</v>
      </c>
      <c r="D12">
        <v>1</v>
      </c>
      <c r="E12">
        <v>14</v>
      </c>
      <c r="F12" s="1">
        <v>42482</v>
      </c>
      <c r="G12" s="1">
        <v>42488</v>
      </c>
      <c r="H12">
        <v>7</v>
      </c>
      <c r="I12">
        <v>50</v>
      </c>
      <c r="J12">
        <v>0</v>
      </c>
      <c r="K12">
        <v>35.482937899999996</v>
      </c>
      <c r="L12">
        <v>-97.206161600000001</v>
      </c>
      <c r="M12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12" s="5">
        <f>Table22[[#This Row],[Permit Approval Date]]-Table22[[#This Row],[Permit Submitted Date]]</f>
        <v>9</v>
      </c>
    </row>
    <row r="13" spans="1:17" hidden="1">
      <c r="A13" t="str">
        <f>"Norman"</f>
        <v>Norman</v>
      </c>
      <c r="B13">
        <v>0</v>
      </c>
      <c r="C13">
        <v>1</v>
      </c>
      <c r="D13">
        <v>1</v>
      </c>
      <c r="E13">
        <v>14</v>
      </c>
      <c r="F13" s="1">
        <v>42493</v>
      </c>
      <c r="G13" s="1">
        <v>42494</v>
      </c>
      <c r="H13">
        <v>5</v>
      </c>
      <c r="I13">
        <v>32</v>
      </c>
      <c r="J13">
        <v>9</v>
      </c>
      <c r="K13">
        <v>35.232937899999996</v>
      </c>
      <c r="L13">
        <v>-97.1761616</v>
      </c>
      <c r="M13" s="5">
        <f>ACOS(COS(RADIANS(90-$P$2)) *COS(RADIANS(90-Table2248[[#This Row],[Latitude]])) +SIN(RADIANS(90-$P$2)) *SIN(RADIANS(90-Table2248[[#This Row],[Latitude]])) *COS(RADIANS($Q$2-Table2248[[#This Row],[Longitude]]))) *3958.756</f>
        <v>15.378616388051286</v>
      </c>
      <c r="N13" s="5">
        <f>Table22[[#This Row],[Permit Approval Date]]-Table22[[#This Row],[Permit Submitted Date]]</f>
        <v>9</v>
      </c>
    </row>
    <row r="14" spans="1:17" hidden="1">
      <c r="A14" t="str">
        <f>"Norman"</f>
        <v>Norman</v>
      </c>
      <c r="B14">
        <v>0</v>
      </c>
      <c r="D14">
        <v>1</v>
      </c>
      <c r="E14">
        <v>14</v>
      </c>
      <c r="F14" s="1">
        <v>42494</v>
      </c>
      <c r="G14" s="1">
        <v>42494</v>
      </c>
      <c r="H14">
        <v>4</v>
      </c>
      <c r="I14">
        <v>32</v>
      </c>
      <c r="J14">
        <v>0</v>
      </c>
      <c r="K14">
        <v>35.032937899999993</v>
      </c>
      <c r="L14">
        <v>-97.296161600000005</v>
      </c>
      <c r="M14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14" s="5">
        <f>Table22[[#This Row],[Permit Approval Date]]-Table22[[#This Row],[Permit Submitted Date]]</f>
        <v>0</v>
      </c>
    </row>
    <row r="15" spans="1:17" hidden="1">
      <c r="A15" t="str">
        <f>"Norman"</f>
        <v>Norman</v>
      </c>
      <c r="B15">
        <v>0</v>
      </c>
      <c r="D15">
        <v>1</v>
      </c>
      <c r="E15">
        <v>14</v>
      </c>
      <c r="F15" s="1">
        <v>42499</v>
      </c>
      <c r="G15" s="1">
        <v>42507</v>
      </c>
      <c r="H15">
        <v>4</v>
      </c>
      <c r="I15">
        <v>32</v>
      </c>
      <c r="J15">
        <v>0</v>
      </c>
      <c r="K15">
        <v>35.082937899999997</v>
      </c>
      <c r="L15">
        <v>-97.396161599999999</v>
      </c>
      <c r="M15" s="5">
        <f>ACOS(COS(RADIANS(90-$P$2)) *COS(RADIANS(90-Table2248[[#This Row],[Latitude]])) +SIN(RADIANS(90-$P$2)) *SIN(RADIANS(90-Table2248[[#This Row],[Latitude]])) *COS(RADIANS($Q$2-Table2248[[#This Row],[Longitude]]))) *3958.756</f>
        <v>8.9724500048267775</v>
      </c>
      <c r="N15" s="5">
        <f>Table22[[#This Row],[Permit Approval Date]]-Table22[[#This Row],[Permit Submitted Date]]</f>
        <v>2</v>
      </c>
    </row>
    <row r="16" spans="1:17" hidden="1">
      <c r="A16" t="str">
        <f>"Norman"</f>
        <v>Norman</v>
      </c>
      <c r="B16">
        <v>0</v>
      </c>
      <c r="D16">
        <v>1</v>
      </c>
      <c r="E16">
        <v>14</v>
      </c>
      <c r="F16" s="1">
        <v>42528</v>
      </c>
      <c r="G16" s="1">
        <v>42528</v>
      </c>
      <c r="H16">
        <v>6</v>
      </c>
      <c r="I16">
        <v>48.75</v>
      </c>
      <c r="J16">
        <v>0</v>
      </c>
      <c r="K16">
        <v>34.902937899999998</v>
      </c>
      <c r="L16">
        <v>-97.886161600000008</v>
      </c>
      <c r="M16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6" s="5">
        <f>Table22[[#This Row],[Permit Approval Date]]-Table22[[#This Row],[Permit Submitted Date]]</f>
        <v>9</v>
      </c>
    </row>
    <row r="17" spans="1:14" hidden="1">
      <c r="A17" t="str">
        <f>"Norman"</f>
        <v>Norman</v>
      </c>
      <c r="B17">
        <v>0</v>
      </c>
      <c r="D17">
        <v>1</v>
      </c>
      <c r="E17">
        <v>14</v>
      </c>
      <c r="F17" s="1">
        <v>42551</v>
      </c>
      <c r="G17" s="1">
        <v>42563</v>
      </c>
      <c r="H17">
        <v>8</v>
      </c>
      <c r="I17">
        <v>63</v>
      </c>
      <c r="J17">
        <v>0</v>
      </c>
      <c r="K17">
        <v>35.042937899999998</v>
      </c>
      <c r="L17">
        <v>-97.486161600000003</v>
      </c>
      <c r="M17" s="5">
        <f>ACOS(COS(RADIANS(90-$P$2)) *COS(RADIANS(90-Table2248[[#This Row],[Latitude]])) +SIN(RADIANS(90-$P$2)) *SIN(RADIANS(90-Table2248[[#This Row],[Latitude]])) *COS(RADIANS($Q$2-Table2248[[#This Row],[Longitude]]))) *3958.756</f>
        <v>11.490650529451814</v>
      </c>
      <c r="N17" s="5">
        <f>Table22[[#This Row],[Permit Approval Date]]-Table22[[#This Row],[Permit Submitted Date]]</f>
        <v>3</v>
      </c>
    </row>
    <row r="18" spans="1:14" hidden="1">
      <c r="A18" t="str">
        <f>"Norman"</f>
        <v>Norman</v>
      </c>
      <c r="B18">
        <v>0</v>
      </c>
      <c r="D18">
        <v>1</v>
      </c>
      <c r="E18">
        <v>14</v>
      </c>
      <c r="F18" s="1">
        <v>42557</v>
      </c>
      <c r="G18" s="1">
        <v>42557</v>
      </c>
      <c r="H18">
        <v>7</v>
      </c>
      <c r="I18">
        <v>45</v>
      </c>
      <c r="J18">
        <v>0</v>
      </c>
      <c r="K18">
        <v>34.902937899999998</v>
      </c>
      <c r="L18">
        <v>-97.886161600000008</v>
      </c>
      <c r="M18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8" s="5">
        <f>Table22[[#This Row],[Permit Approval Date]]-Table22[[#This Row],[Permit Submitted Date]]</f>
        <v>2</v>
      </c>
    </row>
    <row r="19" spans="1:14" hidden="1">
      <c r="A19" t="str">
        <f>"Norman"</f>
        <v>Norman</v>
      </c>
      <c r="B19">
        <v>0</v>
      </c>
      <c r="D19">
        <v>1</v>
      </c>
      <c r="E19">
        <v>14</v>
      </c>
      <c r="F19" s="1">
        <v>42559</v>
      </c>
      <c r="G19" s="1">
        <v>42563</v>
      </c>
      <c r="H19">
        <v>7</v>
      </c>
      <c r="I19">
        <v>49.5</v>
      </c>
      <c r="J19">
        <v>0</v>
      </c>
      <c r="K19">
        <v>34.942937899999997</v>
      </c>
      <c r="L19">
        <v>-97.766161600000004</v>
      </c>
      <c r="M19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19" s="5">
        <f>Table22[[#This Row],[Permit Approval Date]]-Table22[[#This Row],[Permit Submitted Date]]</f>
        <v>0</v>
      </c>
    </row>
    <row r="20" spans="1:14" hidden="1">
      <c r="A20" t="str">
        <f>"Norman"</f>
        <v>Norman</v>
      </c>
      <c r="B20">
        <v>0</v>
      </c>
      <c r="D20">
        <v>1</v>
      </c>
      <c r="E20">
        <v>14</v>
      </c>
      <c r="F20" s="1">
        <v>42564</v>
      </c>
      <c r="G20" s="1">
        <v>42564</v>
      </c>
      <c r="H20">
        <v>8</v>
      </c>
      <c r="I20">
        <v>50.5</v>
      </c>
      <c r="J20">
        <v>0</v>
      </c>
      <c r="K20">
        <v>35.232937899999996</v>
      </c>
      <c r="L20">
        <v>-97.006161599999999</v>
      </c>
      <c r="M20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20" s="5">
        <f>Table22[[#This Row],[Permit Approval Date]]-Table22[[#This Row],[Permit Submitted Date]]</f>
        <v>0</v>
      </c>
    </row>
    <row r="21" spans="1:14" hidden="1">
      <c r="A21" t="str">
        <f>"Norman"</f>
        <v>Norman</v>
      </c>
      <c r="B21">
        <v>0</v>
      </c>
      <c r="D21">
        <v>1</v>
      </c>
      <c r="E21">
        <v>14</v>
      </c>
      <c r="F21" s="1">
        <v>42576</v>
      </c>
      <c r="G21" s="1">
        <v>42576</v>
      </c>
      <c r="H21">
        <v>4</v>
      </c>
      <c r="I21">
        <v>39</v>
      </c>
      <c r="J21">
        <v>0</v>
      </c>
      <c r="K21">
        <v>34.832937899999997</v>
      </c>
      <c r="L21">
        <v>-97.956161600000001</v>
      </c>
      <c r="M21" s="5">
        <f>ACOS(COS(RADIANS(90-$P$2)) *COS(RADIANS(90-Table2248[[#This Row],[Latitude]])) +SIN(RADIANS(90-$P$2)) *SIN(RADIANS(90-Table2248[[#This Row],[Latitude]])) *COS(RADIANS($Q$2-Table2248[[#This Row],[Longitude]]))) *3958.756</f>
        <v>38.677371585741092</v>
      </c>
      <c r="N21" s="5">
        <f>Table22[[#This Row],[Permit Approval Date]]-Table22[[#This Row],[Permit Submitted Date]]</f>
        <v>15</v>
      </c>
    </row>
    <row r="22" spans="1:14">
      <c r="A22" t="str">
        <f>"Norman"</f>
        <v>Norman</v>
      </c>
      <c r="B22">
        <v>1</v>
      </c>
      <c r="C22">
        <v>1</v>
      </c>
      <c r="D22">
        <v>1</v>
      </c>
      <c r="E22">
        <v>14</v>
      </c>
      <c r="F22" s="1">
        <v>42578</v>
      </c>
      <c r="G22" s="1">
        <v>42591</v>
      </c>
      <c r="H22">
        <v>16</v>
      </c>
      <c r="I22">
        <v>126.58</v>
      </c>
      <c r="J22">
        <v>10.53</v>
      </c>
      <c r="K22">
        <v>35.1802961</v>
      </c>
      <c r="L22">
        <v>-96.506200199999995</v>
      </c>
      <c r="M22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22" s="5">
        <f>Table22[[#This Row],[Permit Approval Date]]-Table22[[#This Row],[Permit Submitted Date]]</f>
        <v>15</v>
      </c>
    </row>
    <row r="23" spans="1:14">
      <c r="A23" t="str">
        <f>"Norman"</f>
        <v>Norman</v>
      </c>
      <c r="B23">
        <v>1</v>
      </c>
      <c r="D23">
        <v>1</v>
      </c>
      <c r="E23">
        <v>14</v>
      </c>
      <c r="F23" s="1">
        <v>42611</v>
      </c>
      <c r="G23" s="1">
        <v>42632</v>
      </c>
      <c r="H23">
        <v>22</v>
      </c>
      <c r="I23">
        <v>149.99</v>
      </c>
      <c r="J23">
        <v>1.05</v>
      </c>
      <c r="K23">
        <v>35.1802961</v>
      </c>
      <c r="L23">
        <v>-96.506200199999995</v>
      </c>
      <c r="M23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23" s="5">
        <f>Table22[[#This Row],[Permit Approval Date]]-Table22[[#This Row],[Permit Submitted Date]]</f>
        <v>9</v>
      </c>
    </row>
    <row r="24" spans="1:14" hidden="1">
      <c r="A24" t="str">
        <f>"Norman"</f>
        <v>Norman</v>
      </c>
      <c r="B24">
        <v>0</v>
      </c>
      <c r="D24">
        <v>1</v>
      </c>
      <c r="E24">
        <v>14</v>
      </c>
      <c r="F24" s="1">
        <v>42625</v>
      </c>
      <c r="G24" s="1">
        <v>42625</v>
      </c>
      <c r="H24">
        <v>3</v>
      </c>
      <c r="I24">
        <v>30.06</v>
      </c>
      <c r="J24">
        <v>0</v>
      </c>
      <c r="K24">
        <v>34.902937899999998</v>
      </c>
      <c r="L24">
        <v>-97.886161600000008</v>
      </c>
      <c r="M24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24" s="5">
        <f>Table22[[#This Row],[Permit Approval Date]]-Table22[[#This Row],[Permit Submitted Date]]</f>
        <v>6</v>
      </c>
    </row>
    <row r="25" spans="1:14" hidden="1">
      <c r="A25" t="str">
        <f>"Norman"</f>
        <v>Norman</v>
      </c>
      <c r="B25">
        <v>0</v>
      </c>
      <c r="D25">
        <v>1</v>
      </c>
      <c r="E25">
        <v>14</v>
      </c>
      <c r="F25" s="1">
        <v>42650</v>
      </c>
      <c r="G25" s="1">
        <v>42650</v>
      </c>
      <c r="H25">
        <v>3</v>
      </c>
      <c r="I25">
        <v>25.4</v>
      </c>
      <c r="J25">
        <v>0</v>
      </c>
      <c r="K25">
        <v>35.152937899999998</v>
      </c>
      <c r="L25">
        <v>-97.236161600000003</v>
      </c>
      <c r="M25" s="5">
        <f>ACOS(COS(RADIANS(90-$P$2)) *COS(RADIANS(90-Table2248[[#This Row],[Latitude]])) +SIN(RADIANS(90-$P$2)) *SIN(RADIANS(90-Table2248[[#This Row],[Latitude]])) *COS(RADIANS($Q$2-Table2248[[#This Row],[Longitude]]))) *3958.756</f>
        <v>12.439282911481813</v>
      </c>
      <c r="N25" s="5">
        <f>Table22[[#This Row],[Permit Approval Date]]-Table22[[#This Row],[Permit Submitted Date]]</f>
        <v>5</v>
      </c>
    </row>
    <row r="26" spans="1:14" hidden="1">
      <c r="A26" t="str">
        <f>"Norman"</f>
        <v>Norman</v>
      </c>
      <c r="B26">
        <v>0</v>
      </c>
      <c r="D26">
        <v>1</v>
      </c>
      <c r="E26">
        <v>14</v>
      </c>
      <c r="F26" s="1">
        <v>42690</v>
      </c>
      <c r="G26" s="1">
        <v>42690</v>
      </c>
      <c r="H26">
        <v>4</v>
      </c>
      <c r="I26">
        <v>31.2</v>
      </c>
      <c r="J26">
        <v>0</v>
      </c>
      <c r="K26">
        <v>36.262937899999997</v>
      </c>
      <c r="L26">
        <v>-97.766161600000004</v>
      </c>
      <c r="M26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26" s="5">
        <f>Table22[[#This Row],[Permit Approval Date]]-Table22[[#This Row],[Permit Submitted Date]]</f>
        <v>12</v>
      </c>
    </row>
    <row r="27" spans="1:14" hidden="1">
      <c r="A27" t="str">
        <f>"Norman"</f>
        <v>Norman</v>
      </c>
      <c r="B27">
        <v>0</v>
      </c>
      <c r="D27">
        <v>1</v>
      </c>
      <c r="E27">
        <v>14</v>
      </c>
      <c r="F27" s="1">
        <v>42702</v>
      </c>
      <c r="G27" s="1">
        <v>42706</v>
      </c>
      <c r="H27">
        <v>8</v>
      </c>
      <c r="I27">
        <v>52.529999999999994</v>
      </c>
      <c r="J27">
        <v>0</v>
      </c>
      <c r="K27">
        <v>35.022937899999995</v>
      </c>
      <c r="L27">
        <v>-97.396161599999999</v>
      </c>
      <c r="M27" s="5">
        <f>ACOS(COS(RADIANS(90-$P$2)) *COS(RADIANS(90-Table2248[[#This Row],[Latitude]])) +SIN(RADIANS(90-$P$2)) *SIN(RADIANS(90-Table2248[[#This Row],[Latitude]])) *COS(RADIANS($Q$2-Table2248[[#This Row],[Longitude]]))) *3958.756</f>
        <v>12.970525111871465</v>
      </c>
      <c r="N27" s="5">
        <f>Table22[[#This Row],[Permit Approval Date]]-Table22[[#This Row],[Permit Submitted Date]]</f>
        <v>5</v>
      </c>
    </row>
    <row r="28" spans="1:14" hidden="1">
      <c r="A28" t="str">
        <f>"Norman"</f>
        <v>Norman</v>
      </c>
      <c r="B28">
        <v>0</v>
      </c>
      <c r="D28">
        <v>1</v>
      </c>
      <c r="E28">
        <v>14</v>
      </c>
      <c r="F28" s="1">
        <v>42716</v>
      </c>
      <c r="G28" s="1">
        <v>42724</v>
      </c>
      <c r="H28">
        <v>8</v>
      </c>
      <c r="I28">
        <v>45.69</v>
      </c>
      <c r="J28">
        <v>7.93</v>
      </c>
      <c r="K28">
        <v>35.242937899999994</v>
      </c>
      <c r="L28">
        <v>-97.226161599999998</v>
      </c>
      <c r="M28" s="5">
        <f>ACOS(COS(RADIANS(90-$P$2)) *COS(RADIANS(90-Table2248[[#This Row],[Latitude]])) +SIN(RADIANS(90-$P$2)) *SIN(RADIANS(90-Table2248[[#This Row],[Latitude]])) *COS(RADIANS($Q$2-Table2248[[#This Row],[Longitude]]))) *3958.756</f>
        <v>12.701181611774436</v>
      </c>
      <c r="N28" s="5">
        <f>Table22[[#This Row],[Permit Approval Date]]-Table22[[#This Row],[Permit Submitted Date]]</f>
        <v>0</v>
      </c>
    </row>
    <row r="29" spans="1:14" hidden="1">
      <c r="A29" t="str">
        <f>"Norman"</f>
        <v>Norman</v>
      </c>
      <c r="B29">
        <v>0</v>
      </c>
      <c r="D29">
        <v>1</v>
      </c>
      <c r="E29">
        <v>14</v>
      </c>
      <c r="F29" s="1">
        <v>42719</v>
      </c>
      <c r="G29" s="1">
        <v>42719</v>
      </c>
      <c r="H29">
        <v>4</v>
      </c>
      <c r="I29">
        <v>28.92</v>
      </c>
      <c r="J29">
        <v>0</v>
      </c>
      <c r="K29">
        <v>34.992937899999994</v>
      </c>
      <c r="L29">
        <v>-97.256161599999999</v>
      </c>
      <c r="M29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29" s="5">
        <f>Table22[[#This Row],[Permit Approval Date]]-Table22[[#This Row],[Permit Submitted Date]]</f>
        <v>0</v>
      </c>
    </row>
    <row r="30" spans="1:14">
      <c r="A30" t="str">
        <f>"Norman"</f>
        <v>Norman</v>
      </c>
      <c r="B30">
        <v>1</v>
      </c>
      <c r="D30">
        <v>1</v>
      </c>
      <c r="E30">
        <v>14</v>
      </c>
      <c r="F30" s="1">
        <v>42780</v>
      </c>
      <c r="G30" s="1">
        <v>42780</v>
      </c>
      <c r="H30">
        <v>7</v>
      </c>
      <c r="I30">
        <v>43.11</v>
      </c>
      <c r="J30">
        <v>4.92</v>
      </c>
      <c r="K30">
        <v>35.260556999999999</v>
      </c>
      <c r="L30">
        <v>-97.540181399999994</v>
      </c>
      <c r="M30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30" s="5">
        <f>Table22[[#This Row],[Permit Approval Date]]-Table22[[#This Row],[Permit Submitted Date]]</f>
        <v>0</v>
      </c>
    </row>
    <row r="31" spans="1:14" hidden="1">
      <c r="A31" t="str">
        <f>"Norman"</f>
        <v>Norman</v>
      </c>
      <c r="B31">
        <v>0</v>
      </c>
      <c r="D31">
        <v>1</v>
      </c>
      <c r="E31">
        <v>14</v>
      </c>
      <c r="F31" s="1">
        <v>42811</v>
      </c>
      <c r="G31" s="1">
        <v>42814</v>
      </c>
      <c r="H31">
        <v>3</v>
      </c>
      <c r="I31">
        <v>18.47</v>
      </c>
      <c r="J31">
        <v>0</v>
      </c>
      <c r="K31">
        <v>35.232937899999996</v>
      </c>
      <c r="L31">
        <v>-97.1761616</v>
      </c>
      <c r="M31" s="5">
        <f>ACOS(COS(RADIANS(90-$P$2)) *COS(RADIANS(90-Table2248[[#This Row],[Latitude]])) +SIN(RADIANS(90-$P$2)) *SIN(RADIANS(90-Table2248[[#This Row],[Latitude]])) *COS(RADIANS($Q$2-Table2248[[#This Row],[Longitude]]))) *3958.756</f>
        <v>15.378616388051286</v>
      </c>
      <c r="N31" s="5">
        <f>Table22[[#This Row],[Permit Approval Date]]-Table22[[#This Row],[Permit Submitted Date]]</f>
        <v>0</v>
      </c>
    </row>
    <row r="32" spans="1:14">
      <c r="A32" t="str">
        <f>"Norman"</f>
        <v>Norman</v>
      </c>
      <c r="B32">
        <v>1</v>
      </c>
      <c r="D32">
        <v>1</v>
      </c>
      <c r="E32">
        <v>14</v>
      </c>
      <c r="F32" s="1">
        <v>42815</v>
      </c>
      <c r="G32" s="1">
        <v>42838</v>
      </c>
      <c r="H32">
        <v>5</v>
      </c>
      <c r="I32">
        <v>32.46</v>
      </c>
      <c r="J32">
        <v>5.05</v>
      </c>
      <c r="K32">
        <v>35.260296100000005</v>
      </c>
      <c r="L32">
        <v>-96.546200200000015</v>
      </c>
      <c r="M32" s="5">
        <f>ACOS(COS(RADIANS(90-$P$2)) *COS(RADIANS(90-Table2248[[#This Row],[Latitude]])) +SIN(RADIANS(90-$P$2)) *SIN(RADIANS(90-Table2248[[#This Row],[Latitude]])) *COS(RADIANS($Q$2-Table2248[[#This Row],[Longitude]]))) *3958.756</f>
        <v>50.953960558140352</v>
      </c>
      <c r="N32" s="5">
        <f>Table22[[#This Row],[Permit Approval Date]]-Table22[[#This Row],[Permit Submitted Date]]</f>
        <v>0</v>
      </c>
    </row>
    <row r="33" spans="1:14">
      <c r="A33" t="str">
        <f>"Norman"</f>
        <v>Norman</v>
      </c>
      <c r="B33">
        <v>1</v>
      </c>
      <c r="D33">
        <v>1</v>
      </c>
      <c r="E33">
        <v>14</v>
      </c>
      <c r="F33" s="1">
        <v>42818</v>
      </c>
      <c r="G33" s="1">
        <v>42839</v>
      </c>
      <c r="H33">
        <v>18</v>
      </c>
      <c r="I33">
        <v>102.04</v>
      </c>
      <c r="J33">
        <v>1.28</v>
      </c>
      <c r="K33">
        <v>35.210556999999994</v>
      </c>
      <c r="L33">
        <v>-97.610181400000016</v>
      </c>
      <c r="M33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33" s="5">
        <f>Table22[[#This Row],[Permit Approval Date]]-Table22[[#This Row],[Permit Submitted Date]]</f>
        <v>8</v>
      </c>
    </row>
    <row r="34" spans="1:14">
      <c r="A34" t="str">
        <f>"Norman"</f>
        <v>Norman</v>
      </c>
      <c r="B34">
        <v>1</v>
      </c>
      <c r="D34">
        <v>1</v>
      </c>
      <c r="E34">
        <v>14</v>
      </c>
      <c r="F34" s="1">
        <v>42821</v>
      </c>
      <c r="G34" s="1">
        <v>42838</v>
      </c>
      <c r="H34">
        <v>9</v>
      </c>
      <c r="I34">
        <v>59.719999999999992</v>
      </c>
      <c r="J34">
        <v>0</v>
      </c>
      <c r="K34">
        <v>35.1802961</v>
      </c>
      <c r="L34">
        <v>-96.506200199999995</v>
      </c>
      <c r="M34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34" s="5">
        <f>Table22[[#This Row],[Permit Approval Date]]-Table22[[#This Row],[Permit Submitted Date]]</f>
        <v>1</v>
      </c>
    </row>
    <row r="35" spans="1:14" hidden="1">
      <c r="A35" t="str">
        <f>"Norman"</f>
        <v>Norman</v>
      </c>
      <c r="B35">
        <v>0</v>
      </c>
      <c r="D35">
        <v>1</v>
      </c>
      <c r="E35">
        <v>14</v>
      </c>
      <c r="F35" s="1">
        <v>42836</v>
      </c>
      <c r="G35" s="1">
        <v>42836</v>
      </c>
      <c r="H35">
        <v>4</v>
      </c>
      <c r="I35">
        <v>38.21</v>
      </c>
      <c r="J35">
        <v>0</v>
      </c>
      <c r="K35">
        <v>36.262937899999997</v>
      </c>
      <c r="L35">
        <v>-97.766161600000004</v>
      </c>
      <c r="M35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35" s="5">
        <f>Table22[[#This Row],[Permit Approval Date]]-Table22[[#This Row],[Permit Submitted Date]]</f>
        <v>8</v>
      </c>
    </row>
    <row r="36" spans="1:14" hidden="1">
      <c r="A36" t="str">
        <f>"Norman"</f>
        <v>Norman</v>
      </c>
      <c r="B36">
        <v>0</v>
      </c>
      <c r="D36">
        <v>1</v>
      </c>
      <c r="E36">
        <v>14</v>
      </c>
      <c r="F36" s="1">
        <v>42836</v>
      </c>
      <c r="G36" s="1">
        <v>42836</v>
      </c>
      <c r="H36">
        <v>4</v>
      </c>
      <c r="I36">
        <v>29.58</v>
      </c>
      <c r="J36">
        <v>0</v>
      </c>
      <c r="K36">
        <v>34.902937899999998</v>
      </c>
      <c r="L36">
        <v>-97.886161600000008</v>
      </c>
      <c r="M36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36" s="5">
        <f>Table22[[#This Row],[Permit Approval Date]]-Table22[[#This Row],[Permit Submitted Date]]</f>
        <v>3</v>
      </c>
    </row>
    <row r="37" spans="1:14" hidden="1">
      <c r="A37" t="str">
        <f>"Norman"</f>
        <v>Norman</v>
      </c>
      <c r="B37">
        <v>0</v>
      </c>
      <c r="D37">
        <v>1</v>
      </c>
      <c r="E37">
        <v>14</v>
      </c>
      <c r="F37" s="1">
        <v>42838</v>
      </c>
      <c r="G37" s="1">
        <v>42843</v>
      </c>
      <c r="H37">
        <v>4</v>
      </c>
      <c r="I37">
        <v>19.86</v>
      </c>
      <c r="J37">
        <v>0</v>
      </c>
      <c r="K37">
        <v>35.482937899999996</v>
      </c>
      <c r="L37">
        <v>-97.206161600000001</v>
      </c>
      <c r="M37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37" s="5">
        <f>Table22[[#This Row],[Permit Approval Date]]-Table22[[#This Row],[Permit Submitted Date]]</f>
        <v>0</v>
      </c>
    </row>
    <row r="38" spans="1:14" hidden="1">
      <c r="A38" t="str">
        <f>"Norman"</f>
        <v>Norman</v>
      </c>
      <c r="B38">
        <v>0</v>
      </c>
      <c r="D38">
        <v>1</v>
      </c>
      <c r="E38">
        <v>14</v>
      </c>
      <c r="F38" s="1">
        <v>42842</v>
      </c>
      <c r="G38" s="1">
        <v>42842</v>
      </c>
      <c r="H38">
        <v>4</v>
      </c>
      <c r="I38">
        <v>34.839999999999996</v>
      </c>
      <c r="J38">
        <v>0</v>
      </c>
      <c r="K38">
        <v>35.082937899999997</v>
      </c>
      <c r="L38">
        <v>-97.616161599999998</v>
      </c>
      <c r="M38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38" s="5">
        <f>Table22[[#This Row],[Permit Approval Date]]-Table22[[#This Row],[Permit Submitted Date]]</f>
        <v>3</v>
      </c>
    </row>
    <row r="39" spans="1:14" hidden="1">
      <c r="A39" t="str">
        <f>"Norman"</f>
        <v>Norman</v>
      </c>
      <c r="B39">
        <v>0</v>
      </c>
      <c r="D39">
        <v>1</v>
      </c>
      <c r="E39">
        <v>14</v>
      </c>
      <c r="F39" s="1">
        <v>42844</v>
      </c>
      <c r="G39" s="1">
        <v>42844</v>
      </c>
      <c r="H39">
        <v>4</v>
      </c>
      <c r="I39">
        <v>39.08</v>
      </c>
      <c r="J39">
        <v>0</v>
      </c>
      <c r="K39">
        <v>35.632937899999995</v>
      </c>
      <c r="L39">
        <v>-97.506161599999999</v>
      </c>
      <c r="M39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39" s="5">
        <f>Table22[[#This Row],[Permit Approval Date]]-Table22[[#This Row],[Permit Submitted Date]]</f>
        <v>8</v>
      </c>
    </row>
    <row r="40" spans="1:14" hidden="1">
      <c r="A40" t="str">
        <f>"Norman"</f>
        <v>Norman</v>
      </c>
      <c r="B40">
        <v>0</v>
      </c>
      <c r="D40">
        <v>1</v>
      </c>
      <c r="E40">
        <v>14</v>
      </c>
      <c r="F40" s="1">
        <v>42844</v>
      </c>
      <c r="G40" s="1">
        <v>42852</v>
      </c>
      <c r="H40">
        <v>3</v>
      </c>
      <c r="I40">
        <v>17.47</v>
      </c>
      <c r="J40">
        <v>0</v>
      </c>
      <c r="K40">
        <v>35.212937899999993</v>
      </c>
      <c r="L40">
        <v>-97.576161600000006</v>
      </c>
      <c r="M40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0" s="5">
        <f>Table22[[#This Row],[Permit Approval Date]]-Table22[[#This Row],[Permit Submitted Date]]</f>
        <v>9</v>
      </c>
    </row>
    <row r="41" spans="1:14" hidden="1">
      <c r="A41" t="str">
        <f>"Norman"</f>
        <v>Norman</v>
      </c>
      <c r="B41">
        <v>0</v>
      </c>
      <c r="D41">
        <v>1</v>
      </c>
      <c r="E41">
        <v>14</v>
      </c>
      <c r="F41" s="1">
        <v>42845</v>
      </c>
      <c r="G41" s="1">
        <v>42852</v>
      </c>
      <c r="H41">
        <v>3</v>
      </c>
      <c r="I41">
        <v>18.86</v>
      </c>
      <c r="J41">
        <v>0</v>
      </c>
      <c r="K41">
        <v>35.072937899999999</v>
      </c>
      <c r="L41">
        <v>-97.396161599999999</v>
      </c>
      <c r="M41" s="5">
        <f>ACOS(COS(RADIANS(90-$P$2)) *COS(RADIANS(90-Table2248[[#This Row],[Latitude]])) +SIN(RADIANS(90-$P$2)) *SIN(RADIANS(90-Table2248[[#This Row],[Latitude]])) *COS(RADIANS($Q$2-Table2248[[#This Row],[Longitude]]))) *3958.756</f>
        <v>9.6301363463523302</v>
      </c>
      <c r="N41" s="5">
        <f>Table22[[#This Row],[Permit Approval Date]]-Table22[[#This Row],[Permit Submitted Date]]</f>
        <v>8</v>
      </c>
    </row>
    <row r="42" spans="1:14" hidden="1">
      <c r="A42" t="str">
        <f>"Norman"</f>
        <v>Norman</v>
      </c>
      <c r="B42">
        <v>0</v>
      </c>
      <c r="D42">
        <v>1</v>
      </c>
      <c r="E42">
        <v>14</v>
      </c>
      <c r="F42" s="1">
        <v>42849</v>
      </c>
      <c r="G42" s="1">
        <v>42858</v>
      </c>
      <c r="H42">
        <v>3</v>
      </c>
      <c r="I42">
        <v>20.83</v>
      </c>
      <c r="J42">
        <v>0</v>
      </c>
      <c r="K42">
        <v>35.212937899999993</v>
      </c>
      <c r="L42">
        <v>-97.576161600000006</v>
      </c>
      <c r="M42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2" s="5">
        <f>Table22[[#This Row],[Permit Approval Date]]-Table22[[#This Row],[Permit Submitted Date]]</f>
        <v>0</v>
      </c>
    </row>
    <row r="43" spans="1:14" hidden="1">
      <c r="A43" t="str">
        <f>"Norman"</f>
        <v>Norman</v>
      </c>
      <c r="B43">
        <v>0</v>
      </c>
      <c r="D43">
        <v>1</v>
      </c>
      <c r="E43">
        <v>14</v>
      </c>
      <c r="F43" s="1">
        <v>42857</v>
      </c>
      <c r="G43" s="1">
        <v>42857</v>
      </c>
      <c r="H43">
        <v>3</v>
      </c>
      <c r="I43">
        <v>19.37</v>
      </c>
      <c r="J43">
        <v>0</v>
      </c>
      <c r="K43">
        <v>34.962937899999993</v>
      </c>
      <c r="L43">
        <v>-97.966161600000007</v>
      </c>
      <c r="M43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43" s="5">
        <f>Table22[[#This Row],[Permit Approval Date]]-Table22[[#This Row],[Permit Submitted Date]]</f>
        <v>0</v>
      </c>
    </row>
    <row r="44" spans="1:14">
      <c r="A44" t="str">
        <f>"Norman"</f>
        <v>Norman</v>
      </c>
      <c r="B44">
        <v>1</v>
      </c>
      <c r="D44">
        <v>1</v>
      </c>
      <c r="E44">
        <v>14</v>
      </c>
      <c r="F44" s="1">
        <v>42858</v>
      </c>
      <c r="G44" s="1">
        <v>42880</v>
      </c>
      <c r="H44">
        <v>8</v>
      </c>
      <c r="I44">
        <v>49.83</v>
      </c>
      <c r="J44">
        <v>6.93</v>
      </c>
      <c r="K44">
        <v>35.320556999999994</v>
      </c>
      <c r="L44">
        <v>-97.540181399999994</v>
      </c>
      <c r="M44" s="5">
        <f>ACOS(COS(RADIANS(90-$P$2)) *COS(RADIANS(90-Table2248[[#This Row],[Latitude]])) +SIN(RADIANS(90-$P$2)) *SIN(RADIANS(90-Table2248[[#This Row],[Latitude]])) *COS(RADIANS($Q$2-Table2248[[#This Row],[Longitude]]))) *3958.756</f>
        <v>9.5097119946493365</v>
      </c>
      <c r="N44" s="5">
        <f>Table22[[#This Row],[Permit Approval Date]]-Table22[[#This Row],[Permit Submitted Date]]</f>
        <v>7</v>
      </c>
    </row>
    <row r="45" spans="1:14">
      <c r="A45" t="str">
        <f>"Norman"</f>
        <v>Norman</v>
      </c>
      <c r="B45">
        <v>1</v>
      </c>
      <c r="C45">
        <v>1</v>
      </c>
      <c r="D45">
        <v>1</v>
      </c>
      <c r="E45">
        <v>14</v>
      </c>
      <c r="F45" s="1">
        <v>42879</v>
      </c>
      <c r="G45" s="1">
        <v>42879</v>
      </c>
      <c r="H45">
        <v>7</v>
      </c>
      <c r="I45">
        <v>43.06</v>
      </c>
      <c r="J45">
        <v>8</v>
      </c>
      <c r="K45">
        <v>35.210556999999994</v>
      </c>
      <c r="L45">
        <v>-97.470181400000001</v>
      </c>
      <c r="M45" s="5">
        <f>ACOS(COS(RADIANS(90-$P$2)) *COS(RADIANS(90-Table2248[[#This Row],[Latitude]])) +SIN(RADIANS(90-$P$2)) *SIN(RADIANS(90-Table2248[[#This Row],[Latitude]])) *COS(RADIANS($Q$2-Table2248[[#This Row],[Longitude]]))) *3958.756</f>
        <v>1.3658454400042561</v>
      </c>
      <c r="N45" s="5">
        <f>Table22[[#This Row],[Permit Approval Date]]-Table22[[#This Row],[Permit Submitted Date]]</f>
        <v>0</v>
      </c>
    </row>
    <row r="46" spans="1:14" hidden="1">
      <c r="A46" t="str">
        <f>"Norman"</f>
        <v>Norman</v>
      </c>
      <c r="B46">
        <v>0</v>
      </c>
      <c r="D46">
        <v>1</v>
      </c>
      <c r="E46">
        <v>14</v>
      </c>
      <c r="F46" s="1">
        <v>42891</v>
      </c>
      <c r="G46" s="1">
        <v>42891</v>
      </c>
      <c r="H46">
        <v>2</v>
      </c>
      <c r="I46">
        <v>22.9</v>
      </c>
      <c r="J46">
        <v>0</v>
      </c>
      <c r="K46">
        <v>35.232937899999996</v>
      </c>
      <c r="L46">
        <v>-97.006161599999999</v>
      </c>
      <c r="M46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46" s="5">
        <f>Table22[[#This Row],[Permit Approval Date]]-Table22[[#This Row],[Permit Submitted Date]]</f>
        <v>14</v>
      </c>
    </row>
    <row r="47" spans="1:14" hidden="1">
      <c r="A47" t="str">
        <f>"Norman"</f>
        <v>Norman</v>
      </c>
      <c r="B47">
        <v>0</v>
      </c>
      <c r="D47">
        <v>1</v>
      </c>
      <c r="E47">
        <v>14</v>
      </c>
      <c r="F47" s="1">
        <v>42895</v>
      </c>
      <c r="G47" s="1">
        <v>42895</v>
      </c>
      <c r="H47">
        <v>4</v>
      </c>
      <c r="I47">
        <v>30.700000000000003</v>
      </c>
      <c r="J47">
        <v>0</v>
      </c>
      <c r="K47">
        <v>34.962937899999993</v>
      </c>
      <c r="L47">
        <v>-97.966161600000007</v>
      </c>
      <c r="M47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47" s="5">
        <f>Table22[[#This Row],[Permit Approval Date]]-Table22[[#This Row],[Permit Submitted Date]]</f>
        <v>0</v>
      </c>
    </row>
    <row r="48" spans="1:14" hidden="1">
      <c r="A48" t="str">
        <f>"Norman"</f>
        <v>Norman</v>
      </c>
      <c r="B48">
        <v>0</v>
      </c>
      <c r="D48">
        <v>1</v>
      </c>
      <c r="E48">
        <v>14</v>
      </c>
      <c r="F48" s="1">
        <v>42900</v>
      </c>
      <c r="G48" s="1">
        <v>42900</v>
      </c>
      <c r="H48">
        <v>3</v>
      </c>
      <c r="I48">
        <v>25.64</v>
      </c>
      <c r="J48">
        <v>0</v>
      </c>
      <c r="K48">
        <v>34.902937899999998</v>
      </c>
      <c r="L48">
        <v>-97.886161600000008</v>
      </c>
      <c r="M48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48" s="5">
        <f>Table22[[#This Row],[Permit Approval Date]]-Table22[[#This Row],[Permit Submitted Date]]</f>
        <v>0</v>
      </c>
    </row>
    <row r="49" spans="1:14">
      <c r="A49" t="str">
        <f>"Norman"</f>
        <v>Norman</v>
      </c>
      <c r="B49">
        <v>1</v>
      </c>
      <c r="D49">
        <v>1</v>
      </c>
      <c r="E49">
        <v>14</v>
      </c>
      <c r="F49" s="1">
        <v>42934</v>
      </c>
      <c r="G49" s="1">
        <v>42934</v>
      </c>
      <c r="H49">
        <v>3</v>
      </c>
      <c r="I49">
        <v>14.36</v>
      </c>
      <c r="J49">
        <v>5.67</v>
      </c>
      <c r="K49">
        <v>35.550556999999998</v>
      </c>
      <c r="L49">
        <v>-97.470181400000001</v>
      </c>
      <c r="M49" s="5">
        <f>ACOS(COS(RADIANS(90-$P$2)) *COS(RADIANS(90-Table2248[[#This Row],[Latitude]])) +SIN(RADIANS(90-$P$2)) *SIN(RADIANS(90-Table2248[[#This Row],[Latitude]])) *COS(RADIANS($Q$2-Table2248[[#This Row],[Longitude]]))) *3958.756</f>
        <v>23.838805986574858</v>
      </c>
      <c r="N49" s="5">
        <f>Table22[[#This Row],[Permit Approval Date]]-Table22[[#This Row],[Permit Submitted Date]]</f>
        <v>6</v>
      </c>
    </row>
    <row r="50" spans="1:14">
      <c r="A50" t="str">
        <f>"Norman"</f>
        <v>Norman</v>
      </c>
      <c r="B50">
        <v>1</v>
      </c>
      <c r="D50">
        <v>1</v>
      </c>
      <c r="E50">
        <v>14</v>
      </c>
      <c r="F50" s="1">
        <v>42941</v>
      </c>
      <c r="G50" s="1">
        <v>42941</v>
      </c>
      <c r="H50">
        <v>4</v>
      </c>
      <c r="I50">
        <v>38.270000000000003</v>
      </c>
      <c r="J50">
        <v>0</v>
      </c>
      <c r="K50">
        <v>35.220954999999996</v>
      </c>
      <c r="L50">
        <v>-97.571640000000002</v>
      </c>
      <c r="M50" s="5">
        <f>ACOS(COS(RADIANS(90-$P$2)) *COS(RADIANS(90-Table2248[[#This Row],[Latitude]])) +SIN(RADIANS(90-$P$2)) *SIN(RADIANS(90-Table2248[[#This Row],[Latitude]])) *COS(RADIANS($Q$2-Table2248[[#This Row],[Longitude]]))) *3958.756</f>
        <v>7.1319709776348947</v>
      </c>
      <c r="N50" s="5">
        <f>Table22[[#This Row],[Permit Approval Date]]-Table22[[#This Row],[Permit Submitted Date]]</f>
        <v>0</v>
      </c>
    </row>
    <row r="51" spans="1:14">
      <c r="A51" t="str">
        <f>"Norman"</f>
        <v>Norman</v>
      </c>
      <c r="B51">
        <v>1</v>
      </c>
      <c r="D51">
        <v>1</v>
      </c>
      <c r="E51">
        <v>14</v>
      </c>
      <c r="F51" s="1">
        <v>42969</v>
      </c>
      <c r="G51" s="1">
        <v>42970</v>
      </c>
      <c r="H51">
        <v>6</v>
      </c>
      <c r="I51">
        <v>52.75</v>
      </c>
      <c r="J51">
        <v>0</v>
      </c>
      <c r="K51">
        <v>35.383621399999996</v>
      </c>
      <c r="L51">
        <v>-97.559232199999997</v>
      </c>
      <c r="M51" s="5">
        <f>ACOS(COS(RADIANS(90-$P$2)) *COS(RADIANS(90-Table2248[[#This Row],[Latitude]])) +SIN(RADIANS(90-$P$2)) *SIN(RADIANS(90-Table2248[[#This Row],[Latitude]])) *COS(RADIANS($Q$2-Table2248[[#This Row],[Longitude]]))) *3958.756</f>
        <v>13.8139953225201</v>
      </c>
      <c r="N51" s="5">
        <f>Table22[[#This Row],[Permit Approval Date]]-Table22[[#This Row],[Permit Submitted Date]]</f>
        <v>1</v>
      </c>
    </row>
    <row r="52" spans="1:14">
      <c r="A52" t="str">
        <f>"Norman"</f>
        <v>Norman</v>
      </c>
      <c r="B52">
        <v>1</v>
      </c>
      <c r="D52">
        <v>1</v>
      </c>
      <c r="E52">
        <v>14</v>
      </c>
      <c r="F52" s="1">
        <v>42977</v>
      </c>
      <c r="G52" s="1">
        <v>42977</v>
      </c>
      <c r="H52">
        <v>5</v>
      </c>
      <c r="I52">
        <v>41.75</v>
      </c>
      <c r="J52">
        <v>6.5</v>
      </c>
      <c r="K52">
        <v>35.390055100000097</v>
      </c>
      <c r="L52">
        <v>-97.562210399999998</v>
      </c>
      <c r="M52" s="5">
        <f>ACOS(COS(RADIANS(90-$P$2)) *COS(RADIANS(90-Table2248[[#This Row],[Latitude]])) +SIN(RADIANS(90-$P$2)) *SIN(RADIANS(90-Table2248[[#This Row],[Latitude]])) *COS(RADIANS($Q$2-Table2248[[#This Row],[Longitude]]))) *3958.756</f>
        <v>14.28596067222748</v>
      </c>
      <c r="N52" s="5">
        <f>Table22[[#This Row],[Permit Approval Date]]-Table22[[#This Row],[Permit Submitted Date]]</f>
        <v>2</v>
      </c>
    </row>
    <row r="53" spans="1:14">
      <c r="A53" t="str">
        <f>"Norman"</f>
        <v>Norman</v>
      </c>
      <c r="B53">
        <v>1</v>
      </c>
      <c r="D53">
        <v>1</v>
      </c>
      <c r="E53">
        <v>14</v>
      </c>
      <c r="F53" s="1">
        <v>42984</v>
      </c>
      <c r="G53" s="1">
        <v>42984</v>
      </c>
      <c r="H53">
        <v>9</v>
      </c>
      <c r="I53">
        <v>63.69</v>
      </c>
      <c r="J53">
        <v>4.95</v>
      </c>
      <c r="K53">
        <v>35.310557000000003</v>
      </c>
      <c r="L53">
        <v>-97.71018140000001</v>
      </c>
      <c r="M53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53" s="5">
        <f>Table22[[#This Row],[Permit Approval Date]]-Table22[[#This Row],[Permit Submitted Date]]</f>
        <v>0</v>
      </c>
    </row>
    <row r="54" spans="1:14" hidden="1">
      <c r="A54" t="str">
        <f>"Norman"</f>
        <v>Norman</v>
      </c>
      <c r="B54">
        <v>0</v>
      </c>
      <c r="D54">
        <v>1</v>
      </c>
      <c r="E54">
        <v>14</v>
      </c>
      <c r="F54" s="1">
        <v>42996</v>
      </c>
      <c r="G54" s="1">
        <v>42996</v>
      </c>
      <c r="H54">
        <v>3</v>
      </c>
      <c r="I54">
        <v>20.75</v>
      </c>
      <c r="J54">
        <v>0</v>
      </c>
      <c r="K54">
        <v>36.272937899999995</v>
      </c>
      <c r="L54">
        <v>-97.956161600000001</v>
      </c>
      <c r="M54" s="5">
        <f>ACOS(COS(RADIANS(90-$P$2)) *COS(RADIANS(90-Table2248[[#This Row],[Latitude]])) +SIN(RADIANS(90-$P$2)) *SIN(RADIANS(90-Table2248[[#This Row],[Latitude]])) *COS(RADIANS($Q$2-Table2248[[#This Row],[Longitude]]))) *3958.756</f>
        <v>79.058275666470507</v>
      </c>
      <c r="N54" s="5">
        <f>Table22[[#This Row],[Permit Approval Date]]-Table22[[#This Row],[Permit Submitted Date]]</f>
        <v>6</v>
      </c>
    </row>
    <row r="55" spans="1:14" hidden="1">
      <c r="A55" t="str">
        <f>"Norman"</f>
        <v>Norman</v>
      </c>
      <c r="B55">
        <v>0</v>
      </c>
      <c r="D55">
        <v>1</v>
      </c>
      <c r="E55">
        <v>14</v>
      </c>
      <c r="F55" s="1">
        <v>42999</v>
      </c>
      <c r="G55" s="1">
        <v>43003</v>
      </c>
      <c r="H55">
        <v>2</v>
      </c>
      <c r="I55">
        <v>19.12</v>
      </c>
      <c r="J55">
        <v>0</v>
      </c>
      <c r="K55">
        <v>35.472937899999998</v>
      </c>
      <c r="L55">
        <v>-97.026161599999995</v>
      </c>
      <c r="M55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55" s="5">
        <f>Table22[[#This Row],[Permit Approval Date]]-Table22[[#This Row],[Permit Submitted Date]]</f>
        <v>0</v>
      </c>
    </row>
    <row r="56" spans="1:14">
      <c r="A56" t="str">
        <f>"Norman"</f>
        <v>Norman</v>
      </c>
      <c r="B56">
        <v>1</v>
      </c>
      <c r="D56">
        <v>1</v>
      </c>
      <c r="E56">
        <v>14</v>
      </c>
      <c r="F56" s="1">
        <v>43000</v>
      </c>
      <c r="G56" s="1">
        <v>43006</v>
      </c>
      <c r="H56">
        <v>6</v>
      </c>
      <c r="I56">
        <v>60.26</v>
      </c>
      <c r="J56">
        <v>0</v>
      </c>
      <c r="K56">
        <v>35.078142</v>
      </c>
      <c r="L56">
        <v>-97.385610999999997</v>
      </c>
      <c r="M56" s="5">
        <f>ACOS(COS(RADIANS(90-$P$2)) *COS(RADIANS(90-Table2248[[#This Row],[Latitude]])) +SIN(RADIANS(90-$P$2)) *SIN(RADIANS(90-Table2248[[#This Row],[Latitude]])) *COS(RADIANS($Q$2-Table2248[[#This Row],[Longitude]]))) *3958.756</f>
        <v>9.487224698166342</v>
      </c>
      <c r="N56" s="5">
        <f>Table22[[#This Row],[Permit Approval Date]]-Table22[[#This Row],[Permit Submitted Date]]</f>
        <v>0</v>
      </c>
    </row>
    <row r="57" spans="1:14">
      <c r="A57" t="str">
        <f>"Norman"</f>
        <v>Norman</v>
      </c>
      <c r="B57">
        <v>1</v>
      </c>
      <c r="D57">
        <v>1</v>
      </c>
      <c r="E57">
        <v>14</v>
      </c>
      <c r="F57" s="1">
        <v>43003</v>
      </c>
      <c r="G57" s="1">
        <v>43020</v>
      </c>
      <c r="H57">
        <v>6</v>
      </c>
      <c r="I57">
        <v>39</v>
      </c>
      <c r="J57">
        <v>8.5</v>
      </c>
      <c r="K57">
        <v>35.5002961</v>
      </c>
      <c r="L57">
        <v>-97.256200199999995</v>
      </c>
      <c r="M57" s="5">
        <f>ACOS(COS(RADIANS(90-$P$2)) *COS(RADIANS(90-Table2248[[#This Row],[Latitude]])) +SIN(RADIANS(90-$P$2)) *SIN(RADIANS(90-Table2248[[#This Row],[Latitude]])) *COS(RADIANS($Q$2-Table2248[[#This Row],[Longitude]]))) *3958.756</f>
        <v>22.987352644938845</v>
      </c>
      <c r="N57" s="5">
        <f>Table22[[#This Row],[Permit Approval Date]]-Table22[[#This Row],[Permit Submitted Date]]</f>
        <v>0</v>
      </c>
    </row>
    <row r="58" spans="1:14">
      <c r="A58" t="str">
        <f>"Norman"</f>
        <v>Norman</v>
      </c>
      <c r="B58">
        <v>1</v>
      </c>
      <c r="D58">
        <v>1</v>
      </c>
      <c r="E58">
        <v>14</v>
      </c>
      <c r="F58" s="1">
        <v>43005</v>
      </c>
      <c r="G58" s="1">
        <v>43012</v>
      </c>
      <c r="H58">
        <v>4</v>
      </c>
      <c r="I58">
        <v>34.5</v>
      </c>
      <c r="J58">
        <v>0</v>
      </c>
      <c r="K58">
        <v>35.465345200000002</v>
      </c>
      <c r="L58">
        <v>-97.204357900000005</v>
      </c>
      <c r="M58" s="5">
        <f>ACOS(COS(RADIANS(90-$P$2)) *COS(RADIANS(90-Table2248[[#This Row],[Latitude]])) +SIN(RADIANS(90-$P$2)) *SIN(RADIANS(90-Table2248[[#This Row],[Latitude]])) *COS(RADIANS($Q$2-Table2248[[#This Row],[Longitude]]))) *3958.756</f>
        <v>22.525061949733782</v>
      </c>
      <c r="N58" s="5">
        <f>Table22[[#This Row],[Permit Approval Date]]-Table22[[#This Row],[Permit Submitted Date]]</f>
        <v>2</v>
      </c>
    </row>
    <row r="59" spans="1:14">
      <c r="A59" t="str">
        <f>"Norman"</f>
        <v>Norman</v>
      </c>
      <c r="B59">
        <v>1</v>
      </c>
      <c r="D59">
        <v>1</v>
      </c>
      <c r="E59">
        <v>14</v>
      </c>
      <c r="F59" s="1">
        <v>43007</v>
      </c>
      <c r="G59" s="1">
        <v>43013</v>
      </c>
      <c r="H59">
        <v>5</v>
      </c>
      <c r="I59">
        <v>36.050000000000004</v>
      </c>
      <c r="J59">
        <v>0</v>
      </c>
      <c r="K59">
        <v>35.200955</v>
      </c>
      <c r="L59">
        <v>-97.271640000000005</v>
      </c>
      <c r="M59" s="5">
        <f>ACOS(COS(RADIANS(90-$P$2)) *COS(RADIANS(90-Table2248[[#This Row],[Latitude]])) +SIN(RADIANS(90-$P$2)) *SIN(RADIANS(90-Table2248[[#This Row],[Latitude]])) *COS(RADIANS($Q$2-Table2248[[#This Row],[Longitude]]))) *3958.756</f>
        <v>9.8850734191735814</v>
      </c>
      <c r="N59" s="5">
        <f>Table22[[#This Row],[Permit Approval Date]]-Table22[[#This Row],[Permit Submitted Date]]</f>
        <v>7</v>
      </c>
    </row>
    <row r="60" spans="1:14">
      <c r="A60" t="str">
        <f>"Norman"</f>
        <v>Norman</v>
      </c>
      <c r="B60">
        <v>1</v>
      </c>
      <c r="D60">
        <v>1</v>
      </c>
      <c r="E60">
        <v>14</v>
      </c>
      <c r="F60" s="1">
        <v>43011</v>
      </c>
      <c r="G60" s="1">
        <v>43011</v>
      </c>
      <c r="H60">
        <v>8</v>
      </c>
      <c r="I60">
        <v>65.039999999999992</v>
      </c>
      <c r="J60">
        <v>0</v>
      </c>
      <c r="K60">
        <v>35.415345200000004</v>
      </c>
      <c r="L60">
        <v>-97.454357900000005</v>
      </c>
      <c r="M60" s="5">
        <f>ACOS(COS(RADIANS(90-$P$2)) *COS(RADIANS(90-Table2248[[#This Row],[Latitude]])) +SIN(RADIANS(90-$P$2)) *SIN(RADIANS(90-Table2248[[#This Row],[Latitude]])) *COS(RADIANS($Q$2-Table2248[[#This Row],[Longitude]]))) *3958.756</f>
        <v>14.466170790898335</v>
      </c>
      <c r="N60" s="5">
        <f>Table22[[#This Row],[Permit Approval Date]]-Table22[[#This Row],[Permit Submitted Date]]</f>
        <v>4</v>
      </c>
    </row>
    <row r="61" spans="1:14">
      <c r="A61" t="str">
        <f>"Norman"</f>
        <v>Norman</v>
      </c>
      <c r="B61">
        <v>1</v>
      </c>
      <c r="D61">
        <v>1</v>
      </c>
      <c r="E61">
        <v>14</v>
      </c>
      <c r="F61" s="1">
        <v>43018</v>
      </c>
      <c r="G61" s="1">
        <v>43024</v>
      </c>
      <c r="H61">
        <v>6</v>
      </c>
      <c r="I61">
        <v>49.519999999999996</v>
      </c>
      <c r="J61">
        <v>0</v>
      </c>
      <c r="K61">
        <v>35.473925000000001</v>
      </c>
      <c r="L61">
        <v>-98.429214000000002</v>
      </c>
      <c r="M61" s="5">
        <f>ACOS(COS(RADIANS(90-$P$2)) *COS(RADIANS(90-Table2248[[#This Row],[Latitude]])) +SIN(RADIANS(90-$P$2)) *SIN(RADIANS(90-Table2248[[#This Row],[Latitude]])) *COS(RADIANS($Q$2-Table2248[[#This Row],[Longitude]]))) *3958.756</f>
        <v>58.390967403862355</v>
      </c>
      <c r="N61" s="5">
        <f>Table22[[#This Row],[Permit Approval Date]]-Table22[[#This Row],[Permit Submitted Date]]</f>
        <v>0</v>
      </c>
    </row>
    <row r="62" spans="1:14">
      <c r="A62" t="str">
        <f>"Norman"</f>
        <v>Norman</v>
      </c>
      <c r="B62">
        <v>1</v>
      </c>
      <c r="C62">
        <v>1</v>
      </c>
      <c r="D62">
        <v>1</v>
      </c>
      <c r="E62">
        <v>14</v>
      </c>
      <c r="F62" s="1">
        <v>43019</v>
      </c>
      <c r="G62" s="1">
        <v>43019</v>
      </c>
      <c r="H62">
        <v>5</v>
      </c>
      <c r="I62">
        <v>30.51</v>
      </c>
      <c r="J62">
        <v>11.27</v>
      </c>
      <c r="K62">
        <v>35.210556999999994</v>
      </c>
      <c r="L62">
        <v>-97.610181400000016</v>
      </c>
      <c r="M62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62" s="5">
        <f>Table22[[#This Row],[Permit Approval Date]]-Table22[[#This Row],[Permit Submitted Date]]</f>
        <v>0</v>
      </c>
    </row>
    <row r="63" spans="1:14" hidden="1">
      <c r="A63" t="str">
        <f>"Norman"</f>
        <v>Norman</v>
      </c>
      <c r="B63">
        <v>0</v>
      </c>
      <c r="D63">
        <v>1</v>
      </c>
      <c r="E63">
        <v>14</v>
      </c>
      <c r="F63" s="1">
        <v>43019</v>
      </c>
      <c r="G63" s="1">
        <v>43020</v>
      </c>
      <c r="H63">
        <v>4</v>
      </c>
      <c r="I63">
        <v>33.08</v>
      </c>
      <c r="J63">
        <v>0</v>
      </c>
      <c r="K63">
        <v>36.262937899999997</v>
      </c>
      <c r="L63">
        <v>-97.766161600000004</v>
      </c>
      <c r="M63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63" s="5">
        <f>Table22[[#This Row],[Permit Approval Date]]-Table22[[#This Row],[Permit Submitted Date]]</f>
        <v>8</v>
      </c>
    </row>
    <row r="64" spans="1:14">
      <c r="A64" t="str">
        <f>"Norman"</f>
        <v>Norman</v>
      </c>
      <c r="B64">
        <v>1</v>
      </c>
      <c r="D64">
        <v>1</v>
      </c>
      <c r="E64">
        <v>14</v>
      </c>
      <c r="F64" s="1">
        <v>43020</v>
      </c>
      <c r="G64" s="1">
        <v>43024</v>
      </c>
      <c r="H64">
        <v>6</v>
      </c>
      <c r="I64">
        <v>49.620000000000005</v>
      </c>
      <c r="J64">
        <v>4.4000000000000004</v>
      </c>
      <c r="K64">
        <v>35.338142000000005</v>
      </c>
      <c r="L64">
        <v>-97.385610999999997</v>
      </c>
      <c r="M64" s="5">
        <f>ACOS(COS(RADIANS(90-$P$2)) *COS(RADIANS(90-Table2248[[#This Row],[Latitude]])) +SIN(RADIANS(90-$P$2)) *SIN(RADIANS(90-Table2248[[#This Row],[Latitude]])) *COS(RADIANS($Q$2-Table2248[[#This Row],[Longitude]]))) *3958.756</f>
        <v>9.7527180483824942</v>
      </c>
      <c r="N64" s="5">
        <f>Table22[[#This Row],[Permit Approval Date]]-Table22[[#This Row],[Permit Submitted Date]]</f>
        <v>4</v>
      </c>
    </row>
    <row r="65" spans="1:14">
      <c r="A65" t="str">
        <f>"Norman"</f>
        <v>Norman</v>
      </c>
      <c r="B65">
        <v>1</v>
      </c>
      <c r="C65">
        <v>1</v>
      </c>
      <c r="D65">
        <v>1</v>
      </c>
      <c r="E65">
        <v>14</v>
      </c>
      <c r="F65" s="1">
        <v>43031</v>
      </c>
      <c r="G65" s="1">
        <v>43033</v>
      </c>
      <c r="H65">
        <v>7</v>
      </c>
      <c r="I65">
        <v>37.51</v>
      </c>
      <c r="J65">
        <v>13.170000000000002</v>
      </c>
      <c r="K65">
        <v>35.180556999999993</v>
      </c>
      <c r="L65">
        <v>-97.540181399999994</v>
      </c>
      <c r="M65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65" s="5">
        <f>Table22[[#This Row],[Permit Approval Date]]-Table22[[#This Row],[Permit Submitted Date]]</f>
        <v>7</v>
      </c>
    </row>
    <row r="66" spans="1:14">
      <c r="A66" t="str">
        <f>"Norman"</f>
        <v>Norman</v>
      </c>
      <c r="B66">
        <v>1</v>
      </c>
      <c r="D66">
        <v>1</v>
      </c>
      <c r="E66">
        <v>14</v>
      </c>
      <c r="F66" s="1">
        <v>43039</v>
      </c>
      <c r="G66" s="1">
        <v>43047</v>
      </c>
      <c r="H66">
        <v>7</v>
      </c>
      <c r="I66">
        <v>55.5</v>
      </c>
      <c r="J66">
        <v>2.4900000000000002</v>
      </c>
      <c r="K66">
        <v>34.5432056</v>
      </c>
      <c r="L66">
        <v>-97.158782399999993</v>
      </c>
      <c r="M66" s="5">
        <f>ACOS(COS(RADIANS(90-$P$2)) *COS(RADIANS(90-Table2248[[#This Row],[Latitude]])) +SIN(RADIANS(90-$P$2)) *SIN(RADIANS(90-Table2248[[#This Row],[Latitude]])) *COS(RADIANS($Q$2-Table2248[[#This Row],[Longitude]]))) *3958.756</f>
        <v>48.618811737539879</v>
      </c>
      <c r="N66" s="5">
        <f>Table22[[#This Row],[Permit Approval Date]]-Table22[[#This Row],[Permit Submitted Date]]</f>
        <v>0</v>
      </c>
    </row>
    <row r="67" spans="1:14" hidden="1">
      <c r="A67" t="str">
        <f>"Norman"</f>
        <v>Norman</v>
      </c>
      <c r="B67">
        <v>0</v>
      </c>
      <c r="D67">
        <v>1</v>
      </c>
      <c r="E67">
        <v>14</v>
      </c>
      <c r="F67" s="1">
        <v>43042</v>
      </c>
      <c r="G67" s="1">
        <v>43047</v>
      </c>
      <c r="H67">
        <v>7</v>
      </c>
      <c r="I67">
        <v>45.35</v>
      </c>
      <c r="J67">
        <v>0</v>
      </c>
      <c r="K67">
        <v>35.222937899999998</v>
      </c>
      <c r="L67">
        <v>-97.486161600000003</v>
      </c>
      <c r="M67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67" s="5">
        <f>Table22[[#This Row],[Permit Approval Date]]-Table22[[#This Row],[Permit Submitted Date]]</f>
        <v>26</v>
      </c>
    </row>
    <row r="68" spans="1:14" hidden="1">
      <c r="A68" t="str">
        <f>"Norman"</f>
        <v>Norman</v>
      </c>
      <c r="B68">
        <v>0</v>
      </c>
      <c r="D68">
        <v>1</v>
      </c>
      <c r="E68">
        <v>14</v>
      </c>
      <c r="F68" s="1">
        <v>43045</v>
      </c>
      <c r="G68" s="1">
        <v>43048</v>
      </c>
      <c r="H68">
        <v>5</v>
      </c>
      <c r="I68">
        <v>30.48</v>
      </c>
      <c r="J68">
        <v>0</v>
      </c>
      <c r="K68">
        <v>35.092937899999995</v>
      </c>
      <c r="L68">
        <v>-97.336161599999997</v>
      </c>
      <c r="M68" s="5">
        <f>ACOS(COS(RADIANS(90-$P$2)) *COS(RADIANS(90-Table2248[[#This Row],[Latitude]])) +SIN(RADIANS(90-$P$2)) *SIN(RADIANS(90-Table2248[[#This Row],[Latitude]])) *COS(RADIANS($Q$2-Table2248[[#This Row],[Longitude]]))) *3958.756</f>
        <v>10.001978842276545</v>
      </c>
      <c r="N68" s="5">
        <f>Table22[[#This Row],[Permit Approval Date]]-Table22[[#This Row],[Permit Submitted Date]]</f>
        <v>0</v>
      </c>
    </row>
    <row r="69" spans="1:14">
      <c r="A69" t="str">
        <f>"Norman"</f>
        <v>Norman</v>
      </c>
      <c r="B69">
        <v>1</v>
      </c>
      <c r="D69">
        <v>1</v>
      </c>
      <c r="E69">
        <v>14</v>
      </c>
      <c r="F69" s="1">
        <v>43052</v>
      </c>
      <c r="G69" s="1">
        <v>43052</v>
      </c>
      <c r="H69">
        <v>6</v>
      </c>
      <c r="I69">
        <v>43.42</v>
      </c>
      <c r="J69">
        <v>0</v>
      </c>
      <c r="K69">
        <v>35.373621399999998</v>
      </c>
      <c r="L69">
        <v>-97.499232199999994</v>
      </c>
      <c r="M69" s="5">
        <f>ACOS(COS(RADIANS(90-$P$2)) *COS(RADIANS(90-Table2248[[#This Row],[Latitude]])) +SIN(RADIANS(90-$P$2)) *SIN(RADIANS(90-Table2248[[#This Row],[Latitude]])) *COS(RADIANS($Q$2-Table2248[[#This Row],[Longitude]]))) *3958.756</f>
        <v>11.950963904160343</v>
      </c>
      <c r="N69" s="5">
        <f>Table22[[#This Row],[Permit Approval Date]]-Table22[[#This Row],[Permit Submitted Date]]</f>
        <v>13</v>
      </c>
    </row>
    <row r="70" spans="1:14" hidden="1">
      <c r="A70" t="str">
        <f>"Norman"</f>
        <v>Norman</v>
      </c>
      <c r="B70">
        <v>0</v>
      </c>
      <c r="D70">
        <v>1</v>
      </c>
      <c r="E70">
        <v>14</v>
      </c>
      <c r="F70" s="1">
        <v>43052</v>
      </c>
      <c r="G70" s="1">
        <v>43055</v>
      </c>
      <c r="H70">
        <v>5</v>
      </c>
      <c r="I70">
        <v>30.49</v>
      </c>
      <c r="J70">
        <v>0</v>
      </c>
      <c r="K70">
        <v>35.072937899999999</v>
      </c>
      <c r="L70">
        <v>-97.396161599999999</v>
      </c>
      <c r="M70" s="5">
        <f>ACOS(COS(RADIANS(90-$P$2)) *COS(RADIANS(90-Table2248[[#This Row],[Latitude]])) +SIN(RADIANS(90-$P$2)) *SIN(RADIANS(90-Table2248[[#This Row],[Latitude]])) *COS(RADIANS($Q$2-Table2248[[#This Row],[Longitude]]))) *3958.756</f>
        <v>9.6301363463523302</v>
      </c>
      <c r="N70" s="5">
        <f>Table22[[#This Row],[Permit Approval Date]]-Table22[[#This Row],[Permit Submitted Date]]</f>
        <v>6</v>
      </c>
    </row>
    <row r="71" spans="1:14">
      <c r="A71" t="str">
        <f>"Norman"</f>
        <v>Norman</v>
      </c>
      <c r="B71">
        <v>1</v>
      </c>
      <c r="D71">
        <v>1</v>
      </c>
      <c r="E71">
        <v>14</v>
      </c>
      <c r="F71" s="1">
        <v>43056</v>
      </c>
      <c r="G71" s="1">
        <v>43059</v>
      </c>
      <c r="H71">
        <v>7</v>
      </c>
      <c r="I71">
        <v>45.06</v>
      </c>
      <c r="J71">
        <v>0</v>
      </c>
      <c r="K71">
        <v>35.218142</v>
      </c>
      <c r="L71">
        <v>-97.155610999999993</v>
      </c>
      <c r="M71" s="5">
        <f>ACOS(COS(RADIANS(90-$P$2)) *COS(RADIANS(90-Table2248[[#This Row],[Latitude]])) +SIN(RADIANS(90-$P$2)) *SIN(RADIANS(90-Table2248[[#This Row],[Latitude]])) *COS(RADIANS($Q$2-Table2248[[#This Row],[Longitude]]))) *3958.756</f>
        <v>16.448805996412069</v>
      </c>
      <c r="N71" s="5">
        <f>Table22[[#This Row],[Permit Approval Date]]-Table22[[#This Row],[Permit Submitted Date]]</f>
        <v>14</v>
      </c>
    </row>
    <row r="72" spans="1:14">
      <c r="A72" t="str">
        <f>"Norman"</f>
        <v>Norman</v>
      </c>
      <c r="B72">
        <v>1</v>
      </c>
      <c r="D72">
        <v>1</v>
      </c>
      <c r="E72">
        <v>14</v>
      </c>
      <c r="F72" s="1">
        <v>43069</v>
      </c>
      <c r="G72" s="1">
        <v>43081</v>
      </c>
      <c r="H72">
        <v>6</v>
      </c>
      <c r="I72">
        <v>52.469999999999992</v>
      </c>
      <c r="J72">
        <v>0</v>
      </c>
      <c r="K72">
        <v>35.138142000000002</v>
      </c>
      <c r="L72">
        <v>-97.345610999999991</v>
      </c>
      <c r="M72" s="5">
        <f>ACOS(COS(RADIANS(90-$P$2)) *COS(RADIANS(90-Table2248[[#This Row],[Latitude]])) +SIN(RADIANS(90-$P$2)) *SIN(RADIANS(90-Table2248[[#This Row],[Latitude]])) *COS(RADIANS($Q$2-Table2248[[#This Row],[Longitude]]))) *3958.756</f>
        <v>7.3872699983068753</v>
      </c>
      <c r="N72" s="5">
        <f>Table22[[#This Row],[Permit Approval Date]]-Table22[[#This Row],[Permit Submitted Date]]</f>
        <v>2</v>
      </c>
    </row>
    <row r="73" spans="1:14" hidden="1">
      <c r="A73" t="str">
        <f>"Norman"</f>
        <v>Norman</v>
      </c>
      <c r="B73">
        <v>0</v>
      </c>
      <c r="D73">
        <v>1</v>
      </c>
      <c r="E73">
        <v>14</v>
      </c>
      <c r="F73" s="1">
        <v>43075</v>
      </c>
      <c r="G73" s="1">
        <v>43077</v>
      </c>
      <c r="H73">
        <v>4</v>
      </c>
      <c r="I73">
        <v>31.089999999999996</v>
      </c>
      <c r="J73">
        <v>0</v>
      </c>
      <c r="K73">
        <v>35.022937899999995</v>
      </c>
      <c r="L73">
        <v>-97.396161599999999</v>
      </c>
      <c r="M73" s="5">
        <f>ACOS(COS(RADIANS(90-$P$2)) *COS(RADIANS(90-Table2248[[#This Row],[Latitude]])) +SIN(RADIANS(90-$P$2)) *SIN(RADIANS(90-Table2248[[#This Row],[Latitude]])) *COS(RADIANS($Q$2-Table2248[[#This Row],[Longitude]]))) *3958.756</f>
        <v>12.970525111871465</v>
      </c>
      <c r="N73" s="5">
        <f>Table22[[#This Row],[Permit Approval Date]]-Table22[[#This Row],[Permit Submitted Date]]</f>
        <v>8</v>
      </c>
    </row>
    <row r="74" spans="1:14" hidden="1">
      <c r="A74" t="str">
        <f>"Norman"</f>
        <v>Norman</v>
      </c>
      <c r="B74">
        <v>0</v>
      </c>
      <c r="D74">
        <v>1</v>
      </c>
      <c r="E74">
        <v>14</v>
      </c>
      <c r="F74" s="1">
        <v>43075</v>
      </c>
      <c r="G74" s="1">
        <v>43076</v>
      </c>
      <c r="H74">
        <v>6</v>
      </c>
      <c r="I74">
        <v>31.060000000000002</v>
      </c>
      <c r="J74">
        <v>0</v>
      </c>
      <c r="K74">
        <v>35.082937899999997</v>
      </c>
      <c r="L74">
        <v>-97.616161599999998</v>
      </c>
      <c r="M74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74" s="5">
        <f>Table22[[#This Row],[Permit Approval Date]]-Table22[[#This Row],[Permit Submitted Date]]</f>
        <v>7</v>
      </c>
    </row>
    <row r="75" spans="1:14">
      <c r="A75" t="str">
        <f>"Norman"</f>
        <v>Norman</v>
      </c>
      <c r="B75">
        <v>1</v>
      </c>
      <c r="D75">
        <v>1</v>
      </c>
      <c r="E75">
        <v>14</v>
      </c>
      <c r="F75" s="1">
        <v>43076</v>
      </c>
      <c r="G75" s="1">
        <v>43097</v>
      </c>
      <c r="H75">
        <v>4</v>
      </c>
      <c r="I75">
        <v>35.989999999999995</v>
      </c>
      <c r="J75">
        <v>0</v>
      </c>
      <c r="K75">
        <v>35.471928299999995</v>
      </c>
      <c r="L75">
        <v>-97.526524600000002</v>
      </c>
      <c r="M75" s="5">
        <f>ACOS(COS(RADIANS(90-$P$2)) *COS(RADIANS(90-Table2248[[#This Row],[Latitude]])) +SIN(RADIANS(90-$P$2)) *SIN(RADIANS(90-Table2248[[#This Row],[Latitude]])) *COS(RADIANS($Q$2-Table2248[[#This Row],[Longitude]]))) *3958.756</f>
        <v>18.913142934023643</v>
      </c>
      <c r="N75" s="5">
        <f>Table22[[#This Row],[Permit Approval Date]]-Table22[[#This Row],[Permit Submitted Date]]</f>
        <v>0</v>
      </c>
    </row>
    <row r="76" spans="1:14" hidden="1">
      <c r="A76" t="str">
        <f>"Norman"</f>
        <v>Norman</v>
      </c>
      <c r="B76">
        <v>0</v>
      </c>
      <c r="D76">
        <v>1</v>
      </c>
      <c r="E76">
        <v>14</v>
      </c>
      <c r="F76" s="1">
        <v>43084</v>
      </c>
      <c r="G76" s="1">
        <v>43089</v>
      </c>
      <c r="H76">
        <v>4</v>
      </c>
      <c r="I76">
        <v>31.48</v>
      </c>
      <c r="J76">
        <v>0</v>
      </c>
      <c r="K76">
        <v>35.332937899999997</v>
      </c>
      <c r="L76">
        <v>-97.326161600000006</v>
      </c>
      <c r="M76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76" s="5">
        <f>Table22[[#This Row],[Permit Approval Date]]-Table22[[#This Row],[Permit Submitted Date]]</f>
        <v>0</v>
      </c>
    </row>
    <row r="77" spans="1:14">
      <c r="A77" t="str">
        <f>"Norman"</f>
        <v>Norman</v>
      </c>
      <c r="B77">
        <v>1</v>
      </c>
      <c r="D77">
        <v>1</v>
      </c>
      <c r="E77">
        <v>14</v>
      </c>
      <c r="F77" s="1">
        <v>43087</v>
      </c>
      <c r="G77" s="1">
        <v>43087</v>
      </c>
      <c r="H77">
        <v>11</v>
      </c>
      <c r="I77">
        <v>52.289999999999992</v>
      </c>
      <c r="J77">
        <v>2.5</v>
      </c>
      <c r="K77">
        <v>35.180556999999993</v>
      </c>
      <c r="L77">
        <v>-97.540181399999994</v>
      </c>
      <c r="M77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77" s="5">
        <f>Table22[[#This Row],[Permit Approval Date]]-Table22[[#This Row],[Permit Submitted Date]]</f>
        <v>0</v>
      </c>
    </row>
    <row r="78" spans="1:14" hidden="1">
      <c r="A78" t="str">
        <f>"Norman"</f>
        <v>Norman</v>
      </c>
      <c r="B78">
        <v>0</v>
      </c>
      <c r="D78">
        <v>1</v>
      </c>
      <c r="E78">
        <v>14</v>
      </c>
      <c r="F78" s="1">
        <v>43087</v>
      </c>
      <c r="G78" s="1">
        <v>43087</v>
      </c>
      <c r="H78">
        <v>4</v>
      </c>
      <c r="I78">
        <v>29.509999999999998</v>
      </c>
      <c r="J78">
        <v>0</v>
      </c>
      <c r="K78">
        <v>34.962937899999993</v>
      </c>
      <c r="L78">
        <v>-97.966161600000007</v>
      </c>
      <c r="M78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78" s="5">
        <f>Table22[[#This Row],[Permit Approval Date]]-Table22[[#This Row],[Permit Submitted Date]]</f>
        <v>9</v>
      </c>
    </row>
    <row r="79" spans="1:14">
      <c r="A79" t="str">
        <f>"Norman"</f>
        <v>Norman</v>
      </c>
      <c r="B79">
        <v>1</v>
      </c>
      <c r="D79">
        <v>1</v>
      </c>
      <c r="E79">
        <v>14</v>
      </c>
      <c r="F79" s="1">
        <v>43104</v>
      </c>
      <c r="G79" s="1">
        <v>43112</v>
      </c>
      <c r="H79">
        <v>5</v>
      </c>
      <c r="I79">
        <v>35.549999999999997</v>
      </c>
      <c r="J79">
        <v>4.5</v>
      </c>
      <c r="K79">
        <v>35.210055100000098</v>
      </c>
      <c r="L79">
        <v>-97.442210399999993</v>
      </c>
      <c r="M79" s="5">
        <f>ACOS(COS(RADIANS(90-$P$2)) *COS(RADIANS(90-Table2248[[#This Row],[Latitude]])) +SIN(RADIANS(90-$P$2)) *SIN(RADIANS(90-Table2248[[#This Row],[Latitude]])) *COS(RADIANS($Q$2-Table2248[[#This Row],[Longitude]]))) *3958.756</f>
        <v>0.37120656055092016</v>
      </c>
      <c r="N79" s="5">
        <f>Table22[[#This Row],[Permit Approval Date]]-Table22[[#This Row],[Permit Submitted Date]]</f>
        <v>4</v>
      </c>
    </row>
    <row r="80" spans="1:14">
      <c r="A80" t="str">
        <f>"Norman"</f>
        <v>Norman</v>
      </c>
      <c r="B80">
        <v>1</v>
      </c>
      <c r="D80">
        <v>1</v>
      </c>
      <c r="E80">
        <v>14</v>
      </c>
      <c r="F80" s="1">
        <v>43111</v>
      </c>
      <c r="G80" s="1">
        <v>43123</v>
      </c>
      <c r="H80">
        <v>4</v>
      </c>
      <c r="I80">
        <v>41.480000000000004</v>
      </c>
      <c r="J80">
        <v>0</v>
      </c>
      <c r="K80">
        <v>34.878142000000004</v>
      </c>
      <c r="L80">
        <v>-97.275610999999998</v>
      </c>
      <c r="M80" s="5">
        <f>ACOS(COS(RADIANS(90-$P$2)) *COS(RADIANS(90-Table2248[[#This Row],[Latitude]])) +SIN(RADIANS(90-$P$2)) *SIN(RADIANS(90-Table2248[[#This Row],[Latitude]])) *COS(RADIANS($Q$2-Table2248[[#This Row],[Longitude]]))) *3958.756</f>
        <v>24.63626411769442</v>
      </c>
      <c r="N80" s="5">
        <f>Table22[[#This Row],[Permit Approval Date]]-Table22[[#This Row],[Permit Submitted Date]]</f>
        <v>0</v>
      </c>
    </row>
    <row r="81" spans="1:14" hidden="1">
      <c r="A81" t="str">
        <f>"Norman"</f>
        <v>Norman</v>
      </c>
      <c r="B81">
        <v>0</v>
      </c>
      <c r="D81">
        <v>1</v>
      </c>
      <c r="E81">
        <v>15</v>
      </c>
      <c r="F81" s="1">
        <v>42389</v>
      </c>
      <c r="G81" s="1">
        <v>42389</v>
      </c>
      <c r="H81">
        <v>6</v>
      </c>
      <c r="I81">
        <v>58</v>
      </c>
      <c r="J81">
        <v>0</v>
      </c>
      <c r="K81">
        <v>34.782937899999993</v>
      </c>
      <c r="L81">
        <v>-98.076161600000006</v>
      </c>
      <c r="M81" s="5">
        <f>ACOS(COS(RADIANS(90-$P$2)) *COS(RADIANS(90-Table2248[[#This Row],[Latitude]])) +SIN(RADIANS(90-$P$2)) *SIN(RADIANS(90-Table2248[[#This Row],[Latitude]])) *COS(RADIANS($Q$2-Table2248[[#This Row],[Longitude]]))) *3958.756</f>
        <v>46.091469153605814</v>
      </c>
      <c r="N81" s="5">
        <f>Table22[[#This Row],[Permit Approval Date]]-Table22[[#This Row],[Permit Submitted Date]]</f>
        <v>19</v>
      </c>
    </row>
    <row r="82" spans="1:14" hidden="1">
      <c r="A82" t="str">
        <f>"Norman"</f>
        <v>Norman</v>
      </c>
      <c r="B82">
        <v>0</v>
      </c>
      <c r="D82">
        <v>1</v>
      </c>
      <c r="E82">
        <v>15</v>
      </c>
      <c r="F82" s="1">
        <v>42390</v>
      </c>
      <c r="G82" s="1">
        <v>42390</v>
      </c>
      <c r="H82">
        <v>5</v>
      </c>
      <c r="I82">
        <v>55</v>
      </c>
      <c r="J82">
        <v>0</v>
      </c>
      <c r="K82">
        <v>35.472937899999998</v>
      </c>
      <c r="L82">
        <v>-97.026161599999995</v>
      </c>
      <c r="M82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82" s="5">
        <f>Table22[[#This Row],[Permit Approval Date]]-Table22[[#This Row],[Permit Submitted Date]]</f>
        <v>24</v>
      </c>
    </row>
    <row r="83" spans="1:14" hidden="1">
      <c r="A83" t="str">
        <f>"Norman"</f>
        <v>Norman</v>
      </c>
      <c r="B83">
        <v>0</v>
      </c>
      <c r="D83">
        <v>1</v>
      </c>
      <c r="E83">
        <v>15</v>
      </c>
      <c r="F83" s="1">
        <v>42395</v>
      </c>
      <c r="G83" s="1">
        <v>42395</v>
      </c>
      <c r="H83">
        <v>7</v>
      </c>
      <c r="I83">
        <v>62</v>
      </c>
      <c r="J83">
        <v>0</v>
      </c>
      <c r="K83">
        <v>34.962937899999993</v>
      </c>
      <c r="L83">
        <v>-97.966161600000007</v>
      </c>
      <c r="M83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83" s="5">
        <f>Table22[[#This Row],[Permit Approval Date]]-Table22[[#This Row],[Permit Submitted Date]]</f>
        <v>0</v>
      </c>
    </row>
    <row r="84" spans="1:14" hidden="1">
      <c r="A84" t="str">
        <f>"Norman"</f>
        <v>Norman</v>
      </c>
      <c r="B84">
        <v>0</v>
      </c>
      <c r="D84">
        <v>1</v>
      </c>
      <c r="E84">
        <v>15</v>
      </c>
      <c r="F84" s="1">
        <v>42396</v>
      </c>
      <c r="G84" s="1">
        <v>42405</v>
      </c>
      <c r="H84">
        <v>9</v>
      </c>
      <c r="I84">
        <v>74.5</v>
      </c>
      <c r="J84">
        <v>0</v>
      </c>
      <c r="K84">
        <v>35.242937899999994</v>
      </c>
      <c r="L84">
        <v>-97.636161600000008</v>
      </c>
      <c r="M84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84" s="5">
        <f>Table22[[#This Row],[Permit Approval Date]]-Table22[[#This Row],[Permit Submitted Date]]</f>
        <v>23</v>
      </c>
    </row>
    <row r="85" spans="1:14" hidden="1">
      <c r="A85" t="str">
        <f>"Norman"</f>
        <v>Norman</v>
      </c>
      <c r="B85">
        <v>0</v>
      </c>
      <c r="C85">
        <v>1</v>
      </c>
      <c r="D85">
        <v>1</v>
      </c>
      <c r="E85">
        <v>15</v>
      </c>
      <c r="F85" s="1">
        <v>42397</v>
      </c>
      <c r="G85" s="1">
        <v>42401</v>
      </c>
      <c r="H85">
        <v>17</v>
      </c>
      <c r="I85">
        <v>114.5</v>
      </c>
      <c r="J85">
        <v>15</v>
      </c>
      <c r="K85">
        <v>35.232937899999996</v>
      </c>
      <c r="L85">
        <v>-97.1761616</v>
      </c>
      <c r="M85" s="5">
        <f>ACOS(COS(RADIANS(90-$P$2)) *COS(RADIANS(90-Table2248[[#This Row],[Latitude]])) +SIN(RADIANS(90-$P$2)) *SIN(RADIANS(90-Table2248[[#This Row],[Latitude]])) *COS(RADIANS($Q$2-Table2248[[#This Row],[Longitude]]))) *3958.756</f>
        <v>15.378616388051286</v>
      </c>
      <c r="N85" s="5">
        <f>Table22[[#This Row],[Permit Approval Date]]-Table22[[#This Row],[Permit Submitted Date]]</f>
        <v>1</v>
      </c>
    </row>
    <row r="86" spans="1:14" hidden="1">
      <c r="A86" t="str">
        <f>"Norman"</f>
        <v>Norman</v>
      </c>
      <c r="B86">
        <v>0</v>
      </c>
      <c r="C86">
        <v>1</v>
      </c>
      <c r="D86">
        <v>1</v>
      </c>
      <c r="E86">
        <v>15</v>
      </c>
      <c r="F86" s="1">
        <v>42410</v>
      </c>
      <c r="G86" s="1">
        <v>42432</v>
      </c>
      <c r="H86">
        <v>9</v>
      </c>
      <c r="I86">
        <v>68</v>
      </c>
      <c r="J86">
        <v>12</v>
      </c>
      <c r="K86">
        <v>35.152937899999998</v>
      </c>
      <c r="L86">
        <v>-96.796161600000005</v>
      </c>
      <c r="M86" s="5">
        <f>ACOS(COS(RADIANS(90-$P$2)) *COS(RADIANS(90-Table2248[[#This Row],[Latitude]])) +SIN(RADIANS(90-$P$2)) *SIN(RADIANS(90-Table2248[[#This Row],[Latitude]])) *COS(RADIANS($Q$2-Table2248[[#This Row],[Longitude]]))) *3958.756</f>
        <v>36.916516441204166</v>
      </c>
      <c r="N86" s="5">
        <f>Table22[[#This Row],[Permit Approval Date]]-Table22[[#This Row],[Permit Submitted Date]]</f>
        <v>16</v>
      </c>
    </row>
    <row r="87" spans="1:14" hidden="1">
      <c r="A87" t="str">
        <f>"Norman"</f>
        <v>Norman</v>
      </c>
      <c r="B87">
        <v>0</v>
      </c>
      <c r="D87">
        <v>1</v>
      </c>
      <c r="E87">
        <v>15</v>
      </c>
      <c r="F87" s="1">
        <v>42418</v>
      </c>
      <c r="G87" s="1">
        <v>42418</v>
      </c>
      <c r="H87">
        <v>4</v>
      </c>
      <c r="I87">
        <v>30</v>
      </c>
      <c r="J87">
        <v>0</v>
      </c>
      <c r="K87">
        <v>35.472937899999998</v>
      </c>
      <c r="L87">
        <v>-97.026161599999995</v>
      </c>
      <c r="M87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87" s="5">
        <f>Table22[[#This Row],[Permit Approval Date]]-Table22[[#This Row],[Permit Submitted Date]]</f>
        <v>1</v>
      </c>
    </row>
    <row r="88" spans="1:14" hidden="1">
      <c r="A88" t="str">
        <f>"Norman"</f>
        <v>Norman</v>
      </c>
      <c r="B88">
        <v>0</v>
      </c>
      <c r="D88">
        <v>1</v>
      </c>
      <c r="E88">
        <v>15</v>
      </c>
      <c r="F88" s="1">
        <v>42423</v>
      </c>
      <c r="G88" s="1">
        <v>42423</v>
      </c>
      <c r="H88">
        <v>4</v>
      </c>
      <c r="I88">
        <v>29</v>
      </c>
      <c r="J88">
        <v>0</v>
      </c>
      <c r="K88">
        <v>35.232937899999996</v>
      </c>
      <c r="L88">
        <v>-97.006161599999999</v>
      </c>
      <c r="M88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88" s="5">
        <f>Table22[[#This Row],[Permit Approval Date]]-Table22[[#This Row],[Permit Submitted Date]]</f>
        <v>6</v>
      </c>
    </row>
    <row r="89" spans="1:14" hidden="1">
      <c r="A89" t="str">
        <f>"Norman"</f>
        <v>Norman</v>
      </c>
      <c r="B89">
        <v>0</v>
      </c>
      <c r="D89">
        <v>1</v>
      </c>
      <c r="E89">
        <v>15</v>
      </c>
      <c r="F89" s="1">
        <v>42433</v>
      </c>
      <c r="G89" s="1">
        <v>42437</v>
      </c>
      <c r="H89">
        <v>5</v>
      </c>
      <c r="I89">
        <v>42</v>
      </c>
      <c r="J89">
        <v>0</v>
      </c>
      <c r="K89">
        <v>35.352937899999993</v>
      </c>
      <c r="L89">
        <v>-97.196161599999996</v>
      </c>
      <c r="M89" s="5">
        <f>ACOS(COS(RADIANS(90-$P$2)) *COS(RADIANS(90-Table2248[[#This Row],[Latitude]])) +SIN(RADIANS(90-$P$2)) *SIN(RADIANS(90-Table2248[[#This Row],[Latitude]])) *COS(RADIANS($Q$2-Table2248[[#This Row],[Longitude]]))) *3958.756</f>
        <v>17.393696381103698</v>
      </c>
      <c r="N89" s="5">
        <f>Table22[[#This Row],[Permit Approval Date]]-Table22[[#This Row],[Permit Submitted Date]]</f>
        <v>1</v>
      </c>
    </row>
    <row r="90" spans="1:14" hidden="1">
      <c r="A90" t="str">
        <f>"Norman"</f>
        <v>Norman</v>
      </c>
      <c r="B90">
        <v>0</v>
      </c>
      <c r="D90">
        <v>1</v>
      </c>
      <c r="E90">
        <v>15</v>
      </c>
      <c r="F90" s="1">
        <v>42458</v>
      </c>
      <c r="G90" s="1">
        <v>42464</v>
      </c>
      <c r="H90">
        <v>3</v>
      </c>
      <c r="I90">
        <v>30</v>
      </c>
      <c r="J90">
        <v>0</v>
      </c>
      <c r="K90">
        <v>35.482937899999996</v>
      </c>
      <c r="L90">
        <v>-97.206161600000001</v>
      </c>
      <c r="M90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90" s="5">
        <f>Table22[[#This Row],[Permit Approval Date]]-Table22[[#This Row],[Permit Submitted Date]]</f>
        <v>5</v>
      </c>
    </row>
    <row r="91" spans="1:14" hidden="1">
      <c r="A91" t="str">
        <f>"Norman"</f>
        <v>Norman</v>
      </c>
      <c r="B91">
        <v>0</v>
      </c>
      <c r="D91">
        <v>1</v>
      </c>
      <c r="E91">
        <v>15</v>
      </c>
      <c r="F91" s="1">
        <v>42479</v>
      </c>
      <c r="G91" s="1">
        <v>42485</v>
      </c>
      <c r="H91">
        <v>3</v>
      </c>
      <c r="I91">
        <v>24</v>
      </c>
      <c r="J91">
        <v>0</v>
      </c>
      <c r="K91">
        <v>35.262937899999997</v>
      </c>
      <c r="L91">
        <v>-97.806161599999996</v>
      </c>
      <c r="M91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91" s="5">
        <f>Table22[[#This Row],[Permit Approval Date]]-Table22[[#This Row],[Permit Submitted Date]]</f>
        <v>0</v>
      </c>
    </row>
    <row r="92" spans="1:14" hidden="1">
      <c r="A92" t="str">
        <f>"Norman"</f>
        <v>Norman</v>
      </c>
      <c r="B92">
        <v>0</v>
      </c>
      <c r="D92">
        <v>1</v>
      </c>
      <c r="E92">
        <v>15</v>
      </c>
      <c r="F92" s="1">
        <v>42489</v>
      </c>
      <c r="G92" s="1">
        <v>42493</v>
      </c>
      <c r="H92">
        <v>4</v>
      </c>
      <c r="I92">
        <v>36</v>
      </c>
      <c r="J92">
        <v>0</v>
      </c>
      <c r="K92">
        <v>35.482937899999996</v>
      </c>
      <c r="L92">
        <v>-97.206161600000001</v>
      </c>
      <c r="M92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92" s="5">
        <f>Table22[[#This Row],[Permit Approval Date]]-Table22[[#This Row],[Permit Submitted Date]]</f>
        <v>12</v>
      </c>
    </row>
    <row r="93" spans="1:14" hidden="1">
      <c r="A93" t="str">
        <f>"Norman"</f>
        <v>Norman</v>
      </c>
      <c r="B93">
        <v>0</v>
      </c>
      <c r="D93">
        <v>1</v>
      </c>
      <c r="E93">
        <v>15</v>
      </c>
      <c r="F93" s="1">
        <v>42499</v>
      </c>
      <c r="G93" s="1">
        <v>42499</v>
      </c>
      <c r="H93">
        <v>4</v>
      </c>
      <c r="I93">
        <v>41</v>
      </c>
      <c r="J93">
        <v>0</v>
      </c>
      <c r="K93">
        <v>36.262937899999997</v>
      </c>
      <c r="L93">
        <v>-97.766161600000004</v>
      </c>
      <c r="M93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93" s="5">
        <f>Table22[[#This Row],[Permit Approval Date]]-Table22[[#This Row],[Permit Submitted Date]]</f>
        <v>8</v>
      </c>
    </row>
    <row r="94" spans="1:14" hidden="1">
      <c r="A94" t="str">
        <f>"Norman"</f>
        <v>Norman</v>
      </c>
      <c r="B94">
        <v>0</v>
      </c>
      <c r="D94">
        <v>1</v>
      </c>
      <c r="E94">
        <v>15</v>
      </c>
      <c r="F94" s="1">
        <v>42503</v>
      </c>
      <c r="G94" s="1">
        <v>42503</v>
      </c>
      <c r="H94">
        <v>6</v>
      </c>
      <c r="I94">
        <v>37</v>
      </c>
      <c r="J94">
        <v>0</v>
      </c>
      <c r="K94">
        <v>35.552937899999996</v>
      </c>
      <c r="L94">
        <v>-97.046161600000005</v>
      </c>
      <c r="M94" s="5">
        <f>ACOS(COS(RADIANS(90-$P$2)) *COS(RADIANS(90-Table2248[[#This Row],[Latitude]])) +SIN(RADIANS(90-$P$2)) *SIN(RADIANS(90-Table2248[[#This Row],[Latitude]])) *COS(RADIANS($Q$2-Table2248[[#This Row],[Longitude]]))) *3958.756</f>
        <v>32.913658964668713</v>
      </c>
      <c r="N94" s="5">
        <f>Table22[[#This Row],[Permit Approval Date]]-Table22[[#This Row],[Permit Submitted Date]]</f>
        <v>6</v>
      </c>
    </row>
    <row r="95" spans="1:14" hidden="1">
      <c r="A95" t="str">
        <f>"Norman"</f>
        <v>Norman</v>
      </c>
      <c r="B95">
        <v>0</v>
      </c>
      <c r="D95">
        <v>1</v>
      </c>
      <c r="E95">
        <v>15</v>
      </c>
      <c r="F95" s="1">
        <v>42565</v>
      </c>
      <c r="G95" s="1">
        <v>42569</v>
      </c>
      <c r="H95">
        <v>7</v>
      </c>
      <c r="I95">
        <v>49.5</v>
      </c>
      <c r="J95">
        <v>2</v>
      </c>
      <c r="K95">
        <v>35.032937899999993</v>
      </c>
      <c r="L95">
        <v>-97.296161600000005</v>
      </c>
      <c r="M95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95" s="5">
        <f>Table22[[#This Row],[Permit Approval Date]]-Table22[[#This Row],[Permit Submitted Date]]</f>
        <v>0</v>
      </c>
    </row>
    <row r="96" spans="1:14" hidden="1">
      <c r="A96" t="str">
        <f>"Norman"</f>
        <v>Norman</v>
      </c>
      <c r="B96">
        <v>0</v>
      </c>
      <c r="D96">
        <v>1</v>
      </c>
      <c r="E96">
        <v>15</v>
      </c>
      <c r="F96" s="1">
        <v>42579</v>
      </c>
      <c r="G96" s="1">
        <v>42579</v>
      </c>
      <c r="H96">
        <v>4</v>
      </c>
      <c r="I96">
        <v>27</v>
      </c>
      <c r="J96">
        <v>2</v>
      </c>
      <c r="K96">
        <v>34.902937899999998</v>
      </c>
      <c r="L96">
        <v>-97.886161600000008</v>
      </c>
      <c r="M96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96" s="5">
        <f>Table22[[#This Row],[Permit Approval Date]]-Table22[[#This Row],[Permit Submitted Date]]</f>
        <v>0</v>
      </c>
    </row>
    <row r="97" spans="1:14" hidden="1">
      <c r="A97" t="str">
        <f>"Norman"</f>
        <v>Norman</v>
      </c>
      <c r="B97">
        <v>0</v>
      </c>
      <c r="D97">
        <v>1</v>
      </c>
      <c r="E97">
        <v>15</v>
      </c>
      <c r="F97" s="1">
        <v>42591</v>
      </c>
      <c r="G97" s="1">
        <v>42593</v>
      </c>
      <c r="H97">
        <v>4</v>
      </c>
      <c r="I97">
        <v>27.5</v>
      </c>
      <c r="J97">
        <v>0</v>
      </c>
      <c r="K97">
        <v>35.092937899999995</v>
      </c>
      <c r="L97">
        <v>-97.236161600000003</v>
      </c>
      <c r="M97" s="5">
        <f>ACOS(COS(RADIANS(90-$P$2)) *COS(RADIANS(90-Table2248[[#This Row],[Latitude]])) +SIN(RADIANS(90-$P$2)) *SIN(RADIANS(90-Table2248[[#This Row],[Latitude]])) *COS(RADIANS($Q$2-Table2248[[#This Row],[Longitude]]))) *3958.756</f>
        <v>14.228947513888629</v>
      </c>
      <c r="N97" s="5">
        <f>Table22[[#This Row],[Permit Approval Date]]-Table22[[#This Row],[Permit Submitted Date]]</f>
        <v>3</v>
      </c>
    </row>
    <row r="98" spans="1:14" hidden="1">
      <c r="A98" t="str">
        <f>"Norman"</f>
        <v>Norman</v>
      </c>
      <c r="B98">
        <v>0</v>
      </c>
      <c r="D98">
        <v>1</v>
      </c>
      <c r="E98">
        <v>15</v>
      </c>
      <c r="F98" s="1">
        <v>42594</v>
      </c>
      <c r="G98" s="1">
        <v>42600</v>
      </c>
      <c r="H98">
        <v>7</v>
      </c>
      <c r="I98">
        <v>41</v>
      </c>
      <c r="J98">
        <v>3.42</v>
      </c>
      <c r="K98">
        <v>35.222937899999998</v>
      </c>
      <c r="L98">
        <v>-97.486161600000003</v>
      </c>
      <c r="M98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98" s="5">
        <f>Table22[[#This Row],[Permit Approval Date]]-Table22[[#This Row],[Permit Submitted Date]]</f>
        <v>0</v>
      </c>
    </row>
    <row r="99" spans="1:14" hidden="1">
      <c r="A99" t="str">
        <f>"Norman"</f>
        <v>Norman</v>
      </c>
      <c r="B99">
        <v>0</v>
      </c>
      <c r="D99">
        <v>1</v>
      </c>
      <c r="E99">
        <v>15</v>
      </c>
      <c r="F99" s="1">
        <v>42634</v>
      </c>
      <c r="G99" s="1">
        <v>42634</v>
      </c>
      <c r="H99">
        <v>8</v>
      </c>
      <c r="I99">
        <v>69.63</v>
      </c>
      <c r="J99">
        <v>0</v>
      </c>
      <c r="K99">
        <v>35.552937899999996</v>
      </c>
      <c r="L99">
        <v>-96.986161600000003</v>
      </c>
      <c r="M99" s="5">
        <f>ACOS(COS(RADIANS(90-$P$2)) *COS(RADIANS(90-Table2248[[#This Row],[Latitude]])) +SIN(RADIANS(90-$P$2)) *SIN(RADIANS(90-Table2248[[#This Row],[Latitude]])) *COS(RADIANS($Q$2-Table2248[[#This Row],[Longitude]]))) *3958.756</f>
        <v>35.316230846414051</v>
      </c>
      <c r="N99" s="5">
        <f>Table22[[#This Row],[Permit Approval Date]]-Table22[[#This Row],[Permit Submitted Date]]</f>
        <v>0</v>
      </c>
    </row>
    <row r="100" spans="1:14" hidden="1">
      <c r="A100" t="str">
        <f>"Norman"</f>
        <v>Norman</v>
      </c>
      <c r="B100">
        <v>0</v>
      </c>
      <c r="D100">
        <v>1</v>
      </c>
      <c r="E100">
        <v>15</v>
      </c>
      <c r="F100" s="1">
        <v>42646</v>
      </c>
      <c r="G100" s="1">
        <v>42646</v>
      </c>
      <c r="H100">
        <v>5</v>
      </c>
      <c r="I100">
        <v>41.22</v>
      </c>
      <c r="J100">
        <v>0</v>
      </c>
      <c r="K100">
        <v>34.962937899999993</v>
      </c>
      <c r="L100">
        <v>-97.966161600000007</v>
      </c>
      <c r="M100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100" s="5">
        <f>Table22[[#This Row],[Permit Approval Date]]-Table22[[#This Row],[Permit Submitted Date]]</f>
        <v>0</v>
      </c>
    </row>
    <row r="101" spans="1:14" hidden="1">
      <c r="A101" t="str">
        <f>"Norman"</f>
        <v>Norman</v>
      </c>
      <c r="B101">
        <v>0</v>
      </c>
      <c r="D101">
        <v>1</v>
      </c>
      <c r="E101">
        <v>15</v>
      </c>
      <c r="F101" s="1">
        <v>42662</v>
      </c>
      <c r="G101" s="1">
        <v>42662</v>
      </c>
      <c r="H101">
        <v>6</v>
      </c>
      <c r="I101">
        <v>52.17</v>
      </c>
      <c r="J101">
        <v>0</v>
      </c>
      <c r="K101">
        <v>35.152937899999998</v>
      </c>
      <c r="L101">
        <v>-97.236161600000003</v>
      </c>
      <c r="M101" s="5">
        <f>ACOS(COS(RADIANS(90-$P$2)) *COS(RADIANS(90-Table2248[[#This Row],[Latitude]])) +SIN(RADIANS(90-$P$2)) *SIN(RADIANS(90-Table2248[[#This Row],[Latitude]])) *COS(RADIANS($Q$2-Table2248[[#This Row],[Longitude]]))) *3958.756</f>
        <v>12.439282911481813</v>
      </c>
      <c r="N101" s="5">
        <f>Table22[[#This Row],[Permit Approval Date]]-Table22[[#This Row],[Permit Submitted Date]]</f>
        <v>22</v>
      </c>
    </row>
    <row r="102" spans="1:14" hidden="1">
      <c r="A102" t="str">
        <f>"Norman"</f>
        <v>Norman</v>
      </c>
      <c r="B102">
        <v>0</v>
      </c>
      <c r="D102">
        <v>1</v>
      </c>
      <c r="E102">
        <v>15</v>
      </c>
      <c r="F102" s="1">
        <v>42671</v>
      </c>
      <c r="G102" s="1">
        <v>42671</v>
      </c>
      <c r="H102">
        <v>5</v>
      </c>
      <c r="I102">
        <v>35.160000000000004</v>
      </c>
      <c r="J102">
        <v>0</v>
      </c>
      <c r="K102">
        <v>35.232937899999996</v>
      </c>
      <c r="L102">
        <v>-97.006161599999999</v>
      </c>
      <c r="M102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102" s="5">
        <f>Table22[[#This Row],[Permit Approval Date]]-Table22[[#This Row],[Permit Submitted Date]]</f>
        <v>0</v>
      </c>
    </row>
    <row r="103" spans="1:14">
      <c r="A103" t="str">
        <f>"Norman"</f>
        <v>Norman</v>
      </c>
      <c r="B103">
        <v>1</v>
      </c>
      <c r="C103">
        <v>1</v>
      </c>
      <c r="D103">
        <v>1</v>
      </c>
      <c r="E103">
        <v>15</v>
      </c>
      <c r="F103" s="1">
        <v>42738</v>
      </c>
      <c r="G103" s="1">
        <v>42738</v>
      </c>
      <c r="H103">
        <v>7</v>
      </c>
      <c r="I103">
        <v>54.5</v>
      </c>
      <c r="J103">
        <v>8</v>
      </c>
      <c r="K103">
        <v>35.133205600000004</v>
      </c>
      <c r="L103">
        <v>-97.458782400000004</v>
      </c>
      <c r="M103" s="5">
        <f>ACOS(COS(RADIANS(90-$P$2)) *COS(RADIANS(90-Table2248[[#This Row],[Latitude]])) +SIN(RADIANS(90-$P$2)) *SIN(RADIANS(90-Table2248[[#This Row],[Latitude]])) *COS(RADIANS($Q$2-Table2248[[#This Row],[Longitude]]))) *3958.756</f>
        <v>5.0810321719545506</v>
      </c>
      <c r="N103" s="5">
        <f>Table22[[#This Row],[Permit Approval Date]]-Table22[[#This Row],[Permit Submitted Date]]</f>
        <v>0</v>
      </c>
    </row>
    <row r="104" spans="1:14">
      <c r="A104" t="str">
        <f>"Norman"</f>
        <v>Norman</v>
      </c>
      <c r="B104">
        <v>1</v>
      </c>
      <c r="D104">
        <v>1</v>
      </c>
      <c r="E104">
        <v>15</v>
      </c>
      <c r="F104" s="1">
        <v>42788</v>
      </c>
      <c r="G104" s="1">
        <v>42788</v>
      </c>
      <c r="H104">
        <v>4</v>
      </c>
      <c r="I104">
        <v>50.209999999999994</v>
      </c>
      <c r="J104">
        <v>0</v>
      </c>
      <c r="K104">
        <v>35.428142000000001</v>
      </c>
      <c r="L104">
        <v>-97.425610999999989</v>
      </c>
      <c r="M104" s="5">
        <f>ACOS(COS(RADIANS(90-$P$2)) *COS(RADIANS(90-Table2248[[#This Row],[Latitude]])) +SIN(RADIANS(90-$P$2)) *SIN(RADIANS(90-Table2248[[#This Row],[Latitude]])) *COS(RADIANS($Q$2-Table2248[[#This Row],[Longitude]]))) *3958.756</f>
        <v>15.389405486407925</v>
      </c>
      <c r="N104" s="5">
        <f>Table22[[#This Row],[Permit Approval Date]]-Table22[[#This Row],[Permit Submitted Date]]</f>
        <v>13</v>
      </c>
    </row>
    <row r="105" spans="1:14" hidden="1">
      <c r="A105" t="str">
        <f>"Norman"</f>
        <v>Norman</v>
      </c>
      <c r="B105">
        <v>0</v>
      </c>
      <c r="D105">
        <v>1</v>
      </c>
      <c r="E105">
        <v>15</v>
      </c>
      <c r="F105" s="1">
        <v>42802</v>
      </c>
      <c r="G105" s="1">
        <v>42809</v>
      </c>
      <c r="H105">
        <v>6</v>
      </c>
      <c r="I105">
        <v>46.44</v>
      </c>
      <c r="J105">
        <v>0</v>
      </c>
      <c r="K105">
        <v>35.222937899999998</v>
      </c>
      <c r="L105">
        <v>-97.486161600000003</v>
      </c>
      <c r="M105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105" s="5">
        <f>Table22[[#This Row],[Permit Approval Date]]-Table22[[#This Row],[Permit Submitted Date]]</f>
        <v>0</v>
      </c>
    </row>
    <row r="106" spans="1:14">
      <c r="A106" t="str">
        <f>"Norman"</f>
        <v>Norman</v>
      </c>
      <c r="B106">
        <v>1</v>
      </c>
      <c r="D106">
        <v>1</v>
      </c>
      <c r="E106">
        <v>15</v>
      </c>
      <c r="F106" s="1">
        <v>42811</v>
      </c>
      <c r="G106" s="1">
        <v>42823</v>
      </c>
      <c r="H106">
        <v>4</v>
      </c>
      <c r="I106">
        <v>29.46</v>
      </c>
      <c r="J106">
        <v>0</v>
      </c>
      <c r="K106">
        <v>35.200296100000003</v>
      </c>
      <c r="L106">
        <v>-97.456200200000012</v>
      </c>
      <c r="M106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106" s="5">
        <f>Table22[[#This Row],[Permit Approval Date]]-Table22[[#This Row],[Permit Submitted Date]]</f>
        <v>0</v>
      </c>
    </row>
    <row r="107" spans="1:14">
      <c r="A107" t="str">
        <f>"Norman"</f>
        <v>Norman</v>
      </c>
      <c r="B107">
        <v>1</v>
      </c>
      <c r="D107">
        <v>1</v>
      </c>
      <c r="E107">
        <v>15</v>
      </c>
      <c r="F107" s="1">
        <v>42832</v>
      </c>
      <c r="G107" s="1">
        <v>42839</v>
      </c>
      <c r="H107">
        <v>5</v>
      </c>
      <c r="I107">
        <v>46.78</v>
      </c>
      <c r="J107">
        <v>0</v>
      </c>
      <c r="K107">
        <v>35.242937899999994</v>
      </c>
      <c r="L107">
        <v>-97.636161600000008</v>
      </c>
      <c r="M107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107" s="5">
        <f>Table22[[#This Row],[Permit Approval Date]]-Table22[[#This Row],[Permit Submitted Date]]</f>
        <v>0</v>
      </c>
    </row>
    <row r="108" spans="1:14">
      <c r="A108" t="str">
        <f>"Norman"</f>
        <v>Norman</v>
      </c>
      <c r="B108">
        <v>1</v>
      </c>
      <c r="D108">
        <v>1</v>
      </c>
      <c r="E108">
        <v>15</v>
      </c>
      <c r="F108" s="1">
        <v>42832</v>
      </c>
      <c r="G108" s="1">
        <v>42839</v>
      </c>
      <c r="H108">
        <v>5</v>
      </c>
      <c r="I108">
        <v>46.779999999999994</v>
      </c>
      <c r="J108">
        <v>0</v>
      </c>
      <c r="K108">
        <v>35.242937899999994</v>
      </c>
      <c r="L108">
        <v>-97.636161600000008</v>
      </c>
      <c r="M108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108" s="5">
        <f>Table22[[#This Row],[Permit Approval Date]]-Table22[[#This Row],[Permit Submitted Date]]</f>
        <v>0</v>
      </c>
    </row>
    <row r="109" spans="1:14">
      <c r="A109" t="str">
        <f>"Norman"</f>
        <v>Norman</v>
      </c>
      <c r="B109">
        <v>1</v>
      </c>
      <c r="C109">
        <v>1</v>
      </c>
      <c r="D109">
        <v>1</v>
      </c>
      <c r="E109">
        <v>15</v>
      </c>
      <c r="F109" s="1">
        <v>42837</v>
      </c>
      <c r="G109" s="1">
        <v>42842</v>
      </c>
      <c r="H109">
        <v>16</v>
      </c>
      <c r="I109">
        <v>94.68</v>
      </c>
      <c r="J109">
        <v>15.879999999999999</v>
      </c>
      <c r="K109">
        <v>34.6532056</v>
      </c>
      <c r="L109">
        <v>-97.038782400000002</v>
      </c>
      <c r="M109" s="5">
        <f>ACOS(COS(RADIANS(90-$P$2)) *COS(RADIANS(90-Table2248[[#This Row],[Latitude]])) +SIN(RADIANS(90-$P$2)) *SIN(RADIANS(90-Table2248[[#This Row],[Latitude]])) *COS(RADIANS($Q$2-Table2248[[#This Row],[Longitude]]))) *3958.756</f>
        <v>44.641832751748751</v>
      </c>
      <c r="N109" s="5">
        <f>Table22[[#This Row],[Permit Approval Date]]-Table22[[#This Row],[Permit Submitted Date]]</f>
        <v>0</v>
      </c>
    </row>
    <row r="110" spans="1:14">
      <c r="A110" t="str">
        <f>"Norman"</f>
        <v>Norman</v>
      </c>
      <c r="B110">
        <v>1</v>
      </c>
      <c r="C110">
        <v>1</v>
      </c>
      <c r="D110">
        <v>1</v>
      </c>
      <c r="E110">
        <v>15</v>
      </c>
      <c r="F110" s="1">
        <v>42843</v>
      </c>
      <c r="G110" s="1">
        <v>42845</v>
      </c>
      <c r="H110">
        <v>6</v>
      </c>
      <c r="I110">
        <v>35.58</v>
      </c>
      <c r="J110">
        <v>11.52</v>
      </c>
      <c r="K110">
        <v>35.443925</v>
      </c>
      <c r="L110">
        <v>-97.619213999999999</v>
      </c>
      <c r="M110" s="5">
        <f>ACOS(COS(RADIANS(90-$P$2)) *COS(RADIANS(90-Table2248[[#This Row],[Latitude]])) +SIN(RADIANS(90-$P$2)) *SIN(RADIANS(90-Table2248[[#This Row],[Latitude]])) *COS(RADIANS($Q$2-Table2248[[#This Row],[Longitude]]))) *3958.756</f>
        <v>19.098404895161835</v>
      </c>
      <c r="N110" s="5">
        <f>Table22[[#This Row],[Permit Approval Date]]-Table22[[#This Row],[Permit Submitted Date]]</f>
        <v>14</v>
      </c>
    </row>
    <row r="111" spans="1:14" hidden="1">
      <c r="A111" t="str">
        <f>"Norman"</f>
        <v>Norman</v>
      </c>
      <c r="B111">
        <v>0</v>
      </c>
      <c r="D111">
        <v>1</v>
      </c>
      <c r="E111">
        <v>15</v>
      </c>
      <c r="F111" s="1">
        <v>42844</v>
      </c>
      <c r="G111" s="1">
        <v>42846</v>
      </c>
      <c r="H111">
        <v>3</v>
      </c>
      <c r="I111">
        <v>27.17</v>
      </c>
      <c r="J111">
        <v>0</v>
      </c>
      <c r="K111">
        <v>35.702937899999995</v>
      </c>
      <c r="L111">
        <v>-97.4261616</v>
      </c>
      <c r="M111" s="5">
        <f>ACOS(COS(RADIANS(90-$P$2)) *COS(RADIANS(90-Table2248[[#This Row],[Latitude]])) +SIN(RADIANS(90-$P$2)) *SIN(RADIANS(90-Table2248[[#This Row],[Latitude]])) *COS(RADIANS($Q$2-Table2248[[#This Row],[Longitude]]))) *3958.756</f>
        <v>34.349627017789345</v>
      </c>
      <c r="N111" s="5">
        <f>Table22[[#This Row],[Permit Approval Date]]-Table22[[#This Row],[Permit Submitted Date]]</f>
        <v>26</v>
      </c>
    </row>
    <row r="112" spans="1:14" hidden="1">
      <c r="A112" t="str">
        <f>"Norman"</f>
        <v>Norman</v>
      </c>
      <c r="B112">
        <v>0</v>
      </c>
      <c r="D112">
        <v>1</v>
      </c>
      <c r="E112">
        <v>15</v>
      </c>
      <c r="F112" s="1">
        <v>42846</v>
      </c>
      <c r="G112" s="1">
        <v>42846</v>
      </c>
      <c r="H112">
        <v>2</v>
      </c>
      <c r="I112">
        <v>19.28</v>
      </c>
      <c r="J112">
        <v>0</v>
      </c>
      <c r="K112">
        <v>34.902937899999998</v>
      </c>
      <c r="L112">
        <v>-97.886161600000008</v>
      </c>
      <c r="M112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12" s="5">
        <f>Table22[[#This Row],[Permit Approval Date]]-Table22[[#This Row],[Permit Submitted Date]]</f>
        <v>1</v>
      </c>
    </row>
    <row r="113" spans="1:14" hidden="1">
      <c r="A113" t="str">
        <f>"Norman"</f>
        <v>Norman</v>
      </c>
      <c r="B113">
        <v>0</v>
      </c>
      <c r="D113">
        <v>1</v>
      </c>
      <c r="E113">
        <v>15</v>
      </c>
      <c r="F113" s="1">
        <v>42863</v>
      </c>
      <c r="G113" s="1">
        <v>42872</v>
      </c>
      <c r="H113">
        <v>6</v>
      </c>
      <c r="I113">
        <v>32.379999999999995</v>
      </c>
      <c r="J113">
        <v>0</v>
      </c>
      <c r="K113">
        <v>35.262937899999997</v>
      </c>
      <c r="L113">
        <v>-97.316161600000001</v>
      </c>
      <c r="M113" s="5">
        <f>ACOS(COS(RADIANS(90-$P$2)) *COS(RADIANS(90-Table2248[[#This Row],[Latitude]])) +SIN(RADIANS(90-$P$2)) *SIN(RADIANS(90-Table2248[[#This Row],[Latitude]])) *COS(RADIANS($Q$2-Table2248[[#This Row],[Longitude]]))) *3958.756</f>
        <v>8.3452968784445485</v>
      </c>
      <c r="N113" s="5">
        <f>Table22[[#This Row],[Permit Approval Date]]-Table22[[#This Row],[Permit Submitted Date]]</f>
        <v>0</v>
      </c>
    </row>
    <row r="114" spans="1:14" hidden="1">
      <c r="A114" t="str">
        <f>"Norman"</f>
        <v>Norman</v>
      </c>
      <c r="B114">
        <v>0</v>
      </c>
      <c r="D114">
        <v>1</v>
      </c>
      <c r="E114">
        <v>15</v>
      </c>
      <c r="F114" s="1">
        <v>42873</v>
      </c>
      <c r="G114" s="1">
        <v>42873</v>
      </c>
      <c r="H114">
        <v>6</v>
      </c>
      <c r="I114">
        <v>40.51</v>
      </c>
      <c r="J114">
        <v>0</v>
      </c>
      <c r="K114">
        <v>34.902937899999998</v>
      </c>
      <c r="L114">
        <v>-97.886161600000008</v>
      </c>
      <c r="M114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14" s="5">
        <f>Table22[[#This Row],[Permit Approval Date]]-Table22[[#This Row],[Permit Submitted Date]]</f>
        <v>12</v>
      </c>
    </row>
    <row r="115" spans="1:14" hidden="1">
      <c r="A115" t="str">
        <f>"Norman"</f>
        <v>Norman</v>
      </c>
      <c r="B115">
        <v>0</v>
      </c>
      <c r="D115">
        <v>1</v>
      </c>
      <c r="E115">
        <v>15</v>
      </c>
      <c r="F115" s="1">
        <v>42874</v>
      </c>
      <c r="G115" s="1">
        <v>42874</v>
      </c>
      <c r="H115">
        <v>3</v>
      </c>
      <c r="I115">
        <v>21.33</v>
      </c>
      <c r="J115">
        <v>0</v>
      </c>
      <c r="K115">
        <v>35.242937899999994</v>
      </c>
      <c r="L115">
        <v>-97.636161600000008</v>
      </c>
      <c r="M115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115" s="5">
        <f>Table22[[#This Row],[Permit Approval Date]]-Table22[[#This Row],[Permit Submitted Date]]</f>
        <v>0</v>
      </c>
    </row>
    <row r="116" spans="1:14">
      <c r="A116" t="str">
        <f>"Norman"</f>
        <v>Norman</v>
      </c>
      <c r="B116">
        <v>1</v>
      </c>
      <c r="D116">
        <v>1</v>
      </c>
      <c r="E116">
        <v>15</v>
      </c>
      <c r="F116" s="1">
        <v>42881</v>
      </c>
      <c r="G116" s="1">
        <v>42887</v>
      </c>
      <c r="H116">
        <v>4</v>
      </c>
      <c r="I116">
        <v>34.200000000000003</v>
      </c>
      <c r="J116">
        <v>0</v>
      </c>
      <c r="K116">
        <v>35.325773099999999</v>
      </c>
      <c r="L116">
        <v>-97.434911900000003</v>
      </c>
      <c r="M116" s="5">
        <f>ACOS(COS(RADIANS(90-$P$2)) *COS(RADIANS(90-Table2248[[#This Row],[Latitude]])) +SIN(RADIANS(90-$P$2)) *SIN(RADIANS(90-Table2248[[#This Row],[Latitude]])) *COS(RADIANS($Q$2-Table2248[[#This Row],[Longitude]]))) *3958.756</f>
        <v>8.2970811982340251</v>
      </c>
      <c r="N116" s="5">
        <f>Table22[[#This Row],[Permit Approval Date]]-Table22[[#This Row],[Permit Submitted Date]]</f>
        <v>12</v>
      </c>
    </row>
    <row r="117" spans="1:14" hidden="1">
      <c r="A117" t="str">
        <f>"Norman"</f>
        <v>Norman</v>
      </c>
      <c r="B117">
        <v>0</v>
      </c>
      <c r="D117">
        <v>1</v>
      </c>
      <c r="E117">
        <v>15</v>
      </c>
      <c r="F117" s="1">
        <v>42886</v>
      </c>
      <c r="G117" s="1">
        <v>42901</v>
      </c>
      <c r="H117">
        <v>5</v>
      </c>
      <c r="I117">
        <v>27.8</v>
      </c>
      <c r="J117">
        <v>0</v>
      </c>
      <c r="K117">
        <v>35.482937899999996</v>
      </c>
      <c r="L117">
        <v>-97.206161600000001</v>
      </c>
      <c r="M117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117" s="5">
        <f>Table22[[#This Row],[Permit Approval Date]]-Table22[[#This Row],[Permit Submitted Date]]</f>
        <v>4</v>
      </c>
    </row>
    <row r="118" spans="1:14" hidden="1">
      <c r="A118" t="str">
        <f>"Norman"</f>
        <v>Norman</v>
      </c>
      <c r="B118">
        <v>0</v>
      </c>
      <c r="D118">
        <v>1</v>
      </c>
      <c r="E118">
        <v>15</v>
      </c>
      <c r="F118" s="1">
        <v>42892</v>
      </c>
      <c r="G118" s="1">
        <v>42892</v>
      </c>
      <c r="H118">
        <v>4</v>
      </c>
      <c r="I118">
        <v>41.13</v>
      </c>
      <c r="J118">
        <v>0</v>
      </c>
      <c r="K118">
        <v>34.902937899999998</v>
      </c>
      <c r="L118">
        <v>-97.886161600000008</v>
      </c>
      <c r="M118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18" s="5">
        <f>Table22[[#This Row],[Permit Approval Date]]-Table22[[#This Row],[Permit Submitted Date]]</f>
        <v>0</v>
      </c>
    </row>
    <row r="119" spans="1:14">
      <c r="A119" t="str">
        <f>"Norman"</f>
        <v>Norman</v>
      </c>
      <c r="B119">
        <v>1</v>
      </c>
      <c r="D119">
        <v>1</v>
      </c>
      <c r="E119">
        <v>15</v>
      </c>
      <c r="F119" s="1">
        <v>42893</v>
      </c>
      <c r="G119" s="1">
        <v>42902</v>
      </c>
      <c r="H119">
        <v>6</v>
      </c>
      <c r="I119">
        <v>43.21</v>
      </c>
      <c r="J119">
        <v>0</v>
      </c>
      <c r="K119">
        <v>35.195301499999999</v>
      </c>
      <c r="L119">
        <v>-96.536652799999999</v>
      </c>
      <c r="M119" s="5">
        <f>ACOS(COS(RADIANS(90-$P$2)) *COS(RADIANS(90-Table2248[[#This Row],[Latitude]])) +SIN(RADIANS(90-$P$2)) *SIN(RADIANS(90-Table2248[[#This Row],[Latitude]])) *COS(RADIANS($Q$2-Table2248[[#This Row],[Longitude]]))) *3958.756</f>
        <v>51.380790873555988</v>
      </c>
      <c r="N119" s="5">
        <f>Table22[[#This Row],[Permit Approval Date]]-Table22[[#This Row],[Permit Submitted Date]]</f>
        <v>6</v>
      </c>
    </row>
    <row r="120" spans="1:14">
      <c r="A120" t="str">
        <f>"Norman"</f>
        <v>Norman</v>
      </c>
      <c r="B120">
        <v>1</v>
      </c>
      <c r="C120">
        <v>1</v>
      </c>
      <c r="D120">
        <v>1</v>
      </c>
      <c r="E120">
        <v>15</v>
      </c>
      <c r="F120" s="1">
        <v>42894</v>
      </c>
      <c r="G120" s="1">
        <v>42908</v>
      </c>
      <c r="H120">
        <v>5</v>
      </c>
      <c r="I120">
        <v>38.11</v>
      </c>
      <c r="J120">
        <v>11.05</v>
      </c>
      <c r="K120">
        <v>35.2319283</v>
      </c>
      <c r="L120">
        <v>-97.396524599999992</v>
      </c>
      <c r="M120" s="5">
        <f>ACOS(COS(RADIANS(90-$P$2)) *COS(RADIANS(90-Table2248[[#This Row],[Latitude]])) +SIN(RADIANS(90-$P$2)) *SIN(RADIANS(90-Table2248[[#This Row],[Latitude]])) *COS(RADIANS($Q$2-Table2248[[#This Row],[Longitude]]))) *3958.756</f>
        <v>3.34481860375675</v>
      </c>
      <c r="N120" s="5">
        <f>Table22[[#This Row],[Permit Approval Date]]-Table22[[#This Row],[Permit Submitted Date]]</f>
        <v>0</v>
      </c>
    </row>
    <row r="121" spans="1:14" hidden="1">
      <c r="A121" t="str">
        <f>"Norman"</f>
        <v>Norman</v>
      </c>
      <c r="B121">
        <v>0</v>
      </c>
      <c r="D121">
        <v>1</v>
      </c>
      <c r="E121">
        <v>15</v>
      </c>
      <c r="F121" s="1">
        <v>42908</v>
      </c>
      <c r="G121" s="1">
        <v>42912</v>
      </c>
      <c r="H121">
        <v>3</v>
      </c>
      <c r="I121">
        <v>23.98</v>
      </c>
      <c r="J121">
        <v>0</v>
      </c>
      <c r="K121">
        <v>35.1429379</v>
      </c>
      <c r="L121">
        <v>-97.366161599999998</v>
      </c>
      <c r="M121" s="5">
        <f>ACOS(COS(RADIANS(90-$P$2)) *COS(RADIANS(90-Table2248[[#This Row],[Latitude]])) +SIN(RADIANS(90-$P$2)) *SIN(RADIANS(90-Table2248[[#This Row],[Latitude]])) *COS(RADIANS($Q$2-Table2248[[#This Row],[Longitude]]))) *3958.756</f>
        <v>6.2987574863903912</v>
      </c>
      <c r="N121" s="5">
        <f>Table22[[#This Row],[Permit Approval Date]]-Table22[[#This Row],[Permit Submitted Date]]</f>
        <v>0</v>
      </c>
    </row>
    <row r="122" spans="1:14" hidden="1">
      <c r="A122" t="str">
        <f>"Norman"</f>
        <v>Norman</v>
      </c>
      <c r="B122">
        <v>0</v>
      </c>
      <c r="D122">
        <v>1</v>
      </c>
      <c r="E122">
        <v>15</v>
      </c>
      <c r="F122" s="1">
        <v>42935</v>
      </c>
      <c r="G122" s="1">
        <v>42935</v>
      </c>
      <c r="H122">
        <v>4</v>
      </c>
      <c r="I122">
        <v>52.02</v>
      </c>
      <c r="J122">
        <v>0</v>
      </c>
      <c r="K122">
        <v>36.262937899999997</v>
      </c>
      <c r="L122">
        <v>-97.766161600000004</v>
      </c>
      <c r="M122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122" s="5">
        <f>Table22[[#This Row],[Permit Approval Date]]-Table22[[#This Row],[Permit Submitted Date]]</f>
        <v>0</v>
      </c>
    </row>
    <row r="123" spans="1:14">
      <c r="A123" t="str">
        <f>"Norman"</f>
        <v>Norman</v>
      </c>
      <c r="B123">
        <v>1</v>
      </c>
      <c r="D123">
        <v>1</v>
      </c>
      <c r="E123">
        <v>15</v>
      </c>
      <c r="F123" s="1">
        <v>42956</v>
      </c>
      <c r="G123" s="1">
        <v>42963</v>
      </c>
      <c r="H123">
        <v>6</v>
      </c>
      <c r="I123">
        <v>60.220000000000006</v>
      </c>
      <c r="J123">
        <v>0</v>
      </c>
      <c r="K123">
        <v>35.268142000000005</v>
      </c>
      <c r="L123">
        <v>-97.45561099999999</v>
      </c>
      <c r="M123" s="5">
        <f>ACOS(COS(RADIANS(90-$P$2)) *COS(RADIANS(90-Table2248[[#This Row],[Latitude]])) +SIN(RADIANS(90-$P$2)) *SIN(RADIANS(90-Table2248[[#This Row],[Latitude]])) *COS(RADIANS($Q$2-Table2248[[#This Row],[Longitude]]))) *3958.756</f>
        <v>4.3187461484637382</v>
      </c>
      <c r="N123" s="5">
        <f>Table22[[#This Row],[Permit Approval Date]]-Table22[[#This Row],[Permit Submitted Date]]</f>
        <v>0</v>
      </c>
    </row>
    <row r="124" spans="1:14" hidden="1">
      <c r="A124" t="str">
        <f>"Norman"</f>
        <v>Norman</v>
      </c>
      <c r="B124">
        <v>0</v>
      </c>
      <c r="D124">
        <v>1</v>
      </c>
      <c r="E124">
        <v>15</v>
      </c>
      <c r="F124" s="1">
        <v>42956</v>
      </c>
      <c r="G124" s="1">
        <v>42963</v>
      </c>
      <c r="H124">
        <v>3</v>
      </c>
      <c r="I124">
        <v>23.98</v>
      </c>
      <c r="J124">
        <v>0</v>
      </c>
      <c r="K124">
        <v>35.022937899999995</v>
      </c>
      <c r="L124">
        <v>-97.396161599999999</v>
      </c>
      <c r="M124" s="5">
        <f>ACOS(COS(RADIANS(90-$P$2)) *COS(RADIANS(90-Table2248[[#This Row],[Latitude]])) +SIN(RADIANS(90-$P$2)) *SIN(RADIANS(90-Table2248[[#This Row],[Latitude]])) *COS(RADIANS($Q$2-Table2248[[#This Row],[Longitude]]))) *3958.756</f>
        <v>12.970525111871465</v>
      </c>
      <c r="N124" s="5">
        <f>Table22[[#This Row],[Permit Approval Date]]-Table22[[#This Row],[Permit Submitted Date]]</f>
        <v>3</v>
      </c>
    </row>
    <row r="125" spans="1:14" hidden="1">
      <c r="A125" t="str">
        <f>"Norman"</f>
        <v>Norman</v>
      </c>
      <c r="B125">
        <v>0</v>
      </c>
      <c r="D125">
        <v>1</v>
      </c>
      <c r="E125">
        <v>15</v>
      </c>
      <c r="F125" s="1">
        <v>42990</v>
      </c>
      <c r="G125" s="1">
        <v>42990</v>
      </c>
      <c r="H125">
        <v>3</v>
      </c>
      <c r="I125">
        <v>35.47</v>
      </c>
      <c r="J125">
        <v>0</v>
      </c>
      <c r="K125">
        <v>35.232937899999996</v>
      </c>
      <c r="L125">
        <v>-97.006161599999999</v>
      </c>
      <c r="M125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125" s="5">
        <f>Table22[[#This Row],[Permit Approval Date]]-Table22[[#This Row],[Permit Submitted Date]]</f>
        <v>0</v>
      </c>
    </row>
    <row r="126" spans="1:14">
      <c r="A126" t="str">
        <f>"Norman"</f>
        <v>Norman</v>
      </c>
      <c r="B126">
        <v>1</v>
      </c>
      <c r="D126">
        <v>1</v>
      </c>
      <c r="E126">
        <v>15</v>
      </c>
      <c r="F126" s="1">
        <v>42992</v>
      </c>
      <c r="G126" s="1">
        <v>42996</v>
      </c>
      <c r="H126">
        <v>4</v>
      </c>
      <c r="I126">
        <v>37.450000000000003</v>
      </c>
      <c r="J126">
        <v>0</v>
      </c>
      <c r="K126">
        <v>35.108142000000001</v>
      </c>
      <c r="L126">
        <v>-97.225610999999986</v>
      </c>
      <c r="M126" s="5">
        <f>ACOS(COS(RADIANS(90-$P$2)) *COS(RADIANS(90-Table2248[[#This Row],[Latitude]])) +SIN(RADIANS(90-$P$2)) *SIN(RADIANS(90-Table2248[[#This Row],[Latitude]])) *COS(RADIANS($Q$2-Table2248[[#This Row],[Longitude]]))) *3958.756</f>
        <v>14.200125910696551</v>
      </c>
      <c r="N126" s="5">
        <f>Table22[[#This Row],[Permit Approval Date]]-Table22[[#This Row],[Permit Submitted Date]]</f>
        <v>3</v>
      </c>
    </row>
    <row r="127" spans="1:14" hidden="1">
      <c r="A127" t="str">
        <f>"Norman"</f>
        <v>Norman</v>
      </c>
      <c r="B127">
        <v>0</v>
      </c>
      <c r="D127">
        <v>1</v>
      </c>
      <c r="E127">
        <v>15</v>
      </c>
      <c r="F127" s="1">
        <v>42993</v>
      </c>
      <c r="G127" s="1">
        <v>42997</v>
      </c>
      <c r="H127">
        <v>9</v>
      </c>
      <c r="I127">
        <v>31.1</v>
      </c>
      <c r="J127">
        <v>2.9699999999999998</v>
      </c>
      <c r="K127">
        <v>35.022937899999995</v>
      </c>
      <c r="L127">
        <v>-97.396161599999999</v>
      </c>
      <c r="M127" s="5">
        <f>ACOS(COS(RADIANS(90-$P$2)) *COS(RADIANS(90-Table2248[[#This Row],[Latitude]])) +SIN(RADIANS(90-$P$2)) *SIN(RADIANS(90-Table2248[[#This Row],[Latitude]])) *COS(RADIANS($Q$2-Table2248[[#This Row],[Longitude]]))) *3958.756</f>
        <v>12.970525111871465</v>
      </c>
      <c r="N127" s="5">
        <f>Table22[[#This Row],[Permit Approval Date]]-Table22[[#This Row],[Permit Submitted Date]]</f>
        <v>0</v>
      </c>
    </row>
    <row r="128" spans="1:14">
      <c r="A128" t="str">
        <f>"Norman"</f>
        <v>Norman</v>
      </c>
      <c r="B128">
        <v>1</v>
      </c>
      <c r="D128">
        <v>1</v>
      </c>
      <c r="E128">
        <v>15</v>
      </c>
      <c r="F128" s="1">
        <v>42996</v>
      </c>
      <c r="G128" s="1">
        <v>43020</v>
      </c>
      <c r="H128">
        <v>13</v>
      </c>
      <c r="I128">
        <v>102.66</v>
      </c>
      <c r="J128">
        <v>0</v>
      </c>
      <c r="K128">
        <v>35.800296099999997</v>
      </c>
      <c r="L128">
        <v>-97.276200200000005</v>
      </c>
      <c r="M128" s="5">
        <f>ACOS(COS(RADIANS(90-$P$2)) *COS(RADIANS(90-Table2248[[#This Row],[Latitude]])) +SIN(RADIANS(90-$P$2)) *SIN(RADIANS(90-Table2248[[#This Row],[Latitude]])) *COS(RADIANS($Q$2-Table2248[[#This Row],[Longitude]]))) *3958.756</f>
        <v>42.16124555380074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C129">
        <v>1</v>
      </c>
      <c r="D129">
        <v>1</v>
      </c>
      <c r="E129">
        <v>15</v>
      </c>
      <c r="F129" s="1">
        <v>42996</v>
      </c>
      <c r="G129" s="1">
        <v>43020</v>
      </c>
      <c r="H129">
        <v>10</v>
      </c>
      <c r="I129">
        <v>66.28</v>
      </c>
      <c r="J129">
        <v>16.829999999999998</v>
      </c>
      <c r="K129">
        <v>35.260296100000005</v>
      </c>
      <c r="L129">
        <v>-96.546200200000015</v>
      </c>
      <c r="M129" s="5">
        <f>ACOS(COS(RADIANS(90-$P$2)) *COS(RADIANS(90-Table2248[[#This Row],[Latitude]])) +SIN(RADIANS(90-$P$2)) *SIN(RADIANS(90-Table2248[[#This Row],[Latitude]])) *COS(RADIANS($Q$2-Table2248[[#This Row],[Longitude]]))) *3958.756</f>
        <v>50.953960558140352</v>
      </c>
      <c r="N129" s="5">
        <f>Table22[[#This Row],[Permit Approval Date]]-Table22[[#This Row],[Permit Submitted Date]]</f>
        <v>0</v>
      </c>
    </row>
    <row r="130" spans="1:14" hidden="1">
      <c r="A130" t="str">
        <f>"Norman"</f>
        <v>Norman</v>
      </c>
      <c r="B130">
        <v>0</v>
      </c>
      <c r="D130">
        <v>1</v>
      </c>
      <c r="E130">
        <v>15</v>
      </c>
      <c r="F130" s="1">
        <v>42998</v>
      </c>
      <c r="G130" s="1">
        <v>42998</v>
      </c>
      <c r="H130">
        <v>4</v>
      </c>
      <c r="I130">
        <v>28.07</v>
      </c>
      <c r="J130">
        <v>0</v>
      </c>
      <c r="K130">
        <v>36.262937899999997</v>
      </c>
      <c r="L130">
        <v>-97.766161600000004</v>
      </c>
      <c r="M130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130" s="5">
        <f>Table22[[#This Row],[Permit Approval Date]]-Table22[[#This Row],[Permit Submitted Date]]</f>
        <v>3</v>
      </c>
    </row>
    <row r="131" spans="1:14" hidden="1">
      <c r="A131" t="str">
        <f>"Norman"</f>
        <v>Norman</v>
      </c>
      <c r="B131">
        <v>0</v>
      </c>
      <c r="D131">
        <v>1</v>
      </c>
      <c r="E131">
        <v>15</v>
      </c>
      <c r="F131" s="1">
        <v>43000</v>
      </c>
      <c r="G131" s="1">
        <v>43000</v>
      </c>
      <c r="H131">
        <v>5</v>
      </c>
      <c r="I131">
        <v>44.070000000000007</v>
      </c>
      <c r="J131">
        <v>0</v>
      </c>
      <c r="K131">
        <v>35.232937899999996</v>
      </c>
      <c r="L131">
        <v>-97.006161599999999</v>
      </c>
      <c r="M131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131" s="5">
        <f>Table22[[#This Row],[Permit Approval Date]]-Table22[[#This Row],[Permit Submitted Date]]</f>
        <v>0</v>
      </c>
    </row>
    <row r="132" spans="1:14" hidden="1">
      <c r="A132" t="str">
        <f>"Norman"</f>
        <v>Norman</v>
      </c>
      <c r="B132">
        <v>0</v>
      </c>
      <c r="D132">
        <v>1</v>
      </c>
      <c r="E132">
        <v>15</v>
      </c>
      <c r="F132" s="1">
        <v>43011</v>
      </c>
      <c r="G132" s="1">
        <v>43024</v>
      </c>
      <c r="H132">
        <v>4</v>
      </c>
      <c r="I132">
        <v>39.58</v>
      </c>
      <c r="J132">
        <v>0</v>
      </c>
      <c r="K132">
        <v>35.482937899999996</v>
      </c>
      <c r="L132">
        <v>-97.206161600000001</v>
      </c>
      <c r="M132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132" s="5">
        <f>Table22[[#This Row],[Permit Approval Date]]-Table22[[#This Row],[Permit Submitted Date]]</f>
        <v>0</v>
      </c>
    </row>
    <row r="133" spans="1:14" hidden="1">
      <c r="A133" t="str">
        <f>"Norman"</f>
        <v>Norman</v>
      </c>
      <c r="B133">
        <v>0</v>
      </c>
      <c r="D133">
        <v>1</v>
      </c>
      <c r="E133">
        <v>15</v>
      </c>
      <c r="F133" s="1">
        <v>43013</v>
      </c>
      <c r="G133" s="1">
        <v>43013</v>
      </c>
      <c r="H133">
        <v>3</v>
      </c>
      <c r="I133">
        <v>26.04</v>
      </c>
      <c r="J133">
        <v>0</v>
      </c>
      <c r="K133">
        <v>34.902937899999998</v>
      </c>
      <c r="L133">
        <v>-97.886161600000008</v>
      </c>
      <c r="M133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33" s="5">
        <f>Table22[[#This Row],[Permit Approval Date]]-Table22[[#This Row],[Permit Submitted Date]]</f>
        <v>6</v>
      </c>
    </row>
    <row r="134" spans="1:14" hidden="1">
      <c r="A134" t="str">
        <f>"Norman"</f>
        <v>Norman</v>
      </c>
      <c r="B134">
        <v>0</v>
      </c>
      <c r="D134">
        <v>1</v>
      </c>
      <c r="E134">
        <v>15</v>
      </c>
      <c r="F134" s="1">
        <v>43020</v>
      </c>
      <c r="G134" s="1">
        <v>43020</v>
      </c>
      <c r="H134">
        <v>3</v>
      </c>
      <c r="I134">
        <v>35.71</v>
      </c>
      <c r="J134">
        <v>0</v>
      </c>
      <c r="K134">
        <v>36.002937899999999</v>
      </c>
      <c r="L134">
        <v>-97.346161600000002</v>
      </c>
      <c r="M134" s="5">
        <f>ACOS(COS(RADIANS(90-$P$2)) *COS(RADIANS(90-Table2248[[#This Row],[Latitude]])) +SIN(RADIANS(90-$P$2)) *SIN(RADIANS(90-Table2248[[#This Row],[Latitude]])) *COS(RADIANS($Q$2-Table2248[[#This Row],[Longitude]]))) *3958.756</f>
        <v>55.346772048503162</v>
      </c>
      <c r="N134" s="5">
        <f>Table22[[#This Row],[Permit Approval Date]]-Table22[[#This Row],[Permit Submitted Date]]</f>
        <v>14</v>
      </c>
    </row>
    <row r="135" spans="1:14">
      <c r="A135" t="str">
        <f>"Norman"</f>
        <v>Norman</v>
      </c>
      <c r="B135">
        <v>1</v>
      </c>
      <c r="D135">
        <v>1</v>
      </c>
      <c r="E135">
        <v>15</v>
      </c>
      <c r="F135" s="1">
        <v>43031</v>
      </c>
      <c r="G135" s="1">
        <v>43038</v>
      </c>
      <c r="H135">
        <v>5</v>
      </c>
      <c r="I135">
        <v>40.57</v>
      </c>
      <c r="J135">
        <v>0</v>
      </c>
      <c r="K135">
        <v>35.208142000000002</v>
      </c>
      <c r="L135">
        <v>-97.335610999999986</v>
      </c>
      <c r="M135" s="5">
        <f>ACOS(COS(RADIANS(90-$P$2)) *COS(RADIANS(90-Table2248[[#This Row],[Latitude]])) +SIN(RADIANS(90-$P$2)) *SIN(RADIANS(90-Table2248[[#This Row],[Latitude]])) *COS(RADIANS($Q$2-Table2248[[#This Row],[Longitude]]))) *3958.756</f>
        <v>6.2685173478590626</v>
      </c>
      <c r="N135" s="5">
        <f>Table22[[#This Row],[Permit Approval Date]]-Table22[[#This Row],[Permit Submitted Date]]</f>
        <v>5</v>
      </c>
    </row>
    <row r="136" spans="1:14">
      <c r="A136" t="str">
        <f>"Norman"</f>
        <v>Norman</v>
      </c>
      <c r="B136">
        <v>1</v>
      </c>
      <c r="D136">
        <v>1</v>
      </c>
      <c r="E136">
        <v>15</v>
      </c>
      <c r="F136" s="1">
        <v>43034</v>
      </c>
      <c r="G136" s="1">
        <v>43046</v>
      </c>
      <c r="H136">
        <v>6</v>
      </c>
      <c r="I136">
        <v>53.279999999999994</v>
      </c>
      <c r="J136">
        <v>0</v>
      </c>
      <c r="K136">
        <v>35.149803999999996</v>
      </c>
      <c r="L136">
        <v>-97.630030999999988</v>
      </c>
      <c r="M136" s="5">
        <f>ACOS(COS(RADIANS(90-$P$2)) *COS(RADIANS(90-Table2248[[#This Row],[Latitude]])) +SIN(RADIANS(90-$P$2)) *SIN(RADIANS(90-Table2248[[#This Row],[Latitude]])) *COS(RADIANS($Q$2-Table2248[[#This Row],[Longitude]]))) *3958.756</f>
        <v>11.063611065180281</v>
      </c>
      <c r="N136" s="5">
        <f>Table22[[#This Row],[Permit Approval Date]]-Table22[[#This Row],[Permit Submitted Date]]</f>
        <v>0</v>
      </c>
    </row>
    <row r="137" spans="1:14">
      <c r="A137" t="str">
        <f>"Norman"</f>
        <v>Norman</v>
      </c>
      <c r="B137">
        <v>1</v>
      </c>
      <c r="D137">
        <v>1</v>
      </c>
      <c r="E137">
        <v>15</v>
      </c>
      <c r="F137" s="1">
        <v>43034</v>
      </c>
      <c r="G137" s="1">
        <v>43045</v>
      </c>
      <c r="H137">
        <v>5</v>
      </c>
      <c r="I137">
        <v>42.5</v>
      </c>
      <c r="J137">
        <v>0.98</v>
      </c>
      <c r="K137">
        <v>35.053925</v>
      </c>
      <c r="L137">
        <v>-96.989214000000004</v>
      </c>
      <c r="M137" s="5">
        <f>ACOS(COS(RADIANS(90-$P$2)) *COS(RADIANS(90-Table2248[[#This Row],[Latitude]])) +SIN(RADIANS(90-$P$2)) *SIN(RADIANS(90-Table2248[[#This Row],[Latitude]])) *COS(RADIANS($Q$2-Table2248[[#This Row],[Longitude]]))) *3958.756</f>
        <v>27.90285846537531</v>
      </c>
      <c r="N137" s="5">
        <f>Table22[[#This Row],[Permit Approval Date]]-Table22[[#This Row],[Permit Submitted Date]]</f>
        <v>8</v>
      </c>
    </row>
    <row r="138" spans="1:14" hidden="1">
      <c r="A138" t="str">
        <f>"Norman"</f>
        <v>Norman</v>
      </c>
      <c r="B138">
        <v>0</v>
      </c>
      <c r="D138">
        <v>1</v>
      </c>
      <c r="E138">
        <v>15</v>
      </c>
      <c r="F138" s="1">
        <v>43046</v>
      </c>
      <c r="G138" s="1">
        <v>43046</v>
      </c>
      <c r="H138">
        <v>4</v>
      </c>
      <c r="I138">
        <v>28.2</v>
      </c>
      <c r="J138">
        <v>0</v>
      </c>
      <c r="K138">
        <v>35.082937899999997</v>
      </c>
      <c r="L138">
        <v>-97.616161599999998</v>
      </c>
      <c r="M138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138" s="5">
        <f>Table22[[#This Row],[Permit Approval Date]]-Table22[[#This Row],[Permit Submitted Date]]</f>
        <v>0</v>
      </c>
    </row>
    <row r="139" spans="1:14" hidden="1">
      <c r="A139" t="str">
        <f>"Norman"</f>
        <v>Norman</v>
      </c>
      <c r="B139">
        <v>0</v>
      </c>
      <c r="D139">
        <v>1</v>
      </c>
      <c r="E139">
        <v>15</v>
      </c>
      <c r="F139" s="1">
        <v>43046</v>
      </c>
      <c r="G139" s="1">
        <v>43054</v>
      </c>
      <c r="H139">
        <v>3</v>
      </c>
      <c r="I139">
        <v>24.21</v>
      </c>
      <c r="J139">
        <v>0</v>
      </c>
      <c r="K139">
        <v>34.902937899999998</v>
      </c>
      <c r="L139">
        <v>-97.376161600000003</v>
      </c>
      <c r="M139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139" s="5">
        <f>Table22[[#This Row],[Permit Approval Date]]-Table22[[#This Row],[Permit Submitted Date]]</f>
        <v>0</v>
      </c>
    </row>
    <row r="140" spans="1:14">
      <c r="A140" t="str">
        <f>"Norman"</f>
        <v>Norman</v>
      </c>
      <c r="B140">
        <v>1</v>
      </c>
      <c r="D140">
        <v>1</v>
      </c>
      <c r="E140">
        <v>15</v>
      </c>
      <c r="F140" s="1">
        <v>43048</v>
      </c>
      <c r="G140" s="1">
        <v>43055</v>
      </c>
      <c r="H140">
        <v>4</v>
      </c>
      <c r="I140">
        <v>40.130000000000003</v>
      </c>
      <c r="J140">
        <v>0</v>
      </c>
      <c r="K140">
        <v>35.038142000000001</v>
      </c>
      <c r="L140">
        <v>-97.495610999999997</v>
      </c>
      <c r="M140" s="5">
        <f>ACOS(COS(RADIANS(90-$P$2)) *COS(RADIANS(90-Table2248[[#This Row],[Latitude]])) +SIN(RADIANS(90-$P$2)) *SIN(RADIANS(90-Table2248[[#This Row],[Latitude]])) *COS(RADIANS($Q$2-Table2248[[#This Row],[Longitude]]))) *3958.756</f>
        <v>11.928404667204356</v>
      </c>
      <c r="N140" s="5">
        <f>Table22[[#This Row],[Permit Approval Date]]-Table22[[#This Row],[Permit Submitted Date]]</f>
        <v>0</v>
      </c>
    </row>
    <row r="141" spans="1:14" hidden="1">
      <c r="A141" t="str">
        <f>"Norman"</f>
        <v>Norman</v>
      </c>
      <c r="B141">
        <v>0</v>
      </c>
      <c r="D141">
        <v>1</v>
      </c>
      <c r="E141">
        <v>15</v>
      </c>
      <c r="F141" s="1">
        <v>43048</v>
      </c>
      <c r="G141" s="1">
        <v>43061</v>
      </c>
      <c r="H141">
        <v>4</v>
      </c>
      <c r="I141">
        <v>29.15</v>
      </c>
      <c r="J141">
        <v>0</v>
      </c>
      <c r="K141">
        <v>35.222937899999998</v>
      </c>
      <c r="L141">
        <v>-97.096161600000002</v>
      </c>
      <c r="M141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141" s="5">
        <f>Table22[[#This Row],[Permit Approval Date]]-Table22[[#This Row],[Permit Submitted Date]]</f>
        <v>0</v>
      </c>
    </row>
    <row r="142" spans="1:14">
      <c r="A142" t="str">
        <f>"Norman"</f>
        <v>Norman</v>
      </c>
      <c r="B142">
        <v>1</v>
      </c>
      <c r="C142">
        <v>1</v>
      </c>
      <c r="D142">
        <v>1</v>
      </c>
      <c r="E142">
        <v>15</v>
      </c>
      <c r="F142" s="1">
        <v>43061</v>
      </c>
      <c r="G142" s="1">
        <v>43061</v>
      </c>
      <c r="H142">
        <v>7</v>
      </c>
      <c r="I142">
        <v>33.019999999999996</v>
      </c>
      <c r="J142">
        <v>10.98</v>
      </c>
      <c r="K142">
        <v>35.310557000000003</v>
      </c>
      <c r="L142">
        <v>-97.71018140000001</v>
      </c>
      <c r="M142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142" s="5">
        <f>Table22[[#This Row],[Permit Approval Date]]-Table22[[#This Row],[Permit Submitted Date]]</f>
        <v>0</v>
      </c>
    </row>
    <row r="143" spans="1:14" hidden="1">
      <c r="A143" t="str">
        <f>"Norman"</f>
        <v>Norman</v>
      </c>
      <c r="B143">
        <v>0</v>
      </c>
      <c r="D143">
        <v>1</v>
      </c>
      <c r="E143">
        <v>15</v>
      </c>
      <c r="F143" s="1">
        <v>43061</v>
      </c>
      <c r="G143" s="1">
        <v>43074</v>
      </c>
      <c r="H143">
        <v>4</v>
      </c>
      <c r="I143">
        <v>36</v>
      </c>
      <c r="J143">
        <v>0</v>
      </c>
      <c r="K143">
        <v>35.082937899999997</v>
      </c>
      <c r="L143">
        <v>-97.396161599999999</v>
      </c>
      <c r="M143" s="5">
        <f>ACOS(COS(RADIANS(90-$P$2)) *COS(RADIANS(90-Table2248[[#This Row],[Latitude]])) +SIN(RADIANS(90-$P$2)) *SIN(RADIANS(90-Table2248[[#This Row],[Latitude]])) *COS(RADIANS($Q$2-Table2248[[#This Row],[Longitude]]))) *3958.756</f>
        <v>8.9724500048267775</v>
      </c>
      <c r="N143" s="5">
        <f>Table22[[#This Row],[Permit Approval Date]]-Table22[[#This Row],[Permit Submitted Date]]</f>
        <v>8</v>
      </c>
    </row>
    <row r="144" spans="1:14">
      <c r="A144" t="str">
        <f>"Norman"</f>
        <v>Norman</v>
      </c>
      <c r="B144">
        <v>1</v>
      </c>
      <c r="D144">
        <v>1</v>
      </c>
      <c r="E144">
        <v>15</v>
      </c>
      <c r="F144" s="1">
        <v>43096</v>
      </c>
      <c r="G144" s="1">
        <v>43111</v>
      </c>
      <c r="H144">
        <v>3</v>
      </c>
      <c r="I144">
        <v>26.19</v>
      </c>
      <c r="J144">
        <v>0</v>
      </c>
      <c r="K144">
        <v>35.085773100000004</v>
      </c>
      <c r="L144">
        <v>-97.50491190000001</v>
      </c>
      <c r="M144" s="5">
        <f>ACOS(COS(RADIANS(90-$P$2)) *COS(RADIANS(90-Table2248[[#This Row],[Latitude]])) +SIN(RADIANS(90-$P$2)) *SIN(RADIANS(90-Table2248[[#This Row],[Latitude]])) *COS(RADIANS($Q$2-Table2248[[#This Row],[Longitude]]))) *3958.756</f>
        <v>8.9403388724868069</v>
      </c>
      <c r="N144" s="5">
        <f>Table22[[#This Row],[Permit Approval Date]]-Table22[[#This Row],[Permit Submitted Date]]</f>
        <v>0</v>
      </c>
    </row>
    <row r="145" spans="1:14">
      <c r="A145" t="str">
        <f>"Norman"</f>
        <v>Norman</v>
      </c>
      <c r="B145">
        <v>1</v>
      </c>
      <c r="D145">
        <v>1</v>
      </c>
      <c r="E145">
        <v>15</v>
      </c>
      <c r="F145" s="1">
        <v>43109</v>
      </c>
      <c r="G145" s="1">
        <v>43109</v>
      </c>
      <c r="H145">
        <v>8</v>
      </c>
      <c r="I145">
        <v>56.49</v>
      </c>
      <c r="J145">
        <v>8.83</v>
      </c>
      <c r="K145">
        <v>35.220556999999999</v>
      </c>
      <c r="L145">
        <v>-97.410181399999999</v>
      </c>
      <c r="M145" s="5">
        <f>ACOS(COS(RADIANS(90-$P$2)) *COS(RADIANS(90-Table2248[[#This Row],[Latitude]])) +SIN(RADIANS(90-$P$2)) *SIN(RADIANS(90-Table2248[[#This Row],[Latitude]])) *COS(RADIANS($Q$2-Table2248[[#This Row],[Longitude]]))) *3958.756</f>
        <v>2.2875527722815843</v>
      </c>
      <c r="N145" s="5">
        <f>Table22[[#This Row],[Permit Approval Date]]-Table22[[#This Row],[Permit Submitted Date]]</f>
        <v>0</v>
      </c>
    </row>
    <row r="146" spans="1:14" hidden="1">
      <c r="A146" t="str">
        <f>"Norman"</f>
        <v>Norman</v>
      </c>
      <c r="B146">
        <v>0</v>
      </c>
      <c r="D146">
        <v>1</v>
      </c>
      <c r="E146">
        <v>16</v>
      </c>
      <c r="F146" s="1">
        <v>42380</v>
      </c>
      <c r="G146" s="1">
        <v>42380</v>
      </c>
      <c r="H146">
        <v>14</v>
      </c>
      <c r="I146">
        <v>107</v>
      </c>
      <c r="J146">
        <v>0</v>
      </c>
      <c r="K146">
        <v>35.162937899999996</v>
      </c>
      <c r="L146">
        <v>-96.9261616</v>
      </c>
      <c r="M146" s="5">
        <f>ACOS(COS(RADIANS(90-$P$2)) *COS(RADIANS(90-Table2248[[#This Row],[Latitude]])) +SIN(RADIANS(90-$P$2)) *SIN(RADIANS(90-Table2248[[#This Row],[Latitude]])) *COS(RADIANS($Q$2-Table2248[[#This Row],[Longitude]]))) *3958.756</f>
        <v>29.540907678509793</v>
      </c>
      <c r="N146" s="5">
        <f>Table22[[#This Row],[Permit Approval Date]]-Table22[[#This Row],[Permit Submitted Date]]</f>
        <v>17</v>
      </c>
    </row>
    <row r="147" spans="1:14" hidden="1">
      <c r="A147" t="str">
        <f>"Norman"</f>
        <v>Norman</v>
      </c>
      <c r="B147">
        <v>0</v>
      </c>
      <c r="D147">
        <v>1</v>
      </c>
      <c r="E147">
        <v>16</v>
      </c>
      <c r="F147" s="1">
        <v>42395</v>
      </c>
      <c r="G147" s="1">
        <v>42395</v>
      </c>
      <c r="H147">
        <v>4</v>
      </c>
      <c r="I147">
        <v>32</v>
      </c>
      <c r="J147">
        <v>0</v>
      </c>
      <c r="K147">
        <v>34.992937899999994</v>
      </c>
      <c r="L147">
        <v>-97.256161599999999</v>
      </c>
      <c r="M147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147" s="5">
        <f>Table22[[#This Row],[Permit Approval Date]]-Table22[[#This Row],[Permit Submitted Date]]</f>
        <v>6</v>
      </c>
    </row>
    <row r="148" spans="1:14" hidden="1">
      <c r="A148" t="str">
        <f>"Norman"</f>
        <v>Norman</v>
      </c>
      <c r="B148">
        <v>0</v>
      </c>
      <c r="D148">
        <v>1</v>
      </c>
      <c r="E148">
        <v>16</v>
      </c>
      <c r="F148" s="1">
        <v>42417</v>
      </c>
      <c r="G148" s="1">
        <v>42417</v>
      </c>
      <c r="H148">
        <v>5</v>
      </c>
      <c r="I148">
        <v>38</v>
      </c>
      <c r="J148">
        <v>0</v>
      </c>
      <c r="K148">
        <v>35.172937899999994</v>
      </c>
      <c r="L148">
        <v>-97.276161599999995</v>
      </c>
      <c r="M148" s="5">
        <f>ACOS(COS(RADIANS(90-$P$2)) *COS(RADIANS(90-Table2248[[#This Row],[Latitude]])) +SIN(RADIANS(90-$P$2)) *SIN(RADIANS(90-Table2248[[#This Row],[Latitude]])) *COS(RADIANS($Q$2-Table2248[[#This Row],[Longitude]]))) *3958.756</f>
        <v>9.893608223818962</v>
      </c>
      <c r="N148" s="5">
        <f>Table22[[#This Row],[Permit Approval Date]]-Table22[[#This Row],[Permit Submitted Date]]</f>
        <v>7</v>
      </c>
    </row>
    <row r="149" spans="1:14" hidden="1">
      <c r="A149" t="str">
        <f>"Norman"</f>
        <v>Norman</v>
      </c>
      <c r="B149">
        <v>0</v>
      </c>
      <c r="C149">
        <v>1</v>
      </c>
      <c r="D149">
        <v>1</v>
      </c>
      <c r="E149">
        <v>16</v>
      </c>
      <c r="F149" s="1">
        <v>42430</v>
      </c>
      <c r="G149" s="1">
        <v>42436</v>
      </c>
      <c r="H149">
        <v>7</v>
      </c>
      <c r="I149">
        <v>47.5</v>
      </c>
      <c r="J149">
        <v>10.5</v>
      </c>
      <c r="K149">
        <v>35.272937899999995</v>
      </c>
      <c r="L149">
        <v>-96.956161600000001</v>
      </c>
      <c r="M149" s="5">
        <f>ACOS(COS(RADIANS(90-$P$2)) *COS(RADIANS(90-Table2248[[#This Row],[Latitude]])) +SIN(RADIANS(90-$P$2)) *SIN(RADIANS(90-Table2248[[#This Row],[Latitude]])) *COS(RADIANS($Q$2-Table2248[[#This Row],[Longitude]]))) *3958.756</f>
        <v>28.060331074102265</v>
      </c>
      <c r="N149" s="5">
        <f>Table22[[#This Row],[Permit Approval Date]]-Table22[[#This Row],[Permit Submitted Date]]</f>
        <v>19</v>
      </c>
    </row>
    <row r="150" spans="1:14" hidden="1">
      <c r="A150" t="str">
        <f>"Norman"</f>
        <v>Norman</v>
      </c>
      <c r="B150">
        <v>0</v>
      </c>
      <c r="D150">
        <v>1</v>
      </c>
      <c r="E150">
        <v>16</v>
      </c>
      <c r="F150" s="1">
        <v>42431</v>
      </c>
      <c r="G150" s="1">
        <v>42437</v>
      </c>
      <c r="H150">
        <v>7</v>
      </c>
      <c r="I150">
        <v>60</v>
      </c>
      <c r="J150">
        <v>0</v>
      </c>
      <c r="K150">
        <v>35.482937899999996</v>
      </c>
      <c r="L150">
        <v>-97.206161600000001</v>
      </c>
      <c r="M150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150" s="5">
        <f>Table22[[#This Row],[Permit Approval Date]]-Table22[[#This Row],[Permit Submitted Date]]</f>
        <v>0</v>
      </c>
    </row>
    <row r="151" spans="1:14" hidden="1">
      <c r="A151" t="str">
        <f>"Norman"</f>
        <v>Norman</v>
      </c>
      <c r="B151">
        <v>0</v>
      </c>
      <c r="D151">
        <v>1</v>
      </c>
      <c r="E151">
        <v>16</v>
      </c>
      <c r="F151" s="1">
        <v>42443</v>
      </c>
      <c r="G151" s="1">
        <v>42443</v>
      </c>
      <c r="H151">
        <v>12</v>
      </c>
      <c r="I151">
        <v>93.5</v>
      </c>
      <c r="J151">
        <v>0</v>
      </c>
      <c r="K151">
        <v>34.962937899999993</v>
      </c>
      <c r="L151">
        <v>-97.966161600000007</v>
      </c>
      <c r="M151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151" s="5">
        <f>Table22[[#This Row],[Permit Approval Date]]-Table22[[#This Row],[Permit Submitted Date]]</f>
        <v>6</v>
      </c>
    </row>
    <row r="152" spans="1:14" hidden="1">
      <c r="A152" t="str">
        <f>"Norman"</f>
        <v>Norman</v>
      </c>
      <c r="B152">
        <v>0</v>
      </c>
      <c r="D152">
        <v>1</v>
      </c>
      <c r="E152">
        <v>16</v>
      </c>
      <c r="F152" s="1">
        <v>42444</v>
      </c>
      <c r="G152" s="1">
        <v>42444</v>
      </c>
      <c r="H152">
        <v>3</v>
      </c>
      <c r="I152">
        <v>27</v>
      </c>
      <c r="J152">
        <v>0</v>
      </c>
      <c r="K152">
        <v>35.172937899999994</v>
      </c>
      <c r="L152">
        <v>-97.276161599999995</v>
      </c>
      <c r="M152" s="5">
        <f>ACOS(COS(RADIANS(90-$P$2)) *COS(RADIANS(90-Table2248[[#This Row],[Latitude]])) +SIN(RADIANS(90-$P$2)) *SIN(RADIANS(90-Table2248[[#This Row],[Latitude]])) *COS(RADIANS($Q$2-Table2248[[#This Row],[Longitude]]))) *3958.756</f>
        <v>9.893608223818962</v>
      </c>
      <c r="N152" s="5">
        <f>Table22[[#This Row],[Permit Approval Date]]-Table22[[#This Row],[Permit Submitted Date]]</f>
        <v>6</v>
      </c>
    </row>
    <row r="153" spans="1:14" hidden="1">
      <c r="A153" t="str">
        <f>"Norman"</f>
        <v>Norman</v>
      </c>
      <c r="B153">
        <v>0</v>
      </c>
      <c r="D153">
        <v>1</v>
      </c>
      <c r="E153">
        <v>16</v>
      </c>
      <c r="F153" s="1">
        <v>42480</v>
      </c>
      <c r="G153" s="1">
        <v>42488</v>
      </c>
      <c r="H153">
        <v>5</v>
      </c>
      <c r="I153">
        <v>34</v>
      </c>
      <c r="J153">
        <v>0</v>
      </c>
      <c r="K153">
        <v>35.482937899999996</v>
      </c>
      <c r="L153">
        <v>-97.206161600000001</v>
      </c>
      <c r="M153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153" s="5">
        <f>Table22[[#This Row],[Permit Approval Date]]-Table22[[#This Row],[Permit Submitted Date]]</f>
        <v>0</v>
      </c>
    </row>
    <row r="154" spans="1:14" hidden="1">
      <c r="A154" t="str">
        <f>"Norman"</f>
        <v>Norman</v>
      </c>
      <c r="B154">
        <v>0</v>
      </c>
      <c r="D154">
        <v>1</v>
      </c>
      <c r="E154">
        <v>16</v>
      </c>
      <c r="F154" s="1">
        <v>42522</v>
      </c>
      <c r="G154" s="1">
        <v>42527</v>
      </c>
      <c r="H154">
        <v>4</v>
      </c>
      <c r="I154">
        <v>40</v>
      </c>
      <c r="J154">
        <v>0</v>
      </c>
      <c r="K154">
        <v>35.202937899999995</v>
      </c>
      <c r="L154">
        <v>-97.206161600000001</v>
      </c>
      <c r="M154" s="5">
        <f>ACOS(COS(RADIANS(90-$P$2)) *COS(RADIANS(90-Table2248[[#This Row],[Latitude]])) +SIN(RADIANS(90-$P$2)) *SIN(RADIANS(90-Table2248[[#This Row],[Latitude]])) *COS(RADIANS($Q$2-Table2248[[#This Row],[Longitude]]))) *3958.756</f>
        <v>13.577014277156541</v>
      </c>
      <c r="N154" s="5">
        <f>Table22[[#This Row],[Permit Approval Date]]-Table22[[#This Row],[Permit Submitted Date]]</f>
        <v>0</v>
      </c>
    </row>
    <row r="155" spans="1:14" hidden="1">
      <c r="A155" t="str">
        <f>"Norman"</f>
        <v>Norman</v>
      </c>
      <c r="B155">
        <v>0</v>
      </c>
      <c r="D155">
        <v>1</v>
      </c>
      <c r="E155">
        <v>16</v>
      </c>
      <c r="F155" s="1">
        <v>42522</v>
      </c>
      <c r="G155" s="1">
        <v>42522</v>
      </c>
      <c r="H155">
        <v>2</v>
      </c>
      <c r="I155">
        <v>17</v>
      </c>
      <c r="J155">
        <v>0</v>
      </c>
      <c r="K155">
        <v>34.982937899999996</v>
      </c>
      <c r="L155">
        <v>-97.396161599999999</v>
      </c>
      <c r="M155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155" s="5">
        <f>Table22[[#This Row],[Permit Approval Date]]-Table22[[#This Row],[Permit Submitted Date]]</f>
        <v>0</v>
      </c>
    </row>
    <row r="156" spans="1:14" hidden="1">
      <c r="A156" t="str">
        <f>"Norman"</f>
        <v>Norman</v>
      </c>
      <c r="B156">
        <v>0</v>
      </c>
      <c r="D156">
        <v>1</v>
      </c>
      <c r="E156">
        <v>16</v>
      </c>
      <c r="F156" s="1">
        <v>42542</v>
      </c>
      <c r="G156" s="1">
        <v>42545</v>
      </c>
      <c r="H156">
        <v>4</v>
      </c>
      <c r="I156">
        <v>24</v>
      </c>
      <c r="J156">
        <v>0</v>
      </c>
      <c r="K156">
        <v>35.362937899999999</v>
      </c>
      <c r="L156">
        <v>-97.236161600000003</v>
      </c>
      <c r="M156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156" s="5">
        <f>Table22[[#This Row],[Permit Approval Date]]-Table22[[#This Row],[Permit Submitted Date]]</f>
        <v>0</v>
      </c>
    </row>
    <row r="157" spans="1:14" hidden="1">
      <c r="A157" t="str">
        <f>"Norman"</f>
        <v>Norman</v>
      </c>
      <c r="B157">
        <v>0</v>
      </c>
      <c r="D157">
        <v>1</v>
      </c>
      <c r="E157">
        <v>16</v>
      </c>
      <c r="F157" s="1">
        <v>42586</v>
      </c>
      <c r="G157" s="1">
        <v>42587</v>
      </c>
      <c r="H157">
        <v>4</v>
      </c>
      <c r="I157">
        <v>36</v>
      </c>
      <c r="J157">
        <v>0</v>
      </c>
      <c r="K157">
        <v>35.072937899999999</v>
      </c>
      <c r="L157">
        <v>-97.396161599999999</v>
      </c>
      <c r="M157" s="5">
        <f>ACOS(COS(RADIANS(90-$P$2)) *COS(RADIANS(90-Table2248[[#This Row],[Latitude]])) +SIN(RADIANS(90-$P$2)) *SIN(RADIANS(90-Table2248[[#This Row],[Latitude]])) *COS(RADIANS($Q$2-Table2248[[#This Row],[Longitude]]))) *3958.756</f>
        <v>9.6301363463523302</v>
      </c>
      <c r="N157" s="5">
        <f>Table22[[#This Row],[Permit Approval Date]]-Table22[[#This Row],[Permit Submitted Date]]</f>
        <v>6</v>
      </c>
    </row>
    <row r="158" spans="1:14" hidden="1">
      <c r="A158" t="str">
        <f>"Norman"</f>
        <v>Norman</v>
      </c>
      <c r="B158">
        <v>0</v>
      </c>
      <c r="D158">
        <v>1</v>
      </c>
      <c r="E158">
        <v>16</v>
      </c>
      <c r="F158" s="1">
        <v>42599</v>
      </c>
      <c r="G158" s="1">
        <v>42605</v>
      </c>
      <c r="H158">
        <v>4</v>
      </c>
      <c r="I158">
        <v>23.2</v>
      </c>
      <c r="J158">
        <v>0</v>
      </c>
      <c r="K158">
        <v>35.022937899999995</v>
      </c>
      <c r="L158">
        <v>-97.396161599999999</v>
      </c>
      <c r="M158" s="5">
        <f>ACOS(COS(RADIANS(90-$P$2)) *COS(RADIANS(90-Table2248[[#This Row],[Latitude]])) +SIN(RADIANS(90-$P$2)) *SIN(RADIANS(90-Table2248[[#This Row],[Latitude]])) *COS(RADIANS($Q$2-Table2248[[#This Row],[Longitude]]))) *3958.756</f>
        <v>12.970525111871465</v>
      </c>
      <c r="N158" s="5">
        <f>Table22[[#This Row],[Permit Approval Date]]-Table22[[#This Row],[Permit Submitted Date]]</f>
        <v>4</v>
      </c>
    </row>
    <row r="159" spans="1:14" hidden="1">
      <c r="A159" t="str">
        <f>"Norman"</f>
        <v>Norman</v>
      </c>
      <c r="B159">
        <v>0</v>
      </c>
      <c r="D159">
        <v>1</v>
      </c>
      <c r="E159">
        <v>16</v>
      </c>
      <c r="F159" s="1">
        <v>42605</v>
      </c>
      <c r="G159" s="1">
        <v>42608</v>
      </c>
      <c r="H159">
        <v>4</v>
      </c>
      <c r="I159">
        <v>34.5</v>
      </c>
      <c r="J159">
        <v>0</v>
      </c>
      <c r="K159">
        <v>35.082937899999997</v>
      </c>
      <c r="L159">
        <v>-97.396161599999999</v>
      </c>
      <c r="M159" s="5">
        <f>ACOS(COS(RADIANS(90-$P$2)) *COS(RADIANS(90-Table2248[[#This Row],[Latitude]])) +SIN(RADIANS(90-$P$2)) *SIN(RADIANS(90-Table2248[[#This Row],[Latitude]])) *COS(RADIANS($Q$2-Table2248[[#This Row],[Longitude]]))) *3958.756</f>
        <v>8.9724500048267775</v>
      </c>
      <c r="N159" s="5">
        <f>Table22[[#This Row],[Permit Approval Date]]-Table22[[#This Row],[Permit Submitted Date]]</f>
        <v>4</v>
      </c>
    </row>
    <row r="160" spans="1:14" hidden="1">
      <c r="A160" t="str">
        <f>"Norman"</f>
        <v>Norman</v>
      </c>
      <c r="B160">
        <v>0</v>
      </c>
      <c r="D160">
        <v>1</v>
      </c>
      <c r="E160">
        <v>16</v>
      </c>
      <c r="F160" s="1">
        <v>42633</v>
      </c>
      <c r="G160" s="1">
        <v>42657</v>
      </c>
      <c r="H160">
        <v>3</v>
      </c>
      <c r="I160">
        <v>30.4</v>
      </c>
      <c r="J160">
        <v>0</v>
      </c>
      <c r="K160">
        <v>35.212937899999993</v>
      </c>
      <c r="L160">
        <v>-97.306161599999996</v>
      </c>
      <c r="M160" s="5">
        <f>ACOS(COS(RADIANS(90-$P$2)) *COS(RADIANS(90-Table2248[[#This Row],[Latitude]])) +SIN(RADIANS(90-$P$2)) *SIN(RADIANS(90-Table2248[[#This Row],[Latitude]])) *COS(RADIANS($Q$2-Table2248[[#This Row],[Longitude]]))) *3958.756</f>
        <v>7.9433826566841148</v>
      </c>
      <c r="N160" s="5">
        <f>Table22[[#This Row],[Permit Approval Date]]-Table22[[#This Row],[Permit Submitted Date]]</f>
        <v>14</v>
      </c>
    </row>
    <row r="161" spans="1:14" hidden="1">
      <c r="A161" t="str">
        <f>"Norman"</f>
        <v>Norman</v>
      </c>
      <c r="B161">
        <v>0</v>
      </c>
      <c r="D161">
        <v>1</v>
      </c>
      <c r="E161">
        <v>16</v>
      </c>
      <c r="F161" s="1">
        <v>42642</v>
      </c>
      <c r="G161" s="1">
        <v>42642</v>
      </c>
      <c r="H161">
        <v>4</v>
      </c>
      <c r="I161">
        <v>18.450000000000003</v>
      </c>
      <c r="J161">
        <v>0</v>
      </c>
      <c r="K161">
        <v>34.962937899999993</v>
      </c>
      <c r="L161">
        <v>-97.966161600000007</v>
      </c>
      <c r="M161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161" s="5">
        <f>Table22[[#This Row],[Permit Approval Date]]-Table22[[#This Row],[Permit Submitted Date]]</f>
        <v>4</v>
      </c>
    </row>
    <row r="162" spans="1:14" hidden="1">
      <c r="A162" t="str">
        <f>"Norman"</f>
        <v>Norman</v>
      </c>
      <c r="B162">
        <v>0</v>
      </c>
      <c r="D162">
        <v>1</v>
      </c>
      <c r="E162">
        <v>16</v>
      </c>
      <c r="F162" s="1">
        <v>42648</v>
      </c>
      <c r="G162" s="1">
        <v>42670</v>
      </c>
      <c r="H162">
        <v>3</v>
      </c>
      <c r="I162">
        <v>19.600000000000001</v>
      </c>
      <c r="J162">
        <v>3.5</v>
      </c>
      <c r="K162">
        <v>35.332937899999997</v>
      </c>
      <c r="L162">
        <v>-97.326161600000006</v>
      </c>
      <c r="M162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162" s="5">
        <f>Table22[[#This Row],[Permit Approval Date]]-Table22[[#This Row],[Permit Submitted Date]]</f>
        <v>15</v>
      </c>
    </row>
    <row r="163" spans="1:14" hidden="1">
      <c r="A163" t="str">
        <f>"Norman"</f>
        <v>Norman</v>
      </c>
      <c r="B163">
        <v>0</v>
      </c>
      <c r="D163">
        <v>1</v>
      </c>
      <c r="E163">
        <v>16</v>
      </c>
      <c r="F163" s="1">
        <v>42649</v>
      </c>
      <c r="G163" s="1">
        <v>42656</v>
      </c>
      <c r="H163">
        <v>7</v>
      </c>
      <c r="I163">
        <v>44.319999999999993</v>
      </c>
      <c r="J163">
        <v>0</v>
      </c>
      <c r="K163">
        <v>34.942937899999997</v>
      </c>
      <c r="L163">
        <v>-97.766161600000004</v>
      </c>
      <c r="M163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163" s="5">
        <f>Table22[[#This Row],[Permit Approval Date]]-Table22[[#This Row],[Permit Submitted Date]]</f>
        <v>0</v>
      </c>
    </row>
    <row r="164" spans="1:14" hidden="1">
      <c r="A164" t="str">
        <f>"Norman"</f>
        <v>Norman</v>
      </c>
      <c r="B164">
        <v>0</v>
      </c>
      <c r="D164">
        <v>1</v>
      </c>
      <c r="E164">
        <v>16</v>
      </c>
      <c r="F164" s="1">
        <v>42649</v>
      </c>
      <c r="G164" s="1">
        <v>42649</v>
      </c>
      <c r="H164">
        <v>4</v>
      </c>
      <c r="I164">
        <v>34.03</v>
      </c>
      <c r="J164">
        <v>0</v>
      </c>
      <c r="K164">
        <v>35.572937899999999</v>
      </c>
      <c r="L164">
        <v>-97.996161600000008</v>
      </c>
      <c r="M164" s="5">
        <f>ACOS(COS(RADIANS(90-$P$2)) *COS(RADIANS(90-Table2248[[#This Row],[Latitude]])) +SIN(RADIANS(90-$P$2)) *SIN(RADIANS(90-Table2248[[#This Row],[Latitude]])) *COS(RADIANS($Q$2-Table2248[[#This Row],[Longitude]]))) *3958.756</f>
        <v>40.00853893941273</v>
      </c>
      <c r="N164" s="5">
        <f>Table22[[#This Row],[Permit Approval Date]]-Table22[[#This Row],[Permit Submitted Date]]</f>
        <v>6</v>
      </c>
    </row>
    <row r="165" spans="1:14" hidden="1">
      <c r="A165" t="str">
        <f>"Norman"</f>
        <v>Norman</v>
      </c>
      <c r="B165">
        <v>0</v>
      </c>
      <c r="D165">
        <v>1</v>
      </c>
      <c r="E165">
        <v>16</v>
      </c>
      <c r="F165" s="1">
        <v>42660</v>
      </c>
      <c r="G165" s="1">
        <v>42669</v>
      </c>
      <c r="H165">
        <v>4</v>
      </c>
      <c r="I165">
        <v>27.79</v>
      </c>
      <c r="J165">
        <v>0</v>
      </c>
      <c r="K165">
        <v>35.362937899999999</v>
      </c>
      <c r="L165">
        <v>-97.236161600000003</v>
      </c>
      <c r="M165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165" s="5">
        <f>Table22[[#This Row],[Permit Approval Date]]-Table22[[#This Row],[Permit Submitted Date]]</f>
        <v>6</v>
      </c>
    </row>
    <row r="166" spans="1:14" hidden="1">
      <c r="A166" t="str">
        <f>"Norman"</f>
        <v>Norman</v>
      </c>
      <c r="B166">
        <v>0</v>
      </c>
      <c r="D166">
        <v>1</v>
      </c>
      <c r="E166">
        <v>16</v>
      </c>
      <c r="F166" s="1">
        <v>42660</v>
      </c>
      <c r="G166" s="1">
        <v>42669</v>
      </c>
      <c r="H166">
        <v>3</v>
      </c>
      <c r="I166">
        <v>24.62</v>
      </c>
      <c r="J166">
        <v>0</v>
      </c>
      <c r="K166">
        <v>35.352937899999993</v>
      </c>
      <c r="L166">
        <v>-97.196161599999996</v>
      </c>
      <c r="M166" s="5">
        <f>ACOS(COS(RADIANS(90-$P$2)) *COS(RADIANS(90-Table2248[[#This Row],[Latitude]])) +SIN(RADIANS(90-$P$2)) *SIN(RADIANS(90-Table2248[[#This Row],[Latitude]])) *COS(RADIANS($Q$2-Table2248[[#This Row],[Longitude]]))) *3958.756</f>
        <v>17.393696381103698</v>
      </c>
      <c r="N166" s="5">
        <f>Table22[[#This Row],[Permit Approval Date]]-Table22[[#This Row],[Permit Submitted Date]]</f>
        <v>9</v>
      </c>
    </row>
    <row r="167" spans="1:14">
      <c r="A167" t="str">
        <f>"Norman"</f>
        <v>Norman</v>
      </c>
      <c r="B167">
        <v>1</v>
      </c>
      <c r="D167">
        <v>1</v>
      </c>
      <c r="E167">
        <v>16</v>
      </c>
      <c r="F167" s="1">
        <v>42663</v>
      </c>
      <c r="G167" s="1">
        <v>42674</v>
      </c>
      <c r="H167">
        <v>18</v>
      </c>
      <c r="I167">
        <v>126.36</v>
      </c>
      <c r="J167">
        <v>1.58</v>
      </c>
      <c r="K167">
        <v>35.1802961</v>
      </c>
      <c r="L167">
        <v>-96.506200199999995</v>
      </c>
      <c r="M167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167" s="5">
        <f>Table22[[#This Row],[Permit Approval Date]]-Table22[[#This Row],[Permit Submitted Date]]</f>
        <v>0</v>
      </c>
    </row>
    <row r="168" spans="1:14" hidden="1">
      <c r="A168" t="str">
        <f>"Norman"</f>
        <v>Norman</v>
      </c>
      <c r="B168">
        <v>0</v>
      </c>
      <c r="D168">
        <v>1</v>
      </c>
      <c r="E168">
        <v>16</v>
      </c>
      <c r="F168" s="1">
        <v>42669</v>
      </c>
      <c r="G168" s="1">
        <v>42675</v>
      </c>
      <c r="H168">
        <v>4</v>
      </c>
      <c r="I168">
        <v>23.67</v>
      </c>
      <c r="J168">
        <v>0</v>
      </c>
      <c r="K168">
        <v>34.942937899999997</v>
      </c>
      <c r="L168">
        <v>-97.766161600000004</v>
      </c>
      <c r="M168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168" s="5">
        <f>Table22[[#This Row],[Permit Approval Date]]-Table22[[#This Row],[Permit Submitted Date]]</f>
        <v>0</v>
      </c>
    </row>
    <row r="169" spans="1:14" hidden="1">
      <c r="A169" t="str">
        <f>"Norman"</f>
        <v>Norman</v>
      </c>
      <c r="B169">
        <v>0</v>
      </c>
      <c r="D169">
        <v>1</v>
      </c>
      <c r="E169">
        <v>16</v>
      </c>
      <c r="F169" s="1">
        <v>42674</v>
      </c>
      <c r="G169" s="1">
        <v>42677</v>
      </c>
      <c r="H169">
        <v>5</v>
      </c>
      <c r="I169">
        <v>33.650000000000006</v>
      </c>
      <c r="J169">
        <v>0</v>
      </c>
      <c r="K169">
        <v>35.262937899999997</v>
      </c>
      <c r="L169">
        <v>-97.806161599999996</v>
      </c>
      <c r="M169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169" s="5">
        <f>Table22[[#This Row],[Permit Approval Date]]-Table22[[#This Row],[Permit Submitted Date]]</f>
        <v>0</v>
      </c>
    </row>
    <row r="170" spans="1:14" hidden="1">
      <c r="A170" t="str">
        <f>"Norman"</f>
        <v>Norman</v>
      </c>
      <c r="B170">
        <v>0</v>
      </c>
      <c r="D170">
        <v>1</v>
      </c>
      <c r="E170">
        <v>16</v>
      </c>
      <c r="F170" s="1">
        <v>42717</v>
      </c>
      <c r="G170" s="1">
        <v>42724</v>
      </c>
      <c r="H170">
        <v>3</v>
      </c>
      <c r="I170">
        <v>28.45</v>
      </c>
      <c r="J170">
        <v>0</v>
      </c>
      <c r="K170">
        <v>35.6429379</v>
      </c>
      <c r="L170">
        <v>-96.876161600000003</v>
      </c>
      <c r="M170" s="5">
        <f>ACOS(COS(RADIANS(90-$P$2)) *COS(RADIANS(90-Table2248[[#This Row],[Latitude]])) +SIN(RADIANS(90-$P$2)) *SIN(RADIANS(90-Table2248[[#This Row],[Latitude]])) *COS(RADIANS($Q$2-Table2248[[#This Row],[Longitude]]))) *3958.756</f>
        <v>44.075950321991947</v>
      </c>
      <c r="N170" s="5">
        <f>Table22[[#This Row],[Permit Approval Date]]-Table22[[#This Row],[Permit Submitted Date]]</f>
        <v>1</v>
      </c>
    </row>
    <row r="171" spans="1:14" hidden="1">
      <c r="A171" t="str">
        <f>"Norman"</f>
        <v>Norman</v>
      </c>
      <c r="B171">
        <v>0</v>
      </c>
      <c r="D171">
        <v>1</v>
      </c>
      <c r="E171">
        <v>16</v>
      </c>
      <c r="F171" s="1">
        <v>42718</v>
      </c>
      <c r="G171" s="1">
        <v>42738</v>
      </c>
      <c r="H171">
        <v>8</v>
      </c>
      <c r="I171">
        <v>48.04</v>
      </c>
      <c r="J171">
        <v>7.83</v>
      </c>
      <c r="K171">
        <v>35.222937899999998</v>
      </c>
      <c r="L171">
        <v>-97.096161600000002</v>
      </c>
      <c r="M171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171" s="5">
        <f>Table22[[#This Row],[Permit Approval Date]]-Table22[[#This Row],[Permit Submitted Date]]</f>
        <v>3</v>
      </c>
    </row>
    <row r="172" spans="1:14" hidden="1">
      <c r="A172" t="str">
        <f>"Norman"</f>
        <v>Norman</v>
      </c>
      <c r="B172">
        <v>0</v>
      </c>
      <c r="C172">
        <v>1</v>
      </c>
      <c r="D172">
        <v>1</v>
      </c>
      <c r="E172">
        <v>16</v>
      </c>
      <c r="F172" s="1">
        <v>42753</v>
      </c>
      <c r="G172" s="1">
        <v>42759</v>
      </c>
      <c r="H172">
        <v>7</v>
      </c>
      <c r="I172">
        <v>35.69</v>
      </c>
      <c r="J172">
        <v>20.2</v>
      </c>
      <c r="K172">
        <v>35.262937899999997</v>
      </c>
      <c r="L172">
        <v>-97.806161599999996</v>
      </c>
      <c r="M172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172" s="5">
        <f>Table22[[#This Row],[Permit Approval Date]]-Table22[[#This Row],[Permit Submitted Date]]</f>
        <v>3</v>
      </c>
    </row>
    <row r="173" spans="1:14" hidden="1">
      <c r="A173" t="str">
        <f>"Norman"</f>
        <v>Norman</v>
      </c>
      <c r="B173">
        <v>0</v>
      </c>
      <c r="D173">
        <v>1</v>
      </c>
      <c r="E173">
        <v>16</v>
      </c>
      <c r="F173" s="1">
        <v>42754</v>
      </c>
      <c r="G173" s="1">
        <v>42754</v>
      </c>
      <c r="H173">
        <v>2</v>
      </c>
      <c r="I173">
        <v>17.77</v>
      </c>
      <c r="J173">
        <v>0</v>
      </c>
      <c r="K173">
        <v>34.902937899999998</v>
      </c>
      <c r="L173">
        <v>-97.886161600000008</v>
      </c>
      <c r="M173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73" s="5">
        <f>Table22[[#This Row],[Permit Approval Date]]-Table22[[#This Row],[Permit Submitted Date]]</f>
        <v>1</v>
      </c>
    </row>
    <row r="174" spans="1:14">
      <c r="A174" t="str">
        <f>"Norman"</f>
        <v>Norman</v>
      </c>
      <c r="B174">
        <v>1</v>
      </c>
      <c r="D174">
        <v>1</v>
      </c>
      <c r="E174">
        <v>16</v>
      </c>
      <c r="F174" s="1">
        <v>42810</v>
      </c>
      <c r="G174" s="1">
        <v>42823</v>
      </c>
      <c r="H174">
        <v>10</v>
      </c>
      <c r="I174">
        <v>80.099999999999994</v>
      </c>
      <c r="J174">
        <v>0</v>
      </c>
      <c r="K174">
        <v>35.1802961</v>
      </c>
      <c r="L174">
        <v>-96.506200199999995</v>
      </c>
      <c r="M174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174" s="5">
        <f>Table22[[#This Row],[Permit Approval Date]]-Table22[[#This Row],[Permit Submitted Date]]</f>
        <v>0</v>
      </c>
    </row>
    <row r="175" spans="1:14">
      <c r="A175" t="str">
        <f>"Norman"</f>
        <v>Norman</v>
      </c>
      <c r="B175">
        <v>1</v>
      </c>
      <c r="D175">
        <v>1</v>
      </c>
      <c r="E175">
        <v>16</v>
      </c>
      <c r="F175" s="1">
        <v>42811</v>
      </c>
      <c r="G175" s="1">
        <v>42823</v>
      </c>
      <c r="H175">
        <v>12</v>
      </c>
      <c r="I175">
        <v>81.200000000000017</v>
      </c>
      <c r="J175">
        <v>0</v>
      </c>
      <c r="K175">
        <v>35.1802961</v>
      </c>
      <c r="L175">
        <v>-96.506200199999995</v>
      </c>
      <c r="M175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175" s="5">
        <f>Table22[[#This Row],[Permit Approval Date]]-Table22[[#This Row],[Permit Submitted Date]]</f>
        <v>0</v>
      </c>
    </row>
    <row r="176" spans="1:14" hidden="1">
      <c r="A176" t="str">
        <f>"Norman"</f>
        <v>Norman</v>
      </c>
      <c r="B176">
        <v>0</v>
      </c>
      <c r="D176">
        <v>1</v>
      </c>
      <c r="E176">
        <v>16</v>
      </c>
      <c r="F176" s="1">
        <v>42835</v>
      </c>
      <c r="G176" s="1">
        <v>42839</v>
      </c>
      <c r="H176">
        <v>3</v>
      </c>
      <c r="I176">
        <v>26.72</v>
      </c>
      <c r="J176">
        <v>0</v>
      </c>
      <c r="K176">
        <v>35.242937899999994</v>
      </c>
      <c r="L176">
        <v>-97.636161600000008</v>
      </c>
      <c r="M176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176" s="5">
        <f>Table22[[#This Row],[Permit Approval Date]]-Table22[[#This Row],[Permit Submitted Date]]</f>
        <v>8</v>
      </c>
    </row>
    <row r="177" spans="1:14">
      <c r="A177" t="str">
        <f>"Norman"</f>
        <v>Norman</v>
      </c>
      <c r="B177">
        <v>1</v>
      </c>
      <c r="D177">
        <v>1</v>
      </c>
      <c r="E177">
        <v>16</v>
      </c>
      <c r="F177" s="1">
        <v>42852</v>
      </c>
      <c r="G177" s="1">
        <v>42877</v>
      </c>
      <c r="H177">
        <v>9</v>
      </c>
      <c r="I177">
        <v>59.07</v>
      </c>
      <c r="J177">
        <v>0</v>
      </c>
      <c r="K177">
        <v>35.550556999999998</v>
      </c>
      <c r="L177">
        <v>-97.470181400000001</v>
      </c>
      <c r="M177" s="5">
        <f>ACOS(COS(RADIANS(90-$P$2)) *COS(RADIANS(90-Table2248[[#This Row],[Latitude]])) +SIN(RADIANS(90-$P$2)) *SIN(RADIANS(90-Table2248[[#This Row],[Latitude]])) *COS(RADIANS($Q$2-Table2248[[#This Row],[Longitude]]))) *3958.756</f>
        <v>23.838805986574858</v>
      </c>
      <c r="N177" s="5">
        <f>Table22[[#This Row],[Permit Approval Date]]-Table22[[#This Row],[Permit Submitted Date]]</f>
        <v>0</v>
      </c>
    </row>
    <row r="178" spans="1:14" hidden="1">
      <c r="A178" t="str">
        <f>"Norman"</f>
        <v>Norman</v>
      </c>
      <c r="B178">
        <v>0</v>
      </c>
      <c r="D178">
        <v>1</v>
      </c>
      <c r="E178">
        <v>16</v>
      </c>
      <c r="F178" s="1">
        <v>42858</v>
      </c>
      <c r="G178" s="1">
        <v>42858</v>
      </c>
      <c r="H178">
        <v>3</v>
      </c>
      <c r="I178">
        <v>25.18</v>
      </c>
      <c r="J178">
        <v>0</v>
      </c>
      <c r="K178">
        <v>34.902937899999998</v>
      </c>
      <c r="L178">
        <v>-97.886161600000008</v>
      </c>
      <c r="M178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178" s="5">
        <f>Table22[[#This Row],[Permit Approval Date]]-Table22[[#This Row],[Permit Submitted Date]]</f>
        <v>8</v>
      </c>
    </row>
    <row r="179" spans="1:14">
      <c r="A179" t="str">
        <f>"Norman"</f>
        <v>Norman</v>
      </c>
      <c r="B179">
        <v>1</v>
      </c>
      <c r="C179">
        <v>1</v>
      </c>
      <c r="D179">
        <v>1</v>
      </c>
      <c r="E179">
        <v>16</v>
      </c>
      <c r="F179" s="1">
        <v>42885</v>
      </c>
      <c r="G179" s="1">
        <v>42885</v>
      </c>
      <c r="H179">
        <v>6</v>
      </c>
      <c r="I179">
        <v>31.2</v>
      </c>
      <c r="J179">
        <v>12</v>
      </c>
      <c r="K179">
        <v>34.583205599999999</v>
      </c>
      <c r="L179">
        <v>-97.178782400000003</v>
      </c>
      <c r="M179" s="5">
        <f>ACOS(COS(RADIANS(90-$P$2)) *COS(RADIANS(90-Table2248[[#This Row],[Latitude]])) +SIN(RADIANS(90-$P$2)) *SIN(RADIANS(90-Table2248[[#This Row],[Latitude]])) *COS(RADIANS($Q$2-Table2248[[#This Row],[Longitude]]))) *3958.756</f>
        <v>45.633899465568618</v>
      </c>
      <c r="N179" s="5">
        <f>Table22[[#This Row],[Permit Approval Date]]-Table22[[#This Row],[Permit Submitted Date]]</f>
        <v>0</v>
      </c>
    </row>
    <row r="180" spans="1:14" hidden="1">
      <c r="A180" t="str">
        <f>"Norman"</f>
        <v>Norman</v>
      </c>
      <c r="B180">
        <v>0</v>
      </c>
      <c r="D180">
        <v>1</v>
      </c>
      <c r="E180">
        <v>16</v>
      </c>
      <c r="F180" s="1">
        <v>42891</v>
      </c>
      <c r="G180" s="1">
        <v>42891</v>
      </c>
      <c r="H180">
        <v>3</v>
      </c>
      <c r="I180">
        <v>28.830000000000002</v>
      </c>
      <c r="J180">
        <v>0</v>
      </c>
      <c r="K180">
        <v>35.632937899999995</v>
      </c>
      <c r="L180">
        <v>-97.506161599999999</v>
      </c>
      <c r="M180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180" s="5">
        <f>Table22[[#This Row],[Permit Approval Date]]-Table22[[#This Row],[Permit Submitted Date]]</f>
        <v>0</v>
      </c>
    </row>
    <row r="181" spans="1:14">
      <c r="A181" t="str">
        <f>"Norman"</f>
        <v>Norman</v>
      </c>
      <c r="B181">
        <v>1</v>
      </c>
      <c r="D181">
        <v>1</v>
      </c>
      <c r="E181">
        <v>16</v>
      </c>
      <c r="F181" s="1">
        <v>42895</v>
      </c>
      <c r="G181" s="1">
        <v>42912</v>
      </c>
      <c r="H181">
        <v>4</v>
      </c>
      <c r="I181">
        <v>22.56</v>
      </c>
      <c r="J181">
        <v>7</v>
      </c>
      <c r="K181">
        <v>35.473925000000001</v>
      </c>
      <c r="L181">
        <v>-97.859213999999994</v>
      </c>
      <c r="M181" s="5">
        <f>ACOS(COS(RADIANS(90-$P$2)) *COS(RADIANS(90-Table2248[[#This Row],[Latitude]])) +SIN(RADIANS(90-$P$2)) *SIN(RADIANS(90-Table2248[[#This Row],[Latitude]])) *COS(RADIANS($Q$2-Table2248[[#This Row],[Longitude]]))) *3958.756</f>
        <v>29.72009256002281</v>
      </c>
      <c r="N181" s="5">
        <f>Table22[[#This Row],[Permit Approval Date]]-Table22[[#This Row],[Permit Submitted Date]]</f>
        <v>0</v>
      </c>
    </row>
    <row r="182" spans="1:14" hidden="1">
      <c r="A182" t="str">
        <f>"Norman"</f>
        <v>Norman</v>
      </c>
      <c r="B182">
        <v>0</v>
      </c>
      <c r="D182">
        <v>1</v>
      </c>
      <c r="E182">
        <v>16</v>
      </c>
      <c r="F182" s="1">
        <v>42908</v>
      </c>
      <c r="G182" s="1">
        <v>42914</v>
      </c>
      <c r="H182">
        <v>3</v>
      </c>
      <c r="I182">
        <v>27.36</v>
      </c>
      <c r="J182">
        <v>0</v>
      </c>
      <c r="K182">
        <v>35.112937899999999</v>
      </c>
      <c r="L182">
        <v>-97.386161600000008</v>
      </c>
      <c r="M182" s="5">
        <f>ACOS(COS(RADIANS(90-$P$2)) *COS(RADIANS(90-Table2248[[#This Row],[Latitude]])) +SIN(RADIANS(90-$P$2)) *SIN(RADIANS(90-Table2248[[#This Row],[Latitude]])) *COS(RADIANS($Q$2-Table2248[[#This Row],[Longitude]]))) *3958.756</f>
        <v>7.2848211017391202</v>
      </c>
      <c r="N182" s="5">
        <f>Table22[[#This Row],[Permit Approval Date]]-Table22[[#This Row],[Permit Submitted Date]]</f>
        <v>0</v>
      </c>
    </row>
    <row r="183" spans="1:14" hidden="1">
      <c r="A183" t="str">
        <f>"Norman"</f>
        <v>Norman</v>
      </c>
      <c r="B183">
        <v>0</v>
      </c>
      <c r="D183">
        <v>1</v>
      </c>
      <c r="E183">
        <v>16</v>
      </c>
      <c r="F183" s="1">
        <v>42914</v>
      </c>
      <c r="G183" s="1">
        <v>42933</v>
      </c>
      <c r="H183">
        <v>3</v>
      </c>
      <c r="I183">
        <v>29.18</v>
      </c>
      <c r="J183">
        <v>0</v>
      </c>
      <c r="K183">
        <v>35.212937899999993</v>
      </c>
      <c r="L183">
        <v>-97.576161600000006</v>
      </c>
      <c r="M183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183" s="5">
        <f>Table22[[#This Row],[Permit Approval Date]]-Table22[[#This Row],[Permit Submitted Date]]</f>
        <v>6</v>
      </c>
    </row>
    <row r="184" spans="1:14" hidden="1">
      <c r="A184" t="str">
        <f>"Norman"</f>
        <v>Norman</v>
      </c>
      <c r="B184">
        <v>0</v>
      </c>
      <c r="D184">
        <v>1</v>
      </c>
      <c r="E184">
        <v>16</v>
      </c>
      <c r="F184" s="1">
        <v>42942</v>
      </c>
      <c r="G184" s="1">
        <v>42943</v>
      </c>
      <c r="H184">
        <v>4</v>
      </c>
      <c r="I184">
        <v>33.769999999999996</v>
      </c>
      <c r="J184">
        <v>0</v>
      </c>
      <c r="K184">
        <v>36.262937899999997</v>
      </c>
      <c r="L184">
        <v>-97.766161600000004</v>
      </c>
      <c r="M184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184" s="5">
        <f>Table22[[#This Row],[Permit Approval Date]]-Table22[[#This Row],[Permit Submitted Date]]</f>
        <v>0</v>
      </c>
    </row>
    <row r="185" spans="1:14">
      <c r="A185" t="str">
        <f>"Norman"</f>
        <v>Norman</v>
      </c>
      <c r="B185">
        <v>1</v>
      </c>
      <c r="C185">
        <v>1</v>
      </c>
      <c r="D185">
        <v>1</v>
      </c>
      <c r="E185">
        <v>16</v>
      </c>
      <c r="F185" s="1">
        <v>42943</v>
      </c>
      <c r="G185" s="1">
        <v>42943</v>
      </c>
      <c r="H185">
        <v>7</v>
      </c>
      <c r="I185">
        <v>38</v>
      </c>
      <c r="J185">
        <v>10</v>
      </c>
      <c r="K185">
        <v>35.300055100000094</v>
      </c>
      <c r="L185">
        <v>-97.74221039999999</v>
      </c>
      <c r="M185" s="5">
        <f>ACOS(COS(RADIANS(90-$P$2)) *COS(RADIANS(90-Table2248[[#This Row],[Latitude]])) +SIN(RADIANS(90-$P$2)) *SIN(RADIANS(90-Table2248[[#This Row],[Latitude]])) *COS(RADIANS($Q$2-Table2248[[#This Row],[Longitude]]))) *3958.756</f>
        <v>17.897587485155416</v>
      </c>
      <c r="N185" s="5">
        <f>Table22[[#This Row],[Permit Approval Date]]-Table22[[#This Row],[Permit Submitted Date]]</f>
        <v>7</v>
      </c>
    </row>
    <row r="186" spans="1:14">
      <c r="A186" t="str">
        <f>"Norman"</f>
        <v>Norman</v>
      </c>
      <c r="B186">
        <v>1</v>
      </c>
      <c r="C186">
        <v>1</v>
      </c>
      <c r="D186">
        <v>1</v>
      </c>
      <c r="E186">
        <v>16</v>
      </c>
      <c r="F186" s="1">
        <v>42948</v>
      </c>
      <c r="G186" s="1">
        <v>42948</v>
      </c>
      <c r="H186">
        <v>9</v>
      </c>
      <c r="I186">
        <v>50.91</v>
      </c>
      <c r="J186">
        <v>11</v>
      </c>
      <c r="K186">
        <v>35.480055100000094</v>
      </c>
      <c r="L186">
        <v>-97.682210400000002</v>
      </c>
      <c r="M186" s="5">
        <f>ACOS(COS(RADIANS(90-$P$2)) *COS(RADIANS(90-Table2248[[#This Row],[Latitude]])) +SIN(RADIANS(90-$P$2)) *SIN(RADIANS(90-Table2248[[#This Row],[Latitude]])) *COS(RADIANS($Q$2-Table2248[[#This Row],[Longitude]]))) *3958.756</f>
        <v>23.122895612843692</v>
      </c>
      <c r="N186" s="5">
        <f>Table22[[#This Row],[Permit Approval Date]]-Table22[[#This Row],[Permit Submitted Date]]</f>
        <v>0</v>
      </c>
    </row>
    <row r="187" spans="1:14" hidden="1">
      <c r="A187" t="str">
        <f>"Norman"</f>
        <v>Norman</v>
      </c>
      <c r="B187">
        <v>0</v>
      </c>
      <c r="D187">
        <v>1</v>
      </c>
      <c r="E187">
        <v>16</v>
      </c>
      <c r="F187" s="1">
        <v>42950</v>
      </c>
      <c r="G187" s="1">
        <v>42956</v>
      </c>
      <c r="H187">
        <v>2</v>
      </c>
      <c r="I187">
        <v>18.86</v>
      </c>
      <c r="J187">
        <v>0</v>
      </c>
      <c r="K187">
        <v>35.042937899999998</v>
      </c>
      <c r="L187">
        <v>-97.486161600000003</v>
      </c>
      <c r="M187" s="5">
        <f>ACOS(COS(RADIANS(90-$P$2)) *COS(RADIANS(90-Table2248[[#This Row],[Latitude]])) +SIN(RADIANS(90-$P$2)) *SIN(RADIANS(90-Table2248[[#This Row],[Latitude]])) *COS(RADIANS($Q$2-Table2248[[#This Row],[Longitude]]))) *3958.756</f>
        <v>11.490650529451814</v>
      </c>
      <c r="N187" s="5">
        <f>Table22[[#This Row],[Permit Approval Date]]-Table22[[#This Row],[Permit Submitted Date]]</f>
        <v>6</v>
      </c>
    </row>
    <row r="188" spans="1:14">
      <c r="A188" t="str">
        <f>"Norman"</f>
        <v>Norman</v>
      </c>
      <c r="B188">
        <v>1</v>
      </c>
      <c r="D188">
        <v>1</v>
      </c>
      <c r="E188">
        <v>16</v>
      </c>
      <c r="F188" s="1">
        <v>42951</v>
      </c>
      <c r="G188" s="1">
        <v>42970</v>
      </c>
      <c r="H188">
        <v>6</v>
      </c>
      <c r="I188">
        <v>51.77</v>
      </c>
      <c r="J188">
        <v>0</v>
      </c>
      <c r="K188">
        <v>35.245345200000003</v>
      </c>
      <c r="L188">
        <v>-97.414357899999999</v>
      </c>
      <c r="M188" s="5">
        <f>ACOS(COS(RADIANS(90-$P$2)) *COS(RADIANS(90-Table2248[[#This Row],[Latitude]])) +SIN(RADIANS(90-$P$2)) *SIN(RADIANS(90-Table2248[[#This Row],[Latitude]])) *COS(RADIANS($Q$2-Table2248[[#This Row],[Longitude]]))) *3958.756</f>
        <v>3.2680007818485133</v>
      </c>
      <c r="N188" s="5">
        <f>Table22[[#This Row],[Permit Approval Date]]-Table22[[#This Row],[Permit Submitted Date]]</f>
        <v>0</v>
      </c>
    </row>
    <row r="189" spans="1:14">
      <c r="A189" t="str">
        <f>"Norman"</f>
        <v>Norman</v>
      </c>
      <c r="B189">
        <v>1</v>
      </c>
      <c r="D189">
        <v>1</v>
      </c>
      <c r="E189">
        <v>16</v>
      </c>
      <c r="F189" s="1">
        <v>42963</v>
      </c>
      <c r="G189" s="1">
        <v>42964</v>
      </c>
      <c r="H189">
        <v>6</v>
      </c>
      <c r="I189">
        <v>59.48</v>
      </c>
      <c r="J189">
        <v>0</v>
      </c>
      <c r="K189">
        <v>35.218142</v>
      </c>
      <c r="L189">
        <v>-97.155610999999993</v>
      </c>
      <c r="M189" s="5">
        <f>ACOS(COS(RADIANS(90-$P$2)) *COS(RADIANS(90-Table2248[[#This Row],[Latitude]])) +SIN(RADIANS(90-$P$2)) *SIN(RADIANS(90-Table2248[[#This Row],[Latitude]])) *COS(RADIANS($Q$2-Table2248[[#This Row],[Longitude]]))) *3958.756</f>
        <v>16.448805996412069</v>
      </c>
      <c r="N189" s="5">
        <f>Table22[[#This Row],[Permit Approval Date]]-Table22[[#This Row],[Permit Submitted Date]]</f>
        <v>7</v>
      </c>
    </row>
    <row r="190" spans="1:14" hidden="1">
      <c r="A190" t="str">
        <f>"Norman"</f>
        <v>Norman</v>
      </c>
      <c r="B190">
        <v>0</v>
      </c>
      <c r="D190">
        <v>1</v>
      </c>
      <c r="E190">
        <v>16</v>
      </c>
      <c r="F190" s="1">
        <v>42963</v>
      </c>
      <c r="G190" s="1">
        <v>42970</v>
      </c>
      <c r="H190">
        <v>3</v>
      </c>
      <c r="I190">
        <v>24.18</v>
      </c>
      <c r="J190">
        <v>0</v>
      </c>
      <c r="K190">
        <v>35.242937899999994</v>
      </c>
      <c r="L190">
        <v>-97.636161600000008</v>
      </c>
      <c r="M190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190" s="5">
        <f>Table22[[#This Row],[Permit Approval Date]]-Table22[[#This Row],[Permit Submitted Date]]</f>
        <v>0</v>
      </c>
    </row>
    <row r="191" spans="1:14">
      <c r="A191" t="str">
        <f>"Norman"</f>
        <v>Norman</v>
      </c>
      <c r="B191">
        <v>1</v>
      </c>
      <c r="D191">
        <v>1</v>
      </c>
      <c r="E191">
        <v>16</v>
      </c>
      <c r="F191" s="1">
        <v>42964</v>
      </c>
      <c r="G191" s="1">
        <v>42971</v>
      </c>
      <c r="H191">
        <v>5</v>
      </c>
      <c r="I191">
        <v>52.120000000000005</v>
      </c>
      <c r="J191">
        <v>0</v>
      </c>
      <c r="K191">
        <v>35.338142000000005</v>
      </c>
      <c r="L191">
        <v>-97.385610999999997</v>
      </c>
      <c r="M191" s="5">
        <f>ACOS(COS(RADIANS(90-$P$2)) *COS(RADIANS(90-Table2248[[#This Row],[Latitude]])) +SIN(RADIANS(90-$P$2)) *SIN(RADIANS(90-Table2248[[#This Row],[Latitude]])) *COS(RADIANS($Q$2-Table2248[[#This Row],[Longitude]]))) *3958.756</f>
        <v>9.7527180483824942</v>
      </c>
      <c r="N191" s="5">
        <f>Table22[[#This Row],[Permit Approval Date]]-Table22[[#This Row],[Permit Submitted Date]]</f>
        <v>6</v>
      </c>
    </row>
    <row r="192" spans="1:14">
      <c r="A192" t="str">
        <f>"Norman"</f>
        <v>Norman</v>
      </c>
      <c r="B192">
        <v>1</v>
      </c>
      <c r="D192">
        <v>1</v>
      </c>
      <c r="E192">
        <v>16</v>
      </c>
      <c r="F192" s="1">
        <v>42965</v>
      </c>
      <c r="G192" s="1">
        <v>42977</v>
      </c>
      <c r="H192">
        <v>5</v>
      </c>
      <c r="I192">
        <v>49.330000000000005</v>
      </c>
      <c r="J192">
        <v>0</v>
      </c>
      <c r="K192">
        <v>35.038142000000001</v>
      </c>
      <c r="L192">
        <v>-97.355610999999996</v>
      </c>
      <c r="M192" s="5">
        <f>ACOS(COS(RADIANS(90-$P$2)) *COS(RADIANS(90-Table2248[[#This Row],[Latitude]])) +SIN(RADIANS(90-$P$2)) *SIN(RADIANS(90-Table2248[[#This Row],[Latitude]])) *COS(RADIANS($Q$2-Table2248[[#This Row],[Longitude]]))) *3958.756</f>
        <v>12.69146407480104</v>
      </c>
      <c r="N192" s="5">
        <f>Table22[[#This Row],[Permit Approval Date]]-Table22[[#This Row],[Permit Submitted Date]]</f>
        <v>0</v>
      </c>
    </row>
    <row r="193" spans="1:14">
      <c r="A193" t="str">
        <f>"Norman"</f>
        <v>Norman</v>
      </c>
      <c r="B193">
        <v>1</v>
      </c>
      <c r="D193">
        <v>1</v>
      </c>
      <c r="E193">
        <v>16</v>
      </c>
      <c r="F193" s="1">
        <v>42969</v>
      </c>
      <c r="G193" s="1">
        <v>42971</v>
      </c>
      <c r="H193">
        <v>4</v>
      </c>
      <c r="I193">
        <v>37.6</v>
      </c>
      <c r="J193">
        <v>0</v>
      </c>
      <c r="K193">
        <v>35.028142000000003</v>
      </c>
      <c r="L193">
        <v>-97.255610999999988</v>
      </c>
      <c r="M193" s="5">
        <f>ACOS(COS(RADIANS(90-$P$2)) *COS(RADIANS(90-Table2248[[#This Row],[Latitude]])) +SIN(RADIANS(90-$P$2)) *SIN(RADIANS(90-Table2248[[#This Row],[Latitude]])) *COS(RADIANS($Q$2-Table2248[[#This Row],[Longitude]]))) *3958.756</f>
        <v>16.360536167469984</v>
      </c>
      <c r="N193" s="5">
        <f>Table22[[#This Row],[Permit Approval Date]]-Table22[[#This Row],[Permit Submitted Date]]</f>
        <v>6</v>
      </c>
    </row>
    <row r="194" spans="1:14" hidden="1">
      <c r="A194" t="str">
        <f>"Norman"</f>
        <v>Norman</v>
      </c>
      <c r="B194">
        <v>0</v>
      </c>
      <c r="D194">
        <v>1</v>
      </c>
      <c r="E194">
        <v>16</v>
      </c>
      <c r="F194" s="1">
        <v>42970</v>
      </c>
      <c r="G194" s="1">
        <v>42970</v>
      </c>
      <c r="H194">
        <v>3</v>
      </c>
      <c r="I194">
        <v>28.04</v>
      </c>
      <c r="J194">
        <v>0</v>
      </c>
      <c r="K194">
        <v>36.002937899999999</v>
      </c>
      <c r="L194">
        <v>-97.346161600000002</v>
      </c>
      <c r="M194" s="5">
        <f>ACOS(COS(RADIANS(90-$P$2)) *COS(RADIANS(90-Table2248[[#This Row],[Latitude]])) +SIN(RADIANS(90-$P$2)) *SIN(RADIANS(90-Table2248[[#This Row],[Latitude]])) *COS(RADIANS($Q$2-Table2248[[#This Row],[Longitude]]))) *3958.756</f>
        <v>55.346772048503162</v>
      </c>
      <c r="N194" s="5">
        <f>Table22[[#This Row],[Permit Approval Date]]-Table22[[#This Row],[Permit Submitted Date]]</f>
        <v>6</v>
      </c>
    </row>
    <row r="195" spans="1:14" hidden="1">
      <c r="A195" t="str">
        <f>"Norman"</f>
        <v>Norman</v>
      </c>
      <c r="B195">
        <v>0</v>
      </c>
      <c r="D195">
        <v>1</v>
      </c>
      <c r="E195">
        <v>16</v>
      </c>
      <c r="F195" s="1">
        <v>42976</v>
      </c>
      <c r="G195" s="1">
        <v>42976</v>
      </c>
      <c r="H195">
        <v>8</v>
      </c>
      <c r="I195">
        <v>64.06</v>
      </c>
      <c r="J195">
        <v>0</v>
      </c>
      <c r="K195">
        <v>34.982937899999996</v>
      </c>
      <c r="L195">
        <v>-97.396161599999999</v>
      </c>
      <c r="M195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195" s="5">
        <f>Table22[[#This Row],[Permit Approval Date]]-Table22[[#This Row],[Permit Submitted Date]]</f>
        <v>10</v>
      </c>
    </row>
    <row r="196" spans="1:14">
      <c r="A196" t="str">
        <f>"Norman"</f>
        <v>Norman</v>
      </c>
      <c r="B196">
        <v>1</v>
      </c>
      <c r="D196">
        <v>1</v>
      </c>
      <c r="E196">
        <v>16</v>
      </c>
      <c r="F196" s="1">
        <v>42978</v>
      </c>
      <c r="G196" s="1">
        <v>42993</v>
      </c>
      <c r="H196">
        <v>7</v>
      </c>
      <c r="I196">
        <v>39.72</v>
      </c>
      <c r="J196">
        <v>4.5</v>
      </c>
      <c r="K196">
        <v>35.170055100000098</v>
      </c>
      <c r="L196">
        <v>-97.462210400000004</v>
      </c>
      <c r="M196" s="5">
        <f>ACOS(COS(RADIANS(90-$P$2)) *COS(RADIANS(90-Table2248[[#This Row],[Latitude]])) +SIN(RADIANS(90-$P$2)) *SIN(RADIANS(90-Table2248[[#This Row],[Latitude]])) *COS(RADIANS($Q$2-Table2248[[#This Row],[Longitude]]))) *3958.756</f>
        <v>2.6394802156242476</v>
      </c>
      <c r="N196" s="5">
        <f>Table22[[#This Row],[Permit Approval Date]]-Table22[[#This Row],[Permit Submitted Date]]</f>
        <v>0</v>
      </c>
    </row>
    <row r="197" spans="1:14">
      <c r="A197" t="str">
        <f>"Norman"</f>
        <v>Norman</v>
      </c>
      <c r="B197">
        <v>1</v>
      </c>
      <c r="D197">
        <v>1</v>
      </c>
      <c r="E197">
        <v>16</v>
      </c>
      <c r="F197" s="1">
        <v>42986</v>
      </c>
      <c r="G197" s="1">
        <v>42989</v>
      </c>
      <c r="H197">
        <v>9</v>
      </c>
      <c r="I197">
        <v>59.050000000000004</v>
      </c>
      <c r="J197">
        <v>0</v>
      </c>
      <c r="K197">
        <v>35.028142000000003</v>
      </c>
      <c r="L197">
        <v>-97.255610999999988</v>
      </c>
      <c r="M197" s="5">
        <f>ACOS(COS(RADIANS(90-$P$2)) *COS(RADIANS(90-Table2248[[#This Row],[Latitude]])) +SIN(RADIANS(90-$P$2)) *SIN(RADIANS(90-Table2248[[#This Row],[Latitude]])) *COS(RADIANS($Q$2-Table2248[[#This Row],[Longitude]]))) *3958.756</f>
        <v>16.360536167469984</v>
      </c>
      <c r="N197" s="5">
        <f>Table22[[#This Row],[Permit Approval Date]]-Table22[[#This Row],[Permit Submitted Date]]</f>
        <v>0</v>
      </c>
    </row>
    <row r="198" spans="1:14">
      <c r="A198" t="str">
        <f>"Norman"</f>
        <v>Norman</v>
      </c>
      <c r="B198">
        <v>1</v>
      </c>
      <c r="D198">
        <v>1</v>
      </c>
      <c r="E198">
        <v>16</v>
      </c>
      <c r="F198" s="1">
        <v>42989</v>
      </c>
      <c r="G198" s="1">
        <v>42990</v>
      </c>
      <c r="H198">
        <v>6</v>
      </c>
      <c r="I198">
        <v>46.48</v>
      </c>
      <c r="J198">
        <v>0</v>
      </c>
      <c r="K198">
        <v>35.308142000000004</v>
      </c>
      <c r="L198">
        <v>-97.335610999999986</v>
      </c>
      <c r="M198" s="5">
        <f>ACOS(COS(RADIANS(90-$P$2)) *COS(RADIANS(90-Table2248[[#This Row],[Latitude]])) +SIN(RADIANS(90-$P$2)) *SIN(RADIANS(90-Table2248[[#This Row],[Latitude]])) *COS(RADIANS($Q$2-Table2248[[#This Row],[Longitude]]))) *3958.756</f>
        <v>9.4320747411368799</v>
      </c>
      <c r="N198" s="5">
        <f>Table22[[#This Row],[Permit Approval Date]]-Table22[[#This Row],[Permit Submitted Date]]</f>
        <v>0</v>
      </c>
    </row>
    <row r="199" spans="1:14">
      <c r="A199" t="str">
        <f>"Norman"</f>
        <v>Norman</v>
      </c>
      <c r="B199">
        <v>1</v>
      </c>
      <c r="D199">
        <v>1</v>
      </c>
      <c r="E199">
        <v>16</v>
      </c>
      <c r="F199" s="1">
        <v>42990</v>
      </c>
      <c r="G199" s="1">
        <v>42990</v>
      </c>
      <c r="H199">
        <v>4</v>
      </c>
      <c r="I199">
        <v>30.23</v>
      </c>
      <c r="J199">
        <v>0</v>
      </c>
      <c r="K199">
        <v>35.200955</v>
      </c>
      <c r="L199">
        <v>-97.271640000000005</v>
      </c>
      <c r="M199" s="5">
        <f>ACOS(COS(RADIANS(90-$P$2)) *COS(RADIANS(90-Table2248[[#This Row],[Latitude]])) +SIN(RADIANS(90-$P$2)) *SIN(RADIANS(90-Table2248[[#This Row],[Latitude]])) *COS(RADIANS($Q$2-Table2248[[#This Row],[Longitude]]))) *3958.756</f>
        <v>9.8850734191735814</v>
      </c>
      <c r="N199" s="5">
        <f>Table22[[#This Row],[Permit Approval Date]]-Table22[[#This Row],[Permit Submitted Date]]</f>
        <v>2</v>
      </c>
    </row>
    <row r="200" spans="1:14">
      <c r="A200" t="str">
        <f>"Norman"</f>
        <v>Norman</v>
      </c>
      <c r="B200">
        <v>1</v>
      </c>
      <c r="D200">
        <v>1</v>
      </c>
      <c r="E200">
        <v>16</v>
      </c>
      <c r="F200" s="1">
        <v>42992</v>
      </c>
      <c r="G200" s="1">
        <v>42992</v>
      </c>
      <c r="H200">
        <v>8</v>
      </c>
      <c r="I200">
        <v>63.43</v>
      </c>
      <c r="J200">
        <v>0</v>
      </c>
      <c r="K200">
        <v>35.220954999999996</v>
      </c>
      <c r="L200">
        <v>-97.571640000000002</v>
      </c>
      <c r="M200" s="5">
        <f>ACOS(COS(RADIANS(90-$P$2)) *COS(RADIANS(90-Table2248[[#This Row],[Latitude]])) +SIN(RADIANS(90-$P$2)) *SIN(RADIANS(90-Table2248[[#This Row],[Latitude]])) *COS(RADIANS($Q$2-Table2248[[#This Row],[Longitude]]))) *3958.756</f>
        <v>7.1319709776348947</v>
      </c>
      <c r="N200" s="5">
        <f>Table22[[#This Row],[Permit Approval Date]]-Table22[[#This Row],[Permit Submitted Date]]</f>
        <v>2</v>
      </c>
    </row>
    <row r="201" spans="1:14">
      <c r="A201" t="str">
        <f>"Norman"</f>
        <v>Norman</v>
      </c>
      <c r="B201">
        <v>1</v>
      </c>
      <c r="D201">
        <v>1</v>
      </c>
      <c r="E201">
        <v>16</v>
      </c>
      <c r="F201" s="1">
        <v>43000</v>
      </c>
      <c r="G201" s="1">
        <v>43025</v>
      </c>
      <c r="H201">
        <v>3</v>
      </c>
      <c r="I201">
        <v>32.75</v>
      </c>
      <c r="J201">
        <v>0</v>
      </c>
      <c r="K201">
        <v>35.200296100000003</v>
      </c>
      <c r="L201">
        <v>-97.456200200000012</v>
      </c>
      <c r="M201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201" s="5">
        <f>Table22[[#This Row],[Permit Approval Date]]-Table22[[#This Row],[Permit Submitted Date]]</f>
        <v>2</v>
      </c>
    </row>
    <row r="202" spans="1:14">
      <c r="A202" t="str">
        <f>"Norman"</f>
        <v>Norman</v>
      </c>
      <c r="B202">
        <v>1</v>
      </c>
      <c r="D202">
        <v>1</v>
      </c>
      <c r="E202">
        <v>16</v>
      </c>
      <c r="F202" s="1">
        <v>43000</v>
      </c>
      <c r="G202" s="1">
        <v>43000</v>
      </c>
      <c r="H202">
        <v>6</v>
      </c>
      <c r="I202">
        <v>30.599999999999998</v>
      </c>
      <c r="J202">
        <v>0</v>
      </c>
      <c r="K202">
        <v>35.443925</v>
      </c>
      <c r="L202">
        <v>-97.619213999999999</v>
      </c>
      <c r="M202" s="5">
        <f>ACOS(COS(RADIANS(90-$P$2)) *COS(RADIANS(90-Table2248[[#This Row],[Latitude]])) +SIN(RADIANS(90-$P$2)) *SIN(RADIANS(90-Table2248[[#This Row],[Latitude]])) *COS(RADIANS($Q$2-Table2248[[#This Row],[Longitude]]))) *3958.756</f>
        <v>19.098404895161835</v>
      </c>
      <c r="N202" s="5">
        <f>Table22[[#This Row],[Permit Approval Date]]-Table22[[#This Row],[Permit Submitted Date]]</f>
        <v>0</v>
      </c>
    </row>
    <row r="203" spans="1:14">
      <c r="A203" t="str">
        <f>"Norman"</f>
        <v>Norman</v>
      </c>
      <c r="B203">
        <v>1</v>
      </c>
      <c r="C203">
        <v>1</v>
      </c>
      <c r="D203">
        <v>2</v>
      </c>
      <c r="E203">
        <v>16</v>
      </c>
      <c r="F203" s="1">
        <v>43006</v>
      </c>
      <c r="G203" s="1">
        <v>43006</v>
      </c>
      <c r="H203">
        <v>13</v>
      </c>
      <c r="I203">
        <v>59.7</v>
      </c>
      <c r="J203">
        <v>13.370000000000001</v>
      </c>
      <c r="K203">
        <v>35.260556999999999</v>
      </c>
      <c r="L203">
        <v>-97.540181399999994</v>
      </c>
      <c r="M203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203" s="5">
        <f>Table22[[#This Row],[Permit Approval Date]]-Table22[[#This Row],[Permit Submitted Date]]</f>
        <v>0</v>
      </c>
    </row>
    <row r="204" spans="1:14">
      <c r="A204" t="str">
        <f>"Norman"</f>
        <v>Norman</v>
      </c>
      <c r="B204">
        <v>1</v>
      </c>
      <c r="D204">
        <v>1</v>
      </c>
      <c r="E204">
        <v>16</v>
      </c>
      <c r="F204" s="1">
        <v>43007</v>
      </c>
      <c r="G204" s="1">
        <v>43011</v>
      </c>
      <c r="H204">
        <v>9</v>
      </c>
      <c r="I204">
        <v>77.069999999999993</v>
      </c>
      <c r="J204">
        <v>0</v>
      </c>
      <c r="K204">
        <v>35.120954999999995</v>
      </c>
      <c r="L204">
        <v>-97.541640000000001</v>
      </c>
      <c r="M204" s="5">
        <f>ACOS(COS(RADIANS(90-$P$2)) *COS(RADIANS(90-Table2248[[#This Row],[Latitude]])) +SIN(RADIANS(90-$P$2)) *SIN(RADIANS(90-Table2248[[#This Row],[Latitude]])) *COS(RADIANS($Q$2-Table2248[[#This Row],[Longitude]]))) *3958.756</f>
        <v>7.9618465204585229</v>
      </c>
      <c r="N204" s="5">
        <f>Table22[[#This Row],[Permit Approval Date]]-Table22[[#This Row],[Permit Submitted Date]]</f>
        <v>0</v>
      </c>
    </row>
    <row r="205" spans="1:14">
      <c r="A205" t="str">
        <f>"Norman"</f>
        <v>Norman</v>
      </c>
      <c r="B205">
        <v>1</v>
      </c>
      <c r="D205">
        <v>1</v>
      </c>
      <c r="E205">
        <v>16</v>
      </c>
      <c r="F205" s="1">
        <v>43012</v>
      </c>
      <c r="G205" s="1">
        <v>43021</v>
      </c>
      <c r="H205">
        <v>6</v>
      </c>
      <c r="I205">
        <v>33</v>
      </c>
      <c r="J205">
        <v>8.98</v>
      </c>
      <c r="K205">
        <v>35.203924999999998</v>
      </c>
      <c r="L205">
        <v>-97.459214000000003</v>
      </c>
      <c r="M205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205" s="5">
        <f>Table22[[#This Row],[Permit Approval Date]]-Table22[[#This Row],[Permit Submitted Date]]</f>
        <v>0</v>
      </c>
    </row>
    <row r="206" spans="1:14">
      <c r="A206" t="str">
        <f>"Norman"</f>
        <v>Norman</v>
      </c>
      <c r="B206">
        <v>1</v>
      </c>
      <c r="D206">
        <v>2</v>
      </c>
      <c r="E206">
        <v>16</v>
      </c>
      <c r="F206" s="1">
        <v>43013</v>
      </c>
      <c r="G206" s="1">
        <v>43013</v>
      </c>
      <c r="H206">
        <v>12</v>
      </c>
      <c r="I206">
        <v>70.3</v>
      </c>
      <c r="J206">
        <v>6.02</v>
      </c>
      <c r="K206">
        <v>35.220556999999999</v>
      </c>
      <c r="L206">
        <v>-97.410181399999999</v>
      </c>
      <c r="M206" s="5">
        <f>ACOS(COS(RADIANS(90-$P$2)) *COS(RADIANS(90-Table2248[[#This Row],[Latitude]])) +SIN(RADIANS(90-$P$2)) *SIN(RADIANS(90-Table2248[[#This Row],[Latitude]])) *COS(RADIANS($Q$2-Table2248[[#This Row],[Longitude]]))) *3958.756</f>
        <v>2.2875527722815843</v>
      </c>
      <c r="N206" s="5">
        <f>Table22[[#This Row],[Permit Approval Date]]-Table22[[#This Row],[Permit Submitted Date]]</f>
        <v>1</v>
      </c>
    </row>
    <row r="207" spans="1:14">
      <c r="A207" t="str">
        <f>"Norman"</f>
        <v>Norman</v>
      </c>
      <c r="B207">
        <v>1</v>
      </c>
      <c r="D207">
        <v>1</v>
      </c>
      <c r="E207">
        <v>16</v>
      </c>
      <c r="F207" s="1">
        <v>43014</v>
      </c>
      <c r="G207" s="1">
        <v>43014</v>
      </c>
      <c r="H207">
        <v>8</v>
      </c>
      <c r="I207">
        <v>52</v>
      </c>
      <c r="J207">
        <v>0</v>
      </c>
      <c r="K207">
        <v>35.200955</v>
      </c>
      <c r="L207">
        <v>-97.591639999999998</v>
      </c>
      <c r="M207" s="5">
        <f>ACOS(COS(RADIANS(90-$P$2)) *COS(RADIANS(90-Table2248[[#This Row],[Latitude]])) +SIN(RADIANS(90-$P$2)) *SIN(RADIANS(90-Table2248[[#This Row],[Latitude]])) *COS(RADIANS($Q$2-Table2248[[#This Row],[Longitude]]))) *3958.756</f>
        <v>8.1950444921859749</v>
      </c>
      <c r="N207" s="5">
        <f>Table22[[#This Row],[Permit Approval Date]]-Table22[[#This Row],[Permit Submitted Date]]</f>
        <v>0</v>
      </c>
    </row>
    <row r="208" spans="1:14" hidden="1">
      <c r="A208" t="str">
        <f>"Norman"</f>
        <v>Norman</v>
      </c>
      <c r="B208">
        <v>0</v>
      </c>
      <c r="D208">
        <v>1</v>
      </c>
      <c r="E208">
        <v>16</v>
      </c>
      <c r="F208" s="1">
        <v>43014</v>
      </c>
      <c r="G208" s="1">
        <v>43017</v>
      </c>
      <c r="H208">
        <v>4</v>
      </c>
      <c r="I208">
        <v>41.8</v>
      </c>
      <c r="J208">
        <v>0</v>
      </c>
      <c r="K208">
        <v>35.702937899999995</v>
      </c>
      <c r="L208">
        <v>-97.4261616</v>
      </c>
      <c r="M208" s="5">
        <f>ACOS(COS(RADIANS(90-$P$2)) *COS(RADIANS(90-Table2248[[#This Row],[Latitude]])) +SIN(RADIANS(90-$P$2)) *SIN(RADIANS(90-Table2248[[#This Row],[Latitude]])) *COS(RADIANS($Q$2-Table2248[[#This Row],[Longitude]]))) *3958.756</f>
        <v>34.349627017789345</v>
      </c>
      <c r="N208" s="5">
        <f>Table22[[#This Row],[Permit Approval Date]]-Table22[[#This Row],[Permit Submitted Date]]</f>
        <v>7</v>
      </c>
    </row>
    <row r="209" spans="1:14">
      <c r="A209" t="str">
        <f>"Norman"</f>
        <v>Norman</v>
      </c>
      <c r="B209">
        <v>1</v>
      </c>
      <c r="D209">
        <v>1</v>
      </c>
      <c r="E209">
        <v>16</v>
      </c>
      <c r="F209" s="1">
        <v>43018</v>
      </c>
      <c r="G209" s="1">
        <v>43025</v>
      </c>
      <c r="H209">
        <v>4</v>
      </c>
      <c r="I209">
        <v>43.18</v>
      </c>
      <c r="J209">
        <v>0</v>
      </c>
      <c r="K209">
        <v>35.303925</v>
      </c>
      <c r="L209">
        <v>-97.339213999999998</v>
      </c>
      <c r="M209" s="5">
        <f>ACOS(COS(RADIANS(90-$P$2)) *COS(RADIANS(90-Table2248[[#This Row],[Latitude]])) +SIN(RADIANS(90-$P$2)) *SIN(RADIANS(90-Table2248[[#This Row],[Latitude]])) *COS(RADIANS($Q$2-Table2248[[#This Row],[Longitude]]))) *3958.756</f>
        <v>9.079433648522528</v>
      </c>
      <c r="N209" s="5">
        <f>Table22[[#This Row],[Permit Approval Date]]-Table22[[#This Row],[Permit Submitted Date]]</f>
        <v>0</v>
      </c>
    </row>
    <row r="210" spans="1:14">
      <c r="A210" t="str">
        <f>"Norman"</f>
        <v>Norman</v>
      </c>
      <c r="B210">
        <v>1</v>
      </c>
      <c r="D210">
        <v>1</v>
      </c>
      <c r="E210">
        <v>16</v>
      </c>
      <c r="F210" s="1">
        <v>43018</v>
      </c>
      <c r="G210" s="1">
        <v>43021</v>
      </c>
      <c r="H210">
        <v>4</v>
      </c>
      <c r="I210">
        <v>34.529999999999994</v>
      </c>
      <c r="J210">
        <v>0</v>
      </c>
      <c r="K210">
        <v>35.131928299999998</v>
      </c>
      <c r="L210">
        <v>-97.186524599999998</v>
      </c>
      <c r="M210" s="5">
        <f>ACOS(COS(RADIANS(90-$P$2)) *COS(RADIANS(90-Table2248[[#This Row],[Latitude]])) +SIN(RADIANS(90-$P$2)) *SIN(RADIANS(90-Table2248[[#This Row],[Latitude]])) *COS(RADIANS($Q$2-Table2248[[#This Row],[Longitude]]))) *3958.756</f>
        <v>15.557866313422458</v>
      </c>
      <c r="N210" s="5">
        <f>Table22[[#This Row],[Permit Approval Date]]-Table22[[#This Row],[Permit Submitted Date]]</f>
        <v>3</v>
      </c>
    </row>
    <row r="211" spans="1:14">
      <c r="A211" t="str">
        <f>"Norman"</f>
        <v>Norman</v>
      </c>
      <c r="B211">
        <v>1</v>
      </c>
      <c r="D211">
        <v>1</v>
      </c>
      <c r="E211">
        <v>16</v>
      </c>
      <c r="F211" s="1">
        <v>43020</v>
      </c>
      <c r="G211" s="1">
        <v>43020</v>
      </c>
      <c r="H211">
        <v>10</v>
      </c>
      <c r="I211">
        <v>69</v>
      </c>
      <c r="J211">
        <v>0</v>
      </c>
      <c r="K211">
        <v>35.220954999999996</v>
      </c>
      <c r="L211">
        <v>-97.571640000000002</v>
      </c>
      <c r="M211" s="5">
        <f>ACOS(COS(RADIANS(90-$P$2)) *COS(RADIANS(90-Table2248[[#This Row],[Latitude]])) +SIN(RADIANS(90-$P$2)) *SIN(RADIANS(90-Table2248[[#This Row],[Latitude]])) *COS(RADIANS($Q$2-Table2248[[#This Row],[Longitude]]))) *3958.756</f>
        <v>7.1319709776348947</v>
      </c>
      <c r="N211" s="5">
        <f>Table22[[#This Row],[Permit Approval Date]]-Table22[[#This Row],[Permit Submitted Date]]</f>
        <v>0</v>
      </c>
    </row>
    <row r="212" spans="1:14">
      <c r="A212" t="str">
        <f>"Norman"</f>
        <v>Norman</v>
      </c>
      <c r="B212">
        <v>1</v>
      </c>
      <c r="D212">
        <v>1</v>
      </c>
      <c r="E212">
        <v>16</v>
      </c>
      <c r="F212" s="1">
        <v>43027</v>
      </c>
      <c r="G212" s="1">
        <v>43033</v>
      </c>
      <c r="H212">
        <v>4</v>
      </c>
      <c r="I212">
        <v>25.5</v>
      </c>
      <c r="J212">
        <v>2.5</v>
      </c>
      <c r="K212">
        <v>35.153925000000001</v>
      </c>
      <c r="L212">
        <v>-97.259214</v>
      </c>
      <c r="M212" s="5">
        <f>ACOS(COS(RADIANS(90-$P$2)) *COS(RADIANS(90-Table2248[[#This Row],[Latitude]])) +SIN(RADIANS(90-$P$2)) *SIN(RADIANS(90-Table2248[[#This Row],[Latitude]])) *COS(RADIANS($Q$2-Table2248[[#This Row],[Longitude]]))) *3958.756</f>
        <v>11.179780205376034</v>
      </c>
      <c r="N212" s="5">
        <f>Table22[[#This Row],[Permit Approval Date]]-Table22[[#This Row],[Permit Submitted Date]]</f>
        <v>0</v>
      </c>
    </row>
    <row r="213" spans="1:14">
      <c r="A213" t="str">
        <f>"Norman"</f>
        <v>Norman</v>
      </c>
      <c r="B213">
        <v>1</v>
      </c>
      <c r="C213">
        <v>1</v>
      </c>
      <c r="D213">
        <v>1</v>
      </c>
      <c r="E213">
        <v>16</v>
      </c>
      <c r="F213" s="1">
        <v>43041</v>
      </c>
      <c r="G213" s="1">
        <v>43041</v>
      </c>
      <c r="H213">
        <v>7</v>
      </c>
      <c r="I213">
        <v>31.63</v>
      </c>
      <c r="J213">
        <v>25.17</v>
      </c>
      <c r="K213">
        <v>35.271928299999999</v>
      </c>
      <c r="L213">
        <v>-97.1065246</v>
      </c>
      <c r="M213" s="5">
        <f>ACOS(COS(RADIANS(90-$P$2)) *COS(RADIANS(90-Table2248[[#This Row],[Latitude]])) +SIN(RADIANS(90-$P$2)) *SIN(RADIANS(90-Table2248[[#This Row],[Latitude]])) *COS(RADIANS($Q$2-Table2248[[#This Row],[Longitude]]))) *3958.756</f>
        <v>19.724315820274992</v>
      </c>
      <c r="N213" s="5">
        <f>Table22[[#This Row],[Permit Approval Date]]-Table22[[#This Row],[Permit Submitted Date]]</f>
        <v>11</v>
      </c>
    </row>
    <row r="214" spans="1:14">
      <c r="A214" t="str">
        <f>"Norman"</f>
        <v>Norman</v>
      </c>
      <c r="B214">
        <v>1</v>
      </c>
      <c r="D214">
        <v>1</v>
      </c>
      <c r="E214">
        <v>16</v>
      </c>
      <c r="F214" s="1">
        <v>43041</v>
      </c>
      <c r="G214" s="1">
        <v>43053</v>
      </c>
      <c r="H214">
        <v>12</v>
      </c>
      <c r="I214">
        <v>85.080000000000013</v>
      </c>
      <c r="J214">
        <v>3.48</v>
      </c>
      <c r="K214">
        <v>35.422937899999994</v>
      </c>
      <c r="L214">
        <v>-97.106161600000007</v>
      </c>
      <c r="M214" s="5">
        <f>ACOS(COS(RADIANS(90-$P$2)) *COS(RADIANS(90-Table2248[[#This Row],[Latitude]])) +SIN(RADIANS(90-$P$2)) *SIN(RADIANS(90-Table2248[[#This Row],[Latitude]])) *COS(RADIANS($Q$2-Table2248[[#This Row],[Longitude]]))) *3958.756</f>
        <v>24.350899798056059</v>
      </c>
      <c r="N214" s="5">
        <f>Table22[[#This Row],[Permit Approval Date]]-Table22[[#This Row],[Permit Submitted Date]]</f>
        <v>1</v>
      </c>
    </row>
    <row r="215" spans="1:14">
      <c r="A215" t="str">
        <f>"Norman"</f>
        <v>Norman</v>
      </c>
      <c r="B215">
        <v>1</v>
      </c>
      <c r="D215">
        <v>1</v>
      </c>
      <c r="E215">
        <v>16</v>
      </c>
      <c r="F215" s="1">
        <v>43041</v>
      </c>
      <c r="G215" s="1">
        <v>43053</v>
      </c>
      <c r="H215">
        <v>12</v>
      </c>
      <c r="I215">
        <v>85.08</v>
      </c>
      <c r="J215">
        <v>3.48</v>
      </c>
      <c r="K215">
        <v>35.422937899999994</v>
      </c>
      <c r="L215">
        <v>-97.106161600000007</v>
      </c>
      <c r="M215" s="5">
        <f>ACOS(COS(RADIANS(90-$P$2)) *COS(RADIANS(90-Table2248[[#This Row],[Latitude]])) +SIN(RADIANS(90-$P$2)) *SIN(RADIANS(90-Table2248[[#This Row],[Latitude]])) *COS(RADIANS($Q$2-Table2248[[#This Row],[Longitude]]))) *3958.756</f>
        <v>24.350899798056059</v>
      </c>
      <c r="N215" s="5">
        <f>Table22[[#This Row],[Permit Approval Date]]-Table22[[#This Row],[Permit Submitted Date]]</f>
        <v>0</v>
      </c>
    </row>
    <row r="216" spans="1:14" hidden="1">
      <c r="A216" t="str">
        <f>"Norman"</f>
        <v>Norman</v>
      </c>
      <c r="B216">
        <v>0</v>
      </c>
      <c r="D216">
        <v>1</v>
      </c>
      <c r="E216">
        <v>16</v>
      </c>
      <c r="F216" s="1">
        <v>43045</v>
      </c>
      <c r="G216" s="1">
        <v>43048</v>
      </c>
      <c r="H216">
        <v>6</v>
      </c>
      <c r="I216">
        <v>35.410000000000004</v>
      </c>
      <c r="J216">
        <v>3.93</v>
      </c>
      <c r="K216">
        <v>35.032937899999993</v>
      </c>
      <c r="L216">
        <v>-97.356161600000007</v>
      </c>
      <c r="M216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216" s="5">
        <f>Table22[[#This Row],[Permit Approval Date]]-Table22[[#This Row],[Permit Submitted Date]]</f>
        <v>6</v>
      </c>
    </row>
    <row r="217" spans="1:14" hidden="1">
      <c r="A217" t="str">
        <f>"Norman"</f>
        <v>Norman</v>
      </c>
      <c r="B217">
        <v>0</v>
      </c>
      <c r="D217">
        <v>1</v>
      </c>
      <c r="E217">
        <v>16</v>
      </c>
      <c r="F217" s="1">
        <v>43052</v>
      </c>
      <c r="G217" s="1">
        <v>43061</v>
      </c>
      <c r="H217">
        <v>4</v>
      </c>
      <c r="I217">
        <v>42.25</v>
      </c>
      <c r="J217">
        <v>0</v>
      </c>
      <c r="K217">
        <v>35.222937899999998</v>
      </c>
      <c r="L217">
        <v>-97.096161600000002</v>
      </c>
      <c r="M217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217" s="5">
        <f>Table22[[#This Row],[Permit Approval Date]]-Table22[[#This Row],[Permit Submitted Date]]</f>
        <v>7</v>
      </c>
    </row>
    <row r="218" spans="1:14" hidden="1">
      <c r="A218" t="str">
        <f>"Norman"</f>
        <v>Norman</v>
      </c>
      <c r="B218">
        <v>0</v>
      </c>
      <c r="D218">
        <v>1</v>
      </c>
      <c r="E218">
        <v>16</v>
      </c>
      <c r="F218" s="1">
        <v>43054</v>
      </c>
      <c r="G218" s="1">
        <v>43054</v>
      </c>
      <c r="H218">
        <v>7</v>
      </c>
      <c r="I218">
        <v>49.25</v>
      </c>
      <c r="J218">
        <v>0</v>
      </c>
      <c r="K218">
        <v>35.232937899999996</v>
      </c>
      <c r="L218">
        <v>-97.006161599999999</v>
      </c>
      <c r="M218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218" s="5">
        <f>Table22[[#This Row],[Permit Approval Date]]-Table22[[#This Row],[Permit Submitted Date]]</f>
        <v>1</v>
      </c>
    </row>
    <row r="219" spans="1:14" hidden="1">
      <c r="A219" t="str">
        <f>"Norman"</f>
        <v>Norman</v>
      </c>
      <c r="B219">
        <v>0</v>
      </c>
      <c r="D219">
        <v>1</v>
      </c>
      <c r="E219">
        <v>16</v>
      </c>
      <c r="F219" s="1">
        <v>43066</v>
      </c>
      <c r="G219" s="1">
        <v>43066</v>
      </c>
      <c r="H219">
        <v>4</v>
      </c>
      <c r="I219">
        <v>28.019999999999996</v>
      </c>
      <c r="J219">
        <v>0</v>
      </c>
      <c r="K219">
        <v>35.082937899999997</v>
      </c>
      <c r="L219">
        <v>-97.616161599999998</v>
      </c>
      <c r="M219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219" s="5">
        <f>Table22[[#This Row],[Permit Approval Date]]-Table22[[#This Row],[Permit Submitted Date]]</f>
        <v>15</v>
      </c>
    </row>
    <row r="220" spans="1:14" hidden="1">
      <c r="A220" t="str">
        <f>"Norman"</f>
        <v>Norman</v>
      </c>
      <c r="B220">
        <v>0</v>
      </c>
      <c r="D220">
        <v>1</v>
      </c>
      <c r="E220">
        <v>16</v>
      </c>
      <c r="F220" s="1">
        <v>43068</v>
      </c>
      <c r="G220" s="1">
        <v>43074</v>
      </c>
      <c r="H220">
        <v>3</v>
      </c>
      <c r="I220">
        <v>22.15</v>
      </c>
      <c r="J220">
        <v>0</v>
      </c>
      <c r="K220">
        <v>35.482937899999996</v>
      </c>
      <c r="L220">
        <v>-97.206161600000001</v>
      </c>
      <c r="M220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220" s="5">
        <f>Table22[[#This Row],[Permit Approval Date]]-Table22[[#This Row],[Permit Submitted Date]]</f>
        <v>5</v>
      </c>
    </row>
    <row r="221" spans="1:14">
      <c r="A221" t="str">
        <f>"Norman"</f>
        <v>Norman</v>
      </c>
      <c r="B221">
        <v>1</v>
      </c>
      <c r="D221">
        <v>1</v>
      </c>
      <c r="E221">
        <v>16</v>
      </c>
      <c r="F221" s="1">
        <v>43080</v>
      </c>
      <c r="G221" s="1">
        <v>43087</v>
      </c>
      <c r="H221">
        <v>5</v>
      </c>
      <c r="I221">
        <v>42.43</v>
      </c>
      <c r="J221">
        <v>0</v>
      </c>
      <c r="K221">
        <v>35.235301499999998</v>
      </c>
      <c r="L221">
        <v>-97.406652800000003</v>
      </c>
      <c r="M221" s="5">
        <f>ACOS(COS(RADIANS(90-$P$2)) *COS(RADIANS(90-Table2248[[#This Row],[Latitude]])) +SIN(RADIANS(90-$P$2)) *SIN(RADIANS(90-Table2248[[#This Row],[Latitude]])) *COS(RADIANS($Q$2-Table2248[[#This Row],[Longitude]]))) *3958.756</f>
        <v>3.0279531723255011</v>
      </c>
      <c r="N221" s="5">
        <f>Table22[[#This Row],[Permit Approval Date]]-Table22[[#This Row],[Permit Submitted Date]]</f>
        <v>13</v>
      </c>
    </row>
    <row r="222" spans="1:14">
      <c r="A222" t="str">
        <f>"Norman"</f>
        <v>Norman</v>
      </c>
      <c r="B222">
        <v>1</v>
      </c>
      <c r="D222">
        <v>1</v>
      </c>
      <c r="E222">
        <v>16</v>
      </c>
      <c r="F222" s="1">
        <v>43081</v>
      </c>
      <c r="G222" s="1">
        <v>43090</v>
      </c>
      <c r="H222">
        <v>1</v>
      </c>
      <c r="I222">
        <v>9</v>
      </c>
      <c r="J222">
        <v>0</v>
      </c>
      <c r="K222">
        <v>35.278142000000003</v>
      </c>
      <c r="L222">
        <v>-97.385610999999997</v>
      </c>
      <c r="M222" s="5">
        <f>ACOS(COS(RADIANS(90-$P$2)) *COS(RADIANS(90-Table2248[[#This Row],[Latitude]])) +SIN(RADIANS(90-$P$2)) *SIN(RADIANS(90-Table2248[[#This Row],[Latitude]])) *COS(RADIANS($Q$2-Table2248[[#This Row],[Longitude]]))) *3958.756</f>
        <v>6.0539312557402871</v>
      </c>
      <c r="N222" s="5">
        <f>Table22[[#This Row],[Permit Approval Date]]-Table22[[#This Row],[Permit Submitted Date]]</f>
        <v>7</v>
      </c>
    </row>
    <row r="223" spans="1:14" hidden="1">
      <c r="A223" t="str">
        <f>"Norman"</f>
        <v>Norman</v>
      </c>
      <c r="B223">
        <v>0</v>
      </c>
      <c r="D223">
        <v>1</v>
      </c>
      <c r="E223">
        <v>17</v>
      </c>
      <c r="F223" s="1">
        <v>42377</v>
      </c>
      <c r="G223" s="1">
        <v>42377</v>
      </c>
      <c r="H223">
        <v>17</v>
      </c>
      <c r="I223">
        <v>121</v>
      </c>
      <c r="J223">
        <v>0</v>
      </c>
      <c r="K223">
        <v>35.102937899999993</v>
      </c>
      <c r="L223">
        <v>-97.756161599999999</v>
      </c>
      <c r="M223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223" s="5">
        <f>Table22[[#This Row],[Permit Approval Date]]-Table22[[#This Row],[Permit Submitted Date]]</f>
        <v>0</v>
      </c>
    </row>
    <row r="224" spans="1:14" hidden="1">
      <c r="A224" t="str">
        <f>"Norman"</f>
        <v>Norman</v>
      </c>
      <c r="B224">
        <v>0</v>
      </c>
      <c r="D224">
        <v>1</v>
      </c>
      <c r="E224">
        <v>17</v>
      </c>
      <c r="F224" s="1">
        <v>42390</v>
      </c>
      <c r="G224" s="1">
        <v>42390</v>
      </c>
      <c r="H224">
        <v>2</v>
      </c>
      <c r="I224">
        <v>17.5</v>
      </c>
      <c r="J224">
        <v>0</v>
      </c>
      <c r="K224">
        <v>35.902937899999998</v>
      </c>
      <c r="L224">
        <v>-97.716161600000007</v>
      </c>
      <c r="M224" s="5">
        <f>ACOS(COS(RADIANS(90-$P$2)) *COS(RADIANS(90-Table2248[[#This Row],[Latitude]])) +SIN(RADIANS(90-$P$2)) *SIN(RADIANS(90-Table2248[[#This Row],[Latitude]])) *COS(RADIANS($Q$2-Table2248[[#This Row],[Longitude]]))) *3958.756</f>
        <v>50.476576746280514</v>
      </c>
      <c r="N224" s="5">
        <f>Table22[[#This Row],[Permit Approval Date]]-Table22[[#This Row],[Permit Submitted Date]]</f>
        <v>4</v>
      </c>
    </row>
    <row r="225" spans="1:14" hidden="1">
      <c r="A225" t="str">
        <f>"Norman"</f>
        <v>Norman</v>
      </c>
      <c r="B225">
        <v>0</v>
      </c>
      <c r="D225">
        <v>1</v>
      </c>
      <c r="E225">
        <v>17</v>
      </c>
      <c r="F225" s="1">
        <v>42394</v>
      </c>
      <c r="G225" s="1">
        <v>42396</v>
      </c>
      <c r="H225">
        <v>7</v>
      </c>
      <c r="I225">
        <v>39</v>
      </c>
      <c r="J225">
        <v>0</v>
      </c>
      <c r="K225">
        <v>35.242937899999994</v>
      </c>
      <c r="L225">
        <v>-97.636161600000008</v>
      </c>
      <c r="M225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225" s="5">
        <f>Table22[[#This Row],[Permit Approval Date]]-Table22[[#This Row],[Permit Submitted Date]]</f>
        <v>0</v>
      </c>
    </row>
    <row r="226" spans="1:14" hidden="1">
      <c r="A226" t="str">
        <f>"Norman"</f>
        <v>Norman</v>
      </c>
      <c r="B226">
        <v>0</v>
      </c>
      <c r="D226">
        <v>1</v>
      </c>
      <c r="E226">
        <v>17</v>
      </c>
      <c r="F226" s="1">
        <v>42411</v>
      </c>
      <c r="G226" s="1">
        <v>42411</v>
      </c>
      <c r="H226">
        <v>10</v>
      </c>
      <c r="I226">
        <v>63.5</v>
      </c>
      <c r="J226">
        <v>0</v>
      </c>
      <c r="K226">
        <v>35.472937899999998</v>
      </c>
      <c r="L226">
        <v>-97.026161599999995</v>
      </c>
      <c r="M226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226" s="5">
        <f>Table22[[#This Row],[Permit Approval Date]]-Table22[[#This Row],[Permit Submitted Date]]</f>
        <v>0</v>
      </c>
    </row>
    <row r="227" spans="1:14" hidden="1">
      <c r="A227" t="str">
        <f>"Norman"</f>
        <v>Norman</v>
      </c>
      <c r="B227">
        <v>0</v>
      </c>
      <c r="D227">
        <v>1</v>
      </c>
      <c r="E227">
        <v>17</v>
      </c>
      <c r="F227" s="1">
        <v>42419</v>
      </c>
      <c r="G227" s="1">
        <v>42419</v>
      </c>
      <c r="H227">
        <v>4</v>
      </c>
      <c r="I227">
        <v>38</v>
      </c>
      <c r="J227">
        <v>0</v>
      </c>
      <c r="K227">
        <v>35.192937899999997</v>
      </c>
      <c r="L227">
        <v>-97.496161600000008</v>
      </c>
      <c r="M227" s="5">
        <f>ACOS(COS(RADIANS(90-$P$2)) *COS(RADIANS(90-Table2248[[#This Row],[Latitude]])) +SIN(RADIANS(90-$P$2)) *SIN(RADIANS(90-Table2248[[#This Row],[Latitude]])) *COS(RADIANS($Q$2-Table2248[[#This Row],[Longitude]]))) *3958.756</f>
        <v>2.9406156746702079</v>
      </c>
      <c r="N227" s="5">
        <f>Table22[[#This Row],[Permit Approval Date]]-Table22[[#This Row],[Permit Submitted Date]]</f>
        <v>0</v>
      </c>
    </row>
    <row r="228" spans="1:14" hidden="1">
      <c r="A228" t="str">
        <f>"Norman"</f>
        <v>Norman</v>
      </c>
      <c r="B228">
        <v>0</v>
      </c>
      <c r="D228">
        <v>1</v>
      </c>
      <c r="E228">
        <v>17</v>
      </c>
      <c r="F228" s="1">
        <v>42422</v>
      </c>
      <c r="G228" s="1">
        <v>42422</v>
      </c>
      <c r="H228">
        <v>5</v>
      </c>
      <c r="I228">
        <v>39</v>
      </c>
      <c r="J228">
        <v>0</v>
      </c>
      <c r="K228">
        <v>34.962937899999993</v>
      </c>
      <c r="L228">
        <v>-97.966161600000007</v>
      </c>
      <c r="M228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228" s="5">
        <f>Table22[[#This Row],[Permit Approval Date]]-Table22[[#This Row],[Permit Submitted Date]]</f>
        <v>8</v>
      </c>
    </row>
    <row r="229" spans="1:14" hidden="1">
      <c r="A229" t="str">
        <f>"Norman"</f>
        <v>Norman</v>
      </c>
      <c r="B229">
        <v>0</v>
      </c>
      <c r="D229">
        <v>1</v>
      </c>
      <c r="E229">
        <v>17</v>
      </c>
      <c r="F229" s="1">
        <v>42431</v>
      </c>
      <c r="G229" s="1">
        <v>42437</v>
      </c>
      <c r="H229">
        <v>9</v>
      </c>
      <c r="I229">
        <v>79</v>
      </c>
      <c r="J229">
        <v>1.92</v>
      </c>
      <c r="K229">
        <v>35.362937899999999</v>
      </c>
      <c r="L229">
        <v>-97.236161600000003</v>
      </c>
      <c r="M229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229" s="5">
        <f>Table22[[#This Row],[Permit Approval Date]]-Table22[[#This Row],[Permit Submitted Date]]</f>
        <v>8</v>
      </c>
    </row>
    <row r="230" spans="1:14" hidden="1">
      <c r="A230" t="str">
        <f>"Norman"</f>
        <v>Norman</v>
      </c>
      <c r="B230">
        <v>0</v>
      </c>
      <c r="D230">
        <v>1</v>
      </c>
      <c r="E230">
        <v>17</v>
      </c>
      <c r="F230" s="1">
        <v>42453</v>
      </c>
      <c r="G230" s="1">
        <v>42453</v>
      </c>
      <c r="H230">
        <v>4</v>
      </c>
      <c r="I230">
        <v>36</v>
      </c>
      <c r="J230">
        <v>0</v>
      </c>
      <c r="K230">
        <v>34.782937899999993</v>
      </c>
      <c r="L230">
        <v>-98.076161600000006</v>
      </c>
      <c r="M230" s="5">
        <f>ACOS(COS(RADIANS(90-$P$2)) *COS(RADIANS(90-Table2248[[#This Row],[Latitude]])) +SIN(RADIANS(90-$P$2)) *SIN(RADIANS(90-Table2248[[#This Row],[Latitude]])) *COS(RADIANS($Q$2-Table2248[[#This Row],[Longitude]]))) *3958.756</f>
        <v>46.091469153605814</v>
      </c>
      <c r="N230" s="5">
        <f>Table22[[#This Row],[Permit Approval Date]]-Table22[[#This Row],[Permit Submitted Date]]</f>
        <v>7</v>
      </c>
    </row>
    <row r="231" spans="1:14" hidden="1">
      <c r="A231" t="str">
        <f>"Norman"</f>
        <v>Norman</v>
      </c>
      <c r="B231">
        <v>0</v>
      </c>
      <c r="D231">
        <v>1</v>
      </c>
      <c r="E231">
        <v>17</v>
      </c>
      <c r="F231" s="1">
        <v>42468</v>
      </c>
      <c r="G231" s="1">
        <v>42468</v>
      </c>
      <c r="H231">
        <v>4</v>
      </c>
      <c r="I231">
        <v>41</v>
      </c>
      <c r="J231">
        <v>0</v>
      </c>
      <c r="K231">
        <v>35.162937899999996</v>
      </c>
      <c r="L231">
        <v>-96.9261616</v>
      </c>
      <c r="M231" s="5">
        <f>ACOS(COS(RADIANS(90-$P$2)) *COS(RADIANS(90-Table2248[[#This Row],[Latitude]])) +SIN(RADIANS(90-$P$2)) *SIN(RADIANS(90-Table2248[[#This Row],[Latitude]])) *COS(RADIANS($Q$2-Table2248[[#This Row],[Longitude]]))) *3958.756</f>
        <v>29.540907678509793</v>
      </c>
      <c r="N231" s="5">
        <f>Table22[[#This Row],[Permit Approval Date]]-Table22[[#This Row],[Permit Submitted Date]]</f>
        <v>6</v>
      </c>
    </row>
    <row r="232" spans="1:14" hidden="1">
      <c r="A232" t="str">
        <f>"Norman"</f>
        <v>Norman</v>
      </c>
      <c r="B232">
        <v>0</v>
      </c>
      <c r="D232">
        <v>1</v>
      </c>
      <c r="E232">
        <v>17</v>
      </c>
      <c r="F232" s="1">
        <v>42495</v>
      </c>
      <c r="G232" s="1">
        <v>42500</v>
      </c>
      <c r="H232">
        <v>7</v>
      </c>
      <c r="I232">
        <v>46.48</v>
      </c>
      <c r="J232">
        <v>0</v>
      </c>
      <c r="K232">
        <v>34.942937899999997</v>
      </c>
      <c r="L232">
        <v>-97.766161600000004</v>
      </c>
      <c r="M232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232" s="5">
        <f>Table22[[#This Row],[Permit Approval Date]]-Table22[[#This Row],[Permit Submitted Date]]</f>
        <v>0</v>
      </c>
    </row>
    <row r="233" spans="1:14" hidden="1">
      <c r="A233" t="str">
        <f>"Norman"</f>
        <v>Norman</v>
      </c>
      <c r="B233">
        <v>0</v>
      </c>
      <c r="D233">
        <v>1</v>
      </c>
      <c r="E233">
        <v>17</v>
      </c>
      <c r="F233" s="1">
        <v>42522</v>
      </c>
      <c r="G233" s="1">
        <v>42527</v>
      </c>
      <c r="H233">
        <v>3</v>
      </c>
      <c r="I233">
        <v>24</v>
      </c>
      <c r="J233">
        <v>0</v>
      </c>
      <c r="K233">
        <v>35.032937899999993</v>
      </c>
      <c r="L233">
        <v>-97.296161600000005</v>
      </c>
      <c r="M233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233" s="5">
        <f>Table22[[#This Row],[Permit Approval Date]]-Table22[[#This Row],[Permit Submitted Date]]</f>
        <v>0</v>
      </c>
    </row>
    <row r="234" spans="1:14" hidden="1">
      <c r="A234" t="str">
        <f>"Norman"</f>
        <v>Norman</v>
      </c>
      <c r="B234">
        <v>0</v>
      </c>
      <c r="D234">
        <v>1</v>
      </c>
      <c r="E234">
        <v>17</v>
      </c>
      <c r="F234" s="1">
        <v>42548</v>
      </c>
      <c r="G234" s="1">
        <v>42548</v>
      </c>
      <c r="H234">
        <v>8</v>
      </c>
      <c r="I234">
        <v>60.33</v>
      </c>
      <c r="J234">
        <v>0</v>
      </c>
      <c r="K234">
        <v>34.902937899999998</v>
      </c>
      <c r="L234">
        <v>-97.886161600000008</v>
      </c>
      <c r="M234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234" s="5">
        <f>Table22[[#This Row],[Permit Approval Date]]-Table22[[#This Row],[Permit Submitted Date]]</f>
        <v>0</v>
      </c>
    </row>
    <row r="235" spans="1:14" hidden="1">
      <c r="A235" t="str">
        <f>"Norman"</f>
        <v>Norman</v>
      </c>
      <c r="B235">
        <v>0</v>
      </c>
      <c r="D235">
        <v>1</v>
      </c>
      <c r="E235">
        <v>17</v>
      </c>
      <c r="F235" s="1">
        <v>42569</v>
      </c>
      <c r="G235" s="1">
        <v>42569</v>
      </c>
      <c r="H235">
        <v>9</v>
      </c>
      <c r="I235">
        <v>69</v>
      </c>
      <c r="J235">
        <v>0</v>
      </c>
      <c r="K235">
        <v>34.962937899999993</v>
      </c>
      <c r="L235">
        <v>-97.966161600000007</v>
      </c>
      <c r="M235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235" s="5">
        <f>Table22[[#This Row],[Permit Approval Date]]-Table22[[#This Row],[Permit Submitted Date]]</f>
        <v>7</v>
      </c>
    </row>
    <row r="236" spans="1:14" hidden="1">
      <c r="A236" t="str">
        <f>"Norman"</f>
        <v>Norman</v>
      </c>
      <c r="B236">
        <v>0</v>
      </c>
      <c r="D236">
        <v>1</v>
      </c>
      <c r="E236">
        <v>17</v>
      </c>
      <c r="F236" s="1">
        <v>42577</v>
      </c>
      <c r="G236" s="1">
        <v>42580</v>
      </c>
      <c r="H236">
        <v>8</v>
      </c>
      <c r="I236">
        <v>56</v>
      </c>
      <c r="J236">
        <v>8</v>
      </c>
      <c r="K236">
        <v>35.032937899999993</v>
      </c>
      <c r="L236">
        <v>-97.296161600000005</v>
      </c>
      <c r="M236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236" s="5">
        <f>Table22[[#This Row],[Permit Approval Date]]-Table22[[#This Row],[Permit Submitted Date]]</f>
        <v>0</v>
      </c>
    </row>
    <row r="237" spans="1:14" hidden="1">
      <c r="A237" t="str">
        <f>"Norman"</f>
        <v>Norman</v>
      </c>
      <c r="B237">
        <v>0</v>
      </c>
      <c r="D237">
        <v>1</v>
      </c>
      <c r="E237">
        <v>17</v>
      </c>
      <c r="F237" s="1">
        <v>42579</v>
      </c>
      <c r="G237" s="1">
        <v>42591</v>
      </c>
      <c r="H237">
        <v>4</v>
      </c>
      <c r="I237">
        <v>32</v>
      </c>
      <c r="J237">
        <v>0</v>
      </c>
      <c r="K237">
        <v>35.212937899999993</v>
      </c>
      <c r="L237">
        <v>-97.576161600000006</v>
      </c>
      <c r="M237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237" s="5">
        <f>Table22[[#This Row],[Permit Approval Date]]-Table22[[#This Row],[Permit Submitted Date]]</f>
        <v>6</v>
      </c>
    </row>
    <row r="238" spans="1:14" hidden="1">
      <c r="A238" t="str">
        <f>"Norman"</f>
        <v>Norman</v>
      </c>
      <c r="B238">
        <v>0</v>
      </c>
      <c r="D238">
        <v>1</v>
      </c>
      <c r="E238">
        <v>17</v>
      </c>
      <c r="F238" s="1">
        <v>42585</v>
      </c>
      <c r="G238" s="1">
        <v>42605</v>
      </c>
      <c r="H238">
        <v>4</v>
      </c>
      <c r="I238">
        <v>38</v>
      </c>
      <c r="J238">
        <v>0</v>
      </c>
      <c r="K238">
        <v>35.222937899999998</v>
      </c>
      <c r="L238">
        <v>-97.096161600000002</v>
      </c>
      <c r="M238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238" s="5">
        <f>Table22[[#This Row],[Permit Approval Date]]-Table22[[#This Row],[Permit Submitted Date]]</f>
        <v>0</v>
      </c>
    </row>
    <row r="239" spans="1:14" hidden="1">
      <c r="A239" t="str">
        <f>"Norman"</f>
        <v>Norman</v>
      </c>
      <c r="B239">
        <v>0</v>
      </c>
      <c r="D239">
        <v>1</v>
      </c>
      <c r="E239">
        <v>17</v>
      </c>
      <c r="F239" s="1">
        <v>42598</v>
      </c>
      <c r="G239" s="1">
        <v>42598</v>
      </c>
      <c r="H239">
        <v>8</v>
      </c>
      <c r="I239">
        <v>66.5</v>
      </c>
      <c r="J239">
        <v>0</v>
      </c>
      <c r="K239">
        <v>35.732937899999996</v>
      </c>
      <c r="L239">
        <v>-96.936161600000005</v>
      </c>
      <c r="M239" s="5">
        <f>ACOS(COS(RADIANS(90-$P$2)) *COS(RADIANS(90-Table2248[[#This Row],[Latitude]])) +SIN(RADIANS(90-$P$2)) *SIN(RADIANS(90-Table2248[[#This Row],[Latitude]])) *COS(RADIANS($Q$2-Table2248[[#This Row],[Longitude]]))) *3958.756</f>
        <v>46.370733487732394</v>
      </c>
      <c r="N239" s="5">
        <f>Table22[[#This Row],[Permit Approval Date]]-Table22[[#This Row],[Permit Submitted Date]]</f>
        <v>6</v>
      </c>
    </row>
    <row r="240" spans="1:14" hidden="1">
      <c r="A240" t="str">
        <f>"Norman"</f>
        <v>Norman</v>
      </c>
      <c r="B240">
        <v>0</v>
      </c>
      <c r="D240">
        <v>1</v>
      </c>
      <c r="E240">
        <v>17</v>
      </c>
      <c r="F240" s="1">
        <v>42598</v>
      </c>
      <c r="G240" s="1">
        <v>42601</v>
      </c>
      <c r="H240">
        <v>5</v>
      </c>
      <c r="I240">
        <v>27</v>
      </c>
      <c r="J240">
        <v>3.0500000000000003</v>
      </c>
      <c r="K240">
        <v>34.942937899999997</v>
      </c>
      <c r="L240">
        <v>-97.766161600000004</v>
      </c>
      <c r="M240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240" s="5">
        <f>Table22[[#This Row],[Permit Approval Date]]-Table22[[#This Row],[Permit Submitted Date]]</f>
        <v>0</v>
      </c>
    </row>
    <row r="241" spans="1:14" hidden="1">
      <c r="A241" t="str">
        <f>"Norman"</f>
        <v>Norman</v>
      </c>
      <c r="B241">
        <v>0</v>
      </c>
      <c r="D241">
        <v>1</v>
      </c>
      <c r="E241">
        <v>17</v>
      </c>
      <c r="F241" s="1">
        <v>42604</v>
      </c>
      <c r="G241" s="1">
        <v>42604</v>
      </c>
      <c r="H241">
        <v>3</v>
      </c>
      <c r="I241">
        <v>30</v>
      </c>
      <c r="J241">
        <v>0</v>
      </c>
      <c r="K241">
        <v>36.002937899999999</v>
      </c>
      <c r="L241">
        <v>-97.346161600000002</v>
      </c>
      <c r="M241" s="5">
        <f>ACOS(COS(RADIANS(90-$P$2)) *COS(RADIANS(90-Table2248[[#This Row],[Latitude]])) +SIN(RADIANS(90-$P$2)) *SIN(RADIANS(90-Table2248[[#This Row],[Latitude]])) *COS(RADIANS($Q$2-Table2248[[#This Row],[Longitude]]))) *3958.756</f>
        <v>55.346772048503162</v>
      </c>
      <c r="N241" s="5">
        <f>Table22[[#This Row],[Permit Approval Date]]-Table22[[#This Row],[Permit Submitted Date]]</f>
        <v>5</v>
      </c>
    </row>
    <row r="242" spans="1:14" hidden="1">
      <c r="A242" t="str">
        <f>"Norman"</f>
        <v>Norman</v>
      </c>
      <c r="B242">
        <v>0</v>
      </c>
      <c r="D242">
        <v>1</v>
      </c>
      <c r="E242">
        <v>17</v>
      </c>
      <c r="F242" s="1">
        <v>42611</v>
      </c>
      <c r="G242" s="1">
        <v>42611</v>
      </c>
      <c r="H242">
        <v>5</v>
      </c>
      <c r="I242">
        <v>53.1</v>
      </c>
      <c r="J242">
        <v>0</v>
      </c>
      <c r="K242">
        <v>34.982937899999996</v>
      </c>
      <c r="L242">
        <v>-97.396161599999999</v>
      </c>
      <c r="M242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242" s="5">
        <f>Table22[[#This Row],[Permit Approval Date]]-Table22[[#This Row],[Permit Submitted Date]]</f>
        <v>0</v>
      </c>
    </row>
    <row r="243" spans="1:14">
      <c r="A243" t="str">
        <f>"Norman"</f>
        <v>Norman</v>
      </c>
      <c r="B243">
        <v>1</v>
      </c>
      <c r="D243">
        <v>1</v>
      </c>
      <c r="E243">
        <v>17</v>
      </c>
      <c r="F243" s="1">
        <v>42625</v>
      </c>
      <c r="G243" s="1">
        <v>42643</v>
      </c>
      <c r="H243">
        <v>8</v>
      </c>
      <c r="I243">
        <v>65.08</v>
      </c>
      <c r="J243">
        <v>2.2799999999999998</v>
      </c>
      <c r="K243">
        <v>35.260296100000005</v>
      </c>
      <c r="L243">
        <v>-96.546200200000015</v>
      </c>
      <c r="M243" s="5">
        <f>ACOS(COS(RADIANS(90-$P$2)) *COS(RADIANS(90-Table2248[[#This Row],[Latitude]])) +SIN(RADIANS(90-$P$2)) *SIN(RADIANS(90-Table2248[[#This Row],[Latitude]])) *COS(RADIANS($Q$2-Table2248[[#This Row],[Longitude]]))) *3958.756</f>
        <v>50.953960558140352</v>
      </c>
      <c r="N243" s="5">
        <f>Table22[[#This Row],[Permit Approval Date]]-Table22[[#This Row],[Permit Submitted Date]]</f>
        <v>0</v>
      </c>
    </row>
    <row r="244" spans="1:14" hidden="1">
      <c r="A244" t="str">
        <f>"Norman"</f>
        <v>Norman</v>
      </c>
      <c r="B244">
        <v>0</v>
      </c>
      <c r="D244">
        <v>1</v>
      </c>
      <c r="E244">
        <v>17</v>
      </c>
      <c r="F244" s="1">
        <v>42627</v>
      </c>
      <c r="G244" s="1">
        <v>42627</v>
      </c>
      <c r="H244">
        <v>4</v>
      </c>
      <c r="I244">
        <v>36.32</v>
      </c>
      <c r="J244">
        <v>0</v>
      </c>
      <c r="K244">
        <v>36.452937899999995</v>
      </c>
      <c r="L244">
        <v>-97.7861616</v>
      </c>
      <c r="M244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244" s="5">
        <f>Table22[[#This Row],[Permit Approval Date]]-Table22[[#This Row],[Permit Submitted Date]]</f>
        <v>9</v>
      </c>
    </row>
    <row r="245" spans="1:14" hidden="1">
      <c r="A245" t="str">
        <f>"Norman"</f>
        <v>Norman</v>
      </c>
      <c r="B245">
        <v>0</v>
      </c>
      <c r="C245">
        <v>1</v>
      </c>
      <c r="D245">
        <v>1</v>
      </c>
      <c r="E245">
        <v>17</v>
      </c>
      <c r="F245" s="1">
        <v>42629</v>
      </c>
      <c r="G245" s="1">
        <v>42642</v>
      </c>
      <c r="H245">
        <v>7</v>
      </c>
      <c r="I245">
        <v>40.78</v>
      </c>
      <c r="J245">
        <v>14.82</v>
      </c>
      <c r="K245">
        <v>35.102937899999993</v>
      </c>
      <c r="L245">
        <v>-97.756161599999999</v>
      </c>
      <c r="M245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245" s="5">
        <f>Table22[[#This Row],[Permit Approval Date]]-Table22[[#This Row],[Permit Submitted Date]]</f>
        <v>0</v>
      </c>
    </row>
    <row r="246" spans="1:14" hidden="1">
      <c r="A246" t="str">
        <f>"Norman"</f>
        <v>Norman</v>
      </c>
      <c r="B246">
        <v>0</v>
      </c>
      <c r="D246">
        <v>1</v>
      </c>
      <c r="E246">
        <v>17</v>
      </c>
      <c r="F246" s="1">
        <v>42642</v>
      </c>
      <c r="G246" s="1">
        <v>42656</v>
      </c>
      <c r="H246">
        <v>4</v>
      </c>
      <c r="I246">
        <v>32.32</v>
      </c>
      <c r="J246">
        <v>0</v>
      </c>
      <c r="K246">
        <v>35.112937899999999</v>
      </c>
      <c r="L246">
        <v>-97.946161599999996</v>
      </c>
      <c r="M246" s="5">
        <f>ACOS(COS(RADIANS(90-$P$2)) *COS(RADIANS(90-Table2248[[#This Row],[Latitude]])) +SIN(RADIANS(90-$P$2)) *SIN(RADIANS(90-Table2248[[#This Row],[Latitude]])) *COS(RADIANS($Q$2-Table2248[[#This Row],[Longitude]]))) *3958.756</f>
        <v>28.942207529288897</v>
      </c>
      <c r="N246" s="5">
        <f>Table22[[#This Row],[Permit Approval Date]]-Table22[[#This Row],[Permit Submitted Date]]</f>
        <v>10</v>
      </c>
    </row>
    <row r="247" spans="1:14" hidden="1">
      <c r="A247" t="str">
        <f>"Norman"</f>
        <v>Norman</v>
      </c>
      <c r="B247">
        <v>0</v>
      </c>
      <c r="D247">
        <v>1</v>
      </c>
      <c r="E247">
        <v>17</v>
      </c>
      <c r="F247" s="1">
        <v>42643</v>
      </c>
      <c r="G247" s="1">
        <v>42668</v>
      </c>
      <c r="H247">
        <v>6</v>
      </c>
      <c r="I247">
        <v>51.3</v>
      </c>
      <c r="J247">
        <v>4.7</v>
      </c>
      <c r="K247">
        <v>35.082937899999997</v>
      </c>
      <c r="L247">
        <v>-97.396161599999999</v>
      </c>
      <c r="M247" s="5">
        <f>ACOS(COS(RADIANS(90-$P$2)) *COS(RADIANS(90-Table2248[[#This Row],[Latitude]])) +SIN(RADIANS(90-$P$2)) *SIN(RADIANS(90-Table2248[[#This Row],[Latitude]])) *COS(RADIANS($Q$2-Table2248[[#This Row],[Longitude]]))) *3958.756</f>
        <v>8.9724500048267775</v>
      </c>
      <c r="N247" s="5">
        <f>Table22[[#This Row],[Permit Approval Date]]-Table22[[#This Row],[Permit Submitted Date]]</f>
        <v>0</v>
      </c>
    </row>
    <row r="248" spans="1:14" hidden="1">
      <c r="A248" t="str">
        <f>"Norman"</f>
        <v>Norman</v>
      </c>
      <c r="B248">
        <v>0</v>
      </c>
      <c r="D248">
        <v>1</v>
      </c>
      <c r="E248">
        <v>17</v>
      </c>
      <c r="F248" s="1">
        <v>42653</v>
      </c>
      <c r="G248" s="1">
        <v>42653</v>
      </c>
      <c r="H248">
        <v>5</v>
      </c>
      <c r="I248">
        <v>32.590000000000003</v>
      </c>
      <c r="J248">
        <v>0</v>
      </c>
      <c r="K248">
        <v>34.902937899999998</v>
      </c>
      <c r="L248">
        <v>-97.376161600000003</v>
      </c>
      <c r="M248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248" s="5">
        <f>Table22[[#This Row],[Permit Approval Date]]-Table22[[#This Row],[Permit Submitted Date]]</f>
        <v>0</v>
      </c>
    </row>
    <row r="249" spans="1:14">
      <c r="A249" t="str">
        <f>"Norman"</f>
        <v>Norman</v>
      </c>
      <c r="B249">
        <v>1</v>
      </c>
      <c r="C249">
        <v>1</v>
      </c>
      <c r="D249">
        <v>1</v>
      </c>
      <c r="E249">
        <v>17</v>
      </c>
      <c r="F249" s="1">
        <v>42661</v>
      </c>
      <c r="G249" s="1">
        <v>42669</v>
      </c>
      <c r="H249">
        <v>15</v>
      </c>
      <c r="I249">
        <v>109.22</v>
      </c>
      <c r="J249">
        <v>21</v>
      </c>
      <c r="K249">
        <v>35.1802961</v>
      </c>
      <c r="L249">
        <v>-96.506200199999995</v>
      </c>
      <c r="M249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249" s="5">
        <f>Table22[[#This Row],[Permit Approval Date]]-Table22[[#This Row],[Permit Submitted Date]]</f>
        <v>0</v>
      </c>
    </row>
    <row r="250" spans="1:14" hidden="1">
      <c r="A250" t="str">
        <f>"Norman"</f>
        <v>Norman</v>
      </c>
      <c r="B250">
        <v>0</v>
      </c>
      <c r="D250">
        <v>1</v>
      </c>
      <c r="E250">
        <v>17</v>
      </c>
      <c r="F250" s="1">
        <v>42662</v>
      </c>
      <c r="G250" s="1">
        <v>42670</v>
      </c>
      <c r="H250">
        <v>6</v>
      </c>
      <c r="I250">
        <v>47.519999999999996</v>
      </c>
      <c r="J250">
        <v>0</v>
      </c>
      <c r="K250">
        <v>35.192937899999997</v>
      </c>
      <c r="L250">
        <v>-97.496161600000008</v>
      </c>
      <c r="M250" s="5">
        <f>ACOS(COS(RADIANS(90-$P$2)) *COS(RADIANS(90-Table2248[[#This Row],[Latitude]])) +SIN(RADIANS(90-$P$2)) *SIN(RADIANS(90-Table2248[[#This Row],[Latitude]])) *COS(RADIANS($Q$2-Table2248[[#This Row],[Longitude]]))) *3958.756</f>
        <v>2.9406156746702079</v>
      </c>
      <c r="N250" s="5">
        <f>Table22[[#This Row],[Permit Approval Date]]-Table22[[#This Row],[Permit Submitted Date]]</f>
        <v>7</v>
      </c>
    </row>
    <row r="251" spans="1:14" hidden="1">
      <c r="A251" t="str">
        <f>"Norman"</f>
        <v>Norman</v>
      </c>
      <c r="B251">
        <v>0</v>
      </c>
      <c r="D251">
        <v>1</v>
      </c>
      <c r="E251">
        <v>17</v>
      </c>
      <c r="F251" s="1">
        <v>42684</v>
      </c>
      <c r="G251" s="1">
        <v>42684</v>
      </c>
      <c r="H251">
        <v>5</v>
      </c>
      <c r="I251">
        <v>43.8</v>
      </c>
      <c r="J251">
        <v>0</v>
      </c>
      <c r="K251">
        <v>34.962937899999993</v>
      </c>
      <c r="L251">
        <v>-97.966161600000007</v>
      </c>
      <c r="M251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251" s="5">
        <f>Table22[[#This Row],[Permit Approval Date]]-Table22[[#This Row],[Permit Submitted Date]]</f>
        <v>0</v>
      </c>
    </row>
    <row r="252" spans="1:14" hidden="1">
      <c r="A252" t="str">
        <f>"Norman"</f>
        <v>Norman</v>
      </c>
      <c r="B252">
        <v>0</v>
      </c>
      <c r="D252">
        <v>1</v>
      </c>
      <c r="E252">
        <v>17</v>
      </c>
      <c r="F252" s="1">
        <v>42696</v>
      </c>
      <c r="G252" s="1">
        <v>42696</v>
      </c>
      <c r="H252">
        <v>4</v>
      </c>
      <c r="I252">
        <v>26.35</v>
      </c>
      <c r="J252">
        <v>0</v>
      </c>
      <c r="K252">
        <v>35.102937899999993</v>
      </c>
      <c r="L252">
        <v>-97.756161599999999</v>
      </c>
      <c r="M252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252" s="5">
        <f>Table22[[#This Row],[Permit Approval Date]]-Table22[[#This Row],[Permit Submitted Date]]</f>
        <v>0</v>
      </c>
    </row>
    <row r="253" spans="1:14" hidden="1">
      <c r="A253" t="str">
        <f>"Norman"</f>
        <v>Norman</v>
      </c>
      <c r="B253">
        <v>0</v>
      </c>
      <c r="D253">
        <v>1</v>
      </c>
      <c r="E253">
        <v>17</v>
      </c>
      <c r="F253" s="1">
        <v>42762</v>
      </c>
      <c r="G253" s="1">
        <v>42762</v>
      </c>
      <c r="H253">
        <v>4</v>
      </c>
      <c r="I253">
        <v>34.090000000000003</v>
      </c>
      <c r="J253">
        <v>0</v>
      </c>
      <c r="K253">
        <v>34.902937899999998</v>
      </c>
      <c r="L253">
        <v>-97.886161600000008</v>
      </c>
      <c r="M253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253" s="5">
        <f>Table22[[#This Row],[Permit Approval Date]]-Table22[[#This Row],[Permit Submitted Date]]</f>
        <v>0</v>
      </c>
    </row>
    <row r="254" spans="1:14" hidden="1">
      <c r="A254" t="str">
        <f>"Norman"</f>
        <v>Norman</v>
      </c>
      <c r="B254">
        <v>0</v>
      </c>
      <c r="D254">
        <v>1</v>
      </c>
      <c r="E254">
        <v>17</v>
      </c>
      <c r="F254" s="1">
        <v>42765</v>
      </c>
      <c r="G254" s="1">
        <v>42769</v>
      </c>
      <c r="H254">
        <v>4</v>
      </c>
      <c r="I254">
        <v>29.42</v>
      </c>
      <c r="J254">
        <v>0</v>
      </c>
      <c r="K254">
        <v>35.262937899999997</v>
      </c>
      <c r="L254">
        <v>-97.806161599999996</v>
      </c>
      <c r="M254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254" s="5">
        <f>Table22[[#This Row],[Permit Approval Date]]-Table22[[#This Row],[Permit Submitted Date]]</f>
        <v>5</v>
      </c>
    </row>
    <row r="255" spans="1:14" hidden="1">
      <c r="A255" t="str">
        <f>"Norman"</f>
        <v>Norman</v>
      </c>
      <c r="B255">
        <v>0</v>
      </c>
      <c r="D255">
        <v>1</v>
      </c>
      <c r="E255">
        <v>17</v>
      </c>
      <c r="F255" s="1">
        <v>42767</v>
      </c>
      <c r="G255" s="1">
        <v>42774</v>
      </c>
      <c r="H255">
        <v>4</v>
      </c>
      <c r="I255">
        <v>31.849999999999998</v>
      </c>
      <c r="J255">
        <v>0</v>
      </c>
      <c r="K255">
        <v>35.482937899999996</v>
      </c>
      <c r="L255">
        <v>-97.206161600000001</v>
      </c>
      <c r="M255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255" s="5">
        <f>Table22[[#This Row],[Permit Approval Date]]-Table22[[#This Row],[Permit Submitted Date]]</f>
        <v>3</v>
      </c>
    </row>
    <row r="256" spans="1:14" hidden="1">
      <c r="A256" t="str">
        <f>"Norman"</f>
        <v>Norman</v>
      </c>
      <c r="B256">
        <v>0</v>
      </c>
      <c r="D256">
        <v>1</v>
      </c>
      <c r="E256">
        <v>17</v>
      </c>
      <c r="F256" s="1">
        <v>42776</v>
      </c>
      <c r="G256" s="1">
        <v>42795</v>
      </c>
      <c r="H256">
        <v>3</v>
      </c>
      <c r="I256">
        <v>25.13</v>
      </c>
      <c r="J256">
        <v>0</v>
      </c>
      <c r="K256">
        <v>35.332937899999997</v>
      </c>
      <c r="L256">
        <v>-97.326161600000006</v>
      </c>
      <c r="M256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256" s="5">
        <f>Table22[[#This Row],[Permit Approval Date]]-Table22[[#This Row],[Permit Submitted Date]]</f>
        <v>2</v>
      </c>
    </row>
    <row r="257" spans="1:14" hidden="1">
      <c r="A257" t="str">
        <f>"Norman"</f>
        <v>Norman</v>
      </c>
      <c r="B257">
        <v>0</v>
      </c>
      <c r="D257">
        <v>1</v>
      </c>
      <c r="E257">
        <v>17</v>
      </c>
      <c r="F257" s="1">
        <v>42780</v>
      </c>
      <c r="G257" s="1">
        <v>42780</v>
      </c>
      <c r="H257">
        <v>4</v>
      </c>
      <c r="I257">
        <v>35.81</v>
      </c>
      <c r="J257">
        <v>0</v>
      </c>
      <c r="K257">
        <v>35.232937899999996</v>
      </c>
      <c r="L257">
        <v>-97.006161599999999</v>
      </c>
      <c r="M257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257" s="5">
        <f>Table22[[#This Row],[Permit Approval Date]]-Table22[[#This Row],[Permit Submitted Date]]</f>
        <v>15</v>
      </c>
    </row>
    <row r="258" spans="1:14" hidden="1">
      <c r="A258" t="str">
        <f>"Norman"</f>
        <v>Norman</v>
      </c>
      <c r="B258">
        <v>0</v>
      </c>
      <c r="D258">
        <v>1</v>
      </c>
      <c r="E258">
        <v>17</v>
      </c>
      <c r="F258" s="1">
        <v>42782</v>
      </c>
      <c r="G258" s="1">
        <v>42793</v>
      </c>
      <c r="H258">
        <v>5</v>
      </c>
      <c r="I258">
        <v>33.58</v>
      </c>
      <c r="J258">
        <v>0</v>
      </c>
      <c r="K258">
        <v>35.222937899999998</v>
      </c>
      <c r="L258">
        <v>-97.096161600000002</v>
      </c>
      <c r="M258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258" s="5">
        <f>Table22[[#This Row],[Permit Approval Date]]-Table22[[#This Row],[Permit Submitted Date]]</f>
        <v>8</v>
      </c>
    </row>
    <row r="259" spans="1:14" hidden="1">
      <c r="A259" t="str">
        <f>"Norman"</f>
        <v>Norman</v>
      </c>
      <c r="B259">
        <v>0</v>
      </c>
      <c r="D259">
        <v>1</v>
      </c>
      <c r="E259">
        <v>17</v>
      </c>
      <c r="F259" s="1">
        <v>42782</v>
      </c>
      <c r="G259" s="1">
        <v>42793</v>
      </c>
      <c r="H259">
        <v>3</v>
      </c>
      <c r="I259">
        <v>26.259999999999998</v>
      </c>
      <c r="J259">
        <v>0</v>
      </c>
      <c r="K259">
        <v>35.242937899999994</v>
      </c>
      <c r="L259">
        <v>-97.636161600000008</v>
      </c>
      <c r="M259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259" s="5">
        <f>Table22[[#This Row],[Permit Approval Date]]-Table22[[#This Row],[Permit Submitted Date]]</f>
        <v>0</v>
      </c>
    </row>
    <row r="260" spans="1:14">
      <c r="A260" t="str">
        <f>"Norman"</f>
        <v>Norman</v>
      </c>
      <c r="B260">
        <v>1</v>
      </c>
      <c r="D260">
        <v>1</v>
      </c>
      <c r="E260">
        <v>17</v>
      </c>
      <c r="F260" s="1">
        <v>42803</v>
      </c>
      <c r="G260" s="1">
        <v>42823</v>
      </c>
      <c r="H260">
        <v>12</v>
      </c>
      <c r="I260">
        <v>85.879999999999981</v>
      </c>
      <c r="J260">
        <v>9.52</v>
      </c>
      <c r="K260">
        <v>35.060296100000002</v>
      </c>
      <c r="L260">
        <v>-96.406200200000001</v>
      </c>
      <c r="M260" s="5">
        <f>ACOS(COS(RADIANS(90-$P$2)) *COS(RADIANS(90-Table2248[[#This Row],[Latitude]])) +SIN(RADIANS(90-$P$2)) *SIN(RADIANS(90-Table2248[[#This Row],[Latitude]])) *COS(RADIANS($Q$2-Table2248[[#This Row],[Longitude]]))) *3958.756</f>
        <v>59.645787478648849</v>
      </c>
      <c r="N260" s="5">
        <f>Table22[[#This Row],[Permit Approval Date]]-Table22[[#This Row],[Permit Submitted Date]]</f>
        <v>9</v>
      </c>
    </row>
    <row r="261" spans="1:14">
      <c r="A261" t="str">
        <f>"Norman"</f>
        <v>Norman</v>
      </c>
      <c r="B261">
        <v>1</v>
      </c>
      <c r="C261">
        <v>1</v>
      </c>
      <c r="D261">
        <v>1</v>
      </c>
      <c r="E261">
        <v>17</v>
      </c>
      <c r="F261" s="1">
        <v>42810</v>
      </c>
      <c r="G261" s="1">
        <v>42823</v>
      </c>
      <c r="H261">
        <v>8</v>
      </c>
      <c r="I261">
        <v>45.8</v>
      </c>
      <c r="J261">
        <v>11.65</v>
      </c>
      <c r="K261">
        <v>35.310557000000003</v>
      </c>
      <c r="L261">
        <v>-97.71018140000001</v>
      </c>
      <c r="M261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261" s="5">
        <f>Table22[[#This Row],[Permit Approval Date]]-Table22[[#This Row],[Permit Submitted Date]]</f>
        <v>0</v>
      </c>
    </row>
    <row r="262" spans="1:14">
      <c r="A262" t="str">
        <f>"Norman"</f>
        <v>Norman</v>
      </c>
      <c r="B262">
        <v>1</v>
      </c>
      <c r="D262">
        <v>1</v>
      </c>
      <c r="E262">
        <v>17</v>
      </c>
      <c r="F262" s="1">
        <v>42810</v>
      </c>
      <c r="G262" s="1">
        <v>42823</v>
      </c>
      <c r="H262">
        <v>7</v>
      </c>
      <c r="I262">
        <v>27.76</v>
      </c>
      <c r="J262">
        <v>7.42</v>
      </c>
      <c r="K262">
        <v>35.180556999999993</v>
      </c>
      <c r="L262">
        <v>-97.540181399999994</v>
      </c>
      <c r="M262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262" s="5">
        <f>Table22[[#This Row],[Permit Approval Date]]-Table22[[#This Row],[Permit Submitted Date]]</f>
        <v>0</v>
      </c>
    </row>
    <row r="263" spans="1:14">
      <c r="A263" t="str">
        <f>"Norman"</f>
        <v>Norman</v>
      </c>
      <c r="B263">
        <v>1</v>
      </c>
      <c r="D263">
        <v>1</v>
      </c>
      <c r="E263">
        <v>17</v>
      </c>
      <c r="F263" s="1">
        <v>42811</v>
      </c>
      <c r="G263" s="1">
        <v>42823</v>
      </c>
      <c r="H263">
        <v>12</v>
      </c>
      <c r="I263">
        <v>84.83</v>
      </c>
      <c r="J263">
        <v>3.4</v>
      </c>
      <c r="K263">
        <v>35.400296099999998</v>
      </c>
      <c r="L263">
        <v>-96.566200199999997</v>
      </c>
      <c r="M263" s="5">
        <f>ACOS(COS(RADIANS(90-$P$2)) *COS(RADIANS(90-Table2248[[#This Row],[Latitude]])) +SIN(RADIANS(90-$P$2)) *SIN(RADIANS(90-Table2248[[#This Row],[Latitude]])) *COS(RADIANS($Q$2-Table2248[[#This Row],[Longitude]]))) *3958.756</f>
        <v>51.42617686088213</v>
      </c>
      <c r="N263" s="5">
        <f>Table22[[#This Row],[Permit Approval Date]]-Table22[[#This Row],[Permit Submitted Date]]</f>
        <v>6</v>
      </c>
    </row>
    <row r="264" spans="1:14">
      <c r="A264" t="str">
        <f>"Norman"</f>
        <v>Norman</v>
      </c>
      <c r="B264">
        <v>1</v>
      </c>
      <c r="C264">
        <v>1</v>
      </c>
      <c r="D264">
        <v>1</v>
      </c>
      <c r="E264">
        <v>17</v>
      </c>
      <c r="F264" s="1">
        <v>42811</v>
      </c>
      <c r="G264" s="1">
        <v>42823</v>
      </c>
      <c r="H264">
        <v>13</v>
      </c>
      <c r="I264">
        <v>86.65</v>
      </c>
      <c r="J264">
        <v>8</v>
      </c>
      <c r="K264">
        <v>35.610296099999999</v>
      </c>
      <c r="L264">
        <v>-97.166200199999992</v>
      </c>
      <c r="M264" s="5">
        <f>ACOS(COS(RADIANS(90-$P$2)) *COS(RADIANS(90-Table2248[[#This Row],[Latitude]])) +SIN(RADIANS(90-$P$2)) *SIN(RADIANS(90-Table2248[[#This Row],[Latitude]])) *COS(RADIANS($Q$2-Table2248[[#This Row],[Longitude]]))) *3958.756</f>
        <v>32.084598912451831</v>
      </c>
      <c r="N264" s="5">
        <f>Table22[[#This Row],[Permit Approval Date]]-Table22[[#This Row],[Permit Submitted Date]]</f>
        <v>6</v>
      </c>
    </row>
    <row r="265" spans="1:14">
      <c r="A265" t="str">
        <f>"Norman"</f>
        <v>Norman</v>
      </c>
      <c r="B265">
        <v>1</v>
      </c>
      <c r="D265">
        <v>1</v>
      </c>
      <c r="E265">
        <v>17</v>
      </c>
      <c r="F265" s="1">
        <v>42815</v>
      </c>
      <c r="G265" s="1">
        <v>42815</v>
      </c>
      <c r="H265">
        <v>7</v>
      </c>
      <c r="I265">
        <v>57.289999999999992</v>
      </c>
      <c r="J265">
        <v>0</v>
      </c>
      <c r="K265">
        <v>35.200955</v>
      </c>
      <c r="L265">
        <v>-97.271640000000005</v>
      </c>
      <c r="M265" s="5">
        <f>ACOS(COS(RADIANS(90-$P$2)) *COS(RADIANS(90-Table2248[[#This Row],[Latitude]])) +SIN(RADIANS(90-$P$2)) *SIN(RADIANS(90-Table2248[[#This Row],[Latitude]])) *COS(RADIANS($Q$2-Table2248[[#This Row],[Longitude]]))) *3958.756</f>
        <v>9.8850734191735814</v>
      </c>
      <c r="N265" s="5">
        <f>Table22[[#This Row],[Permit Approval Date]]-Table22[[#This Row],[Permit Submitted Date]]</f>
        <v>0</v>
      </c>
    </row>
    <row r="266" spans="1:14" hidden="1">
      <c r="A266" t="str">
        <f>"Norman"</f>
        <v>Norman</v>
      </c>
      <c r="B266">
        <v>0</v>
      </c>
      <c r="D266">
        <v>1</v>
      </c>
      <c r="E266">
        <v>17</v>
      </c>
      <c r="F266" s="1">
        <v>42824</v>
      </c>
      <c r="G266" s="1">
        <v>42824</v>
      </c>
      <c r="H266">
        <v>2</v>
      </c>
      <c r="I266">
        <v>21.58</v>
      </c>
      <c r="J266">
        <v>0</v>
      </c>
      <c r="K266">
        <v>35.272937899999995</v>
      </c>
      <c r="L266">
        <v>-96.956161600000001</v>
      </c>
      <c r="M266" s="5">
        <f>ACOS(COS(RADIANS(90-$P$2)) *COS(RADIANS(90-Table2248[[#This Row],[Latitude]])) +SIN(RADIANS(90-$P$2)) *SIN(RADIANS(90-Table2248[[#This Row],[Latitude]])) *COS(RADIANS($Q$2-Table2248[[#This Row],[Longitude]]))) *3958.756</f>
        <v>28.060331074102265</v>
      </c>
      <c r="N266" s="5">
        <f>Table22[[#This Row],[Permit Approval Date]]-Table22[[#This Row],[Permit Submitted Date]]</f>
        <v>8</v>
      </c>
    </row>
    <row r="267" spans="1:14" hidden="1">
      <c r="A267" t="str">
        <f>"Norman"</f>
        <v>Norman</v>
      </c>
      <c r="B267">
        <v>0</v>
      </c>
      <c r="D267">
        <v>1</v>
      </c>
      <c r="E267">
        <v>17</v>
      </c>
      <c r="F267" s="1">
        <v>42842</v>
      </c>
      <c r="G267" s="1">
        <v>42842</v>
      </c>
      <c r="H267">
        <v>3</v>
      </c>
      <c r="I267">
        <v>26.15</v>
      </c>
      <c r="J267">
        <v>0</v>
      </c>
      <c r="K267">
        <v>35.082937899999997</v>
      </c>
      <c r="L267">
        <v>-97.616161599999998</v>
      </c>
      <c r="M267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267" s="5">
        <f>Table22[[#This Row],[Permit Approval Date]]-Table22[[#This Row],[Permit Submitted Date]]</f>
        <v>8</v>
      </c>
    </row>
    <row r="268" spans="1:14" hidden="1">
      <c r="A268" t="str">
        <f>"Norman"</f>
        <v>Norman</v>
      </c>
      <c r="B268">
        <v>0</v>
      </c>
      <c r="D268">
        <v>1</v>
      </c>
      <c r="E268">
        <v>17</v>
      </c>
      <c r="F268" s="1">
        <v>42845</v>
      </c>
      <c r="G268" s="1">
        <v>42852</v>
      </c>
      <c r="H268">
        <v>4</v>
      </c>
      <c r="I268">
        <v>31.049999999999997</v>
      </c>
      <c r="J268">
        <v>0</v>
      </c>
      <c r="K268">
        <v>35.032937899999993</v>
      </c>
      <c r="L268">
        <v>-97.296161600000005</v>
      </c>
      <c r="M268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268" s="5">
        <f>Table22[[#This Row],[Permit Approval Date]]-Table22[[#This Row],[Permit Submitted Date]]</f>
        <v>0</v>
      </c>
    </row>
    <row r="269" spans="1:14">
      <c r="A269" t="str">
        <f>"Norman"</f>
        <v>Norman</v>
      </c>
      <c r="B269">
        <v>1</v>
      </c>
      <c r="D269">
        <v>1</v>
      </c>
      <c r="E269">
        <v>17</v>
      </c>
      <c r="F269" s="1">
        <v>42856</v>
      </c>
      <c r="G269" s="1">
        <v>42878</v>
      </c>
      <c r="H269">
        <v>5</v>
      </c>
      <c r="I269">
        <v>51.19</v>
      </c>
      <c r="J269">
        <v>0</v>
      </c>
      <c r="K269">
        <v>35.208142000000002</v>
      </c>
      <c r="L269">
        <v>-97.335610999999986</v>
      </c>
      <c r="M269" s="5">
        <f>ACOS(COS(RADIANS(90-$P$2)) *COS(RADIANS(90-Table2248[[#This Row],[Latitude]])) +SIN(RADIANS(90-$P$2)) *SIN(RADIANS(90-Table2248[[#This Row],[Latitude]])) *COS(RADIANS($Q$2-Table2248[[#This Row],[Longitude]]))) *3958.756</f>
        <v>6.2685173478590626</v>
      </c>
      <c r="N269" s="5">
        <f>Table22[[#This Row],[Permit Approval Date]]-Table22[[#This Row],[Permit Submitted Date]]</f>
        <v>6</v>
      </c>
    </row>
    <row r="270" spans="1:14">
      <c r="A270" t="str">
        <f>"Norman"</f>
        <v>Norman</v>
      </c>
      <c r="B270">
        <v>1</v>
      </c>
      <c r="C270">
        <v>1</v>
      </c>
      <c r="D270">
        <v>1</v>
      </c>
      <c r="E270">
        <v>17</v>
      </c>
      <c r="F270" s="1">
        <v>42858</v>
      </c>
      <c r="G270" s="1">
        <v>42858</v>
      </c>
      <c r="H270">
        <v>17</v>
      </c>
      <c r="I270">
        <v>90.43</v>
      </c>
      <c r="J270">
        <v>34.480000000000004</v>
      </c>
      <c r="K270">
        <v>35.194735700000003</v>
      </c>
      <c r="L270">
        <v>-98.001802699999999</v>
      </c>
      <c r="M270" s="5">
        <f>ACOS(COS(RADIANS(90-$P$2)) *COS(RADIANS(90-Table2248[[#This Row],[Latitude]])) +SIN(RADIANS(90-$P$2)) *SIN(RADIANS(90-Table2248[[#This Row],[Latitude]])) *COS(RADIANS($Q$2-Table2248[[#This Row],[Longitude]]))) *3958.756</f>
        <v>31.35484382832599</v>
      </c>
      <c r="N270" s="5">
        <f>Table22[[#This Row],[Permit Approval Date]]-Table22[[#This Row],[Permit Submitted Date]]</f>
        <v>0</v>
      </c>
    </row>
    <row r="271" spans="1:14">
      <c r="A271" t="str">
        <f>"Norman"</f>
        <v>Norman</v>
      </c>
      <c r="B271">
        <v>1</v>
      </c>
      <c r="C271">
        <v>1</v>
      </c>
      <c r="D271">
        <v>1</v>
      </c>
      <c r="E271">
        <v>17</v>
      </c>
      <c r="F271" s="1">
        <v>42873</v>
      </c>
      <c r="G271" s="1">
        <v>42887</v>
      </c>
      <c r="H271">
        <v>6</v>
      </c>
      <c r="I271">
        <v>41.5</v>
      </c>
      <c r="J271">
        <v>21.5</v>
      </c>
      <c r="K271">
        <v>34.713205600000002</v>
      </c>
      <c r="L271">
        <v>-96.768782399999992</v>
      </c>
      <c r="M271" s="5">
        <f>ACOS(COS(RADIANS(90-$P$2)) *COS(RADIANS(90-Table2248[[#This Row],[Latitude]])) +SIN(RADIANS(90-$P$2)) *SIN(RADIANS(90-Table2248[[#This Row],[Latitude]])) *COS(RADIANS($Q$2-Table2248[[#This Row],[Longitude]]))) *3958.756</f>
        <v>51.311574859351424</v>
      </c>
      <c r="N271" s="5">
        <f>Table22[[#This Row],[Permit Approval Date]]-Table22[[#This Row],[Permit Submitted Date]]</f>
        <v>7</v>
      </c>
    </row>
    <row r="272" spans="1:14" hidden="1">
      <c r="A272" t="str">
        <f>"Norman"</f>
        <v>Norman</v>
      </c>
      <c r="B272">
        <v>0</v>
      </c>
      <c r="D272">
        <v>1</v>
      </c>
      <c r="E272">
        <v>17</v>
      </c>
      <c r="F272" s="1">
        <v>42879</v>
      </c>
      <c r="G272" s="1">
        <v>42879</v>
      </c>
      <c r="H272">
        <v>9</v>
      </c>
      <c r="I272">
        <v>65.069999999999993</v>
      </c>
      <c r="J272">
        <v>0</v>
      </c>
      <c r="K272">
        <v>35.102937899999993</v>
      </c>
      <c r="L272">
        <v>-97.756161599999999</v>
      </c>
      <c r="M272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272" s="5">
        <f>Table22[[#This Row],[Permit Approval Date]]-Table22[[#This Row],[Permit Submitted Date]]</f>
        <v>11</v>
      </c>
    </row>
    <row r="273" spans="1:14">
      <c r="A273" t="str">
        <f>"Norman"</f>
        <v>Norman</v>
      </c>
      <c r="B273">
        <v>1</v>
      </c>
      <c r="C273">
        <v>1</v>
      </c>
      <c r="D273">
        <v>1</v>
      </c>
      <c r="E273">
        <v>17</v>
      </c>
      <c r="F273" s="1">
        <v>42880</v>
      </c>
      <c r="G273" s="1">
        <v>42906</v>
      </c>
      <c r="H273">
        <v>13</v>
      </c>
      <c r="I273">
        <v>84.16</v>
      </c>
      <c r="J273">
        <v>8.5</v>
      </c>
      <c r="K273">
        <v>35.6402961</v>
      </c>
      <c r="L273">
        <v>-96.926200200000011</v>
      </c>
      <c r="M273" s="5">
        <f>ACOS(COS(RADIANS(90-$P$2)) *COS(RADIANS(90-Table2248[[#This Row],[Latitude]])) +SIN(RADIANS(90-$P$2)) *SIN(RADIANS(90-Table2248[[#This Row],[Latitude]])) *COS(RADIANS($Q$2-Table2248[[#This Row],[Longitude]]))) *3958.756</f>
        <v>41.936824540572388</v>
      </c>
      <c r="N273" s="5">
        <f>Table22[[#This Row],[Permit Approval Date]]-Table22[[#This Row],[Permit Submitted Date]]</f>
        <v>3</v>
      </c>
    </row>
    <row r="274" spans="1:14" hidden="1">
      <c r="A274" t="str">
        <f>"Norman"</f>
        <v>Norman</v>
      </c>
      <c r="B274">
        <v>0</v>
      </c>
      <c r="D274">
        <v>1</v>
      </c>
      <c r="E274">
        <v>17</v>
      </c>
      <c r="F274" s="1">
        <v>42885</v>
      </c>
      <c r="G274" s="1">
        <v>42885</v>
      </c>
      <c r="H274">
        <v>4</v>
      </c>
      <c r="I274">
        <v>33.53</v>
      </c>
      <c r="J274">
        <v>0</v>
      </c>
      <c r="K274">
        <v>35.232937899999996</v>
      </c>
      <c r="L274">
        <v>-97.006161599999999</v>
      </c>
      <c r="M274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274" s="5">
        <f>Table22[[#This Row],[Permit Approval Date]]-Table22[[#This Row],[Permit Submitted Date]]</f>
        <v>8</v>
      </c>
    </row>
    <row r="275" spans="1:14">
      <c r="A275" t="str">
        <f>"Norman"</f>
        <v>Norman</v>
      </c>
      <c r="B275">
        <v>1</v>
      </c>
      <c r="D275">
        <v>1</v>
      </c>
      <c r="E275">
        <v>17</v>
      </c>
      <c r="F275" s="1">
        <v>42887</v>
      </c>
      <c r="G275" s="1">
        <v>42908</v>
      </c>
      <c r="H275">
        <v>7</v>
      </c>
      <c r="I275">
        <v>47.219999999999992</v>
      </c>
      <c r="J275">
        <v>0</v>
      </c>
      <c r="K275">
        <v>35.098142000000003</v>
      </c>
      <c r="L275">
        <v>-97.275610999999998</v>
      </c>
      <c r="M275" s="5">
        <f>ACOS(COS(RADIANS(90-$P$2)) *COS(RADIANS(90-Table2248[[#This Row],[Latitude]])) +SIN(RADIANS(90-$P$2)) *SIN(RADIANS(90-Table2248[[#This Row],[Latitude]])) *COS(RADIANS($Q$2-Table2248[[#This Row],[Longitude]]))) *3958.756</f>
        <v>12.203930765052808</v>
      </c>
      <c r="N275" s="5">
        <f>Table22[[#This Row],[Permit Approval Date]]-Table22[[#This Row],[Permit Submitted Date]]</f>
        <v>14</v>
      </c>
    </row>
    <row r="276" spans="1:14" hidden="1">
      <c r="A276" t="str">
        <f>"Norman"</f>
        <v>Norman</v>
      </c>
      <c r="B276">
        <v>0</v>
      </c>
      <c r="D276">
        <v>1</v>
      </c>
      <c r="E276">
        <v>17</v>
      </c>
      <c r="F276" s="1">
        <v>42899</v>
      </c>
      <c r="G276" s="1">
        <v>42899</v>
      </c>
      <c r="H276">
        <v>8</v>
      </c>
      <c r="I276">
        <v>61.140000000000008</v>
      </c>
      <c r="J276">
        <v>0</v>
      </c>
      <c r="K276">
        <v>34.902937899999998</v>
      </c>
      <c r="L276">
        <v>-97.886161600000008</v>
      </c>
      <c r="M276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276" s="5">
        <f>Table22[[#This Row],[Permit Approval Date]]-Table22[[#This Row],[Permit Submitted Date]]</f>
        <v>0</v>
      </c>
    </row>
    <row r="277" spans="1:14" hidden="1">
      <c r="A277" t="str">
        <f>"Norman"</f>
        <v>Norman</v>
      </c>
      <c r="B277">
        <v>0</v>
      </c>
      <c r="D277">
        <v>1</v>
      </c>
      <c r="E277">
        <v>17</v>
      </c>
      <c r="F277" s="1">
        <v>42899</v>
      </c>
      <c r="G277" s="1">
        <v>42905</v>
      </c>
      <c r="H277">
        <v>3</v>
      </c>
      <c r="I277">
        <v>19.32</v>
      </c>
      <c r="J277">
        <v>0</v>
      </c>
      <c r="K277">
        <v>35.482937899999996</v>
      </c>
      <c r="L277">
        <v>-97.206161600000001</v>
      </c>
      <c r="M277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277" s="5">
        <f>Table22[[#This Row],[Permit Approval Date]]-Table22[[#This Row],[Permit Submitted Date]]</f>
        <v>0</v>
      </c>
    </row>
    <row r="278" spans="1:14">
      <c r="A278" t="str">
        <f>"Norman"</f>
        <v>Norman</v>
      </c>
      <c r="B278">
        <v>1</v>
      </c>
      <c r="D278">
        <v>1</v>
      </c>
      <c r="E278">
        <v>17</v>
      </c>
      <c r="F278" s="1">
        <v>42902</v>
      </c>
      <c r="G278" s="1">
        <v>42908</v>
      </c>
      <c r="H278">
        <v>10</v>
      </c>
      <c r="I278">
        <v>55.610000000000007</v>
      </c>
      <c r="J278">
        <v>3.75</v>
      </c>
      <c r="K278">
        <v>35.280557000000002</v>
      </c>
      <c r="L278">
        <v>-97.320181399999996</v>
      </c>
      <c r="M278" s="5">
        <f>ACOS(COS(RADIANS(90-$P$2)) *COS(RADIANS(90-Table2248[[#This Row],[Latitude]])) +SIN(RADIANS(90-$P$2)) *SIN(RADIANS(90-Table2248[[#This Row],[Latitude]])) *COS(RADIANS($Q$2-Table2248[[#This Row],[Longitude]]))) *3958.756</f>
        <v>8.7973049412467539</v>
      </c>
      <c r="N278" s="5">
        <f>Table22[[#This Row],[Permit Approval Date]]-Table22[[#This Row],[Permit Submitted Date]]</f>
        <v>0</v>
      </c>
    </row>
    <row r="279" spans="1:14" hidden="1">
      <c r="A279" t="str">
        <f>"Norman"</f>
        <v>Norman</v>
      </c>
      <c r="B279">
        <v>0</v>
      </c>
      <c r="D279">
        <v>1</v>
      </c>
      <c r="E279">
        <v>17</v>
      </c>
      <c r="F279" s="1">
        <v>42905</v>
      </c>
      <c r="G279" s="1">
        <v>42905</v>
      </c>
      <c r="H279">
        <v>3</v>
      </c>
      <c r="I279">
        <v>24.330000000000002</v>
      </c>
      <c r="J279">
        <v>0</v>
      </c>
      <c r="K279">
        <v>35.082937899999997</v>
      </c>
      <c r="L279">
        <v>-97.616161599999998</v>
      </c>
      <c r="M279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279" s="5">
        <f>Table22[[#This Row],[Permit Approval Date]]-Table22[[#This Row],[Permit Submitted Date]]</f>
        <v>19</v>
      </c>
    </row>
    <row r="280" spans="1:14" hidden="1">
      <c r="A280" t="str">
        <f>"Norman"</f>
        <v>Norman</v>
      </c>
      <c r="B280">
        <v>0</v>
      </c>
      <c r="D280">
        <v>1</v>
      </c>
      <c r="E280">
        <v>17</v>
      </c>
      <c r="F280" s="1">
        <v>42905</v>
      </c>
      <c r="G280" s="1">
        <v>42909</v>
      </c>
      <c r="H280">
        <v>3</v>
      </c>
      <c r="I280">
        <v>21.19</v>
      </c>
      <c r="J280">
        <v>0</v>
      </c>
      <c r="K280">
        <v>35.482937899999996</v>
      </c>
      <c r="L280">
        <v>-97.206161600000001</v>
      </c>
      <c r="M280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280" s="5">
        <f>Table22[[#This Row],[Permit Approval Date]]-Table22[[#This Row],[Permit Submitted Date]]</f>
        <v>6</v>
      </c>
    </row>
    <row r="281" spans="1:14" hidden="1">
      <c r="A281" t="str">
        <f>"Norman"</f>
        <v>Norman</v>
      </c>
      <c r="B281">
        <v>0</v>
      </c>
      <c r="D281">
        <v>1</v>
      </c>
      <c r="E281">
        <v>17</v>
      </c>
      <c r="F281" s="1">
        <v>42906</v>
      </c>
      <c r="G281" s="1">
        <v>42919</v>
      </c>
      <c r="H281">
        <v>4</v>
      </c>
      <c r="I281">
        <v>41.44</v>
      </c>
      <c r="J281">
        <v>0</v>
      </c>
      <c r="K281">
        <v>35.332937899999997</v>
      </c>
      <c r="L281">
        <v>-97.326161600000006</v>
      </c>
      <c r="M281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281" s="5">
        <f>Table22[[#This Row],[Permit Approval Date]]-Table22[[#This Row],[Permit Submitted Date]]</f>
        <v>0</v>
      </c>
    </row>
    <row r="282" spans="1:14" hidden="1">
      <c r="A282" t="str">
        <f>"Norman"</f>
        <v>Norman</v>
      </c>
      <c r="B282">
        <v>0</v>
      </c>
      <c r="D282">
        <v>1</v>
      </c>
      <c r="E282">
        <v>17</v>
      </c>
      <c r="F282" s="1">
        <v>42907</v>
      </c>
      <c r="G282" s="1">
        <v>42907</v>
      </c>
      <c r="H282">
        <v>4</v>
      </c>
      <c r="I282">
        <v>26.88</v>
      </c>
      <c r="J282">
        <v>0</v>
      </c>
      <c r="K282">
        <v>35.082937899999997</v>
      </c>
      <c r="L282">
        <v>-97.616161599999998</v>
      </c>
      <c r="M282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282" s="5">
        <f>Table22[[#This Row],[Permit Approval Date]]-Table22[[#This Row],[Permit Submitted Date]]</f>
        <v>0</v>
      </c>
    </row>
    <row r="283" spans="1:14" hidden="1">
      <c r="A283" t="str">
        <f>"Norman"</f>
        <v>Norman</v>
      </c>
      <c r="B283">
        <v>0</v>
      </c>
      <c r="D283">
        <v>1</v>
      </c>
      <c r="E283">
        <v>17</v>
      </c>
      <c r="F283" s="1">
        <v>42908</v>
      </c>
      <c r="G283" s="1">
        <v>42912</v>
      </c>
      <c r="H283">
        <v>5</v>
      </c>
      <c r="I283">
        <v>37.659999999999997</v>
      </c>
      <c r="J283">
        <v>0</v>
      </c>
      <c r="K283">
        <v>35.092937899999995</v>
      </c>
      <c r="L283">
        <v>-97.236161600000003</v>
      </c>
      <c r="M283" s="5">
        <f>ACOS(COS(RADIANS(90-$P$2)) *COS(RADIANS(90-Table2248[[#This Row],[Latitude]])) +SIN(RADIANS(90-$P$2)) *SIN(RADIANS(90-Table2248[[#This Row],[Latitude]])) *COS(RADIANS($Q$2-Table2248[[#This Row],[Longitude]]))) *3958.756</f>
        <v>14.228947513888629</v>
      </c>
      <c r="N283" s="5">
        <f>Table22[[#This Row],[Permit Approval Date]]-Table22[[#This Row],[Permit Submitted Date]]</f>
        <v>0</v>
      </c>
    </row>
    <row r="284" spans="1:14" hidden="1">
      <c r="A284" t="str">
        <f>"Norman"</f>
        <v>Norman</v>
      </c>
      <c r="B284">
        <v>0</v>
      </c>
      <c r="D284">
        <v>1</v>
      </c>
      <c r="E284">
        <v>17</v>
      </c>
      <c r="F284" s="1">
        <v>42930</v>
      </c>
      <c r="G284" s="1">
        <v>42947</v>
      </c>
      <c r="H284">
        <v>9</v>
      </c>
      <c r="I284">
        <v>63.33</v>
      </c>
      <c r="J284">
        <v>0</v>
      </c>
      <c r="K284">
        <v>35.352937899999993</v>
      </c>
      <c r="L284">
        <v>-97.196161599999996</v>
      </c>
      <c r="M284" s="5">
        <f>ACOS(COS(RADIANS(90-$P$2)) *COS(RADIANS(90-Table2248[[#This Row],[Latitude]])) +SIN(RADIANS(90-$P$2)) *SIN(RADIANS(90-Table2248[[#This Row],[Latitude]])) *COS(RADIANS($Q$2-Table2248[[#This Row],[Longitude]]))) *3958.756</f>
        <v>17.393696381103698</v>
      </c>
      <c r="N284" s="5">
        <f>Table22[[#This Row],[Permit Approval Date]]-Table22[[#This Row],[Permit Submitted Date]]</f>
        <v>26</v>
      </c>
    </row>
    <row r="285" spans="1:14">
      <c r="A285" t="str">
        <f>"Norman"</f>
        <v>Norman</v>
      </c>
      <c r="B285">
        <v>1</v>
      </c>
      <c r="D285">
        <v>1</v>
      </c>
      <c r="E285">
        <v>17</v>
      </c>
      <c r="F285" s="1">
        <v>42936</v>
      </c>
      <c r="G285" s="1">
        <v>42951</v>
      </c>
      <c r="H285">
        <v>7</v>
      </c>
      <c r="I285">
        <v>42.9</v>
      </c>
      <c r="J285">
        <v>8.07</v>
      </c>
      <c r="K285">
        <v>35.045773100000005</v>
      </c>
      <c r="L285">
        <v>-97.464911900000004</v>
      </c>
      <c r="M285" s="5">
        <f>ACOS(COS(RADIANS(90-$P$2)) *COS(RADIANS(90-Table2248[[#This Row],[Latitude]])) +SIN(RADIANS(90-$P$2)) *SIN(RADIANS(90-Table2248[[#This Row],[Latitude]])) *COS(RADIANS($Q$2-Table2248[[#This Row],[Longitude]]))) *3958.756</f>
        <v>11.123515676451499</v>
      </c>
      <c r="N285" s="5">
        <f>Table22[[#This Row],[Permit Approval Date]]-Table22[[#This Row],[Permit Submitted Date]]</f>
        <v>0</v>
      </c>
    </row>
    <row r="286" spans="1:14">
      <c r="A286" t="str">
        <f>"Norman"</f>
        <v>Norman</v>
      </c>
      <c r="B286">
        <v>1</v>
      </c>
      <c r="D286">
        <v>2</v>
      </c>
      <c r="E286">
        <v>17</v>
      </c>
      <c r="F286" s="1">
        <v>42937</v>
      </c>
      <c r="G286" s="1">
        <v>42937</v>
      </c>
      <c r="H286">
        <v>18</v>
      </c>
      <c r="I286">
        <v>102.41999999999999</v>
      </c>
      <c r="J286">
        <v>8.41</v>
      </c>
      <c r="K286">
        <v>35.260556999999999</v>
      </c>
      <c r="L286">
        <v>-97.540181399999994</v>
      </c>
      <c r="M286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286" s="5">
        <f>Table22[[#This Row],[Permit Approval Date]]-Table22[[#This Row],[Permit Submitted Date]]</f>
        <v>6</v>
      </c>
    </row>
    <row r="287" spans="1:14" hidden="1">
      <c r="A287" t="str">
        <f>"Norman"</f>
        <v>Norman</v>
      </c>
      <c r="B287">
        <v>0</v>
      </c>
      <c r="D287">
        <v>1</v>
      </c>
      <c r="E287">
        <v>17</v>
      </c>
      <c r="F287" s="1">
        <v>42950</v>
      </c>
      <c r="G287" s="1">
        <v>42958</v>
      </c>
      <c r="H287">
        <v>2</v>
      </c>
      <c r="I287">
        <v>17.5</v>
      </c>
      <c r="J287">
        <v>0</v>
      </c>
      <c r="K287">
        <v>35.232937899999996</v>
      </c>
      <c r="L287">
        <v>-97.406161600000004</v>
      </c>
      <c r="M287" s="5">
        <f>ACOS(COS(RADIANS(90-$P$2)) *COS(RADIANS(90-Table2248[[#This Row],[Latitude]])) +SIN(RADIANS(90-$P$2)) *SIN(RADIANS(90-Table2248[[#This Row],[Latitude]])) *COS(RADIANS($Q$2-Table2248[[#This Row],[Longitude]]))) *3958.756</f>
        <v>2.9430408882432082</v>
      </c>
      <c r="N287" s="5">
        <f>Table22[[#This Row],[Permit Approval Date]]-Table22[[#This Row],[Permit Submitted Date]]</f>
        <v>4</v>
      </c>
    </row>
    <row r="288" spans="1:14">
      <c r="A288" t="str">
        <f>"Norman"</f>
        <v>Norman</v>
      </c>
      <c r="B288">
        <v>1</v>
      </c>
      <c r="D288">
        <v>1</v>
      </c>
      <c r="E288">
        <v>17</v>
      </c>
      <c r="F288" s="1">
        <v>42954</v>
      </c>
      <c r="G288" s="1">
        <v>42961</v>
      </c>
      <c r="H288">
        <v>8</v>
      </c>
      <c r="I288">
        <v>48.41</v>
      </c>
      <c r="J288">
        <v>0</v>
      </c>
      <c r="K288">
        <v>35.308142000000004</v>
      </c>
      <c r="L288">
        <v>-97.335610999999986</v>
      </c>
      <c r="M288" s="5">
        <f>ACOS(COS(RADIANS(90-$P$2)) *COS(RADIANS(90-Table2248[[#This Row],[Latitude]])) +SIN(RADIANS(90-$P$2)) *SIN(RADIANS(90-Table2248[[#This Row],[Latitude]])) *COS(RADIANS($Q$2-Table2248[[#This Row],[Longitude]]))) *3958.756</f>
        <v>9.4320747411368799</v>
      </c>
      <c r="N288" s="5">
        <f>Table22[[#This Row],[Permit Approval Date]]-Table22[[#This Row],[Permit Submitted Date]]</f>
        <v>10</v>
      </c>
    </row>
    <row r="289" spans="1:14" hidden="1">
      <c r="A289" t="str">
        <f>"Norman"</f>
        <v>Norman</v>
      </c>
      <c r="B289">
        <v>0</v>
      </c>
      <c r="D289">
        <v>1</v>
      </c>
      <c r="E289">
        <v>17</v>
      </c>
      <c r="F289" s="1">
        <v>42954</v>
      </c>
      <c r="G289" s="1">
        <v>42957</v>
      </c>
      <c r="H289">
        <v>3</v>
      </c>
      <c r="I289">
        <v>24.660000000000004</v>
      </c>
      <c r="J289">
        <v>0</v>
      </c>
      <c r="K289">
        <v>34.992937899999994</v>
      </c>
      <c r="L289">
        <v>-97.256161599999999</v>
      </c>
      <c r="M289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289" s="5">
        <f>Table22[[#This Row],[Permit Approval Date]]-Table22[[#This Row],[Permit Submitted Date]]</f>
        <v>1</v>
      </c>
    </row>
    <row r="290" spans="1:14" hidden="1">
      <c r="A290" t="str">
        <f>"Norman"</f>
        <v>Norman</v>
      </c>
      <c r="B290">
        <v>0</v>
      </c>
      <c r="D290">
        <v>1</v>
      </c>
      <c r="E290">
        <v>17</v>
      </c>
      <c r="F290" s="1">
        <v>42955</v>
      </c>
      <c r="G290" s="1">
        <v>42957</v>
      </c>
      <c r="H290">
        <v>6</v>
      </c>
      <c r="I290">
        <v>49.83</v>
      </c>
      <c r="J290">
        <v>0</v>
      </c>
      <c r="K290">
        <v>34.922937899999994</v>
      </c>
      <c r="L290">
        <v>-97.5361616</v>
      </c>
      <c r="M290" s="5">
        <f>ACOS(COS(RADIANS(90-$P$2)) *COS(RADIANS(90-Table2248[[#This Row],[Latitude]])) +SIN(RADIANS(90-$P$2)) *SIN(RADIANS(90-Table2248[[#This Row],[Latitude]])) *COS(RADIANS($Q$2-Table2248[[#This Row],[Longitude]]))) *3958.756</f>
        <v>20.207262418647197</v>
      </c>
      <c r="N290" s="5">
        <f>Table22[[#This Row],[Permit Approval Date]]-Table22[[#This Row],[Permit Submitted Date]]</f>
        <v>5</v>
      </c>
    </row>
    <row r="291" spans="1:14">
      <c r="A291" t="str">
        <f>"Norman"</f>
        <v>Norman</v>
      </c>
      <c r="B291">
        <v>1</v>
      </c>
      <c r="D291">
        <v>1</v>
      </c>
      <c r="E291">
        <v>17</v>
      </c>
      <c r="F291" s="1">
        <v>42970</v>
      </c>
      <c r="G291" s="1">
        <v>42977</v>
      </c>
      <c r="H291">
        <v>6</v>
      </c>
      <c r="I291">
        <v>59.98</v>
      </c>
      <c r="J291">
        <v>0</v>
      </c>
      <c r="K291">
        <v>35.028142000000003</v>
      </c>
      <c r="L291">
        <v>-97.31561099999999</v>
      </c>
      <c r="M291" s="5">
        <f>ACOS(COS(RADIANS(90-$P$2)) *COS(RADIANS(90-Table2248[[#This Row],[Latitude]])) +SIN(RADIANS(90-$P$2)) *SIN(RADIANS(90-Table2248[[#This Row],[Latitude]])) *COS(RADIANS($Q$2-Table2248[[#This Row],[Longitude]]))) *3958.756</f>
        <v>14.351070610021909</v>
      </c>
      <c r="N291" s="5">
        <f>Table22[[#This Row],[Permit Approval Date]]-Table22[[#This Row],[Permit Submitted Date]]</f>
        <v>0</v>
      </c>
    </row>
    <row r="292" spans="1:14">
      <c r="A292" t="str">
        <f>"Norman"</f>
        <v>Norman</v>
      </c>
      <c r="B292">
        <v>1</v>
      </c>
      <c r="C292">
        <v>1</v>
      </c>
      <c r="D292">
        <v>1</v>
      </c>
      <c r="E292">
        <v>17</v>
      </c>
      <c r="F292" s="1">
        <v>42970</v>
      </c>
      <c r="G292" s="1">
        <v>42985</v>
      </c>
      <c r="H292">
        <v>11</v>
      </c>
      <c r="I292">
        <v>62.6</v>
      </c>
      <c r="J292">
        <v>8</v>
      </c>
      <c r="K292">
        <v>34.9048345</v>
      </c>
      <c r="L292">
        <v>-97.400178399999987</v>
      </c>
      <c r="M292" s="5">
        <f>ACOS(COS(RADIANS(90-$P$2)) *COS(RADIANS(90-Table2248[[#This Row],[Latitude]])) +SIN(RADIANS(90-$P$2)) *SIN(RADIANS(90-Table2248[[#This Row],[Latitude]])) *COS(RADIANS($Q$2-Table2248[[#This Row],[Longitude]]))) *3958.756</f>
        <v>20.978381614674579</v>
      </c>
      <c r="N292" s="5">
        <f>Table22[[#This Row],[Permit Approval Date]]-Table22[[#This Row],[Permit Submitted Date]]</f>
        <v>21</v>
      </c>
    </row>
    <row r="293" spans="1:14" hidden="1">
      <c r="A293" t="str">
        <f>"Norman"</f>
        <v>Norman</v>
      </c>
      <c r="B293">
        <v>0</v>
      </c>
      <c r="C293">
        <v>1</v>
      </c>
      <c r="D293">
        <v>1</v>
      </c>
      <c r="E293">
        <v>17</v>
      </c>
      <c r="F293" s="1">
        <v>42978</v>
      </c>
      <c r="G293" s="1">
        <v>42998</v>
      </c>
      <c r="H293">
        <v>4</v>
      </c>
      <c r="I293">
        <v>25.57</v>
      </c>
      <c r="J293">
        <v>11.08</v>
      </c>
      <c r="K293">
        <v>35.732937899999996</v>
      </c>
      <c r="L293">
        <v>-97.766161600000004</v>
      </c>
      <c r="M293" s="5">
        <f>ACOS(COS(RADIANS(90-$P$2)) *COS(RADIANS(90-Table2248[[#This Row],[Latitude]])) +SIN(RADIANS(90-$P$2)) *SIN(RADIANS(90-Table2248[[#This Row],[Latitude]])) *COS(RADIANS($Q$2-Table2248[[#This Row],[Longitude]]))) *3958.756</f>
        <v>40.601731374678643</v>
      </c>
      <c r="N293" s="5">
        <f>Table22[[#This Row],[Permit Approval Date]]-Table22[[#This Row],[Permit Submitted Date]]</f>
        <v>0</v>
      </c>
    </row>
    <row r="294" spans="1:14">
      <c r="A294" t="str">
        <f>"Norman"</f>
        <v>Norman</v>
      </c>
      <c r="B294">
        <v>1</v>
      </c>
      <c r="C294">
        <v>1</v>
      </c>
      <c r="D294">
        <v>1</v>
      </c>
      <c r="E294">
        <v>17</v>
      </c>
      <c r="F294" s="1">
        <v>42978</v>
      </c>
      <c r="G294" s="1">
        <v>42978</v>
      </c>
      <c r="H294">
        <v>6</v>
      </c>
      <c r="I294">
        <v>38.96</v>
      </c>
      <c r="J294">
        <v>9.35</v>
      </c>
      <c r="K294">
        <v>35.320556999999994</v>
      </c>
      <c r="L294">
        <v>-97.540181399999994</v>
      </c>
      <c r="M294" s="5">
        <f>ACOS(COS(RADIANS(90-$P$2)) *COS(RADIANS(90-Table2248[[#This Row],[Latitude]])) +SIN(RADIANS(90-$P$2)) *SIN(RADIANS(90-Table2248[[#This Row],[Latitude]])) *COS(RADIANS($Q$2-Table2248[[#This Row],[Longitude]]))) *3958.756</f>
        <v>9.5097119946493365</v>
      </c>
      <c r="N294" s="5">
        <f>Table22[[#This Row],[Permit Approval Date]]-Table22[[#This Row],[Permit Submitted Date]]</f>
        <v>0</v>
      </c>
    </row>
    <row r="295" spans="1:14">
      <c r="A295" t="str">
        <f>"Norman"</f>
        <v>Norman</v>
      </c>
      <c r="B295">
        <v>1</v>
      </c>
      <c r="D295">
        <v>1</v>
      </c>
      <c r="E295">
        <v>17</v>
      </c>
      <c r="F295" s="1">
        <v>42984</v>
      </c>
      <c r="G295" s="1">
        <v>42989</v>
      </c>
      <c r="H295">
        <v>8</v>
      </c>
      <c r="I295">
        <v>60.829999999999991</v>
      </c>
      <c r="J295">
        <v>0</v>
      </c>
      <c r="K295">
        <v>34.742937899999994</v>
      </c>
      <c r="L295">
        <v>-97.206161600000001</v>
      </c>
      <c r="M295" s="5">
        <f>ACOS(COS(RADIANS(90-$P$2)) *COS(RADIANS(90-Table2248[[#This Row],[Latitude]])) +SIN(RADIANS(90-$P$2)) *SIN(RADIANS(90-Table2248[[#This Row],[Latitude]])) *COS(RADIANS($Q$2-Table2248[[#This Row],[Longitude]]))) *3958.756</f>
        <v>34.774726240413905</v>
      </c>
      <c r="N295" s="5">
        <f>Table22[[#This Row],[Permit Approval Date]]-Table22[[#This Row],[Permit Submitted Date]]</f>
        <v>0</v>
      </c>
    </row>
    <row r="296" spans="1:14">
      <c r="A296" t="str">
        <f>"Norman"</f>
        <v>Norman</v>
      </c>
      <c r="B296">
        <v>1</v>
      </c>
      <c r="D296">
        <v>1</v>
      </c>
      <c r="E296">
        <v>17</v>
      </c>
      <c r="F296" s="1">
        <v>42985</v>
      </c>
      <c r="G296" s="1">
        <v>42997</v>
      </c>
      <c r="H296">
        <v>4</v>
      </c>
      <c r="I296">
        <v>38.65</v>
      </c>
      <c r="J296">
        <v>0</v>
      </c>
      <c r="K296">
        <v>35.128142000000004</v>
      </c>
      <c r="L296">
        <v>-97.295610999999994</v>
      </c>
      <c r="M296" s="5">
        <f>ACOS(COS(RADIANS(90-$P$2)) *COS(RADIANS(90-Table2248[[#This Row],[Latitude]])) +SIN(RADIANS(90-$P$2)) *SIN(RADIANS(90-Table2248[[#This Row],[Latitude]])) *COS(RADIANS($Q$2-Table2248[[#This Row],[Longitude]]))) *3958.756</f>
        <v>10.086529621740086</v>
      </c>
      <c r="N296" s="5">
        <f>Table22[[#This Row],[Permit Approval Date]]-Table22[[#This Row],[Permit Submitted Date]]</f>
        <v>0</v>
      </c>
    </row>
    <row r="297" spans="1:14" hidden="1">
      <c r="A297" t="str">
        <f>"Norman"</f>
        <v>Norman</v>
      </c>
      <c r="B297">
        <v>0</v>
      </c>
      <c r="D297">
        <v>1</v>
      </c>
      <c r="E297">
        <v>17</v>
      </c>
      <c r="F297" s="1">
        <v>42986</v>
      </c>
      <c r="G297" s="1">
        <v>42996</v>
      </c>
      <c r="H297">
        <v>3</v>
      </c>
      <c r="I297">
        <v>23.6</v>
      </c>
      <c r="J297">
        <v>0</v>
      </c>
      <c r="K297">
        <v>35.482937899999996</v>
      </c>
      <c r="L297">
        <v>-97.206161600000001</v>
      </c>
      <c r="M297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297" s="5">
        <f>Table22[[#This Row],[Permit Approval Date]]-Table22[[#This Row],[Permit Submitted Date]]</f>
        <v>0</v>
      </c>
    </row>
    <row r="298" spans="1:14">
      <c r="A298" t="str">
        <f>"Norman"</f>
        <v>Norman</v>
      </c>
      <c r="B298">
        <v>1</v>
      </c>
      <c r="D298">
        <v>2</v>
      </c>
      <c r="E298">
        <v>17</v>
      </c>
      <c r="F298" s="1">
        <v>42990</v>
      </c>
      <c r="G298" s="1">
        <v>42990</v>
      </c>
      <c r="H298">
        <v>6</v>
      </c>
      <c r="I298">
        <v>41.58</v>
      </c>
      <c r="J298">
        <v>5</v>
      </c>
      <c r="K298">
        <v>35.250557000000001</v>
      </c>
      <c r="L298">
        <v>-97.450181399999991</v>
      </c>
      <c r="M298" s="5">
        <f>ACOS(COS(RADIANS(90-$P$2)) *COS(RADIANS(90-Table2248[[#This Row],[Latitude]])) +SIN(RADIANS(90-$P$2)) *SIN(RADIANS(90-Table2248[[#This Row],[Latitude]])) *COS(RADIANS($Q$2-Table2248[[#This Row],[Longitude]]))) *3958.756</f>
        <v>3.0803926161501103</v>
      </c>
      <c r="N298" s="5">
        <f>Table22[[#This Row],[Permit Approval Date]]-Table22[[#This Row],[Permit Submitted Date]]</f>
        <v>5</v>
      </c>
    </row>
    <row r="299" spans="1:14" hidden="1">
      <c r="A299" t="str">
        <f>"Norman"</f>
        <v>Norman</v>
      </c>
      <c r="B299">
        <v>0</v>
      </c>
      <c r="D299">
        <v>1</v>
      </c>
      <c r="E299">
        <v>17</v>
      </c>
      <c r="F299" s="1">
        <v>42991</v>
      </c>
      <c r="G299" s="1">
        <v>42991</v>
      </c>
      <c r="H299">
        <v>3</v>
      </c>
      <c r="I299">
        <v>28.269999999999996</v>
      </c>
      <c r="J299">
        <v>0</v>
      </c>
      <c r="K299">
        <v>34.902937899999998</v>
      </c>
      <c r="L299">
        <v>-97.886161600000008</v>
      </c>
      <c r="M299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299" s="5">
        <f>Table22[[#This Row],[Permit Approval Date]]-Table22[[#This Row],[Permit Submitted Date]]</f>
        <v>0</v>
      </c>
    </row>
    <row r="300" spans="1:14">
      <c r="A300" t="str">
        <f>"Norman"</f>
        <v>Norman</v>
      </c>
      <c r="B300">
        <v>1</v>
      </c>
      <c r="D300">
        <v>2</v>
      </c>
      <c r="E300">
        <v>17</v>
      </c>
      <c r="F300" s="1">
        <v>42992</v>
      </c>
      <c r="G300" s="1">
        <v>42992</v>
      </c>
      <c r="H300">
        <v>8</v>
      </c>
      <c r="I300">
        <v>53.68</v>
      </c>
      <c r="J300">
        <v>2.84</v>
      </c>
      <c r="K300">
        <v>35.310557000000003</v>
      </c>
      <c r="L300">
        <v>-97.71018140000001</v>
      </c>
      <c r="M300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300" s="5">
        <f>Table22[[#This Row],[Permit Approval Date]]-Table22[[#This Row],[Permit Submitted Date]]</f>
        <v>7</v>
      </c>
    </row>
    <row r="301" spans="1:14">
      <c r="A301" t="str">
        <f>"Norman"</f>
        <v>Norman</v>
      </c>
      <c r="B301">
        <v>1</v>
      </c>
      <c r="D301">
        <v>1</v>
      </c>
      <c r="E301">
        <v>17</v>
      </c>
      <c r="F301" s="1">
        <v>42995</v>
      </c>
      <c r="G301" s="1">
        <v>42999</v>
      </c>
      <c r="H301">
        <v>6</v>
      </c>
      <c r="I301">
        <v>57.980000000000004</v>
      </c>
      <c r="J301">
        <v>0</v>
      </c>
      <c r="K301">
        <v>35.108142000000001</v>
      </c>
      <c r="L301">
        <v>-97.225610999999986</v>
      </c>
      <c r="M301" s="5">
        <f>ACOS(COS(RADIANS(90-$P$2)) *COS(RADIANS(90-Table2248[[#This Row],[Latitude]])) +SIN(RADIANS(90-$P$2)) *SIN(RADIANS(90-Table2248[[#This Row],[Latitude]])) *COS(RADIANS($Q$2-Table2248[[#This Row],[Longitude]]))) *3958.756</f>
        <v>14.200125910696551</v>
      </c>
      <c r="N301" s="5">
        <f>Table22[[#This Row],[Permit Approval Date]]-Table22[[#This Row],[Permit Submitted Date]]</f>
        <v>0</v>
      </c>
    </row>
    <row r="302" spans="1:14">
      <c r="A302" t="str">
        <f>"Norman"</f>
        <v>Norman</v>
      </c>
      <c r="B302">
        <v>1</v>
      </c>
      <c r="D302">
        <v>1</v>
      </c>
      <c r="E302">
        <v>17</v>
      </c>
      <c r="F302" s="1">
        <v>43004</v>
      </c>
      <c r="G302" s="1">
        <v>43024</v>
      </c>
      <c r="H302">
        <v>6</v>
      </c>
      <c r="I302">
        <v>46.28</v>
      </c>
      <c r="J302">
        <v>0</v>
      </c>
      <c r="K302">
        <v>35.340955000000001</v>
      </c>
      <c r="L302">
        <v>-97.571640000000002</v>
      </c>
      <c r="M302" s="5">
        <f>ACOS(COS(RADIANS(90-$P$2)) *COS(RADIANS(90-Table2248[[#This Row],[Latitude]])) +SIN(RADIANS(90-$P$2)) *SIN(RADIANS(90-Table2248[[#This Row],[Latitude]])) *COS(RADIANS($Q$2-Table2248[[#This Row],[Longitude]]))) *3958.756</f>
        <v>11.687201055025309</v>
      </c>
      <c r="N302" s="5">
        <f>Table22[[#This Row],[Permit Approval Date]]-Table22[[#This Row],[Permit Submitted Date]]</f>
        <v>0</v>
      </c>
    </row>
    <row r="303" spans="1:14">
      <c r="A303" t="str">
        <f>"Norman"</f>
        <v>Norman</v>
      </c>
      <c r="B303">
        <v>1</v>
      </c>
      <c r="D303">
        <v>1</v>
      </c>
      <c r="E303">
        <v>17</v>
      </c>
      <c r="F303" s="1">
        <v>43014</v>
      </c>
      <c r="G303" s="1">
        <v>43026</v>
      </c>
      <c r="H303">
        <v>7</v>
      </c>
      <c r="I303">
        <v>51.67</v>
      </c>
      <c r="J303">
        <v>0</v>
      </c>
      <c r="K303">
        <v>35.138142000000002</v>
      </c>
      <c r="L303">
        <v>-97.345610999999991</v>
      </c>
      <c r="M303" s="5">
        <f>ACOS(COS(RADIANS(90-$P$2)) *COS(RADIANS(90-Table2248[[#This Row],[Latitude]])) +SIN(RADIANS(90-$P$2)) *SIN(RADIANS(90-Table2248[[#This Row],[Latitude]])) *COS(RADIANS($Q$2-Table2248[[#This Row],[Longitude]]))) *3958.756</f>
        <v>7.3872699983068753</v>
      </c>
      <c r="N303" s="5">
        <f>Table22[[#This Row],[Permit Approval Date]]-Table22[[#This Row],[Permit Submitted Date]]</f>
        <v>0</v>
      </c>
    </row>
    <row r="304" spans="1:14">
      <c r="A304" t="str">
        <f>"Norman"</f>
        <v>Norman</v>
      </c>
      <c r="B304">
        <v>1</v>
      </c>
      <c r="D304">
        <v>1</v>
      </c>
      <c r="E304">
        <v>17</v>
      </c>
      <c r="F304" s="1">
        <v>43018</v>
      </c>
      <c r="G304" s="1">
        <v>43025</v>
      </c>
      <c r="H304">
        <v>4</v>
      </c>
      <c r="I304">
        <v>33.019999999999996</v>
      </c>
      <c r="J304">
        <v>0</v>
      </c>
      <c r="K304">
        <v>35.443925</v>
      </c>
      <c r="L304">
        <v>-97.619213999999999</v>
      </c>
      <c r="M304" s="5">
        <f>ACOS(COS(RADIANS(90-$P$2)) *COS(RADIANS(90-Table2248[[#This Row],[Latitude]])) +SIN(RADIANS(90-$P$2)) *SIN(RADIANS(90-Table2248[[#This Row],[Latitude]])) *COS(RADIANS($Q$2-Table2248[[#This Row],[Longitude]]))) *3958.756</f>
        <v>19.098404895161835</v>
      </c>
      <c r="N304" s="5">
        <f>Table22[[#This Row],[Permit Approval Date]]-Table22[[#This Row],[Permit Submitted Date]]</f>
        <v>0</v>
      </c>
    </row>
    <row r="305" spans="1:14" hidden="1">
      <c r="A305" t="str">
        <f>"Norman"</f>
        <v>Norman</v>
      </c>
      <c r="B305">
        <v>0</v>
      </c>
      <c r="D305">
        <v>1</v>
      </c>
      <c r="E305">
        <v>17</v>
      </c>
      <c r="F305" s="1">
        <v>43021</v>
      </c>
      <c r="G305" s="1">
        <v>43021</v>
      </c>
      <c r="H305">
        <v>4</v>
      </c>
      <c r="I305">
        <v>34.44</v>
      </c>
      <c r="J305">
        <v>0</v>
      </c>
      <c r="K305">
        <v>34.962937899999993</v>
      </c>
      <c r="L305">
        <v>-97.966161600000007</v>
      </c>
      <c r="M305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305" s="5">
        <f>Table22[[#This Row],[Permit Approval Date]]-Table22[[#This Row],[Permit Submitted Date]]</f>
        <v>9</v>
      </c>
    </row>
    <row r="306" spans="1:14">
      <c r="A306" t="str">
        <f>"Norman"</f>
        <v>Norman</v>
      </c>
      <c r="B306">
        <v>1</v>
      </c>
      <c r="D306">
        <v>1</v>
      </c>
      <c r="E306">
        <v>17</v>
      </c>
      <c r="F306" s="1">
        <v>43022</v>
      </c>
      <c r="G306" s="1">
        <v>43024</v>
      </c>
      <c r="H306">
        <v>5</v>
      </c>
      <c r="I306">
        <v>49.779999999999994</v>
      </c>
      <c r="J306">
        <v>0</v>
      </c>
      <c r="K306">
        <v>35.028142000000003</v>
      </c>
      <c r="L306">
        <v>-97.255610999999988</v>
      </c>
      <c r="M306" s="5">
        <f>ACOS(COS(RADIANS(90-$P$2)) *COS(RADIANS(90-Table2248[[#This Row],[Latitude]])) +SIN(RADIANS(90-$P$2)) *SIN(RADIANS(90-Table2248[[#This Row],[Latitude]])) *COS(RADIANS($Q$2-Table2248[[#This Row],[Longitude]]))) *3958.756</f>
        <v>16.360536167469984</v>
      </c>
      <c r="N306" s="5">
        <f>Table22[[#This Row],[Permit Approval Date]]-Table22[[#This Row],[Permit Submitted Date]]</f>
        <v>8</v>
      </c>
    </row>
    <row r="307" spans="1:14">
      <c r="A307" t="str">
        <f>"Norman"</f>
        <v>Norman</v>
      </c>
      <c r="B307">
        <v>1</v>
      </c>
      <c r="D307">
        <v>1</v>
      </c>
      <c r="E307">
        <v>17</v>
      </c>
      <c r="F307" s="1">
        <v>43024</v>
      </c>
      <c r="G307" s="1">
        <v>43038</v>
      </c>
      <c r="H307">
        <v>6</v>
      </c>
      <c r="I307">
        <v>43.85</v>
      </c>
      <c r="J307">
        <v>0</v>
      </c>
      <c r="K307">
        <v>35.278142000000003</v>
      </c>
      <c r="L307">
        <v>-97.385610999999997</v>
      </c>
      <c r="M307" s="5">
        <f>ACOS(COS(RADIANS(90-$P$2)) *COS(RADIANS(90-Table2248[[#This Row],[Latitude]])) +SIN(RADIANS(90-$P$2)) *SIN(RADIANS(90-Table2248[[#This Row],[Latitude]])) *COS(RADIANS($Q$2-Table2248[[#This Row],[Longitude]]))) *3958.756</f>
        <v>6.0539312557402871</v>
      </c>
      <c r="N307" s="5">
        <f>Table22[[#This Row],[Permit Approval Date]]-Table22[[#This Row],[Permit Submitted Date]]</f>
        <v>7</v>
      </c>
    </row>
    <row r="308" spans="1:14">
      <c r="A308" t="str">
        <f>"Norman"</f>
        <v>Norman</v>
      </c>
      <c r="B308">
        <v>1</v>
      </c>
      <c r="D308">
        <v>1</v>
      </c>
      <c r="E308">
        <v>17</v>
      </c>
      <c r="F308" s="1">
        <v>43025</v>
      </c>
      <c r="G308" s="1">
        <v>43040</v>
      </c>
      <c r="H308">
        <v>4</v>
      </c>
      <c r="I308">
        <v>29.980000000000004</v>
      </c>
      <c r="J308">
        <v>0</v>
      </c>
      <c r="K308">
        <v>35.168142000000003</v>
      </c>
      <c r="L308">
        <v>-97.255610999999988</v>
      </c>
      <c r="M308" s="5">
        <f>ACOS(COS(RADIANS(90-$P$2)) *COS(RADIANS(90-Table2248[[#This Row],[Latitude]])) +SIN(RADIANS(90-$P$2)) *SIN(RADIANS(90-Table2248[[#This Row],[Latitude]])) *COS(RADIANS($Q$2-Table2248[[#This Row],[Longitude]]))) *3958.756</f>
        <v>11.099650327938939</v>
      </c>
      <c r="N308" s="5">
        <f>Table22[[#This Row],[Permit Approval Date]]-Table22[[#This Row],[Permit Submitted Date]]</f>
        <v>10</v>
      </c>
    </row>
    <row r="309" spans="1:14" hidden="1">
      <c r="A309" t="str">
        <f>"Norman"</f>
        <v>Norman</v>
      </c>
      <c r="B309">
        <v>0</v>
      </c>
      <c r="D309">
        <v>1</v>
      </c>
      <c r="E309">
        <v>17</v>
      </c>
      <c r="F309" s="1">
        <v>43027</v>
      </c>
      <c r="G309" s="1">
        <v>43038</v>
      </c>
      <c r="H309">
        <v>5</v>
      </c>
      <c r="I309">
        <v>48.040000000000006</v>
      </c>
      <c r="J309">
        <v>0</v>
      </c>
      <c r="K309">
        <v>34.902937899999998</v>
      </c>
      <c r="L309">
        <v>-97.376161600000003</v>
      </c>
      <c r="M309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309" s="5">
        <f>Table22[[#This Row],[Permit Approval Date]]-Table22[[#This Row],[Permit Submitted Date]]</f>
        <v>6</v>
      </c>
    </row>
    <row r="310" spans="1:14">
      <c r="A310" t="str">
        <f>"Norman"</f>
        <v>Norman</v>
      </c>
      <c r="B310">
        <v>1</v>
      </c>
      <c r="D310">
        <v>1</v>
      </c>
      <c r="E310">
        <v>17</v>
      </c>
      <c r="F310" s="1">
        <v>43033</v>
      </c>
      <c r="G310" s="1">
        <v>43035</v>
      </c>
      <c r="H310">
        <v>5</v>
      </c>
      <c r="I310">
        <v>48.11</v>
      </c>
      <c r="J310">
        <v>0</v>
      </c>
      <c r="K310">
        <v>35.719803999999996</v>
      </c>
      <c r="L310">
        <v>-97.510030999999998</v>
      </c>
      <c r="M310" s="5">
        <f>ACOS(COS(RADIANS(90-$P$2)) *COS(RADIANS(90-Table2248[[#This Row],[Latitude]])) +SIN(RADIANS(90-$P$2)) *SIN(RADIANS(90-Table2248[[#This Row],[Latitude]])) *COS(RADIANS($Q$2-Table2248[[#This Row],[Longitude]]))) *3958.756</f>
        <v>35.674589534473796</v>
      </c>
      <c r="N310" s="5">
        <f>Table22[[#This Row],[Permit Approval Date]]-Table22[[#This Row],[Permit Submitted Date]]</f>
        <v>0</v>
      </c>
    </row>
    <row r="311" spans="1:14" hidden="1">
      <c r="A311" t="str">
        <f>"Norman"</f>
        <v>Norman</v>
      </c>
      <c r="B311">
        <v>0</v>
      </c>
      <c r="D311">
        <v>1</v>
      </c>
      <c r="E311">
        <v>17</v>
      </c>
      <c r="F311" s="1">
        <v>43045</v>
      </c>
      <c r="G311" s="1">
        <v>43059</v>
      </c>
      <c r="H311">
        <v>5</v>
      </c>
      <c r="I311">
        <v>25.48</v>
      </c>
      <c r="J311">
        <v>0</v>
      </c>
      <c r="K311">
        <v>35.032937899999993</v>
      </c>
      <c r="L311">
        <v>-97.356161600000007</v>
      </c>
      <c r="M311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311" s="5">
        <f>Table22[[#This Row],[Permit Approval Date]]-Table22[[#This Row],[Permit Submitted Date]]</f>
        <v>6</v>
      </c>
    </row>
    <row r="312" spans="1:14">
      <c r="A312" t="str">
        <f>"Norman"</f>
        <v>Norman</v>
      </c>
      <c r="B312">
        <v>1</v>
      </c>
      <c r="D312">
        <v>1</v>
      </c>
      <c r="E312">
        <v>17</v>
      </c>
      <c r="F312" s="1">
        <v>43048</v>
      </c>
      <c r="G312" s="1">
        <v>43056</v>
      </c>
      <c r="H312">
        <v>5</v>
      </c>
      <c r="I312">
        <v>42.58</v>
      </c>
      <c r="J312">
        <v>0</v>
      </c>
      <c r="K312">
        <v>35.443925</v>
      </c>
      <c r="L312">
        <v>-97.619213999999999</v>
      </c>
      <c r="M312" s="5">
        <f>ACOS(COS(RADIANS(90-$P$2)) *COS(RADIANS(90-Table2248[[#This Row],[Latitude]])) +SIN(RADIANS(90-$P$2)) *SIN(RADIANS(90-Table2248[[#This Row],[Latitude]])) *COS(RADIANS($Q$2-Table2248[[#This Row],[Longitude]]))) *3958.756</f>
        <v>19.098404895161835</v>
      </c>
      <c r="N312" s="5">
        <f>Table22[[#This Row],[Permit Approval Date]]-Table22[[#This Row],[Permit Submitted Date]]</f>
        <v>0</v>
      </c>
    </row>
    <row r="313" spans="1:14">
      <c r="A313" t="str">
        <f>"Norman"</f>
        <v>Norman</v>
      </c>
      <c r="B313">
        <v>1</v>
      </c>
      <c r="D313">
        <v>1</v>
      </c>
      <c r="E313">
        <v>17</v>
      </c>
      <c r="F313" s="1">
        <v>43048</v>
      </c>
      <c r="G313" s="1">
        <v>43060</v>
      </c>
      <c r="H313">
        <v>4</v>
      </c>
      <c r="I313">
        <v>37.54</v>
      </c>
      <c r="J313">
        <v>0</v>
      </c>
      <c r="K313">
        <v>35.338142000000005</v>
      </c>
      <c r="L313">
        <v>-97.385610999999997</v>
      </c>
      <c r="M313" s="5">
        <f>ACOS(COS(RADIANS(90-$P$2)) *COS(RADIANS(90-Table2248[[#This Row],[Latitude]])) +SIN(RADIANS(90-$P$2)) *SIN(RADIANS(90-Table2248[[#This Row],[Latitude]])) *COS(RADIANS($Q$2-Table2248[[#This Row],[Longitude]]))) *3958.756</f>
        <v>9.7527180483824942</v>
      </c>
      <c r="N313" s="5">
        <f>Table22[[#This Row],[Permit Approval Date]]-Table22[[#This Row],[Permit Submitted Date]]</f>
        <v>6</v>
      </c>
    </row>
    <row r="314" spans="1:14">
      <c r="A314" t="str">
        <f>"Norman"</f>
        <v>Norman</v>
      </c>
      <c r="B314">
        <v>1</v>
      </c>
      <c r="D314">
        <v>1</v>
      </c>
      <c r="E314">
        <v>17</v>
      </c>
      <c r="F314" s="1">
        <v>43069</v>
      </c>
      <c r="G314" s="1">
        <v>43069</v>
      </c>
      <c r="H314">
        <v>7</v>
      </c>
      <c r="I314">
        <v>59</v>
      </c>
      <c r="J314">
        <v>0</v>
      </c>
      <c r="K314">
        <v>35.073205600000001</v>
      </c>
      <c r="L314">
        <v>-97.448782399999999</v>
      </c>
      <c r="M314" s="5">
        <f>ACOS(COS(RADIANS(90-$P$2)) *COS(RADIANS(90-Table2248[[#This Row],[Latitude]])) +SIN(RADIANS(90-$P$2)) *SIN(RADIANS(90-Table2248[[#This Row],[Latitude]])) *COS(RADIANS($Q$2-Table2248[[#This Row],[Longitude]]))) *3958.756</f>
        <v>9.1807880361241043</v>
      </c>
      <c r="N314" s="5">
        <f>Table22[[#This Row],[Permit Approval Date]]-Table22[[#This Row],[Permit Submitted Date]]</f>
        <v>0</v>
      </c>
    </row>
    <row r="315" spans="1:14" hidden="1">
      <c r="A315" t="str">
        <f>"Norman"</f>
        <v>Norman</v>
      </c>
      <c r="B315">
        <v>0</v>
      </c>
      <c r="D315">
        <v>1</v>
      </c>
      <c r="E315">
        <v>17</v>
      </c>
      <c r="F315" s="1">
        <v>43080</v>
      </c>
      <c r="G315" s="1">
        <v>43081</v>
      </c>
      <c r="H315">
        <v>3</v>
      </c>
      <c r="I315">
        <v>27.83</v>
      </c>
      <c r="J315">
        <v>0</v>
      </c>
      <c r="K315">
        <v>35.222937899999998</v>
      </c>
      <c r="L315">
        <v>-97.486161600000003</v>
      </c>
      <c r="M315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315" s="5">
        <f>Table22[[#This Row],[Permit Approval Date]]-Table22[[#This Row],[Permit Submitted Date]]</f>
        <v>4</v>
      </c>
    </row>
    <row r="316" spans="1:14" hidden="1">
      <c r="A316" t="str">
        <f>"Norman"</f>
        <v>Norman</v>
      </c>
      <c r="B316">
        <v>0</v>
      </c>
      <c r="D316">
        <v>1</v>
      </c>
      <c r="E316">
        <v>17</v>
      </c>
      <c r="F316" s="1">
        <v>43084</v>
      </c>
      <c r="G316" s="1">
        <v>43095</v>
      </c>
      <c r="H316">
        <v>7</v>
      </c>
      <c r="I316">
        <v>48.39</v>
      </c>
      <c r="J316">
        <v>0</v>
      </c>
      <c r="K316">
        <v>35.222937899999998</v>
      </c>
      <c r="L316">
        <v>-97.486161600000003</v>
      </c>
      <c r="M316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316" s="5">
        <f>Table22[[#This Row],[Permit Approval Date]]-Table22[[#This Row],[Permit Submitted Date]]</f>
        <v>0</v>
      </c>
    </row>
    <row r="317" spans="1:14">
      <c r="A317" t="str">
        <f>"Norman"</f>
        <v>Norman</v>
      </c>
      <c r="B317">
        <v>1</v>
      </c>
      <c r="D317">
        <v>1</v>
      </c>
      <c r="E317">
        <v>17</v>
      </c>
      <c r="F317" s="1">
        <v>43087</v>
      </c>
      <c r="G317" s="1">
        <v>43087</v>
      </c>
      <c r="H317">
        <v>4</v>
      </c>
      <c r="I317">
        <v>33.67</v>
      </c>
      <c r="J317">
        <v>3</v>
      </c>
      <c r="K317">
        <v>35.180556999999993</v>
      </c>
      <c r="L317">
        <v>-97.540181399999994</v>
      </c>
      <c r="M317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317" s="5">
        <f>Table22[[#This Row],[Permit Approval Date]]-Table22[[#This Row],[Permit Submitted Date]]</f>
        <v>0</v>
      </c>
    </row>
    <row r="318" spans="1:14" hidden="1">
      <c r="A318" t="str">
        <f>"Norman"</f>
        <v>Norman</v>
      </c>
      <c r="B318">
        <v>0</v>
      </c>
      <c r="D318">
        <v>1</v>
      </c>
      <c r="E318">
        <v>18</v>
      </c>
      <c r="F318" s="1">
        <v>42373</v>
      </c>
      <c r="G318" s="1">
        <v>42373</v>
      </c>
      <c r="H318">
        <v>5</v>
      </c>
      <c r="I318">
        <v>46.5</v>
      </c>
      <c r="J318">
        <v>0</v>
      </c>
      <c r="K318">
        <v>36.452937899999995</v>
      </c>
      <c r="L318">
        <v>-97.7861616</v>
      </c>
      <c r="M318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318" s="5">
        <f>Table22[[#This Row],[Permit Approval Date]]-Table22[[#This Row],[Permit Submitted Date]]</f>
        <v>0</v>
      </c>
    </row>
    <row r="319" spans="1:14" hidden="1">
      <c r="A319" t="str">
        <f>"Norman"</f>
        <v>Norman</v>
      </c>
      <c r="B319">
        <v>0</v>
      </c>
      <c r="D319">
        <v>1</v>
      </c>
      <c r="E319">
        <v>18</v>
      </c>
      <c r="F319" s="1">
        <v>42384</v>
      </c>
      <c r="G319" s="1">
        <v>42384</v>
      </c>
      <c r="H319">
        <v>12</v>
      </c>
      <c r="I319">
        <v>95.5</v>
      </c>
      <c r="J319">
        <v>0</v>
      </c>
      <c r="K319">
        <v>35.232937899999996</v>
      </c>
      <c r="L319">
        <v>-97.006161599999999</v>
      </c>
      <c r="M319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319" s="5">
        <f>Table22[[#This Row],[Permit Approval Date]]-Table22[[#This Row],[Permit Submitted Date]]</f>
        <v>0</v>
      </c>
    </row>
    <row r="320" spans="1:14" hidden="1">
      <c r="A320" t="str">
        <f>"Norman"</f>
        <v>Norman</v>
      </c>
      <c r="B320">
        <v>0</v>
      </c>
      <c r="D320">
        <v>1</v>
      </c>
      <c r="E320">
        <v>18</v>
      </c>
      <c r="F320" s="1">
        <v>42388</v>
      </c>
      <c r="G320" s="1">
        <v>42394</v>
      </c>
      <c r="H320">
        <v>5</v>
      </c>
      <c r="I320">
        <v>40</v>
      </c>
      <c r="J320">
        <v>0</v>
      </c>
      <c r="K320">
        <v>35.162937899999996</v>
      </c>
      <c r="L320">
        <v>-97.446161599999996</v>
      </c>
      <c r="M320" s="5">
        <f>ACOS(COS(RADIANS(90-$P$2)) *COS(RADIANS(90-Table2248[[#This Row],[Latitude]])) +SIN(RADIANS(90-$P$2)) *SIN(RADIANS(90-Table2248[[#This Row],[Latitude]])) *COS(RADIANS($Q$2-Table2248[[#This Row],[Longitude]]))) *3958.756</f>
        <v>2.980183107586265</v>
      </c>
      <c r="N320" s="5">
        <f>Table22[[#This Row],[Permit Approval Date]]-Table22[[#This Row],[Permit Submitted Date]]</f>
        <v>4</v>
      </c>
    </row>
    <row r="321" spans="1:14" hidden="1">
      <c r="A321" t="str">
        <f>"Norman"</f>
        <v>Norman</v>
      </c>
      <c r="B321">
        <v>0</v>
      </c>
      <c r="D321">
        <v>1</v>
      </c>
      <c r="E321">
        <v>18</v>
      </c>
      <c r="F321" s="1">
        <v>42394</v>
      </c>
      <c r="G321" s="1">
        <v>42408</v>
      </c>
      <c r="H321">
        <v>8</v>
      </c>
      <c r="I321">
        <v>70.5</v>
      </c>
      <c r="J321">
        <v>0</v>
      </c>
      <c r="K321">
        <v>34.902937899999998</v>
      </c>
      <c r="L321">
        <v>-96.726161599999998</v>
      </c>
      <c r="M321" s="5">
        <f>ACOS(COS(RADIANS(90-$P$2)) *COS(RADIANS(90-Table2248[[#This Row],[Latitude]])) +SIN(RADIANS(90-$P$2)) *SIN(RADIANS(90-Table2248[[#This Row],[Latitude]])) *COS(RADIANS($Q$2-Table2248[[#This Row],[Longitude]]))) *3958.756</f>
        <v>45.816457561541249</v>
      </c>
      <c r="N321" s="5">
        <f>Table22[[#This Row],[Permit Approval Date]]-Table22[[#This Row],[Permit Submitted Date]]</f>
        <v>0</v>
      </c>
    </row>
    <row r="322" spans="1:14" hidden="1">
      <c r="A322" t="str">
        <f>"Norman"</f>
        <v>Norman</v>
      </c>
      <c r="B322">
        <v>0</v>
      </c>
      <c r="D322">
        <v>1</v>
      </c>
      <c r="E322">
        <v>18</v>
      </c>
      <c r="F322" s="1">
        <v>42405</v>
      </c>
      <c r="G322" s="1">
        <v>42405</v>
      </c>
      <c r="H322">
        <v>6</v>
      </c>
      <c r="I322">
        <v>57</v>
      </c>
      <c r="J322">
        <v>0</v>
      </c>
      <c r="K322">
        <v>36.452937899999995</v>
      </c>
      <c r="L322">
        <v>-97.7861616</v>
      </c>
      <c r="M322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322" s="5">
        <f>Table22[[#This Row],[Permit Approval Date]]-Table22[[#This Row],[Permit Submitted Date]]</f>
        <v>8</v>
      </c>
    </row>
    <row r="323" spans="1:14" hidden="1">
      <c r="A323" t="str">
        <f>"Norman"</f>
        <v>Norman</v>
      </c>
      <c r="B323">
        <v>0</v>
      </c>
      <c r="D323">
        <v>1</v>
      </c>
      <c r="E323">
        <v>18</v>
      </c>
      <c r="F323" s="1">
        <v>42411</v>
      </c>
      <c r="G323" s="1">
        <v>42411</v>
      </c>
      <c r="H323">
        <v>5</v>
      </c>
      <c r="I323">
        <v>35</v>
      </c>
      <c r="J323">
        <v>0</v>
      </c>
      <c r="K323">
        <v>35.312937899999994</v>
      </c>
      <c r="L323">
        <v>-97.116161599999998</v>
      </c>
      <c r="M323" s="5">
        <f>ACOS(COS(RADIANS(90-$P$2)) *COS(RADIANS(90-Table2248[[#This Row],[Latitude]])) +SIN(RADIANS(90-$P$2)) *SIN(RADIANS(90-Table2248[[#This Row],[Latitude]])) *COS(RADIANS($Q$2-Table2248[[#This Row],[Longitude]]))) *3958.756</f>
        <v>20.0526662182363</v>
      </c>
      <c r="N323" s="5">
        <f>Table22[[#This Row],[Permit Approval Date]]-Table22[[#This Row],[Permit Submitted Date]]</f>
        <v>0</v>
      </c>
    </row>
    <row r="324" spans="1:14" hidden="1">
      <c r="A324" t="str">
        <f>"Norman"</f>
        <v>Norman</v>
      </c>
      <c r="B324">
        <v>0</v>
      </c>
      <c r="D324">
        <v>1</v>
      </c>
      <c r="E324">
        <v>18</v>
      </c>
      <c r="F324" s="1">
        <v>42417</v>
      </c>
      <c r="G324" s="1">
        <v>42443</v>
      </c>
      <c r="H324">
        <v>5</v>
      </c>
      <c r="I324">
        <v>50</v>
      </c>
      <c r="J324">
        <v>0</v>
      </c>
      <c r="K324">
        <v>36.282937899999993</v>
      </c>
      <c r="L324">
        <v>-98.2861616</v>
      </c>
      <c r="M324" s="5">
        <f>ACOS(COS(RADIANS(90-$P$2)) *COS(RADIANS(90-Table2248[[#This Row],[Latitude]])) +SIN(RADIANS(90-$P$2)) *SIN(RADIANS(90-Table2248[[#This Row],[Latitude]])) *COS(RADIANS($Q$2-Table2248[[#This Row],[Longitude]]))) *3958.756</f>
        <v>88.047567121306258</v>
      </c>
      <c r="N324" s="5">
        <f>Table22[[#This Row],[Permit Approval Date]]-Table22[[#This Row],[Permit Submitted Date]]</f>
        <v>2</v>
      </c>
    </row>
    <row r="325" spans="1:14" hidden="1">
      <c r="A325" t="str">
        <f>"Norman"</f>
        <v>Norman</v>
      </c>
      <c r="B325">
        <v>0</v>
      </c>
      <c r="D325">
        <v>1</v>
      </c>
      <c r="E325">
        <v>18</v>
      </c>
      <c r="F325" s="1">
        <v>42422</v>
      </c>
      <c r="G325" s="1">
        <v>42425</v>
      </c>
      <c r="H325">
        <v>4</v>
      </c>
      <c r="I325">
        <v>32</v>
      </c>
      <c r="J325">
        <v>0</v>
      </c>
      <c r="K325">
        <v>35.222937899999998</v>
      </c>
      <c r="L325">
        <v>-97.486161600000003</v>
      </c>
      <c r="M325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325" s="5">
        <f>Table22[[#This Row],[Permit Approval Date]]-Table22[[#This Row],[Permit Submitted Date]]</f>
        <v>7</v>
      </c>
    </row>
    <row r="326" spans="1:14" hidden="1">
      <c r="A326" t="str">
        <f>"Norman"</f>
        <v>Norman</v>
      </c>
      <c r="B326">
        <v>0</v>
      </c>
      <c r="D326">
        <v>1</v>
      </c>
      <c r="E326">
        <v>18</v>
      </c>
      <c r="F326" s="1">
        <v>42423</v>
      </c>
      <c r="G326" s="1">
        <v>42426</v>
      </c>
      <c r="H326">
        <v>4</v>
      </c>
      <c r="I326">
        <v>42</v>
      </c>
      <c r="J326">
        <v>0</v>
      </c>
      <c r="K326">
        <v>35.112937899999999</v>
      </c>
      <c r="L326">
        <v>-97.946161599999996</v>
      </c>
      <c r="M326" s="5">
        <f>ACOS(COS(RADIANS(90-$P$2)) *COS(RADIANS(90-Table2248[[#This Row],[Latitude]])) +SIN(RADIANS(90-$P$2)) *SIN(RADIANS(90-Table2248[[#This Row],[Latitude]])) *COS(RADIANS($Q$2-Table2248[[#This Row],[Longitude]]))) *3958.756</f>
        <v>28.942207529288897</v>
      </c>
      <c r="N326" s="5">
        <f>Table22[[#This Row],[Permit Approval Date]]-Table22[[#This Row],[Permit Submitted Date]]</f>
        <v>0</v>
      </c>
    </row>
    <row r="327" spans="1:14" hidden="1">
      <c r="A327" t="str">
        <f>"Norman"</f>
        <v>Norman</v>
      </c>
      <c r="B327">
        <v>0</v>
      </c>
      <c r="D327">
        <v>1</v>
      </c>
      <c r="E327">
        <v>18</v>
      </c>
      <c r="F327" s="1">
        <v>42426</v>
      </c>
      <c r="G327" s="1">
        <v>42426</v>
      </c>
      <c r="H327">
        <v>5</v>
      </c>
      <c r="I327">
        <v>40</v>
      </c>
      <c r="J327">
        <v>0</v>
      </c>
      <c r="K327">
        <v>35.232937899999996</v>
      </c>
      <c r="L327">
        <v>-97.1761616</v>
      </c>
      <c r="M327" s="5">
        <f>ACOS(COS(RADIANS(90-$P$2)) *COS(RADIANS(90-Table2248[[#This Row],[Latitude]])) +SIN(RADIANS(90-$P$2)) *SIN(RADIANS(90-Table2248[[#This Row],[Latitude]])) *COS(RADIANS($Q$2-Table2248[[#This Row],[Longitude]]))) *3958.756</f>
        <v>15.378616388051286</v>
      </c>
      <c r="N327" s="5">
        <f>Table22[[#This Row],[Permit Approval Date]]-Table22[[#This Row],[Permit Submitted Date]]</f>
        <v>0</v>
      </c>
    </row>
    <row r="328" spans="1:14" hidden="1">
      <c r="A328" t="str">
        <f>"Norman"</f>
        <v>Norman</v>
      </c>
      <c r="B328">
        <v>0</v>
      </c>
      <c r="D328">
        <v>1</v>
      </c>
      <c r="E328">
        <v>18</v>
      </c>
      <c r="F328" s="1">
        <v>42430</v>
      </c>
      <c r="G328" s="1">
        <v>42437</v>
      </c>
      <c r="H328">
        <v>3</v>
      </c>
      <c r="I328">
        <v>27</v>
      </c>
      <c r="J328">
        <v>0</v>
      </c>
      <c r="K328">
        <v>35.472937899999998</v>
      </c>
      <c r="L328">
        <v>-97.026161599999995</v>
      </c>
      <c r="M328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328" s="5">
        <f>Table22[[#This Row],[Permit Approval Date]]-Table22[[#This Row],[Permit Submitted Date]]</f>
        <v>6</v>
      </c>
    </row>
    <row r="329" spans="1:14" hidden="1">
      <c r="A329" t="str">
        <f>"Norman"</f>
        <v>Norman</v>
      </c>
      <c r="B329">
        <v>0</v>
      </c>
      <c r="D329">
        <v>1</v>
      </c>
      <c r="E329">
        <v>18</v>
      </c>
      <c r="F329" s="1">
        <v>42433</v>
      </c>
      <c r="G329" s="1">
        <v>42437</v>
      </c>
      <c r="H329">
        <v>11</v>
      </c>
      <c r="I329">
        <v>97.5</v>
      </c>
      <c r="J329">
        <v>0</v>
      </c>
      <c r="K329">
        <v>35.362937899999999</v>
      </c>
      <c r="L329">
        <v>-97.236161600000003</v>
      </c>
      <c r="M329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329" s="5">
        <f>Table22[[#This Row],[Permit Approval Date]]-Table22[[#This Row],[Permit Submitted Date]]</f>
        <v>17</v>
      </c>
    </row>
    <row r="330" spans="1:14" hidden="1">
      <c r="A330" t="str">
        <f>"Norman"</f>
        <v>Norman</v>
      </c>
      <c r="B330">
        <v>0</v>
      </c>
      <c r="D330">
        <v>1</v>
      </c>
      <c r="E330">
        <v>18</v>
      </c>
      <c r="F330" s="1">
        <v>42443</v>
      </c>
      <c r="G330" s="1">
        <v>42444</v>
      </c>
      <c r="H330">
        <v>12</v>
      </c>
      <c r="I330">
        <v>88</v>
      </c>
      <c r="J330">
        <v>0</v>
      </c>
      <c r="K330">
        <v>35.242937899999994</v>
      </c>
      <c r="L330">
        <v>-97.636161600000008</v>
      </c>
      <c r="M330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330" s="5">
        <f>Table22[[#This Row],[Permit Approval Date]]-Table22[[#This Row],[Permit Submitted Date]]</f>
        <v>0</v>
      </c>
    </row>
    <row r="331" spans="1:14" hidden="1">
      <c r="A331" t="str">
        <f>"Norman"</f>
        <v>Norman</v>
      </c>
      <c r="B331">
        <v>0</v>
      </c>
      <c r="D331">
        <v>1</v>
      </c>
      <c r="E331">
        <v>18</v>
      </c>
      <c r="F331" s="1">
        <v>42446</v>
      </c>
      <c r="G331" s="1">
        <v>42446</v>
      </c>
      <c r="H331">
        <v>9</v>
      </c>
      <c r="I331">
        <v>72</v>
      </c>
      <c r="J331">
        <v>0</v>
      </c>
      <c r="K331">
        <v>34.942937899999997</v>
      </c>
      <c r="L331">
        <v>-97.766161600000004</v>
      </c>
      <c r="M331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331" s="5">
        <f>Table22[[#This Row],[Permit Approval Date]]-Table22[[#This Row],[Permit Submitted Date]]</f>
        <v>0</v>
      </c>
    </row>
    <row r="332" spans="1:14" hidden="1">
      <c r="A332" t="str">
        <f>"Norman"</f>
        <v>Norman</v>
      </c>
      <c r="B332">
        <v>0</v>
      </c>
      <c r="D332">
        <v>1</v>
      </c>
      <c r="E332">
        <v>18</v>
      </c>
      <c r="F332" s="1">
        <v>42447</v>
      </c>
      <c r="G332" s="1">
        <v>42453</v>
      </c>
      <c r="H332">
        <v>8</v>
      </c>
      <c r="I332">
        <v>63</v>
      </c>
      <c r="J332">
        <v>0</v>
      </c>
      <c r="K332">
        <v>35.242937899999994</v>
      </c>
      <c r="L332">
        <v>-97.636161600000008</v>
      </c>
      <c r="M332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332" s="5">
        <f>Table22[[#This Row],[Permit Approval Date]]-Table22[[#This Row],[Permit Submitted Date]]</f>
        <v>2</v>
      </c>
    </row>
    <row r="333" spans="1:14" hidden="1">
      <c r="A333" t="str">
        <f>"Norman"</f>
        <v>Norman</v>
      </c>
      <c r="B333">
        <v>0</v>
      </c>
      <c r="D333">
        <v>1</v>
      </c>
      <c r="E333">
        <v>18</v>
      </c>
      <c r="F333" s="1">
        <v>42452</v>
      </c>
      <c r="G333" s="1">
        <v>42454</v>
      </c>
      <c r="H333">
        <v>4</v>
      </c>
      <c r="I333">
        <v>30</v>
      </c>
      <c r="J333">
        <v>0</v>
      </c>
      <c r="K333">
        <v>35.482937899999996</v>
      </c>
      <c r="L333">
        <v>-97.206161600000001</v>
      </c>
      <c r="M333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333" s="5">
        <f>Table22[[#This Row],[Permit Approval Date]]-Table22[[#This Row],[Permit Submitted Date]]</f>
        <v>0</v>
      </c>
    </row>
    <row r="334" spans="1:14" hidden="1">
      <c r="A334" t="str">
        <f>"Norman"</f>
        <v>Norman</v>
      </c>
      <c r="B334">
        <v>0</v>
      </c>
      <c r="D334">
        <v>1</v>
      </c>
      <c r="E334">
        <v>18</v>
      </c>
      <c r="F334" s="1">
        <v>42453</v>
      </c>
      <c r="G334" s="1">
        <v>42454</v>
      </c>
      <c r="H334">
        <v>4</v>
      </c>
      <c r="I334">
        <v>36.5</v>
      </c>
      <c r="J334">
        <v>0</v>
      </c>
      <c r="K334">
        <v>35.162937899999996</v>
      </c>
      <c r="L334">
        <v>-96.9261616</v>
      </c>
      <c r="M334" s="5">
        <f>ACOS(COS(RADIANS(90-$P$2)) *COS(RADIANS(90-Table2248[[#This Row],[Latitude]])) +SIN(RADIANS(90-$P$2)) *SIN(RADIANS(90-Table2248[[#This Row],[Latitude]])) *COS(RADIANS($Q$2-Table2248[[#This Row],[Longitude]]))) *3958.756</f>
        <v>29.540907678509793</v>
      </c>
      <c r="N334" s="5">
        <f>Table22[[#This Row],[Permit Approval Date]]-Table22[[#This Row],[Permit Submitted Date]]</f>
        <v>0</v>
      </c>
    </row>
    <row r="335" spans="1:14" hidden="1">
      <c r="A335" t="str">
        <f>"Norman"</f>
        <v>Norman</v>
      </c>
      <c r="B335">
        <v>0</v>
      </c>
      <c r="D335">
        <v>1</v>
      </c>
      <c r="E335">
        <v>18</v>
      </c>
      <c r="F335" s="1">
        <v>42485</v>
      </c>
      <c r="G335" s="1">
        <v>42496</v>
      </c>
      <c r="H335">
        <v>1</v>
      </c>
      <c r="I335">
        <v>8</v>
      </c>
      <c r="J335">
        <v>0</v>
      </c>
      <c r="K335">
        <v>35.352937899999993</v>
      </c>
      <c r="L335">
        <v>-97.196161599999996</v>
      </c>
      <c r="M335" s="5">
        <f>ACOS(COS(RADIANS(90-$P$2)) *COS(RADIANS(90-Table2248[[#This Row],[Latitude]])) +SIN(RADIANS(90-$P$2)) *SIN(RADIANS(90-Table2248[[#This Row],[Latitude]])) *COS(RADIANS($Q$2-Table2248[[#This Row],[Longitude]]))) *3958.756</f>
        <v>17.393696381103698</v>
      </c>
      <c r="N335" s="5">
        <f>Table22[[#This Row],[Permit Approval Date]]-Table22[[#This Row],[Permit Submitted Date]]</f>
        <v>1</v>
      </c>
    </row>
    <row r="336" spans="1:14" hidden="1">
      <c r="A336" t="str">
        <f>"Norman"</f>
        <v>Norman</v>
      </c>
      <c r="B336">
        <v>0</v>
      </c>
      <c r="D336">
        <v>1</v>
      </c>
      <c r="E336">
        <v>18</v>
      </c>
      <c r="F336" s="1">
        <v>42488</v>
      </c>
      <c r="G336" s="1">
        <v>42488</v>
      </c>
      <c r="H336">
        <v>4</v>
      </c>
      <c r="I336">
        <v>44</v>
      </c>
      <c r="J336">
        <v>0</v>
      </c>
      <c r="K336">
        <v>35.472937899999998</v>
      </c>
      <c r="L336">
        <v>-97.026161599999995</v>
      </c>
      <c r="M336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336" s="5">
        <f>Table22[[#This Row],[Permit Approval Date]]-Table22[[#This Row],[Permit Submitted Date]]</f>
        <v>8</v>
      </c>
    </row>
    <row r="337" spans="1:14" hidden="1">
      <c r="A337" t="str">
        <f>"Norman"</f>
        <v>Norman</v>
      </c>
      <c r="B337">
        <v>0</v>
      </c>
      <c r="D337">
        <v>1</v>
      </c>
      <c r="E337">
        <v>18</v>
      </c>
      <c r="F337" s="1">
        <v>42499</v>
      </c>
      <c r="G337" s="1">
        <v>42508</v>
      </c>
      <c r="H337">
        <v>7</v>
      </c>
      <c r="I337">
        <v>37</v>
      </c>
      <c r="J337">
        <v>2</v>
      </c>
      <c r="K337">
        <v>35.162937899999996</v>
      </c>
      <c r="L337">
        <v>-97.446161599999996</v>
      </c>
      <c r="M337" s="5">
        <f>ACOS(COS(RADIANS(90-$P$2)) *COS(RADIANS(90-Table2248[[#This Row],[Latitude]])) +SIN(RADIANS(90-$P$2)) *SIN(RADIANS(90-Table2248[[#This Row],[Latitude]])) *COS(RADIANS($Q$2-Table2248[[#This Row],[Longitude]]))) *3958.756</f>
        <v>2.980183107586265</v>
      </c>
      <c r="N337" s="5">
        <f>Table22[[#This Row],[Permit Approval Date]]-Table22[[#This Row],[Permit Submitted Date]]</f>
        <v>1</v>
      </c>
    </row>
    <row r="338" spans="1:14" hidden="1">
      <c r="A338" t="str">
        <f>"Norman"</f>
        <v>Norman</v>
      </c>
      <c r="B338">
        <v>0</v>
      </c>
      <c r="D338">
        <v>1</v>
      </c>
      <c r="E338">
        <v>18</v>
      </c>
      <c r="F338" s="1">
        <v>42501</v>
      </c>
      <c r="G338" s="1">
        <v>42507</v>
      </c>
      <c r="H338">
        <v>7</v>
      </c>
      <c r="I338">
        <v>53</v>
      </c>
      <c r="J338">
        <v>0</v>
      </c>
      <c r="K338">
        <v>35.122937899999997</v>
      </c>
      <c r="L338">
        <v>-97.126161600000003</v>
      </c>
      <c r="M338" s="5">
        <f>ACOS(COS(RADIANS(90-$P$2)) *COS(RADIANS(90-Table2248[[#This Row],[Latitude]])) +SIN(RADIANS(90-$P$2)) *SIN(RADIANS(90-Table2248[[#This Row],[Latitude]])) *COS(RADIANS($Q$2-Table2248[[#This Row],[Longitude]]))) *3958.756</f>
        <v>18.990152129534994</v>
      </c>
      <c r="N338" s="5">
        <f>Table22[[#This Row],[Permit Approval Date]]-Table22[[#This Row],[Permit Submitted Date]]</f>
        <v>0</v>
      </c>
    </row>
    <row r="339" spans="1:14" hidden="1">
      <c r="A339" t="str">
        <f>"Norman"</f>
        <v>Norman</v>
      </c>
      <c r="B339">
        <v>0</v>
      </c>
      <c r="D339">
        <v>1</v>
      </c>
      <c r="E339">
        <v>18</v>
      </c>
      <c r="F339" s="1">
        <v>42527</v>
      </c>
      <c r="G339" s="1">
        <v>42535</v>
      </c>
      <c r="H339">
        <v>9</v>
      </c>
      <c r="I339">
        <v>55.5</v>
      </c>
      <c r="J339">
        <v>2</v>
      </c>
      <c r="K339">
        <v>35.212937899999993</v>
      </c>
      <c r="L339">
        <v>-97.576161600000006</v>
      </c>
      <c r="M339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339" s="5">
        <f>Table22[[#This Row],[Permit Approval Date]]-Table22[[#This Row],[Permit Submitted Date]]</f>
        <v>6</v>
      </c>
    </row>
    <row r="340" spans="1:14" hidden="1">
      <c r="A340" t="str">
        <f>"Norman"</f>
        <v>Norman</v>
      </c>
      <c r="B340">
        <v>0</v>
      </c>
      <c r="D340">
        <v>1</v>
      </c>
      <c r="E340">
        <v>18</v>
      </c>
      <c r="F340" s="1">
        <v>42538</v>
      </c>
      <c r="G340" s="1">
        <v>42544</v>
      </c>
      <c r="H340">
        <v>8</v>
      </c>
      <c r="I340">
        <v>71</v>
      </c>
      <c r="J340">
        <v>0</v>
      </c>
      <c r="K340">
        <v>36.002937899999999</v>
      </c>
      <c r="L340">
        <v>-97.266161600000004</v>
      </c>
      <c r="M340" s="5">
        <f>ACOS(COS(RADIANS(90-$P$2)) *COS(RADIANS(90-Table2248[[#This Row],[Latitude]])) +SIN(RADIANS(90-$P$2)) *SIN(RADIANS(90-Table2248[[#This Row],[Latitude]])) *COS(RADIANS($Q$2-Table2248[[#This Row],[Longitude]]))) *3958.756</f>
        <v>55.983779301566031</v>
      </c>
      <c r="N340" s="5">
        <f>Table22[[#This Row],[Permit Approval Date]]-Table22[[#This Row],[Permit Submitted Date]]</f>
        <v>6</v>
      </c>
    </row>
    <row r="341" spans="1:14" hidden="1">
      <c r="A341" t="str">
        <f>"Norman"</f>
        <v>Norman</v>
      </c>
      <c r="B341">
        <v>0</v>
      </c>
      <c r="D341">
        <v>1</v>
      </c>
      <c r="E341">
        <v>18</v>
      </c>
      <c r="F341" s="1">
        <v>42544</v>
      </c>
      <c r="G341" s="1">
        <v>42544</v>
      </c>
      <c r="H341">
        <v>6</v>
      </c>
      <c r="I341">
        <v>43.5</v>
      </c>
      <c r="J341">
        <v>0</v>
      </c>
      <c r="K341">
        <v>35.312937899999994</v>
      </c>
      <c r="L341">
        <v>-97.116161599999998</v>
      </c>
      <c r="M341" s="5">
        <f>ACOS(COS(RADIANS(90-$P$2)) *COS(RADIANS(90-Table2248[[#This Row],[Latitude]])) +SIN(RADIANS(90-$P$2)) *SIN(RADIANS(90-Table2248[[#This Row],[Latitude]])) *COS(RADIANS($Q$2-Table2248[[#This Row],[Longitude]]))) *3958.756</f>
        <v>20.0526662182363</v>
      </c>
      <c r="N341" s="5">
        <f>Table22[[#This Row],[Permit Approval Date]]-Table22[[#This Row],[Permit Submitted Date]]</f>
        <v>0</v>
      </c>
    </row>
    <row r="342" spans="1:14" hidden="1">
      <c r="A342" t="str">
        <f>"Norman"</f>
        <v>Norman</v>
      </c>
      <c r="B342">
        <v>0</v>
      </c>
      <c r="D342">
        <v>1</v>
      </c>
      <c r="E342">
        <v>18</v>
      </c>
      <c r="F342" s="1">
        <v>42565</v>
      </c>
      <c r="G342" s="1">
        <v>42572</v>
      </c>
      <c r="H342">
        <v>4</v>
      </c>
      <c r="I342">
        <v>34.11</v>
      </c>
      <c r="J342">
        <v>0</v>
      </c>
      <c r="K342">
        <v>35.292937899999998</v>
      </c>
      <c r="L342">
        <v>-97.206161600000001</v>
      </c>
      <c r="M342" s="5">
        <f>ACOS(COS(RADIANS(90-$P$2)) *COS(RADIANS(90-Table2248[[#This Row],[Latitude]])) +SIN(RADIANS(90-$P$2)) *SIN(RADIANS(90-Table2248[[#This Row],[Latitude]])) *COS(RADIANS($Q$2-Table2248[[#This Row],[Longitude]]))) *3958.756</f>
        <v>14.836066501105948</v>
      </c>
      <c r="N342" s="5">
        <f>Table22[[#This Row],[Permit Approval Date]]-Table22[[#This Row],[Permit Submitted Date]]</f>
        <v>0</v>
      </c>
    </row>
    <row r="343" spans="1:14" hidden="1">
      <c r="A343" t="str">
        <f>"Norman"</f>
        <v>Norman</v>
      </c>
      <c r="B343">
        <v>0</v>
      </c>
      <c r="D343">
        <v>1</v>
      </c>
      <c r="E343">
        <v>18</v>
      </c>
      <c r="F343" s="1">
        <v>42572</v>
      </c>
      <c r="G343" s="1">
        <v>42572</v>
      </c>
      <c r="H343">
        <v>9</v>
      </c>
      <c r="I343">
        <v>66</v>
      </c>
      <c r="J343">
        <v>0</v>
      </c>
      <c r="K343">
        <v>34.982937899999996</v>
      </c>
      <c r="L343">
        <v>-97.396161599999999</v>
      </c>
      <c r="M343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343" s="5">
        <f>Table22[[#This Row],[Permit Approval Date]]-Table22[[#This Row],[Permit Submitted Date]]</f>
        <v>0</v>
      </c>
    </row>
    <row r="344" spans="1:14" hidden="1">
      <c r="A344" t="str">
        <f>"Norman"</f>
        <v>Norman</v>
      </c>
      <c r="B344">
        <v>0</v>
      </c>
      <c r="D344">
        <v>1</v>
      </c>
      <c r="E344">
        <v>18</v>
      </c>
      <c r="F344" s="1">
        <v>42584</v>
      </c>
      <c r="G344" s="1">
        <v>42585</v>
      </c>
      <c r="H344">
        <v>4</v>
      </c>
      <c r="I344">
        <v>22</v>
      </c>
      <c r="J344">
        <v>0</v>
      </c>
      <c r="K344">
        <v>35.212937899999993</v>
      </c>
      <c r="L344">
        <v>-97.326161600000006</v>
      </c>
      <c r="M344" s="5">
        <f>ACOS(COS(RADIANS(90-$P$2)) *COS(RADIANS(90-Table2248[[#This Row],[Latitude]])) +SIN(RADIANS(90-$P$2)) *SIN(RADIANS(90-Table2248[[#This Row],[Latitude]])) *COS(RADIANS($Q$2-Table2248[[#This Row],[Longitude]]))) *3958.756</f>
        <v>6.8166806528037238</v>
      </c>
      <c r="N344" s="5">
        <f>Table22[[#This Row],[Permit Approval Date]]-Table22[[#This Row],[Permit Submitted Date]]</f>
        <v>20</v>
      </c>
    </row>
    <row r="345" spans="1:14" hidden="1">
      <c r="A345" t="str">
        <f>"Norman"</f>
        <v>Norman</v>
      </c>
      <c r="B345">
        <v>0</v>
      </c>
      <c r="D345">
        <v>1</v>
      </c>
      <c r="E345">
        <v>18</v>
      </c>
      <c r="F345" s="1">
        <v>42590</v>
      </c>
      <c r="G345" s="1">
        <v>42597</v>
      </c>
      <c r="H345">
        <v>5</v>
      </c>
      <c r="I345">
        <v>32.5</v>
      </c>
      <c r="J345">
        <v>3.66</v>
      </c>
      <c r="K345">
        <v>35.202937899999995</v>
      </c>
      <c r="L345">
        <v>-97.206161600000001</v>
      </c>
      <c r="M345" s="5">
        <f>ACOS(COS(RADIANS(90-$P$2)) *COS(RADIANS(90-Table2248[[#This Row],[Latitude]])) +SIN(RADIANS(90-$P$2)) *SIN(RADIANS(90-Table2248[[#This Row],[Latitude]])) *COS(RADIANS($Q$2-Table2248[[#This Row],[Longitude]]))) *3958.756</f>
        <v>13.577014277156541</v>
      </c>
      <c r="N345" s="5">
        <f>Table22[[#This Row],[Permit Approval Date]]-Table22[[#This Row],[Permit Submitted Date]]</f>
        <v>10</v>
      </c>
    </row>
    <row r="346" spans="1:14" hidden="1">
      <c r="A346" t="str">
        <f>"Norman"</f>
        <v>Norman</v>
      </c>
      <c r="B346">
        <v>0</v>
      </c>
      <c r="D346">
        <v>1</v>
      </c>
      <c r="E346">
        <v>18</v>
      </c>
      <c r="F346" s="1">
        <v>42600</v>
      </c>
      <c r="G346" s="1">
        <v>42600</v>
      </c>
      <c r="H346">
        <v>7</v>
      </c>
      <c r="I346">
        <v>42.5</v>
      </c>
      <c r="J346">
        <v>0</v>
      </c>
      <c r="K346">
        <v>34.902937899999998</v>
      </c>
      <c r="L346">
        <v>-97.886161600000008</v>
      </c>
      <c r="M346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346" s="5">
        <f>Table22[[#This Row],[Permit Approval Date]]-Table22[[#This Row],[Permit Submitted Date]]</f>
        <v>0</v>
      </c>
    </row>
    <row r="347" spans="1:14" hidden="1">
      <c r="A347" t="str">
        <f>"Norman"</f>
        <v>Norman</v>
      </c>
      <c r="B347">
        <v>0</v>
      </c>
      <c r="D347">
        <v>1</v>
      </c>
      <c r="E347">
        <v>18</v>
      </c>
      <c r="F347" s="1">
        <v>42608</v>
      </c>
      <c r="G347" s="1">
        <v>42608</v>
      </c>
      <c r="H347">
        <v>6</v>
      </c>
      <c r="I347">
        <v>36.5</v>
      </c>
      <c r="J347">
        <v>3</v>
      </c>
      <c r="K347">
        <v>34.902937899999998</v>
      </c>
      <c r="L347">
        <v>-97.376161600000003</v>
      </c>
      <c r="M347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347" s="5">
        <f>Table22[[#This Row],[Permit Approval Date]]-Table22[[#This Row],[Permit Submitted Date]]</f>
        <v>5</v>
      </c>
    </row>
    <row r="348" spans="1:14" hidden="1">
      <c r="A348" t="str">
        <f>"Norman"</f>
        <v>Norman</v>
      </c>
      <c r="B348">
        <v>0</v>
      </c>
      <c r="D348">
        <v>1</v>
      </c>
      <c r="E348">
        <v>18</v>
      </c>
      <c r="F348" s="1">
        <v>42613</v>
      </c>
      <c r="G348" s="1">
        <v>42613</v>
      </c>
      <c r="H348">
        <v>4</v>
      </c>
      <c r="I348">
        <v>43.83</v>
      </c>
      <c r="J348">
        <v>0</v>
      </c>
      <c r="K348">
        <v>34.902937899999998</v>
      </c>
      <c r="L348">
        <v>-97.886161600000008</v>
      </c>
      <c r="M348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348" s="5">
        <f>Table22[[#This Row],[Permit Approval Date]]-Table22[[#This Row],[Permit Submitted Date]]</f>
        <v>0</v>
      </c>
    </row>
    <row r="349" spans="1:14" hidden="1">
      <c r="A349" t="str">
        <f>"Norman"</f>
        <v>Norman</v>
      </c>
      <c r="B349">
        <v>0</v>
      </c>
      <c r="D349">
        <v>1</v>
      </c>
      <c r="E349">
        <v>18</v>
      </c>
      <c r="F349" s="1">
        <v>42615</v>
      </c>
      <c r="G349" s="1">
        <v>42615</v>
      </c>
      <c r="H349">
        <v>5</v>
      </c>
      <c r="I349">
        <v>46.5</v>
      </c>
      <c r="J349">
        <v>0</v>
      </c>
      <c r="K349">
        <v>35.122937899999997</v>
      </c>
      <c r="L349">
        <v>-97.126161600000003</v>
      </c>
      <c r="M349" s="5">
        <f>ACOS(COS(RADIANS(90-$P$2)) *COS(RADIANS(90-Table2248[[#This Row],[Latitude]])) +SIN(RADIANS(90-$P$2)) *SIN(RADIANS(90-Table2248[[#This Row],[Latitude]])) *COS(RADIANS($Q$2-Table2248[[#This Row],[Longitude]]))) *3958.756</f>
        <v>18.990152129534994</v>
      </c>
      <c r="N349" s="5">
        <f>Table22[[#This Row],[Permit Approval Date]]-Table22[[#This Row],[Permit Submitted Date]]</f>
        <v>6</v>
      </c>
    </row>
    <row r="350" spans="1:14" hidden="1">
      <c r="A350" t="str">
        <f>"Norman"</f>
        <v>Norman</v>
      </c>
      <c r="B350">
        <v>0</v>
      </c>
      <c r="D350">
        <v>1</v>
      </c>
      <c r="E350">
        <v>18</v>
      </c>
      <c r="F350" s="1">
        <v>42615</v>
      </c>
      <c r="G350" s="1">
        <v>42628</v>
      </c>
      <c r="H350">
        <v>6</v>
      </c>
      <c r="I350">
        <v>37.57</v>
      </c>
      <c r="J350">
        <v>0</v>
      </c>
      <c r="K350">
        <v>35.222937899999998</v>
      </c>
      <c r="L350">
        <v>-97.096161600000002</v>
      </c>
      <c r="M350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350" s="5">
        <f>Table22[[#This Row],[Permit Approval Date]]-Table22[[#This Row],[Permit Submitted Date]]</f>
        <v>13</v>
      </c>
    </row>
    <row r="351" spans="1:14" hidden="1">
      <c r="A351" t="str">
        <f>"Norman"</f>
        <v>Norman</v>
      </c>
      <c r="B351">
        <v>0</v>
      </c>
      <c r="D351">
        <v>1</v>
      </c>
      <c r="E351">
        <v>18</v>
      </c>
      <c r="F351" s="1">
        <v>42619</v>
      </c>
      <c r="G351" s="1">
        <v>42627</v>
      </c>
      <c r="H351">
        <v>7</v>
      </c>
      <c r="I351">
        <v>59.16</v>
      </c>
      <c r="J351">
        <v>0</v>
      </c>
      <c r="K351">
        <v>36.052937899999996</v>
      </c>
      <c r="L351">
        <v>-97.626161600000003</v>
      </c>
      <c r="M351" s="5">
        <f>ACOS(COS(RADIANS(90-$P$2)) *COS(RADIANS(90-Table2248[[#This Row],[Latitude]])) +SIN(RADIANS(90-$P$2)) *SIN(RADIANS(90-Table2248[[#This Row],[Latitude]])) *COS(RADIANS($Q$2-Table2248[[#This Row],[Longitude]]))) *3958.756</f>
        <v>59.375341336611015</v>
      </c>
      <c r="N351" s="5">
        <f>Table22[[#This Row],[Permit Approval Date]]-Table22[[#This Row],[Permit Submitted Date]]</f>
        <v>5</v>
      </c>
    </row>
    <row r="352" spans="1:14" hidden="1">
      <c r="A352" t="str">
        <f>"Norman"</f>
        <v>Norman</v>
      </c>
      <c r="B352">
        <v>0</v>
      </c>
      <c r="D352">
        <v>1</v>
      </c>
      <c r="E352">
        <v>18</v>
      </c>
      <c r="F352" s="1">
        <v>42635</v>
      </c>
      <c r="G352" s="1">
        <v>42635</v>
      </c>
      <c r="H352">
        <v>4</v>
      </c>
      <c r="I352">
        <v>30.410000000000004</v>
      </c>
      <c r="J352">
        <v>0</v>
      </c>
      <c r="K352">
        <v>35.422937899999994</v>
      </c>
      <c r="L352">
        <v>-97.106161600000007</v>
      </c>
      <c r="M352" s="5">
        <f>ACOS(COS(RADIANS(90-$P$2)) *COS(RADIANS(90-Table2248[[#This Row],[Latitude]])) +SIN(RADIANS(90-$P$2)) *SIN(RADIANS(90-Table2248[[#This Row],[Latitude]])) *COS(RADIANS($Q$2-Table2248[[#This Row],[Longitude]]))) *3958.756</f>
        <v>24.350899798056059</v>
      </c>
      <c r="N352" s="5">
        <f>Table22[[#This Row],[Permit Approval Date]]-Table22[[#This Row],[Permit Submitted Date]]</f>
        <v>5</v>
      </c>
    </row>
    <row r="353" spans="1:14" hidden="1">
      <c r="A353" t="str">
        <f>"Norman"</f>
        <v>Norman</v>
      </c>
      <c r="B353">
        <v>0</v>
      </c>
      <c r="D353">
        <v>1</v>
      </c>
      <c r="E353">
        <v>18</v>
      </c>
      <c r="F353" s="1">
        <v>42639</v>
      </c>
      <c r="G353" s="1">
        <v>42649</v>
      </c>
      <c r="H353">
        <v>5</v>
      </c>
      <c r="I353">
        <v>57.08</v>
      </c>
      <c r="J353">
        <v>0</v>
      </c>
      <c r="K353">
        <v>35.242937899999994</v>
      </c>
      <c r="L353">
        <v>-97.636161600000008</v>
      </c>
      <c r="M353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353" s="5">
        <f>Table22[[#This Row],[Permit Approval Date]]-Table22[[#This Row],[Permit Submitted Date]]</f>
        <v>1</v>
      </c>
    </row>
    <row r="354" spans="1:14" hidden="1">
      <c r="A354" t="str">
        <f>"Norman"</f>
        <v>Norman</v>
      </c>
      <c r="B354">
        <v>0</v>
      </c>
      <c r="D354">
        <v>1</v>
      </c>
      <c r="E354">
        <v>18</v>
      </c>
      <c r="F354" s="1">
        <v>42641</v>
      </c>
      <c r="G354" s="1">
        <v>42656</v>
      </c>
      <c r="H354">
        <v>5</v>
      </c>
      <c r="I354">
        <v>31.849999999999998</v>
      </c>
      <c r="J354">
        <v>5.33</v>
      </c>
      <c r="K354">
        <v>35.032937899999993</v>
      </c>
      <c r="L354">
        <v>-97.356161600000007</v>
      </c>
      <c r="M354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354" s="5">
        <f>Table22[[#This Row],[Permit Approval Date]]-Table22[[#This Row],[Permit Submitted Date]]</f>
        <v>5</v>
      </c>
    </row>
    <row r="355" spans="1:14" hidden="1">
      <c r="A355" t="str">
        <f>"Norman"</f>
        <v>Norman</v>
      </c>
      <c r="B355">
        <v>0</v>
      </c>
      <c r="D355">
        <v>1</v>
      </c>
      <c r="E355">
        <v>18</v>
      </c>
      <c r="F355" s="1">
        <v>42653</v>
      </c>
      <c r="G355" s="1">
        <v>42663</v>
      </c>
      <c r="H355">
        <v>6</v>
      </c>
      <c r="I355">
        <v>43.15</v>
      </c>
      <c r="J355">
        <v>0</v>
      </c>
      <c r="K355">
        <v>35.192937899999997</v>
      </c>
      <c r="L355">
        <v>-97.396161599999999</v>
      </c>
      <c r="M355" s="5">
        <f>ACOS(COS(RADIANS(90-$P$2)) *COS(RADIANS(90-Table2248[[#This Row],[Latitude]])) +SIN(RADIANS(90-$P$2)) *SIN(RADIANS(90-Table2248[[#This Row],[Latitude]])) *COS(RADIANS($Q$2-Table2248[[#This Row],[Longitude]]))) *3958.756</f>
        <v>2.9897876398657939</v>
      </c>
      <c r="N355" s="5">
        <f>Table22[[#This Row],[Permit Approval Date]]-Table22[[#This Row],[Permit Submitted Date]]</f>
        <v>0</v>
      </c>
    </row>
    <row r="356" spans="1:14" hidden="1">
      <c r="A356" t="str">
        <f>"Norman"</f>
        <v>Norman</v>
      </c>
      <c r="B356">
        <v>0</v>
      </c>
      <c r="D356">
        <v>1</v>
      </c>
      <c r="E356">
        <v>18</v>
      </c>
      <c r="F356" s="1">
        <v>42668</v>
      </c>
      <c r="G356" s="1">
        <v>42671</v>
      </c>
      <c r="H356">
        <v>5</v>
      </c>
      <c r="I356">
        <v>33.630000000000003</v>
      </c>
      <c r="J356">
        <v>0</v>
      </c>
      <c r="K356">
        <v>35.242937899999994</v>
      </c>
      <c r="L356">
        <v>-97.266161600000004</v>
      </c>
      <c r="M356" s="5">
        <f>ACOS(COS(RADIANS(90-$P$2)) *COS(RADIANS(90-Table2248[[#This Row],[Latitude]])) +SIN(RADIANS(90-$P$2)) *SIN(RADIANS(90-Table2248[[#This Row],[Latitude]])) *COS(RADIANS($Q$2-Table2248[[#This Row],[Longitude]]))) *3958.756</f>
        <v>10.49913770014671</v>
      </c>
      <c r="N356" s="5">
        <f>Table22[[#This Row],[Permit Approval Date]]-Table22[[#This Row],[Permit Submitted Date]]</f>
        <v>8</v>
      </c>
    </row>
    <row r="357" spans="1:14" hidden="1">
      <c r="A357" t="str">
        <f>"Norman"</f>
        <v>Norman</v>
      </c>
      <c r="B357">
        <v>0</v>
      </c>
      <c r="D357">
        <v>1</v>
      </c>
      <c r="E357">
        <v>18</v>
      </c>
      <c r="F357" s="1">
        <v>42690</v>
      </c>
      <c r="G357" s="1">
        <v>42690</v>
      </c>
      <c r="H357">
        <v>3</v>
      </c>
      <c r="I357">
        <v>22.32</v>
      </c>
      <c r="J357">
        <v>0</v>
      </c>
      <c r="K357">
        <v>36.292937899999998</v>
      </c>
      <c r="L357">
        <v>-97.7861616</v>
      </c>
      <c r="M357" s="5">
        <f>ACOS(COS(RADIANS(90-$P$2)) *COS(RADIANS(90-Table2248[[#This Row],[Latitude]])) +SIN(RADIANS(90-$P$2)) *SIN(RADIANS(90-Table2248[[#This Row],[Latitude]])) *COS(RADIANS($Q$2-Table2248[[#This Row],[Longitude]]))) *3958.756</f>
        <v>77.471292321758767</v>
      </c>
      <c r="N357" s="5">
        <f>Table22[[#This Row],[Permit Approval Date]]-Table22[[#This Row],[Permit Submitted Date]]</f>
        <v>7</v>
      </c>
    </row>
    <row r="358" spans="1:14" hidden="1">
      <c r="A358" t="str">
        <f>"Norman"</f>
        <v>Norman</v>
      </c>
      <c r="B358">
        <v>0</v>
      </c>
      <c r="D358">
        <v>1</v>
      </c>
      <c r="E358">
        <v>18</v>
      </c>
      <c r="F358" s="1">
        <v>42691</v>
      </c>
      <c r="G358" s="1">
        <v>42702</v>
      </c>
      <c r="H358">
        <v>5</v>
      </c>
      <c r="I358">
        <v>37.42</v>
      </c>
      <c r="J358">
        <v>0</v>
      </c>
      <c r="K358">
        <v>35.172937899999994</v>
      </c>
      <c r="L358">
        <v>-97.336161599999997</v>
      </c>
      <c r="M358" s="5">
        <f>ACOS(COS(RADIANS(90-$P$2)) *COS(RADIANS(90-Table2248[[#This Row],[Latitude]])) +SIN(RADIANS(90-$P$2)) *SIN(RADIANS(90-Table2248[[#This Row],[Latitude]])) *COS(RADIANS($Q$2-Table2248[[#This Row],[Longitude]]))) *3958.756</f>
        <v>6.6439574838635096</v>
      </c>
      <c r="N358" s="5">
        <f>Table22[[#This Row],[Permit Approval Date]]-Table22[[#This Row],[Permit Submitted Date]]</f>
        <v>4</v>
      </c>
    </row>
    <row r="359" spans="1:14" hidden="1">
      <c r="A359" t="str">
        <f>"Norman"</f>
        <v>Norman</v>
      </c>
      <c r="B359">
        <v>0</v>
      </c>
      <c r="D359">
        <v>1</v>
      </c>
      <c r="E359">
        <v>18</v>
      </c>
      <c r="F359" s="1">
        <v>42765</v>
      </c>
      <c r="G359" s="1">
        <v>42772</v>
      </c>
      <c r="H359">
        <v>5</v>
      </c>
      <c r="I359">
        <v>45.06</v>
      </c>
      <c r="J359">
        <v>0</v>
      </c>
      <c r="K359">
        <v>35.082937899999997</v>
      </c>
      <c r="L359">
        <v>-97.396161599999999</v>
      </c>
      <c r="M359" s="5">
        <f>ACOS(COS(RADIANS(90-$P$2)) *COS(RADIANS(90-Table2248[[#This Row],[Latitude]])) +SIN(RADIANS(90-$P$2)) *SIN(RADIANS(90-Table2248[[#This Row],[Latitude]])) *COS(RADIANS($Q$2-Table2248[[#This Row],[Longitude]]))) *3958.756</f>
        <v>8.9724500048267775</v>
      </c>
      <c r="N359" s="5">
        <f>Table22[[#This Row],[Permit Approval Date]]-Table22[[#This Row],[Permit Submitted Date]]</f>
        <v>3</v>
      </c>
    </row>
    <row r="360" spans="1:14">
      <c r="A360" t="str">
        <f>"Norman"</f>
        <v>Norman</v>
      </c>
      <c r="B360">
        <v>1</v>
      </c>
      <c r="D360">
        <v>1</v>
      </c>
      <c r="E360">
        <v>18</v>
      </c>
      <c r="F360" s="1">
        <v>42775</v>
      </c>
      <c r="G360" s="1">
        <v>42775</v>
      </c>
      <c r="H360">
        <v>7</v>
      </c>
      <c r="I360">
        <v>54.519999999999996</v>
      </c>
      <c r="J360">
        <v>0</v>
      </c>
      <c r="K360">
        <v>35.133205600000004</v>
      </c>
      <c r="L360">
        <v>-97.488782399999991</v>
      </c>
      <c r="M360" s="5">
        <f>ACOS(COS(RADIANS(90-$P$2)) *COS(RADIANS(90-Table2248[[#This Row],[Latitude]])) +SIN(RADIANS(90-$P$2)) *SIN(RADIANS(90-Table2248[[#This Row],[Latitude]])) *COS(RADIANS($Q$2-Table2248[[#This Row],[Longitude]]))) *3958.756</f>
        <v>5.5692020044612507</v>
      </c>
      <c r="N360" s="5">
        <f>Table22[[#This Row],[Permit Approval Date]]-Table22[[#This Row],[Permit Submitted Date]]</f>
        <v>8</v>
      </c>
    </row>
    <row r="361" spans="1:14">
      <c r="A361" t="str">
        <f>"Norman"</f>
        <v>Norman</v>
      </c>
      <c r="B361">
        <v>1</v>
      </c>
      <c r="D361">
        <v>1</v>
      </c>
      <c r="E361">
        <v>18</v>
      </c>
      <c r="F361" s="1">
        <v>42789</v>
      </c>
      <c r="G361" s="1">
        <v>42808</v>
      </c>
      <c r="H361">
        <v>9</v>
      </c>
      <c r="I361">
        <v>63.63000000000001</v>
      </c>
      <c r="J361">
        <v>0</v>
      </c>
      <c r="K361">
        <v>35.040954999999997</v>
      </c>
      <c r="L361">
        <v>-97.311639999999997</v>
      </c>
      <c r="M361" s="5">
        <f>ACOS(COS(RADIANS(90-$P$2)) *COS(RADIANS(90-Table2248[[#This Row],[Latitude]])) +SIN(RADIANS(90-$P$2)) *SIN(RADIANS(90-Table2248[[#This Row],[Latitude]])) *COS(RADIANS($Q$2-Table2248[[#This Row],[Longitude]]))) *3958.756</f>
        <v>13.723512092077399</v>
      </c>
      <c r="N361" s="5">
        <f>Table22[[#This Row],[Permit Approval Date]]-Table22[[#This Row],[Permit Submitted Date]]</f>
        <v>0</v>
      </c>
    </row>
    <row r="362" spans="1:14" hidden="1">
      <c r="A362" t="str">
        <f>"Norman"</f>
        <v>Norman</v>
      </c>
      <c r="B362">
        <v>0</v>
      </c>
      <c r="C362">
        <v>1</v>
      </c>
      <c r="D362">
        <v>1</v>
      </c>
      <c r="E362">
        <v>18</v>
      </c>
      <c r="F362" s="1">
        <v>42790</v>
      </c>
      <c r="G362" s="1">
        <v>42790</v>
      </c>
      <c r="H362">
        <v>4</v>
      </c>
      <c r="I362">
        <v>25.95</v>
      </c>
      <c r="J362">
        <v>10.84</v>
      </c>
      <c r="K362">
        <v>36.292937899999998</v>
      </c>
      <c r="L362">
        <v>-97.7861616</v>
      </c>
      <c r="M362" s="5">
        <f>ACOS(COS(RADIANS(90-$P$2)) *COS(RADIANS(90-Table2248[[#This Row],[Latitude]])) +SIN(RADIANS(90-$P$2)) *SIN(RADIANS(90-Table2248[[#This Row],[Latitude]])) *COS(RADIANS($Q$2-Table2248[[#This Row],[Longitude]]))) *3958.756</f>
        <v>77.471292321758767</v>
      </c>
      <c r="N362" s="5">
        <f>Table22[[#This Row],[Permit Approval Date]]-Table22[[#This Row],[Permit Submitted Date]]</f>
        <v>0</v>
      </c>
    </row>
    <row r="363" spans="1:14">
      <c r="A363" t="str">
        <f>"Norman"</f>
        <v>Norman</v>
      </c>
      <c r="B363">
        <v>1</v>
      </c>
      <c r="D363">
        <v>1</v>
      </c>
      <c r="E363">
        <v>18</v>
      </c>
      <c r="F363" s="1">
        <v>42794</v>
      </c>
      <c r="G363" s="1">
        <v>42794</v>
      </c>
      <c r="H363">
        <v>5</v>
      </c>
      <c r="I363">
        <v>43.830000000000005</v>
      </c>
      <c r="J363">
        <v>0</v>
      </c>
      <c r="K363">
        <v>34.988142000000003</v>
      </c>
      <c r="L363">
        <v>-97.275610999999998</v>
      </c>
      <c r="M363" s="5">
        <f>ACOS(COS(RADIANS(90-$P$2)) *COS(RADIANS(90-Table2248[[#This Row],[Latitude]])) +SIN(RADIANS(90-$P$2)) *SIN(RADIANS(90-Table2248[[#This Row],[Latitude]])) *COS(RADIANS($Q$2-Table2248[[#This Row],[Longitude]]))) *3958.756</f>
        <v>17.893484581304001</v>
      </c>
      <c r="N363" s="5">
        <f>Table22[[#This Row],[Permit Approval Date]]-Table22[[#This Row],[Permit Submitted Date]]</f>
        <v>12</v>
      </c>
    </row>
    <row r="364" spans="1:14" hidden="1">
      <c r="A364" t="str">
        <f>"Norman"</f>
        <v>Norman</v>
      </c>
      <c r="B364">
        <v>0</v>
      </c>
      <c r="D364">
        <v>1</v>
      </c>
      <c r="E364">
        <v>18</v>
      </c>
      <c r="F364" s="1">
        <v>42797</v>
      </c>
      <c r="G364" s="1">
        <v>42807</v>
      </c>
      <c r="H364">
        <v>10</v>
      </c>
      <c r="I364">
        <v>47.74</v>
      </c>
      <c r="J364">
        <v>0</v>
      </c>
      <c r="K364">
        <v>35.212937899999993</v>
      </c>
      <c r="L364">
        <v>-97.306161599999996</v>
      </c>
      <c r="M364" s="5">
        <f>ACOS(COS(RADIANS(90-$P$2)) *COS(RADIANS(90-Table2248[[#This Row],[Latitude]])) +SIN(RADIANS(90-$P$2)) *SIN(RADIANS(90-Table2248[[#This Row],[Latitude]])) *COS(RADIANS($Q$2-Table2248[[#This Row],[Longitude]]))) *3958.756</f>
        <v>7.9433826566841148</v>
      </c>
      <c r="N364" s="5">
        <f>Table22[[#This Row],[Permit Approval Date]]-Table22[[#This Row],[Permit Submitted Date]]</f>
        <v>23</v>
      </c>
    </row>
    <row r="365" spans="1:14">
      <c r="A365" t="str">
        <f>"Norman"</f>
        <v>Norman</v>
      </c>
      <c r="B365">
        <v>1</v>
      </c>
      <c r="D365">
        <v>1</v>
      </c>
      <c r="E365">
        <v>18</v>
      </c>
      <c r="F365" s="1">
        <v>42808</v>
      </c>
      <c r="G365" s="1">
        <v>42822</v>
      </c>
      <c r="H365">
        <v>9</v>
      </c>
      <c r="I365">
        <v>66.92</v>
      </c>
      <c r="J365">
        <v>0</v>
      </c>
      <c r="K365">
        <v>35.260296100000005</v>
      </c>
      <c r="L365">
        <v>-96.546200200000015</v>
      </c>
      <c r="M365" s="5">
        <f>ACOS(COS(RADIANS(90-$P$2)) *COS(RADIANS(90-Table2248[[#This Row],[Latitude]])) +SIN(RADIANS(90-$P$2)) *SIN(RADIANS(90-Table2248[[#This Row],[Latitude]])) *COS(RADIANS($Q$2-Table2248[[#This Row],[Longitude]]))) *3958.756</f>
        <v>50.953960558140352</v>
      </c>
      <c r="N365" s="5">
        <f>Table22[[#This Row],[Permit Approval Date]]-Table22[[#This Row],[Permit Submitted Date]]</f>
        <v>0</v>
      </c>
    </row>
    <row r="366" spans="1:14" hidden="1">
      <c r="A366" t="str">
        <f>"Norman"</f>
        <v>Norman</v>
      </c>
      <c r="B366">
        <v>0</v>
      </c>
      <c r="D366">
        <v>1</v>
      </c>
      <c r="E366">
        <v>18</v>
      </c>
      <c r="F366" s="1">
        <v>42811</v>
      </c>
      <c r="G366" s="1">
        <v>42814</v>
      </c>
      <c r="H366">
        <v>4</v>
      </c>
      <c r="I366">
        <v>32.200000000000003</v>
      </c>
      <c r="J366">
        <v>0</v>
      </c>
      <c r="K366">
        <v>35.092937899999995</v>
      </c>
      <c r="L366">
        <v>-97.336161599999997</v>
      </c>
      <c r="M366" s="5">
        <f>ACOS(COS(RADIANS(90-$P$2)) *COS(RADIANS(90-Table2248[[#This Row],[Latitude]])) +SIN(RADIANS(90-$P$2)) *SIN(RADIANS(90-Table2248[[#This Row],[Latitude]])) *COS(RADIANS($Q$2-Table2248[[#This Row],[Longitude]]))) *3958.756</f>
        <v>10.001978842276545</v>
      </c>
      <c r="N366" s="5">
        <f>Table22[[#This Row],[Permit Approval Date]]-Table22[[#This Row],[Permit Submitted Date]]</f>
        <v>0</v>
      </c>
    </row>
    <row r="367" spans="1:14" hidden="1">
      <c r="A367" t="str">
        <f>"Norman"</f>
        <v>Norman</v>
      </c>
      <c r="B367">
        <v>0</v>
      </c>
      <c r="D367">
        <v>1</v>
      </c>
      <c r="E367">
        <v>18</v>
      </c>
      <c r="F367" s="1">
        <v>42814</v>
      </c>
      <c r="G367" s="1">
        <v>42824</v>
      </c>
      <c r="H367">
        <v>2</v>
      </c>
      <c r="I367">
        <v>12</v>
      </c>
      <c r="J367">
        <v>0</v>
      </c>
      <c r="K367">
        <v>35.212937899999993</v>
      </c>
      <c r="L367">
        <v>-97.576161600000006</v>
      </c>
      <c r="M367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367" s="5">
        <f>Table22[[#This Row],[Permit Approval Date]]-Table22[[#This Row],[Permit Submitted Date]]</f>
        <v>16</v>
      </c>
    </row>
    <row r="368" spans="1:14">
      <c r="A368" t="str">
        <f>"Norman"</f>
        <v>Norman</v>
      </c>
      <c r="B368">
        <v>1</v>
      </c>
      <c r="C368">
        <v>1</v>
      </c>
      <c r="D368">
        <v>1</v>
      </c>
      <c r="E368">
        <v>18</v>
      </c>
      <c r="F368" s="1">
        <v>42815</v>
      </c>
      <c r="G368" s="1">
        <v>42822</v>
      </c>
      <c r="H368">
        <v>16</v>
      </c>
      <c r="I368">
        <v>117.08</v>
      </c>
      <c r="J368">
        <v>10.029999999999999</v>
      </c>
      <c r="K368">
        <v>35.090296100000003</v>
      </c>
      <c r="L368">
        <v>-96.606200199999989</v>
      </c>
      <c r="M368" s="5">
        <f>ACOS(COS(RADIANS(90-$P$2)) *COS(RADIANS(90-Table2248[[#This Row],[Latitude]])) +SIN(RADIANS(90-$P$2)) *SIN(RADIANS(90-Table2248[[#This Row],[Latitude]])) *COS(RADIANS($Q$2-Table2248[[#This Row],[Longitude]]))) *3958.756</f>
        <v>48.148628110999439</v>
      </c>
      <c r="N368" s="5">
        <f>Table22[[#This Row],[Permit Approval Date]]-Table22[[#This Row],[Permit Submitted Date]]</f>
        <v>0</v>
      </c>
    </row>
    <row r="369" spans="1:14">
      <c r="A369" t="str">
        <f>"Norman"</f>
        <v>Norman</v>
      </c>
      <c r="B369">
        <v>1</v>
      </c>
      <c r="D369">
        <v>1</v>
      </c>
      <c r="E369">
        <v>18</v>
      </c>
      <c r="F369" s="1">
        <v>42817</v>
      </c>
      <c r="G369" s="1">
        <v>42839</v>
      </c>
      <c r="H369">
        <v>11</v>
      </c>
      <c r="I369">
        <v>77.92</v>
      </c>
      <c r="J369">
        <v>0.56999999999999995</v>
      </c>
      <c r="K369">
        <v>35.180556999999993</v>
      </c>
      <c r="L369">
        <v>-97.540181399999994</v>
      </c>
      <c r="M369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369" s="5">
        <f>Table22[[#This Row],[Permit Approval Date]]-Table22[[#This Row],[Permit Submitted Date]]</f>
        <v>6</v>
      </c>
    </row>
    <row r="370" spans="1:14">
      <c r="A370" t="str">
        <f>"Norman"</f>
        <v>Norman</v>
      </c>
      <c r="B370">
        <v>1</v>
      </c>
      <c r="D370">
        <v>1</v>
      </c>
      <c r="E370">
        <v>18</v>
      </c>
      <c r="F370" s="1">
        <v>42818</v>
      </c>
      <c r="G370" s="1">
        <v>42818</v>
      </c>
      <c r="H370">
        <v>5</v>
      </c>
      <c r="I370">
        <v>37.339999999999996</v>
      </c>
      <c r="J370">
        <v>0</v>
      </c>
      <c r="K370">
        <v>34.422937899999994</v>
      </c>
      <c r="L370">
        <v>-97.636161600000008</v>
      </c>
      <c r="M370" s="5">
        <f>ACOS(COS(RADIANS(90-$P$2)) *COS(RADIANS(90-Table2248[[#This Row],[Latitude]])) +SIN(RADIANS(90-$P$2)) *SIN(RADIANS(90-Table2248[[#This Row],[Latitude]])) *COS(RADIANS($Q$2-Table2248[[#This Row],[Longitude]]))) *3958.756</f>
        <v>55.16700963935876</v>
      </c>
      <c r="N370" s="5">
        <f>Table22[[#This Row],[Permit Approval Date]]-Table22[[#This Row],[Permit Submitted Date]]</f>
        <v>6</v>
      </c>
    </row>
    <row r="371" spans="1:14">
      <c r="A371" t="str">
        <f>"Norman"</f>
        <v>Norman</v>
      </c>
      <c r="B371">
        <v>1</v>
      </c>
      <c r="D371">
        <v>1</v>
      </c>
      <c r="E371">
        <v>18</v>
      </c>
      <c r="F371" s="1">
        <v>42823</v>
      </c>
      <c r="G371" s="1">
        <v>42846</v>
      </c>
      <c r="H371">
        <v>7</v>
      </c>
      <c r="I371">
        <v>52.27</v>
      </c>
      <c r="J371">
        <v>0</v>
      </c>
      <c r="K371">
        <v>34.958142000000002</v>
      </c>
      <c r="L371">
        <v>-97.245610999999997</v>
      </c>
      <c r="M371" s="5">
        <f>ACOS(COS(RADIANS(90-$P$2)) *COS(RADIANS(90-Table2248[[#This Row],[Latitude]])) +SIN(RADIANS(90-$P$2)) *SIN(RADIANS(90-Table2248[[#This Row],[Latitude]])) *COS(RADIANS($Q$2-Table2248[[#This Row],[Longitude]]))) *3958.756</f>
        <v>20.557428257570493</v>
      </c>
      <c r="N371" s="5">
        <f>Table22[[#This Row],[Permit Approval Date]]-Table22[[#This Row],[Permit Submitted Date]]</f>
        <v>7</v>
      </c>
    </row>
    <row r="372" spans="1:14" hidden="1">
      <c r="A372" t="str">
        <f>"Norman"</f>
        <v>Norman</v>
      </c>
      <c r="B372">
        <v>0</v>
      </c>
      <c r="D372">
        <v>1</v>
      </c>
      <c r="E372">
        <v>18</v>
      </c>
      <c r="F372" s="1">
        <v>42838</v>
      </c>
      <c r="G372" s="1">
        <v>42846</v>
      </c>
      <c r="H372">
        <v>3</v>
      </c>
      <c r="I372">
        <v>28.53</v>
      </c>
      <c r="J372">
        <v>0</v>
      </c>
      <c r="K372">
        <v>35.362937899999999</v>
      </c>
      <c r="L372">
        <v>-97.236161600000003</v>
      </c>
      <c r="M372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372" s="5">
        <f>Table22[[#This Row],[Permit Approval Date]]-Table22[[#This Row],[Permit Submitted Date]]</f>
        <v>7</v>
      </c>
    </row>
    <row r="373" spans="1:14" hidden="1">
      <c r="A373" t="str">
        <f>"Norman"</f>
        <v>Norman</v>
      </c>
      <c r="B373">
        <v>0</v>
      </c>
      <c r="D373">
        <v>1</v>
      </c>
      <c r="E373">
        <v>18</v>
      </c>
      <c r="F373" s="1">
        <v>42845</v>
      </c>
      <c r="G373" s="1">
        <v>42850</v>
      </c>
      <c r="H373">
        <v>4</v>
      </c>
      <c r="I373">
        <v>21.810000000000002</v>
      </c>
      <c r="J373">
        <v>6.73</v>
      </c>
      <c r="K373">
        <v>35.482937899999996</v>
      </c>
      <c r="L373">
        <v>-97.206161600000001</v>
      </c>
      <c r="M373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373" s="5">
        <f>Table22[[#This Row],[Permit Approval Date]]-Table22[[#This Row],[Permit Submitted Date]]</f>
        <v>4</v>
      </c>
    </row>
    <row r="374" spans="1:14">
      <c r="A374" t="str">
        <f>"Norman"</f>
        <v>Norman</v>
      </c>
      <c r="B374">
        <v>1</v>
      </c>
      <c r="D374">
        <v>1</v>
      </c>
      <c r="E374">
        <v>18</v>
      </c>
      <c r="F374" s="1">
        <v>42856</v>
      </c>
      <c r="G374" s="1">
        <v>42878</v>
      </c>
      <c r="H374">
        <v>4</v>
      </c>
      <c r="I374">
        <v>43.46</v>
      </c>
      <c r="J374">
        <v>0</v>
      </c>
      <c r="K374">
        <v>35.128142000000004</v>
      </c>
      <c r="L374">
        <v>-97.295610999999994</v>
      </c>
      <c r="M374" s="5">
        <f>ACOS(COS(RADIANS(90-$P$2)) *COS(RADIANS(90-Table2248[[#This Row],[Latitude]])) +SIN(RADIANS(90-$P$2)) *SIN(RADIANS(90-Table2248[[#This Row],[Latitude]])) *COS(RADIANS($Q$2-Table2248[[#This Row],[Longitude]]))) *3958.756</f>
        <v>10.086529621740086</v>
      </c>
      <c r="N374" s="5">
        <f>Table22[[#This Row],[Permit Approval Date]]-Table22[[#This Row],[Permit Submitted Date]]</f>
        <v>0</v>
      </c>
    </row>
    <row r="375" spans="1:14" hidden="1">
      <c r="A375" t="str">
        <f>"Norman"</f>
        <v>Norman</v>
      </c>
      <c r="B375">
        <v>0</v>
      </c>
      <c r="D375">
        <v>1</v>
      </c>
      <c r="E375">
        <v>18</v>
      </c>
      <c r="F375" s="1">
        <v>42859</v>
      </c>
      <c r="G375" s="1">
        <v>42859</v>
      </c>
      <c r="H375">
        <v>3</v>
      </c>
      <c r="I375">
        <v>24.970000000000002</v>
      </c>
      <c r="J375">
        <v>0</v>
      </c>
      <c r="K375">
        <v>35.082937899999997</v>
      </c>
      <c r="L375">
        <v>-97.616161599999998</v>
      </c>
      <c r="M375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375" s="5">
        <f>Table22[[#This Row],[Permit Approval Date]]-Table22[[#This Row],[Permit Submitted Date]]</f>
        <v>0</v>
      </c>
    </row>
    <row r="376" spans="1:14" hidden="1">
      <c r="A376" t="str">
        <f>"Norman"</f>
        <v>Norman</v>
      </c>
      <c r="B376">
        <v>0</v>
      </c>
      <c r="D376">
        <v>1</v>
      </c>
      <c r="E376">
        <v>18</v>
      </c>
      <c r="F376" s="1">
        <v>42866</v>
      </c>
      <c r="G376" s="1">
        <v>42866</v>
      </c>
      <c r="H376">
        <v>2</v>
      </c>
      <c r="I376">
        <v>24.95</v>
      </c>
      <c r="J376">
        <v>0</v>
      </c>
      <c r="K376">
        <v>35.232937899999996</v>
      </c>
      <c r="L376">
        <v>-97.006161599999999</v>
      </c>
      <c r="M376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376" s="5">
        <f>Table22[[#This Row],[Permit Approval Date]]-Table22[[#This Row],[Permit Submitted Date]]</f>
        <v>0</v>
      </c>
    </row>
    <row r="377" spans="1:14" hidden="1">
      <c r="A377" t="str">
        <f>"Norman"</f>
        <v>Norman</v>
      </c>
      <c r="B377">
        <v>0</v>
      </c>
      <c r="D377">
        <v>1</v>
      </c>
      <c r="E377">
        <v>18</v>
      </c>
      <c r="F377" s="1">
        <v>42893</v>
      </c>
      <c r="G377" s="1">
        <v>42893</v>
      </c>
      <c r="H377">
        <v>3</v>
      </c>
      <c r="I377">
        <v>9.2200000000000006</v>
      </c>
      <c r="J377">
        <v>0</v>
      </c>
      <c r="K377">
        <v>34.962937899999993</v>
      </c>
      <c r="L377">
        <v>-97.966161600000007</v>
      </c>
      <c r="M377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377" s="5">
        <f>Table22[[#This Row],[Permit Approval Date]]-Table22[[#This Row],[Permit Submitted Date]]</f>
        <v>7</v>
      </c>
    </row>
    <row r="378" spans="1:14" hidden="1">
      <c r="A378" t="str">
        <f>"Norman"</f>
        <v>Norman</v>
      </c>
      <c r="B378">
        <v>0</v>
      </c>
      <c r="C378">
        <v>1</v>
      </c>
      <c r="D378">
        <v>1</v>
      </c>
      <c r="E378">
        <v>18</v>
      </c>
      <c r="F378" s="1">
        <v>42895</v>
      </c>
      <c r="G378" s="1">
        <v>42895</v>
      </c>
      <c r="H378">
        <v>3</v>
      </c>
      <c r="I378">
        <v>18.05</v>
      </c>
      <c r="J378">
        <v>11.83</v>
      </c>
      <c r="K378">
        <v>35.232937899999996</v>
      </c>
      <c r="L378">
        <v>-97.006161599999999</v>
      </c>
      <c r="M378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378" s="5">
        <f>Table22[[#This Row],[Permit Approval Date]]-Table22[[#This Row],[Permit Submitted Date]]</f>
        <v>0</v>
      </c>
    </row>
    <row r="379" spans="1:14" hidden="1">
      <c r="A379" t="str">
        <f>"Norman"</f>
        <v>Norman</v>
      </c>
      <c r="B379">
        <v>0</v>
      </c>
      <c r="D379">
        <v>1</v>
      </c>
      <c r="E379">
        <v>18</v>
      </c>
      <c r="F379" s="1">
        <v>42901</v>
      </c>
      <c r="G379" s="1">
        <v>42901</v>
      </c>
      <c r="H379">
        <v>3</v>
      </c>
      <c r="I379">
        <v>32.020000000000003</v>
      </c>
      <c r="J379">
        <v>0</v>
      </c>
      <c r="K379">
        <v>35.232937899999996</v>
      </c>
      <c r="L379">
        <v>-97.006161599999999</v>
      </c>
      <c r="M379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379" s="5">
        <f>Table22[[#This Row],[Permit Approval Date]]-Table22[[#This Row],[Permit Submitted Date]]</f>
        <v>0</v>
      </c>
    </row>
    <row r="380" spans="1:14">
      <c r="A380" t="str">
        <f>"Norman"</f>
        <v>Norman</v>
      </c>
      <c r="B380">
        <v>1</v>
      </c>
      <c r="D380">
        <v>1</v>
      </c>
      <c r="E380">
        <v>18</v>
      </c>
      <c r="F380" s="1">
        <v>42913</v>
      </c>
      <c r="G380" s="1">
        <v>42934</v>
      </c>
      <c r="H380">
        <v>6</v>
      </c>
      <c r="I380">
        <v>58.52000000000001</v>
      </c>
      <c r="J380">
        <v>0</v>
      </c>
      <c r="K380">
        <v>35.208142000000002</v>
      </c>
      <c r="L380">
        <v>-97.335610999999986</v>
      </c>
      <c r="M380" s="5">
        <f>ACOS(COS(RADIANS(90-$P$2)) *COS(RADIANS(90-Table2248[[#This Row],[Latitude]])) +SIN(RADIANS(90-$P$2)) *SIN(RADIANS(90-Table2248[[#This Row],[Latitude]])) *COS(RADIANS($Q$2-Table2248[[#This Row],[Longitude]]))) *3958.756</f>
        <v>6.2685173478590626</v>
      </c>
      <c r="N380" s="5">
        <f>Table22[[#This Row],[Permit Approval Date]]-Table22[[#This Row],[Permit Submitted Date]]</f>
        <v>21</v>
      </c>
    </row>
    <row r="381" spans="1:14" hidden="1">
      <c r="A381" t="str">
        <f>"Norman"</f>
        <v>Norman</v>
      </c>
      <c r="B381">
        <v>0</v>
      </c>
      <c r="D381">
        <v>1</v>
      </c>
      <c r="E381">
        <v>18</v>
      </c>
      <c r="F381" s="1">
        <v>42922</v>
      </c>
      <c r="G381" s="1">
        <v>42934</v>
      </c>
      <c r="H381">
        <v>3</v>
      </c>
      <c r="I381">
        <v>23.919999999999998</v>
      </c>
      <c r="J381">
        <v>0</v>
      </c>
      <c r="K381">
        <v>35.362937899999999</v>
      </c>
      <c r="L381">
        <v>-97.116161599999998</v>
      </c>
      <c r="M381" s="5">
        <f>ACOS(COS(RADIANS(90-$P$2)) *COS(RADIANS(90-Table2248[[#This Row],[Latitude]])) +SIN(RADIANS(90-$P$2)) *SIN(RADIANS(90-Table2248[[#This Row],[Latitude]])) *COS(RADIANS($Q$2-Table2248[[#This Row],[Longitude]]))) *3958.756</f>
        <v>21.560319683425128</v>
      </c>
      <c r="N381" s="5">
        <f>Table22[[#This Row],[Permit Approval Date]]-Table22[[#This Row],[Permit Submitted Date]]</f>
        <v>6</v>
      </c>
    </row>
    <row r="382" spans="1:14" hidden="1">
      <c r="A382" t="str">
        <f>"Norman"</f>
        <v>Norman</v>
      </c>
      <c r="B382">
        <v>0</v>
      </c>
      <c r="D382">
        <v>1</v>
      </c>
      <c r="E382">
        <v>18</v>
      </c>
      <c r="F382" s="1">
        <v>42929</v>
      </c>
      <c r="G382" s="1">
        <v>42934</v>
      </c>
      <c r="H382">
        <v>6</v>
      </c>
      <c r="I382">
        <v>52.269999999999996</v>
      </c>
      <c r="J382">
        <v>0</v>
      </c>
      <c r="K382">
        <v>35.332937899999997</v>
      </c>
      <c r="L382">
        <v>-97.326161600000006</v>
      </c>
      <c r="M382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382" s="5">
        <f>Table22[[#This Row],[Permit Approval Date]]-Table22[[#This Row],[Permit Submitted Date]]</f>
        <v>0</v>
      </c>
    </row>
    <row r="383" spans="1:14">
      <c r="A383" t="str">
        <f>"Norman"</f>
        <v>Norman</v>
      </c>
      <c r="B383">
        <v>1</v>
      </c>
      <c r="D383">
        <v>1</v>
      </c>
      <c r="E383">
        <v>18</v>
      </c>
      <c r="F383" s="1">
        <v>42933</v>
      </c>
      <c r="G383" s="1">
        <v>42957</v>
      </c>
      <c r="H383">
        <v>8</v>
      </c>
      <c r="I383">
        <v>70.180000000000007</v>
      </c>
      <c r="J383">
        <v>0</v>
      </c>
      <c r="K383">
        <v>35.1802961</v>
      </c>
      <c r="L383">
        <v>-96.506200199999995</v>
      </c>
      <c r="M383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383" s="5">
        <f>Table22[[#This Row],[Permit Approval Date]]-Table22[[#This Row],[Permit Submitted Date]]</f>
        <v>0</v>
      </c>
    </row>
    <row r="384" spans="1:14" hidden="1">
      <c r="A384" t="str">
        <f>"Norman"</f>
        <v>Norman</v>
      </c>
      <c r="B384">
        <v>0</v>
      </c>
      <c r="D384">
        <v>1</v>
      </c>
      <c r="E384">
        <v>18</v>
      </c>
      <c r="F384" s="1">
        <v>42934</v>
      </c>
      <c r="G384" s="1">
        <v>42936</v>
      </c>
      <c r="H384">
        <v>4</v>
      </c>
      <c r="I384">
        <v>32.14</v>
      </c>
      <c r="J384">
        <v>0</v>
      </c>
      <c r="K384">
        <v>35.022937899999995</v>
      </c>
      <c r="L384">
        <v>-97.396161599999999</v>
      </c>
      <c r="M384" s="5">
        <f>ACOS(COS(RADIANS(90-$P$2)) *COS(RADIANS(90-Table2248[[#This Row],[Latitude]])) +SIN(RADIANS(90-$P$2)) *SIN(RADIANS(90-Table2248[[#This Row],[Latitude]])) *COS(RADIANS($Q$2-Table2248[[#This Row],[Longitude]]))) *3958.756</f>
        <v>12.970525111871465</v>
      </c>
      <c r="N384" s="5">
        <f>Table22[[#This Row],[Permit Approval Date]]-Table22[[#This Row],[Permit Submitted Date]]</f>
        <v>3</v>
      </c>
    </row>
    <row r="385" spans="1:14">
      <c r="A385" t="str">
        <f>"Norman"</f>
        <v>Norman</v>
      </c>
      <c r="B385">
        <v>1</v>
      </c>
      <c r="C385">
        <v>1</v>
      </c>
      <c r="D385">
        <v>1</v>
      </c>
      <c r="E385">
        <v>18</v>
      </c>
      <c r="F385" s="1">
        <v>42937</v>
      </c>
      <c r="G385" s="1">
        <v>42937</v>
      </c>
      <c r="H385">
        <v>8</v>
      </c>
      <c r="I385">
        <v>60.000000000000007</v>
      </c>
      <c r="J385">
        <v>7.77</v>
      </c>
      <c r="K385">
        <v>35.260556999999999</v>
      </c>
      <c r="L385">
        <v>-97.540181399999994</v>
      </c>
      <c r="M385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385" s="5">
        <f>Table22[[#This Row],[Permit Approval Date]]-Table22[[#This Row],[Permit Submitted Date]]</f>
        <v>0</v>
      </c>
    </row>
    <row r="386" spans="1:14" hidden="1">
      <c r="A386" t="str">
        <f>"Norman"</f>
        <v>Norman</v>
      </c>
      <c r="B386">
        <v>0</v>
      </c>
      <c r="D386">
        <v>1</v>
      </c>
      <c r="E386">
        <v>18</v>
      </c>
      <c r="F386" s="1">
        <v>42941</v>
      </c>
      <c r="G386" s="1">
        <v>42941</v>
      </c>
      <c r="H386">
        <v>10</v>
      </c>
      <c r="I386">
        <v>88.08</v>
      </c>
      <c r="J386">
        <v>0</v>
      </c>
      <c r="K386">
        <v>35.232937899999996</v>
      </c>
      <c r="L386">
        <v>-97.006161599999999</v>
      </c>
      <c r="M386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386" s="5">
        <f>Table22[[#This Row],[Permit Approval Date]]-Table22[[#This Row],[Permit Submitted Date]]</f>
        <v>0</v>
      </c>
    </row>
    <row r="387" spans="1:14">
      <c r="A387" t="str">
        <f>"Norman"</f>
        <v>Norman</v>
      </c>
      <c r="B387">
        <v>1</v>
      </c>
      <c r="C387">
        <v>1</v>
      </c>
      <c r="D387">
        <v>1</v>
      </c>
      <c r="E387">
        <v>18</v>
      </c>
      <c r="F387" s="1">
        <v>42943</v>
      </c>
      <c r="G387" s="1">
        <v>42961</v>
      </c>
      <c r="H387">
        <v>7</v>
      </c>
      <c r="I387">
        <v>50.9</v>
      </c>
      <c r="J387">
        <v>21.99</v>
      </c>
      <c r="K387">
        <v>35.434735699999997</v>
      </c>
      <c r="L387">
        <v>-97.451802700000002</v>
      </c>
      <c r="M387" s="5">
        <f>ACOS(COS(RADIANS(90-$P$2)) *COS(RADIANS(90-Table2248[[#This Row],[Latitude]])) +SIN(RADIANS(90-$P$2)) *SIN(RADIANS(90-Table2248[[#This Row],[Latitude]])) *COS(RADIANS($Q$2-Table2248[[#This Row],[Longitude]]))) *3958.756</f>
        <v>15.802045373626452</v>
      </c>
      <c r="N387" s="5">
        <f>Table22[[#This Row],[Permit Approval Date]]-Table22[[#This Row],[Permit Submitted Date]]</f>
        <v>0</v>
      </c>
    </row>
    <row r="388" spans="1:14">
      <c r="A388" t="str">
        <f>"Norman"</f>
        <v>Norman</v>
      </c>
      <c r="B388">
        <v>1</v>
      </c>
      <c r="D388">
        <v>1</v>
      </c>
      <c r="E388">
        <v>18</v>
      </c>
      <c r="F388" s="1">
        <v>42947</v>
      </c>
      <c r="G388" s="1">
        <v>42948</v>
      </c>
      <c r="H388">
        <v>4</v>
      </c>
      <c r="I388">
        <v>43.77</v>
      </c>
      <c r="J388">
        <v>0</v>
      </c>
      <c r="K388">
        <v>35.271928299999999</v>
      </c>
      <c r="L388">
        <v>-97.1065246</v>
      </c>
      <c r="M388" s="5">
        <f>ACOS(COS(RADIANS(90-$P$2)) *COS(RADIANS(90-Table2248[[#This Row],[Latitude]])) +SIN(RADIANS(90-$P$2)) *SIN(RADIANS(90-Table2248[[#This Row],[Latitude]])) *COS(RADIANS($Q$2-Table2248[[#This Row],[Longitude]]))) *3958.756</f>
        <v>19.724315820274992</v>
      </c>
      <c r="N388" s="5">
        <f>Table22[[#This Row],[Permit Approval Date]]-Table22[[#This Row],[Permit Submitted Date]]</f>
        <v>3</v>
      </c>
    </row>
    <row r="389" spans="1:14" hidden="1">
      <c r="A389" t="str">
        <f>"Norman"</f>
        <v>Norman</v>
      </c>
      <c r="B389">
        <v>0</v>
      </c>
      <c r="D389">
        <v>1</v>
      </c>
      <c r="E389">
        <v>18</v>
      </c>
      <c r="F389" s="1">
        <v>42957</v>
      </c>
      <c r="G389" s="1">
        <v>42957</v>
      </c>
      <c r="H389">
        <v>3</v>
      </c>
      <c r="I389">
        <v>19.260000000000002</v>
      </c>
      <c r="J389">
        <v>0</v>
      </c>
      <c r="K389">
        <v>35.102937899999993</v>
      </c>
      <c r="L389">
        <v>-97.756161599999999</v>
      </c>
      <c r="M389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389" s="5">
        <f>Table22[[#This Row],[Permit Approval Date]]-Table22[[#This Row],[Permit Submitted Date]]</f>
        <v>12</v>
      </c>
    </row>
    <row r="390" spans="1:14">
      <c r="A390" t="str">
        <f>"Norman"</f>
        <v>Norman</v>
      </c>
      <c r="B390">
        <v>1</v>
      </c>
      <c r="D390">
        <v>1</v>
      </c>
      <c r="E390">
        <v>18</v>
      </c>
      <c r="F390" s="1">
        <v>42961</v>
      </c>
      <c r="G390" s="1">
        <v>42961</v>
      </c>
      <c r="H390">
        <v>5</v>
      </c>
      <c r="I390">
        <v>57.43</v>
      </c>
      <c r="J390">
        <v>0</v>
      </c>
      <c r="K390">
        <v>34.4732056</v>
      </c>
      <c r="L390">
        <v>-97.128782399999992</v>
      </c>
      <c r="M390" s="5">
        <f>ACOS(COS(RADIANS(90-$P$2)) *COS(RADIANS(90-Table2248[[#This Row],[Latitude]])) +SIN(RADIANS(90-$P$2)) *SIN(RADIANS(90-Table2248[[#This Row],[Latitude]])) *COS(RADIANS($Q$2-Table2248[[#This Row],[Longitude]]))) *3958.756</f>
        <v>53.748095903156283</v>
      </c>
      <c r="N390" s="5">
        <f>Table22[[#This Row],[Permit Approval Date]]-Table22[[#This Row],[Permit Submitted Date]]</f>
        <v>0</v>
      </c>
    </row>
    <row r="391" spans="1:14" hidden="1">
      <c r="A391" t="str">
        <f>"Norman"</f>
        <v>Norman</v>
      </c>
      <c r="B391">
        <v>0</v>
      </c>
      <c r="D391">
        <v>1</v>
      </c>
      <c r="E391">
        <v>18</v>
      </c>
      <c r="F391" s="1">
        <v>42961</v>
      </c>
      <c r="G391" s="1">
        <v>42961</v>
      </c>
      <c r="H391">
        <v>3</v>
      </c>
      <c r="I391">
        <v>9.5</v>
      </c>
      <c r="J391">
        <v>5.32</v>
      </c>
      <c r="K391">
        <v>36.452937899999995</v>
      </c>
      <c r="L391">
        <v>-97.7861616</v>
      </c>
      <c r="M391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391" s="5">
        <f>Table22[[#This Row],[Permit Approval Date]]-Table22[[#This Row],[Permit Submitted Date]]</f>
        <v>0</v>
      </c>
    </row>
    <row r="392" spans="1:14">
      <c r="A392" t="str">
        <f>"Norman"</f>
        <v>Norman</v>
      </c>
      <c r="B392">
        <v>1</v>
      </c>
      <c r="D392">
        <v>1</v>
      </c>
      <c r="E392">
        <v>18</v>
      </c>
      <c r="F392" s="1">
        <v>42962</v>
      </c>
      <c r="G392" s="1">
        <v>42962</v>
      </c>
      <c r="H392">
        <v>7</v>
      </c>
      <c r="I392">
        <v>56.89</v>
      </c>
      <c r="J392">
        <v>3.5</v>
      </c>
      <c r="K392">
        <v>35.803925</v>
      </c>
      <c r="L392">
        <v>-97.199213999999998</v>
      </c>
      <c r="M392" s="5">
        <f>ACOS(COS(RADIANS(90-$P$2)) *COS(RADIANS(90-Table2248[[#This Row],[Latitude]])) +SIN(RADIANS(90-$P$2)) *SIN(RADIANS(90-Table2248[[#This Row],[Latitude]])) *COS(RADIANS($Q$2-Table2248[[#This Row],[Longitude]]))) *3958.756</f>
        <v>43.588761577956291</v>
      </c>
      <c r="N392" s="5">
        <f>Table22[[#This Row],[Permit Approval Date]]-Table22[[#This Row],[Permit Submitted Date]]</f>
        <v>4</v>
      </c>
    </row>
    <row r="393" spans="1:14">
      <c r="A393" t="str">
        <f>"Norman"</f>
        <v>Norman</v>
      </c>
      <c r="B393">
        <v>1</v>
      </c>
      <c r="D393">
        <v>1</v>
      </c>
      <c r="E393">
        <v>18</v>
      </c>
      <c r="F393" s="1">
        <v>42968</v>
      </c>
      <c r="G393" s="1">
        <v>42970</v>
      </c>
      <c r="H393">
        <v>5</v>
      </c>
      <c r="I393">
        <v>42.010000000000005</v>
      </c>
      <c r="J393">
        <v>0</v>
      </c>
      <c r="K393">
        <v>35.252431399999999</v>
      </c>
      <c r="L393">
        <v>-97.613839600000006</v>
      </c>
      <c r="M393" s="5">
        <f>ACOS(COS(RADIANS(90-$P$2)) *COS(RADIANS(90-Table2248[[#This Row],[Latitude]])) +SIN(RADIANS(90-$P$2)) *SIN(RADIANS(90-Table2248[[#This Row],[Latitude]])) *COS(RADIANS($Q$2-Table2248[[#This Row],[Longitude]]))) *3958.756</f>
        <v>9.9665656043395057</v>
      </c>
      <c r="N393" s="5">
        <f>Table22[[#This Row],[Permit Approval Date]]-Table22[[#This Row],[Permit Submitted Date]]</f>
        <v>0</v>
      </c>
    </row>
    <row r="394" spans="1:14">
      <c r="A394" t="str">
        <f>"Norman"</f>
        <v>Norman</v>
      </c>
      <c r="B394">
        <v>1</v>
      </c>
      <c r="D394">
        <v>1</v>
      </c>
      <c r="E394">
        <v>18</v>
      </c>
      <c r="F394" s="1">
        <v>42972</v>
      </c>
      <c r="G394" s="1">
        <v>42977</v>
      </c>
      <c r="H394">
        <v>2</v>
      </c>
      <c r="I394">
        <v>16.920000000000002</v>
      </c>
      <c r="J394">
        <v>0</v>
      </c>
      <c r="K394">
        <v>35.261928299999994</v>
      </c>
      <c r="L394">
        <v>-96.956524599999995</v>
      </c>
      <c r="M394" s="5">
        <f>ACOS(COS(RADIANS(90-$P$2)) *COS(RADIANS(90-Table2248[[#This Row],[Latitude]])) +SIN(RADIANS(90-$P$2)) *SIN(RADIANS(90-Table2248[[#This Row],[Latitude]])) *COS(RADIANS($Q$2-Table2248[[#This Row],[Longitude]]))) *3958.756</f>
        <v>27.926728258825992</v>
      </c>
      <c r="N394" s="5">
        <f>Table22[[#This Row],[Permit Approval Date]]-Table22[[#This Row],[Permit Submitted Date]]</f>
        <v>0</v>
      </c>
    </row>
    <row r="395" spans="1:14" hidden="1">
      <c r="A395" t="str">
        <f>"Norman"</f>
        <v>Norman</v>
      </c>
      <c r="B395">
        <v>0</v>
      </c>
      <c r="D395">
        <v>1</v>
      </c>
      <c r="E395">
        <v>18</v>
      </c>
      <c r="F395" s="1">
        <v>42975</v>
      </c>
      <c r="G395" s="1">
        <v>42978</v>
      </c>
      <c r="H395">
        <v>4</v>
      </c>
      <c r="I395">
        <v>36.24</v>
      </c>
      <c r="J395">
        <v>0</v>
      </c>
      <c r="K395">
        <v>35.262937899999997</v>
      </c>
      <c r="L395">
        <v>-97.316161600000001</v>
      </c>
      <c r="M395" s="5">
        <f>ACOS(COS(RADIANS(90-$P$2)) *COS(RADIANS(90-Table2248[[#This Row],[Latitude]])) +SIN(RADIANS(90-$P$2)) *SIN(RADIANS(90-Table2248[[#This Row],[Latitude]])) *COS(RADIANS($Q$2-Table2248[[#This Row],[Longitude]]))) *3958.756</f>
        <v>8.3452968784445485</v>
      </c>
      <c r="N395" s="5">
        <f>Table22[[#This Row],[Permit Approval Date]]-Table22[[#This Row],[Permit Submitted Date]]</f>
        <v>0</v>
      </c>
    </row>
    <row r="396" spans="1:14">
      <c r="A396" t="str">
        <f>"Norman"</f>
        <v>Norman</v>
      </c>
      <c r="B396">
        <v>1</v>
      </c>
      <c r="C396">
        <v>1</v>
      </c>
      <c r="D396">
        <v>1</v>
      </c>
      <c r="E396">
        <v>18</v>
      </c>
      <c r="F396" s="1">
        <v>42978</v>
      </c>
      <c r="G396" s="1">
        <v>42978</v>
      </c>
      <c r="H396">
        <v>14</v>
      </c>
      <c r="I396">
        <v>68.599999999999994</v>
      </c>
      <c r="J396">
        <v>29.5</v>
      </c>
      <c r="K396">
        <v>35.244834499999996</v>
      </c>
      <c r="L396">
        <v>-97.040178399999988</v>
      </c>
      <c r="M396" s="5">
        <f>ACOS(COS(RADIANS(90-$P$2)) *COS(RADIANS(90-Table2248[[#This Row],[Latitude]])) +SIN(RADIANS(90-$P$2)) *SIN(RADIANS(90-Table2248[[#This Row],[Latitude]])) *COS(RADIANS($Q$2-Table2248[[#This Row],[Longitude]]))) *3958.756</f>
        <v>23.09595991138977</v>
      </c>
      <c r="N396" s="5">
        <f>Table22[[#This Row],[Permit Approval Date]]-Table22[[#This Row],[Permit Submitted Date]]</f>
        <v>0</v>
      </c>
    </row>
    <row r="397" spans="1:14">
      <c r="A397" t="str">
        <f>"Norman"</f>
        <v>Norman</v>
      </c>
      <c r="B397">
        <v>1</v>
      </c>
      <c r="C397">
        <v>1</v>
      </c>
      <c r="D397">
        <v>1</v>
      </c>
      <c r="E397">
        <v>18</v>
      </c>
      <c r="F397" s="1">
        <v>42979</v>
      </c>
      <c r="G397" s="1">
        <v>42979</v>
      </c>
      <c r="H397">
        <v>8</v>
      </c>
      <c r="I397">
        <v>48.28</v>
      </c>
      <c r="J397">
        <v>20.82</v>
      </c>
      <c r="K397">
        <v>35.2157731</v>
      </c>
      <c r="L397">
        <v>-97.454911899999999</v>
      </c>
      <c r="M397" s="5">
        <f>ACOS(COS(RADIANS(90-$P$2)) *COS(RADIANS(90-Table2248[[#This Row],[Latitude]])) +SIN(RADIANS(90-$P$2)) *SIN(RADIANS(90-Table2248[[#This Row],[Latitude]])) *COS(RADIANS($Q$2-Table2248[[#This Row],[Longitude]]))) *3958.756</f>
        <v>0.81775147015827876</v>
      </c>
      <c r="N397" s="5">
        <f>Table22[[#This Row],[Permit Approval Date]]-Table22[[#This Row],[Permit Submitted Date]]</f>
        <v>3</v>
      </c>
    </row>
    <row r="398" spans="1:14">
      <c r="A398" t="str">
        <f>"Norman"</f>
        <v>Norman</v>
      </c>
      <c r="B398">
        <v>1</v>
      </c>
      <c r="D398">
        <v>1</v>
      </c>
      <c r="E398">
        <v>18</v>
      </c>
      <c r="F398" s="1">
        <v>42985</v>
      </c>
      <c r="G398" s="1">
        <v>43003</v>
      </c>
      <c r="H398">
        <v>6</v>
      </c>
      <c r="I398">
        <v>53.629999999999995</v>
      </c>
      <c r="J398">
        <v>0</v>
      </c>
      <c r="K398">
        <v>34.978141999999998</v>
      </c>
      <c r="L398">
        <v>-97.20561099999999</v>
      </c>
      <c r="M398" s="5">
        <f>ACOS(COS(RADIANS(90-$P$2)) *COS(RADIANS(90-Table2248[[#This Row],[Latitude]])) +SIN(RADIANS(90-$P$2)) *SIN(RADIANS(90-Table2248[[#This Row],[Latitude]])) *COS(RADIANS($Q$2-Table2248[[#This Row],[Longitude]]))) *3958.756</f>
        <v>20.824309149582572</v>
      </c>
      <c r="N398" s="5">
        <f>Table22[[#This Row],[Permit Approval Date]]-Table22[[#This Row],[Permit Submitted Date]]</f>
        <v>6</v>
      </c>
    </row>
    <row r="399" spans="1:14">
      <c r="A399" t="str">
        <f>"Norman"</f>
        <v>Norman</v>
      </c>
      <c r="B399">
        <v>1</v>
      </c>
      <c r="C399">
        <v>1</v>
      </c>
      <c r="D399">
        <v>1</v>
      </c>
      <c r="E399">
        <v>18</v>
      </c>
      <c r="F399" s="1">
        <v>42985</v>
      </c>
      <c r="G399" s="1">
        <v>43004</v>
      </c>
      <c r="H399">
        <v>5</v>
      </c>
      <c r="I399">
        <v>26.33</v>
      </c>
      <c r="J399">
        <v>12</v>
      </c>
      <c r="K399">
        <v>35.060296100000002</v>
      </c>
      <c r="L399">
        <v>-96.696200199999993</v>
      </c>
      <c r="M399" s="5">
        <f>ACOS(COS(RADIANS(90-$P$2)) *COS(RADIANS(90-Table2248[[#This Row],[Latitude]])) +SIN(RADIANS(90-$P$2)) *SIN(RADIANS(90-Table2248[[#This Row],[Latitude]])) *COS(RADIANS($Q$2-Table2248[[#This Row],[Longitude]]))) *3958.756</f>
        <v>43.58256694746234</v>
      </c>
      <c r="N399" s="5">
        <f>Table22[[#This Row],[Permit Approval Date]]-Table22[[#This Row],[Permit Submitted Date]]</f>
        <v>9</v>
      </c>
    </row>
    <row r="400" spans="1:14" hidden="1">
      <c r="A400" t="str">
        <f>"Norman"</f>
        <v>Norman</v>
      </c>
      <c r="B400">
        <v>0</v>
      </c>
      <c r="D400">
        <v>1</v>
      </c>
      <c r="E400">
        <v>18</v>
      </c>
      <c r="F400" s="1">
        <v>42992</v>
      </c>
      <c r="G400" s="1">
        <v>42992</v>
      </c>
      <c r="H400">
        <v>7</v>
      </c>
      <c r="I400">
        <v>52.550000000000004</v>
      </c>
      <c r="J400">
        <v>0</v>
      </c>
      <c r="K400">
        <v>35.232937899999996</v>
      </c>
      <c r="L400">
        <v>-97.006161599999999</v>
      </c>
      <c r="M400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400" s="5">
        <f>Table22[[#This Row],[Permit Approval Date]]-Table22[[#This Row],[Permit Submitted Date]]</f>
        <v>0</v>
      </c>
    </row>
    <row r="401" spans="1:14">
      <c r="A401" t="str">
        <f>"Norman"</f>
        <v>Norman</v>
      </c>
      <c r="B401">
        <v>1</v>
      </c>
      <c r="D401">
        <v>2</v>
      </c>
      <c r="E401">
        <v>18</v>
      </c>
      <c r="F401" s="1">
        <v>42993</v>
      </c>
      <c r="G401" s="1">
        <v>42993</v>
      </c>
      <c r="H401">
        <v>8</v>
      </c>
      <c r="I401">
        <v>61.949999999999996</v>
      </c>
      <c r="J401">
        <v>1</v>
      </c>
      <c r="K401">
        <v>35.440556999999998</v>
      </c>
      <c r="L401">
        <v>-97.650181400000008</v>
      </c>
      <c r="M401" s="5">
        <f>ACOS(COS(RADIANS(90-$P$2)) *COS(RADIANS(90-Table2248[[#This Row],[Latitude]])) +SIN(RADIANS(90-$P$2)) *SIN(RADIANS(90-Table2248[[#This Row],[Latitude]])) *COS(RADIANS($Q$2-Table2248[[#This Row],[Longitude]]))) *3958.756</f>
        <v>19.853895442695702</v>
      </c>
      <c r="N401" s="5">
        <f>Table22[[#This Row],[Permit Approval Date]]-Table22[[#This Row],[Permit Submitted Date]]</f>
        <v>11</v>
      </c>
    </row>
    <row r="402" spans="1:14">
      <c r="A402" t="str">
        <f>"Norman"</f>
        <v>Norman</v>
      </c>
      <c r="B402">
        <v>1</v>
      </c>
      <c r="D402">
        <v>1</v>
      </c>
      <c r="E402">
        <v>18</v>
      </c>
      <c r="F402" s="1">
        <v>42997</v>
      </c>
      <c r="G402" s="1">
        <v>42997</v>
      </c>
      <c r="H402">
        <v>6</v>
      </c>
      <c r="I402">
        <v>51.95</v>
      </c>
      <c r="J402">
        <v>0</v>
      </c>
      <c r="K402">
        <v>34.845301499999998</v>
      </c>
      <c r="L402">
        <v>-97.436652800000005</v>
      </c>
      <c r="M402" s="5">
        <f>ACOS(COS(RADIANS(90-$P$2)) *COS(RADIANS(90-Table2248[[#This Row],[Latitude]])) +SIN(RADIANS(90-$P$2)) *SIN(RADIANS(90-Table2248[[#This Row],[Latitude]])) *COS(RADIANS($Q$2-Table2248[[#This Row],[Longitude]]))) *3958.756</f>
        <v>24.933003935635984</v>
      </c>
      <c r="N402" s="5">
        <f>Table22[[#This Row],[Permit Approval Date]]-Table22[[#This Row],[Permit Submitted Date]]</f>
        <v>12</v>
      </c>
    </row>
    <row r="403" spans="1:14">
      <c r="A403" t="str">
        <f>"Norman"</f>
        <v>Norman</v>
      </c>
      <c r="B403">
        <v>1</v>
      </c>
      <c r="D403">
        <v>1</v>
      </c>
      <c r="E403">
        <v>18</v>
      </c>
      <c r="F403" s="1">
        <v>42997</v>
      </c>
      <c r="G403" s="1">
        <v>43004</v>
      </c>
      <c r="H403">
        <v>4</v>
      </c>
      <c r="I403">
        <v>42.28</v>
      </c>
      <c r="J403">
        <v>0</v>
      </c>
      <c r="K403">
        <v>35.233924999999999</v>
      </c>
      <c r="L403">
        <v>-97.269214000000005</v>
      </c>
      <c r="M403" s="5">
        <f>ACOS(COS(RADIANS(90-$P$2)) *COS(RADIANS(90-Table2248[[#This Row],[Latitude]])) +SIN(RADIANS(90-$P$2)) *SIN(RADIANS(90-Table2248[[#This Row],[Latitude]])) *COS(RADIANS($Q$2-Table2248[[#This Row],[Longitude]]))) *3958.756</f>
        <v>10.196972675987457</v>
      </c>
      <c r="N403" s="5">
        <f>Table22[[#This Row],[Permit Approval Date]]-Table22[[#This Row],[Permit Submitted Date]]</f>
        <v>11</v>
      </c>
    </row>
    <row r="404" spans="1:14">
      <c r="A404" t="str">
        <f>"Norman"</f>
        <v>Norman</v>
      </c>
      <c r="B404">
        <v>1</v>
      </c>
      <c r="D404">
        <v>1</v>
      </c>
      <c r="E404">
        <v>18</v>
      </c>
      <c r="F404" s="1">
        <v>43000</v>
      </c>
      <c r="G404" s="1">
        <v>43003</v>
      </c>
      <c r="H404">
        <v>6</v>
      </c>
      <c r="I404">
        <v>58.289999999999992</v>
      </c>
      <c r="J404">
        <v>0</v>
      </c>
      <c r="K404">
        <v>35.158142000000005</v>
      </c>
      <c r="L404">
        <v>-97.145610999999988</v>
      </c>
      <c r="M404" s="5">
        <f>ACOS(COS(RADIANS(90-$P$2)) *COS(RADIANS(90-Table2248[[#This Row],[Latitude]])) +SIN(RADIANS(90-$P$2)) *SIN(RADIANS(90-Table2248[[#This Row],[Latitude]])) *COS(RADIANS($Q$2-Table2248[[#This Row],[Longitude]]))) *3958.756</f>
        <v>17.317968646855981</v>
      </c>
      <c r="N404" s="5">
        <f>Table22[[#This Row],[Permit Approval Date]]-Table22[[#This Row],[Permit Submitted Date]]</f>
        <v>0</v>
      </c>
    </row>
    <row r="405" spans="1:14">
      <c r="A405" t="str">
        <f>"Norman"</f>
        <v>Norman</v>
      </c>
      <c r="B405">
        <v>1</v>
      </c>
      <c r="D405">
        <v>1</v>
      </c>
      <c r="E405">
        <v>18</v>
      </c>
      <c r="F405" s="1">
        <v>43005</v>
      </c>
      <c r="G405" s="1">
        <v>43018</v>
      </c>
      <c r="H405">
        <v>6</v>
      </c>
      <c r="I405">
        <v>48.95</v>
      </c>
      <c r="J405">
        <v>0</v>
      </c>
      <c r="K405">
        <v>35.118141999999999</v>
      </c>
      <c r="L405">
        <v>-97.395610999999988</v>
      </c>
      <c r="M405" s="5">
        <f>ACOS(COS(RADIANS(90-$P$2)) *COS(RADIANS(90-Table2248[[#This Row],[Latitude]])) +SIN(RADIANS(90-$P$2)) *SIN(RADIANS(90-Table2248[[#This Row],[Latitude]])) *COS(RADIANS($Q$2-Table2248[[#This Row],[Longitude]]))) *3958.756</f>
        <v>6.7237700643746559</v>
      </c>
      <c r="N405" s="5">
        <f>Table22[[#This Row],[Permit Approval Date]]-Table22[[#This Row],[Permit Submitted Date]]</f>
        <v>11</v>
      </c>
    </row>
    <row r="406" spans="1:14">
      <c r="A406" t="str">
        <f>"Norman"</f>
        <v>Norman</v>
      </c>
      <c r="B406">
        <v>1</v>
      </c>
      <c r="D406">
        <v>1</v>
      </c>
      <c r="E406">
        <v>18</v>
      </c>
      <c r="F406" s="1">
        <v>43007</v>
      </c>
      <c r="G406" s="1">
        <v>43014</v>
      </c>
      <c r="H406">
        <v>4</v>
      </c>
      <c r="I406">
        <v>33.299999999999997</v>
      </c>
      <c r="J406">
        <v>0</v>
      </c>
      <c r="K406">
        <v>35.108142000000001</v>
      </c>
      <c r="L406">
        <v>-97.325610999999995</v>
      </c>
      <c r="M406" s="5">
        <f>ACOS(COS(RADIANS(90-$P$2)) *COS(RADIANS(90-Table2248[[#This Row],[Latitude]])) +SIN(RADIANS(90-$P$2)) *SIN(RADIANS(90-Table2248[[#This Row],[Latitude]])) *COS(RADIANS($Q$2-Table2248[[#This Row],[Longitude]]))) *3958.756</f>
        <v>9.6179996795149965</v>
      </c>
      <c r="N406" s="5">
        <f>Table22[[#This Row],[Permit Approval Date]]-Table22[[#This Row],[Permit Submitted Date]]</f>
        <v>0</v>
      </c>
    </row>
    <row r="407" spans="1:14" hidden="1">
      <c r="A407" t="str">
        <f>"Norman"</f>
        <v>Norman</v>
      </c>
      <c r="B407">
        <v>0</v>
      </c>
      <c r="C407">
        <v>1</v>
      </c>
      <c r="D407">
        <v>1</v>
      </c>
      <c r="E407">
        <v>18</v>
      </c>
      <c r="F407" s="1">
        <v>43010</v>
      </c>
      <c r="G407" s="1">
        <v>43010</v>
      </c>
      <c r="H407">
        <v>5</v>
      </c>
      <c r="I407">
        <v>26.2</v>
      </c>
      <c r="J407">
        <v>21.7</v>
      </c>
      <c r="K407">
        <v>35.422937899999994</v>
      </c>
      <c r="L407">
        <v>-97.106161600000007</v>
      </c>
      <c r="M407" s="5">
        <f>ACOS(COS(RADIANS(90-$P$2)) *COS(RADIANS(90-Table2248[[#This Row],[Latitude]])) +SIN(RADIANS(90-$P$2)) *SIN(RADIANS(90-Table2248[[#This Row],[Latitude]])) *COS(RADIANS($Q$2-Table2248[[#This Row],[Longitude]]))) *3958.756</f>
        <v>24.350899798056059</v>
      </c>
      <c r="N407" s="5">
        <f>Table22[[#This Row],[Permit Approval Date]]-Table22[[#This Row],[Permit Submitted Date]]</f>
        <v>0</v>
      </c>
    </row>
    <row r="408" spans="1:14">
      <c r="A408" t="str">
        <f>"Norman"</f>
        <v>Norman</v>
      </c>
      <c r="B408">
        <v>1</v>
      </c>
      <c r="C408">
        <v>1</v>
      </c>
      <c r="D408">
        <v>2</v>
      </c>
      <c r="E408">
        <v>18</v>
      </c>
      <c r="F408" s="1">
        <v>43014</v>
      </c>
      <c r="G408" s="1">
        <v>43014</v>
      </c>
      <c r="H408">
        <v>4</v>
      </c>
      <c r="I408">
        <v>15.969999999999999</v>
      </c>
      <c r="J408">
        <v>22.46</v>
      </c>
      <c r="K408">
        <v>35.180556999999993</v>
      </c>
      <c r="L408">
        <v>-97.540181399999994</v>
      </c>
      <c r="M408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408" s="5">
        <f>Table22[[#This Row],[Permit Approval Date]]-Table22[[#This Row],[Permit Submitted Date]]</f>
        <v>6</v>
      </c>
    </row>
    <row r="409" spans="1:14" hidden="1">
      <c r="A409" t="str">
        <f>"Norman"</f>
        <v>Norman</v>
      </c>
      <c r="B409">
        <v>0</v>
      </c>
      <c r="D409">
        <v>1</v>
      </c>
      <c r="E409">
        <v>18</v>
      </c>
      <c r="F409" s="1">
        <v>43014</v>
      </c>
      <c r="G409" s="1">
        <v>43021</v>
      </c>
      <c r="H409">
        <v>9</v>
      </c>
      <c r="I409">
        <v>83.67</v>
      </c>
      <c r="J409">
        <v>0</v>
      </c>
      <c r="K409">
        <v>35.552937899999996</v>
      </c>
      <c r="L409">
        <v>-96.986161600000003</v>
      </c>
      <c r="M409" s="5">
        <f>ACOS(COS(RADIANS(90-$P$2)) *COS(RADIANS(90-Table2248[[#This Row],[Latitude]])) +SIN(RADIANS(90-$P$2)) *SIN(RADIANS(90-Table2248[[#This Row],[Latitude]])) *COS(RADIANS($Q$2-Table2248[[#This Row],[Longitude]]))) *3958.756</f>
        <v>35.316230846414051</v>
      </c>
      <c r="N409" s="5">
        <f>Table22[[#This Row],[Permit Approval Date]]-Table22[[#This Row],[Permit Submitted Date]]</f>
        <v>8</v>
      </c>
    </row>
    <row r="410" spans="1:14">
      <c r="A410" t="str">
        <f>"Norman"</f>
        <v>Norman</v>
      </c>
      <c r="B410">
        <v>1</v>
      </c>
      <c r="D410">
        <v>1</v>
      </c>
      <c r="E410">
        <v>18</v>
      </c>
      <c r="F410" s="1">
        <v>43019</v>
      </c>
      <c r="G410" s="1">
        <v>43035</v>
      </c>
      <c r="H410">
        <v>5</v>
      </c>
      <c r="I410">
        <v>32.67</v>
      </c>
      <c r="J410">
        <v>7.2799999999999994</v>
      </c>
      <c r="K410">
        <v>34.923925000000004</v>
      </c>
      <c r="L410">
        <v>-96.979213999999999</v>
      </c>
      <c r="M410" s="5">
        <f>ACOS(COS(RADIANS(90-$P$2)) *COS(RADIANS(90-Table2248[[#This Row],[Latitude]])) +SIN(RADIANS(90-$P$2)) *SIN(RADIANS(90-Table2248[[#This Row],[Latitude]])) *COS(RADIANS($Q$2-Table2248[[#This Row],[Longitude]]))) *3958.756</f>
        <v>32.844056368042644</v>
      </c>
      <c r="N410" s="5">
        <f>Table22[[#This Row],[Permit Approval Date]]-Table22[[#This Row],[Permit Submitted Date]]</f>
        <v>0</v>
      </c>
    </row>
    <row r="411" spans="1:14">
      <c r="A411" t="str">
        <f>"Norman"</f>
        <v>Norman</v>
      </c>
      <c r="B411">
        <v>1</v>
      </c>
      <c r="D411">
        <v>1</v>
      </c>
      <c r="E411">
        <v>18</v>
      </c>
      <c r="F411" s="1">
        <v>43020</v>
      </c>
      <c r="G411" s="1">
        <v>43025</v>
      </c>
      <c r="H411">
        <v>7</v>
      </c>
      <c r="I411">
        <v>43.73</v>
      </c>
      <c r="J411">
        <v>0</v>
      </c>
      <c r="K411">
        <v>35.2536214</v>
      </c>
      <c r="L411">
        <v>-97.449232199999997</v>
      </c>
      <c r="M411" s="5">
        <f>ACOS(COS(RADIANS(90-$P$2)) *COS(RADIANS(90-Table2248[[#This Row],[Latitude]])) +SIN(RADIANS(90-$P$2)) *SIN(RADIANS(90-Table2248[[#This Row],[Latitude]])) *COS(RADIANS($Q$2-Table2248[[#This Row],[Longitude]]))) *3958.756</f>
        <v>3.2888620589201505</v>
      </c>
      <c r="N411" s="5">
        <f>Table22[[#This Row],[Permit Approval Date]]-Table22[[#This Row],[Permit Submitted Date]]</f>
        <v>22</v>
      </c>
    </row>
    <row r="412" spans="1:14">
      <c r="A412" t="str">
        <f>"Norman"</f>
        <v>Norman</v>
      </c>
      <c r="B412">
        <v>1</v>
      </c>
      <c r="D412">
        <v>1</v>
      </c>
      <c r="E412">
        <v>18</v>
      </c>
      <c r="F412" s="1">
        <v>43020</v>
      </c>
      <c r="G412" s="1">
        <v>43028</v>
      </c>
      <c r="H412">
        <v>5</v>
      </c>
      <c r="I412">
        <v>38.92</v>
      </c>
      <c r="J412">
        <v>0</v>
      </c>
      <c r="K412">
        <v>35.140682599999998</v>
      </c>
      <c r="L412">
        <v>-97.382868299999998</v>
      </c>
      <c r="M412" s="5">
        <f>ACOS(COS(RADIANS(90-$P$2)) *COS(RADIANS(90-Table2248[[#This Row],[Latitude]])) +SIN(RADIANS(90-$P$2)) *SIN(RADIANS(90-Table2248[[#This Row],[Latitude]])) *COS(RADIANS($Q$2-Table2248[[#This Row],[Longitude]]))) *3958.756</f>
        <v>5.777002977755803</v>
      </c>
      <c r="N412" s="5">
        <f>Table22[[#This Row],[Permit Approval Date]]-Table22[[#This Row],[Permit Submitted Date]]</f>
        <v>0</v>
      </c>
    </row>
    <row r="413" spans="1:14">
      <c r="A413" t="str">
        <f>"Norman"</f>
        <v>Norman</v>
      </c>
      <c r="B413">
        <v>1</v>
      </c>
      <c r="D413">
        <v>1</v>
      </c>
      <c r="E413">
        <v>18</v>
      </c>
      <c r="F413" s="1">
        <v>43020</v>
      </c>
      <c r="G413" s="1">
        <v>43021</v>
      </c>
      <c r="H413">
        <v>4</v>
      </c>
      <c r="I413">
        <v>26.740000000000002</v>
      </c>
      <c r="J413">
        <v>2.2999999999999998</v>
      </c>
      <c r="K413">
        <v>35.333925000000001</v>
      </c>
      <c r="L413">
        <v>-97.419213999999997</v>
      </c>
      <c r="M413" s="5">
        <f>ACOS(COS(RADIANS(90-$P$2)) *COS(RADIANS(90-Table2248[[#This Row],[Latitude]])) +SIN(RADIANS(90-$P$2)) *SIN(RADIANS(90-Table2248[[#This Row],[Latitude]])) *COS(RADIANS($Q$2-Table2248[[#This Row],[Longitude]]))) *3958.756</f>
        <v>8.9682435831207172</v>
      </c>
      <c r="N413" s="5">
        <f>Table22[[#This Row],[Permit Approval Date]]-Table22[[#This Row],[Permit Submitted Date]]</f>
        <v>0</v>
      </c>
    </row>
    <row r="414" spans="1:14">
      <c r="A414" t="str">
        <f>"Norman"</f>
        <v>Norman</v>
      </c>
      <c r="B414">
        <v>1</v>
      </c>
      <c r="D414">
        <v>1</v>
      </c>
      <c r="E414">
        <v>18</v>
      </c>
      <c r="F414" s="1">
        <v>43021</v>
      </c>
      <c r="G414" s="1">
        <v>43032</v>
      </c>
      <c r="H414">
        <v>7</v>
      </c>
      <c r="I414">
        <v>70.53</v>
      </c>
      <c r="J414">
        <v>0</v>
      </c>
      <c r="K414">
        <v>34.693205599999999</v>
      </c>
      <c r="L414">
        <v>-97.158782399999993</v>
      </c>
      <c r="M414" s="5">
        <f>ACOS(COS(RADIANS(90-$P$2)) *COS(RADIANS(90-Table2248[[#This Row],[Latitude]])) +SIN(RADIANS(90-$P$2)) *SIN(RADIANS(90-Table2248[[#This Row],[Latitude]])) *COS(RADIANS($Q$2-Table2248[[#This Row],[Longitude]]))) *3958.756</f>
        <v>39.004969524934992</v>
      </c>
      <c r="N414" s="5">
        <f>Table22[[#This Row],[Permit Approval Date]]-Table22[[#This Row],[Permit Submitted Date]]</f>
        <v>14</v>
      </c>
    </row>
    <row r="415" spans="1:14">
      <c r="A415" t="str">
        <f>"Norman"</f>
        <v>Norman</v>
      </c>
      <c r="B415">
        <v>1</v>
      </c>
      <c r="D415">
        <v>1</v>
      </c>
      <c r="E415">
        <v>18</v>
      </c>
      <c r="F415" s="1">
        <v>43025</v>
      </c>
      <c r="G415" s="1">
        <v>43046</v>
      </c>
      <c r="H415">
        <v>5</v>
      </c>
      <c r="I415">
        <v>45.33</v>
      </c>
      <c r="J415">
        <v>0</v>
      </c>
      <c r="K415">
        <v>34.928142000000001</v>
      </c>
      <c r="L415">
        <v>-97.295610999999994</v>
      </c>
      <c r="M415" s="5">
        <f>ACOS(COS(RADIANS(90-$P$2)) *COS(RADIANS(90-Table2248[[#This Row],[Latitude]])) +SIN(RADIANS(90-$P$2)) *SIN(RADIANS(90-Table2248[[#This Row],[Latitude]])) *COS(RADIANS($Q$2-Table2248[[#This Row],[Longitude]]))) *3958.756</f>
        <v>21.016135911583238</v>
      </c>
      <c r="N415" s="5">
        <f>Table22[[#This Row],[Permit Approval Date]]-Table22[[#This Row],[Permit Submitted Date]]</f>
        <v>0</v>
      </c>
    </row>
    <row r="416" spans="1:14" hidden="1">
      <c r="A416" t="str">
        <f>"Norman"</f>
        <v>Norman</v>
      </c>
      <c r="B416">
        <v>0</v>
      </c>
      <c r="D416">
        <v>1</v>
      </c>
      <c r="E416">
        <v>18</v>
      </c>
      <c r="F416" s="1">
        <v>43028</v>
      </c>
      <c r="G416" s="1">
        <v>43035</v>
      </c>
      <c r="H416">
        <v>4</v>
      </c>
      <c r="I416">
        <v>28.72</v>
      </c>
      <c r="J416">
        <v>0</v>
      </c>
      <c r="K416">
        <v>35.212937899999993</v>
      </c>
      <c r="L416">
        <v>-97.576161600000006</v>
      </c>
      <c r="M416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16" s="5">
        <f>Table22[[#This Row],[Permit Approval Date]]-Table22[[#This Row],[Permit Submitted Date]]</f>
        <v>0</v>
      </c>
    </row>
    <row r="417" spans="1:14">
      <c r="A417" t="str">
        <f>"Norman"</f>
        <v>Norman</v>
      </c>
      <c r="B417">
        <v>1</v>
      </c>
      <c r="D417">
        <v>1</v>
      </c>
      <c r="E417">
        <v>18</v>
      </c>
      <c r="F417" s="1">
        <v>43033</v>
      </c>
      <c r="G417" s="1">
        <v>43034</v>
      </c>
      <c r="H417">
        <v>6</v>
      </c>
      <c r="I417">
        <v>30.25</v>
      </c>
      <c r="J417">
        <v>0</v>
      </c>
      <c r="K417">
        <v>35.203924999999998</v>
      </c>
      <c r="L417">
        <v>-97.459214000000003</v>
      </c>
      <c r="M417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417" s="5">
        <f>Table22[[#This Row],[Permit Approval Date]]-Table22[[#This Row],[Permit Submitted Date]]</f>
        <v>0</v>
      </c>
    </row>
    <row r="418" spans="1:14">
      <c r="A418" t="str">
        <f>"Norman"</f>
        <v>Norman</v>
      </c>
      <c r="B418">
        <v>1</v>
      </c>
      <c r="D418">
        <v>1</v>
      </c>
      <c r="E418">
        <v>18</v>
      </c>
      <c r="F418" s="1">
        <v>43035</v>
      </c>
      <c r="G418" s="1">
        <v>43035</v>
      </c>
      <c r="H418">
        <v>4</v>
      </c>
      <c r="I418">
        <v>31</v>
      </c>
      <c r="J418">
        <v>0</v>
      </c>
      <c r="K418">
        <v>35.180954999999997</v>
      </c>
      <c r="L418">
        <v>-97.451639999999998</v>
      </c>
      <c r="M418" s="5">
        <f>ACOS(COS(RADIANS(90-$P$2)) *COS(RADIANS(90-Table2248[[#This Row],[Latitude]])) +SIN(RADIANS(90-$P$2)) *SIN(RADIANS(90-Table2248[[#This Row],[Latitude]])) *COS(RADIANS($Q$2-Table2248[[#This Row],[Longitude]]))) *3958.756</f>
        <v>1.7582172508966802</v>
      </c>
      <c r="N418" s="5">
        <f>Table22[[#This Row],[Permit Approval Date]]-Table22[[#This Row],[Permit Submitted Date]]</f>
        <v>7</v>
      </c>
    </row>
    <row r="419" spans="1:14" hidden="1">
      <c r="A419" t="str">
        <f>"Norman"</f>
        <v>Norman</v>
      </c>
      <c r="B419">
        <v>0</v>
      </c>
      <c r="D419">
        <v>1</v>
      </c>
      <c r="E419">
        <v>18</v>
      </c>
      <c r="F419" s="1">
        <v>43035</v>
      </c>
      <c r="G419" s="1">
        <v>43035</v>
      </c>
      <c r="H419">
        <v>3</v>
      </c>
      <c r="I419">
        <v>21.81</v>
      </c>
      <c r="J419">
        <v>0</v>
      </c>
      <c r="K419">
        <v>36.452937899999995</v>
      </c>
      <c r="L419">
        <v>-97.7861616</v>
      </c>
      <c r="M419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419" s="5">
        <f>Table22[[#This Row],[Permit Approval Date]]-Table22[[#This Row],[Permit Submitted Date]]</f>
        <v>4</v>
      </c>
    </row>
    <row r="420" spans="1:14" hidden="1">
      <c r="A420" t="str">
        <f>"Norman"</f>
        <v>Norman</v>
      </c>
      <c r="B420">
        <v>0</v>
      </c>
      <c r="D420">
        <v>1</v>
      </c>
      <c r="E420">
        <v>18</v>
      </c>
      <c r="F420" s="1">
        <v>43040</v>
      </c>
      <c r="G420" s="1">
        <v>43053</v>
      </c>
      <c r="H420">
        <v>4</v>
      </c>
      <c r="I420">
        <v>34.67</v>
      </c>
      <c r="J420">
        <v>0</v>
      </c>
      <c r="K420">
        <v>34.982937899999996</v>
      </c>
      <c r="L420">
        <v>-97.396161599999999</v>
      </c>
      <c r="M420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420" s="5">
        <f>Table22[[#This Row],[Permit Approval Date]]-Table22[[#This Row],[Permit Submitted Date]]</f>
        <v>0</v>
      </c>
    </row>
    <row r="421" spans="1:14" hidden="1">
      <c r="A421" t="str">
        <f>"Norman"</f>
        <v>Norman</v>
      </c>
      <c r="B421">
        <v>0</v>
      </c>
      <c r="D421">
        <v>1</v>
      </c>
      <c r="E421">
        <v>18</v>
      </c>
      <c r="F421" s="1">
        <v>43042</v>
      </c>
      <c r="G421" s="1">
        <v>43053</v>
      </c>
      <c r="H421">
        <v>3</v>
      </c>
      <c r="I421">
        <v>22.11</v>
      </c>
      <c r="J421">
        <v>0</v>
      </c>
      <c r="K421">
        <v>35.332937899999997</v>
      </c>
      <c r="L421">
        <v>-97.326161600000006</v>
      </c>
      <c r="M421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421" s="5">
        <f>Table22[[#This Row],[Permit Approval Date]]-Table22[[#This Row],[Permit Submitted Date]]</f>
        <v>0</v>
      </c>
    </row>
    <row r="422" spans="1:14" hidden="1">
      <c r="A422" t="str">
        <f>"Norman"</f>
        <v>Norman</v>
      </c>
      <c r="B422">
        <v>0</v>
      </c>
      <c r="D422">
        <v>1</v>
      </c>
      <c r="E422">
        <v>18</v>
      </c>
      <c r="F422" s="1">
        <v>43045</v>
      </c>
      <c r="G422" s="1">
        <v>43046</v>
      </c>
      <c r="H422">
        <v>4</v>
      </c>
      <c r="I422">
        <v>29.069999999999997</v>
      </c>
      <c r="J422">
        <v>0</v>
      </c>
      <c r="K422">
        <v>35.032937899999993</v>
      </c>
      <c r="L422">
        <v>-97.296161600000005</v>
      </c>
      <c r="M422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422" s="5">
        <f>Table22[[#This Row],[Permit Approval Date]]-Table22[[#This Row],[Permit Submitted Date]]</f>
        <v>3</v>
      </c>
    </row>
    <row r="423" spans="1:14" hidden="1">
      <c r="A423" t="str">
        <f>"Norman"</f>
        <v>Norman</v>
      </c>
      <c r="B423">
        <v>0</v>
      </c>
      <c r="D423">
        <v>1</v>
      </c>
      <c r="E423">
        <v>18</v>
      </c>
      <c r="F423" s="1">
        <v>43046</v>
      </c>
      <c r="G423" s="1">
        <v>43054</v>
      </c>
      <c r="H423">
        <v>4</v>
      </c>
      <c r="I423">
        <v>28.88</v>
      </c>
      <c r="J423">
        <v>0</v>
      </c>
      <c r="K423">
        <v>34.992937899999994</v>
      </c>
      <c r="L423">
        <v>-97.256161599999999</v>
      </c>
      <c r="M423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423" s="5">
        <f>Table22[[#This Row],[Permit Approval Date]]-Table22[[#This Row],[Permit Submitted Date]]</f>
        <v>3</v>
      </c>
    </row>
    <row r="424" spans="1:14">
      <c r="A424" t="str">
        <f>"Norman"</f>
        <v>Norman</v>
      </c>
      <c r="B424">
        <v>1</v>
      </c>
      <c r="C424">
        <v>1</v>
      </c>
      <c r="D424">
        <v>1</v>
      </c>
      <c r="E424">
        <v>18</v>
      </c>
      <c r="F424" s="1">
        <v>43053</v>
      </c>
      <c r="G424" s="1">
        <v>43053</v>
      </c>
      <c r="H424">
        <v>11</v>
      </c>
      <c r="I424">
        <v>51.150000000000006</v>
      </c>
      <c r="J424">
        <v>16.5</v>
      </c>
      <c r="K424">
        <v>35.270556999999997</v>
      </c>
      <c r="L424">
        <v>-97.490181400000012</v>
      </c>
      <c r="M424" s="5">
        <f>ACOS(COS(RADIANS(90-$P$2)) *COS(RADIANS(90-Table2248[[#This Row],[Latitude]])) +SIN(RADIANS(90-$P$2)) *SIN(RADIANS(90-Table2248[[#This Row],[Latitude]])) *COS(RADIANS($Q$2-Table2248[[#This Row],[Longitude]]))) *3958.756</f>
        <v>5.0888713619078683</v>
      </c>
      <c r="N424" s="5">
        <f>Table22[[#This Row],[Permit Approval Date]]-Table22[[#This Row],[Permit Submitted Date]]</f>
        <v>0</v>
      </c>
    </row>
    <row r="425" spans="1:14">
      <c r="A425" t="str">
        <f>"Norman"</f>
        <v>Norman</v>
      </c>
      <c r="B425">
        <v>1</v>
      </c>
      <c r="D425">
        <v>1</v>
      </c>
      <c r="E425">
        <v>18</v>
      </c>
      <c r="F425" s="1">
        <v>43053</v>
      </c>
      <c r="G425" s="1">
        <v>43054</v>
      </c>
      <c r="H425">
        <v>6</v>
      </c>
      <c r="I425">
        <v>64.5</v>
      </c>
      <c r="J425">
        <v>0</v>
      </c>
      <c r="K425">
        <v>35.063205600000003</v>
      </c>
      <c r="L425">
        <v>-97.258782400000001</v>
      </c>
      <c r="M425" s="5">
        <f>ACOS(COS(RADIANS(90-$P$2)) *COS(RADIANS(90-Table2248[[#This Row],[Latitude]])) +SIN(RADIANS(90-$P$2)) *SIN(RADIANS(90-Table2248[[#This Row],[Latitude]])) *COS(RADIANS($Q$2-Table2248[[#This Row],[Longitude]]))) *3958.756</f>
        <v>14.494276458441801</v>
      </c>
      <c r="N425" s="5">
        <f>Table22[[#This Row],[Permit Approval Date]]-Table22[[#This Row],[Permit Submitted Date]]</f>
        <v>6</v>
      </c>
    </row>
    <row r="426" spans="1:14" hidden="1">
      <c r="A426" t="str">
        <f>"Norman"</f>
        <v>Norman</v>
      </c>
      <c r="B426">
        <v>0</v>
      </c>
      <c r="C426">
        <v>1</v>
      </c>
      <c r="D426">
        <v>1</v>
      </c>
      <c r="E426">
        <v>18</v>
      </c>
      <c r="F426" s="1">
        <v>43054</v>
      </c>
      <c r="G426" s="1">
        <v>43054</v>
      </c>
      <c r="H426">
        <v>4</v>
      </c>
      <c r="I426">
        <v>31.4</v>
      </c>
      <c r="J426">
        <v>10.629999999999999</v>
      </c>
      <c r="K426">
        <v>34.962937899999993</v>
      </c>
      <c r="L426">
        <v>-97.966161600000007</v>
      </c>
      <c r="M426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426" s="5">
        <f>Table22[[#This Row],[Permit Approval Date]]-Table22[[#This Row],[Permit Submitted Date]]</f>
        <v>0</v>
      </c>
    </row>
    <row r="427" spans="1:14">
      <c r="A427" t="str">
        <f>"Norman"</f>
        <v>Norman</v>
      </c>
      <c r="B427">
        <v>1</v>
      </c>
      <c r="D427">
        <v>1</v>
      </c>
      <c r="E427">
        <v>18</v>
      </c>
      <c r="F427" s="1">
        <v>43056</v>
      </c>
      <c r="G427" s="1">
        <v>43067</v>
      </c>
      <c r="H427">
        <v>6</v>
      </c>
      <c r="I427">
        <v>47.05</v>
      </c>
      <c r="J427">
        <v>4.05</v>
      </c>
      <c r="K427">
        <v>35.075773099999999</v>
      </c>
      <c r="L427">
        <v>-97.4849119</v>
      </c>
      <c r="M427" s="5">
        <f>ACOS(COS(RADIANS(90-$P$2)) *COS(RADIANS(90-Table2248[[#This Row],[Latitude]])) +SIN(RADIANS(90-$P$2)) *SIN(RADIANS(90-Table2248[[#This Row],[Latitude]])) *COS(RADIANS($Q$2-Table2248[[#This Row],[Longitude]]))) *3958.756</f>
        <v>9.2589083131575922</v>
      </c>
      <c r="N427" s="5">
        <f>Table22[[#This Row],[Permit Approval Date]]-Table22[[#This Row],[Permit Submitted Date]]</f>
        <v>4</v>
      </c>
    </row>
    <row r="428" spans="1:14" hidden="1">
      <c r="A428" t="str">
        <f>"Norman"</f>
        <v>Norman</v>
      </c>
      <c r="B428">
        <v>0</v>
      </c>
      <c r="D428">
        <v>1</v>
      </c>
      <c r="E428">
        <v>18</v>
      </c>
      <c r="F428" s="1">
        <v>43059</v>
      </c>
      <c r="G428" s="1">
        <v>43059</v>
      </c>
      <c r="H428">
        <v>4</v>
      </c>
      <c r="I428">
        <v>36.18</v>
      </c>
      <c r="J428">
        <v>0</v>
      </c>
      <c r="K428">
        <v>34.902937899999998</v>
      </c>
      <c r="L428">
        <v>-97.886161600000008</v>
      </c>
      <c r="M428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428" s="5">
        <f>Table22[[#This Row],[Permit Approval Date]]-Table22[[#This Row],[Permit Submitted Date]]</f>
        <v>4</v>
      </c>
    </row>
    <row r="429" spans="1:14" hidden="1">
      <c r="A429" t="str">
        <f>"Norman"</f>
        <v>Norman</v>
      </c>
      <c r="B429">
        <v>0</v>
      </c>
      <c r="D429">
        <v>1</v>
      </c>
      <c r="E429">
        <v>18</v>
      </c>
      <c r="F429" s="1">
        <v>43082</v>
      </c>
      <c r="G429" s="1">
        <v>43087</v>
      </c>
      <c r="H429">
        <v>6</v>
      </c>
      <c r="I429">
        <v>31.45</v>
      </c>
      <c r="J429">
        <v>0</v>
      </c>
      <c r="K429">
        <v>36.282937899999993</v>
      </c>
      <c r="L429">
        <v>-98.2861616</v>
      </c>
      <c r="M429" s="5">
        <f>ACOS(COS(RADIANS(90-$P$2)) *COS(RADIANS(90-Table2248[[#This Row],[Latitude]])) +SIN(RADIANS(90-$P$2)) *SIN(RADIANS(90-Table2248[[#This Row],[Latitude]])) *COS(RADIANS($Q$2-Table2248[[#This Row],[Longitude]]))) *3958.756</f>
        <v>88.047567121306258</v>
      </c>
      <c r="N429" s="5">
        <f>Table22[[#This Row],[Permit Approval Date]]-Table22[[#This Row],[Permit Submitted Date]]</f>
        <v>7</v>
      </c>
    </row>
    <row r="430" spans="1:14" hidden="1">
      <c r="A430" t="str">
        <f>"Norman"</f>
        <v>Norman</v>
      </c>
      <c r="B430">
        <v>0</v>
      </c>
      <c r="D430">
        <v>1</v>
      </c>
      <c r="E430">
        <v>18</v>
      </c>
      <c r="F430" s="1">
        <v>43082</v>
      </c>
      <c r="G430" s="1">
        <v>43082</v>
      </c>
      <c r="H430">
        <v>3</v>
      </c>
      <c r="I430">
        <v>24.62</v>
      </c>
      <c r="J430">
        <v>0</v>
      </c>
      <c r="K430">
        <v>34.902937899999998</v>
      </c>
      <c r="L430">
        <v>-97.886161600000008</v>
      </c>
      <c r="M430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430" s="5">
        <f>Table22[[#This Row],[Permit Approval Date]]-Table22[[#This Row],[Permit Submitted Date]]</f>
        <v>11</v>
      </c>
    </row>
    <row r="431" spans="1:14">
      <c r="A431" t="str">
        <f>"Norman"</f>
        <v>Norman</v>
      </c>
      <c r="B431">
        <v>1</v>
      </c>
      <c r="D431">
        <v>1</v>
      </c>
      <c r="E431">
        <v>18</v>
      </c>
      <c r="F431" s="1">
        <v>43083</v>
      </c>
      <c r="G431" s="1">
        <v>43083</v>
      </c>
      <c r="H431">
        <v>5</v>
      </c>
      <c r="I431">
        <v>34.4</v>
      </c>
      <c r="J431">
        <v>0</v>
      </c>
      <c r="K431">
        <v>35.550556999999998</v>
      </c>
      <c r="L431">
        <v>-97.470181400000001</v>
      </c>
      <c r="M431" s="5">
        <f>ACOS(COS(RADIANS(90-$P$2)) *COS(RADIANS(90-Table2248[[#This Row],[Latitude]])) +SIN(RADIANS(90-$P$2)) *SIN(RADIANS(90-Table2248[[#This Row],[Latitude]])) *COS(RADIANS($Q$2-Table2248[[#This Row],[Longitude]]))) *3958.756</f>
        <v>23.838805986574858</v>
      </c>
      <c r="N431" s="5">
        <f>Table22[[#This Row],[Permit Approval Date]]-Table22[[#This Row],[Permit Submitted Date]]</f>
        <v>10</v>
      </c>
    </row>
    <row r="432" spans="1:14">
      <c r="A432" t="str">
        <f>"Norman"</f>
        <v>Norman</v>
      </c>
      <c r="B432">
        <v>1</v>
      </c>
      <c r="D432">
        <v>1</v>
      </c>
      <c r="E432">
        <v>18</v>
      </c>
      <c r="F432" s="1">
        <v>43119</v>
      </c>
      <c r="G432" s="1">
        <v>43119</v>
      </c>
      <c r="H432">
        <v>6</v>
      </c>
      <c r="I432">
        <v>41</v>
      </c>
      <c r="J432">
        <v>0</v>
      </c>
      <c r="K432">
        <v>35.220954999999996</v>
      </c>
      <c r="L432">
        <v>-97.461640000000003</v>
      </c>
      <c r="M432" s="5">
        <f>ACOS(COS(RADIANS(90-$P$2)) *COS(RADIANS(90-Table2248[[#This Row],[Latitude]])) +SIN(RADIANS(90-$P$2)) *SIN(RADIANS(90-Table2248[[#This Row],[Latitude]])) *COS(RADIANS($Q$2-Table2248[[#This Row],[Longitude]]))) *3958.756</f>
        <v>1.3329858135153894</v>
      </c>
      <c r="N432" s="5">
        <f>Table22[[#This Row],[Permit Approval Date]]-Table22[[#This Row],[Permit Submitted Date]]</f>
        <v>0</v>
      </c>
    </row>
    <row r="433" spans="1:14" hidden="1">
      <c r="A433" t="str">
        <f>"Norman"</f>
        <v>Norman</v>
      </c>
      <c r="B433">
        <v>0</v>
      </c>
      <c r="D433">
        <v>1</v>
      </c>
      <c r="E433">
        <v>19</v>
      </c>
      <c r="F433" s="1">
        <v>42368</v>
      </c>
      <c r="G433" s="1">
        <v>42380</v>
      </c>
      <c r="H433">
        <v>3</v>
      </c>
      <c r="I433">
        <v>25.5</v>
      </c>
      <c r="J433">
        <v>0</v>
      </c>
      <c r="K433">
        <v>35.102937899999993</v>
      </c>
      <c r="L433">
        <v>-97.276161599999995</v>
      </c>
      <c r="M433" s="5">
        <f>ACOS(COS(RADIANS(90-$P$2)) *COS(RADIANS(90-Table2248[[#This Row],[Latitude]])) +SIN(RADIANS(90-$P$2)) *SIN(RADIANS(90-Table2248[[#This Row],[Latitude]])) *COS(RADIANS($Q$2-Table2248[[#This Row],[Longitude]]))) *3958.756</f>
        <v>11.979075684087395</v>
      </c>
      <c r="N433" s="5">
        <f>Table22[[#This Row],[Permit Approval Date]]-Table22[[#This Row],[Permit Submitted Date]]</f>
        <v>0</v>
      </c>
    </row>
    <row r="434" spans="1:14" hidden="1">
      <c r="A434" t="str">
        <f>"Norman"</f>
        <v>Norman</v>
      </c>
      <c r="B434">
        <v>0</v>
      </c>
      <c r="D434">
        <v>1</v>
      </c>
      <c r="E434">
        <v>19</v>
      </c>
      <c r="F434" s="1">
        <v>42376</v>
      </c>
      <c r="G434" s="1">
        <v>42376</v>
      </c>
      <c r="H434">
        <v>4</v>
      </c>
      <c r="I434">
        <v>27</v>
      </c>
      <c r="J434">
        <v>0</v>
      </c>
      <c r="K434">
        <v>35.732937899999996</v>
      </c>
      <c r="L434">
        <v>-97.156161600000004</v>
      </c>
      <c r="M434" s="5">
        <f>ACOS(COS(RADIANS(90-$P$2)) *COS(RADIANS(90-Table2248[[#This Row],[Latitude]])) +SIN(RADIANS(90-$P$2)) *SIN(RADIANS(90-Table2248[[#This Row],[Latitude]])) *COS(RADIANS($Q$2-Table2248[[#This Row],[Longitude]]))) *3958.756</f>
        <v>39.903915270050199</v>
      </c>
      <c r="N434" s="5">
        <f>Table22[[#This Row],[Permit Approval Date]]-Table22[[#This Row],[Permit Submitted Date]]</f>
        <v>0</v>
      </c>
    </row>
    <row r="435" spans="1:14" hidden="1">
      <c r="A435" t="str">
        <f>"Norman"</f>
        <v>Norman</v>
      </c>
      <c r="B435">
        <v>0</v>
      </c>
      <c r="D435">
        <v>1</v>
      </c>
      <c r="E435">
        <v>19</v>
      </c>
      <c r="F435" s="1">
        <v>42380</v>
      </c>
      <c r="G435" s="1">
        <v>42383</v>
      </c>
      <c r="H435">
        <v>8</v>
      </c>
      <c r="I435">
        <v>62.5</v>
      </c>
      <c r="J435">
        <v>0</v>
      </c>
      <c r="K435">
        <v>35.262937899999997</v>
      </c>
      <c r="L435">
        <v>-97.806161599999996</v>
      </c>
      <c r="M435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435" s="5">
        <f>Table22[[#This Row],[Permit Approval Date]]-Table22[[#This Row],[Permit Submitted Date]]</f>
        <v>0</v>
      </c>
    </row>
    <row r="436" spans="1:14" hidden="1">
      <c r="A436" t="str">
        <f>"Norman"</f>
        <v>Norman</v>
      </c>
      <c r="B436">
        <v>0</v>
      </c>
      <c r="D436">
        <v>1</v>
      </c>
      <c r="E436">
        <v>19</v>
      </c>
      <c r="F436" s="1">
        <v>42380</v>
      </c>
      <c r="G436" s="1">
        <v>42388</v>
      </c>
      <c r="H436">
        <v>10</v>
      </c>
      <c r="I436">
        <v>60</v>
      </c>
      <c r="J436">
        <v>1</v>
      </c>
      <c r="K436">
        <v>35.332937899999997</v>
      </c>
      <c r="L436">
        <v>-97.326161600000006</v>
      </c>
      <c r="M436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436" s="5">
        <f>Table22[[#This Row],[Permit Approval Date]]-Table22[[#This Row],[Permit Submitted Date]]</f>
        <v>0</v>
      </c>
    </row>
    <row r="437" spans="1:14" hidden="1">
      <c r="A437" t="str">
        <f>"Norman"</f>
        <v>Norman</v>
      </c>
      <c r="B437">
        <v>0</v>
      </c>
      <c r="D437">
        <v>1</v>
      </c>
      <c r="E437">
        <v>19</v>
      </c>
      <c r="F437" s="1">
        <v>42380</v>
      </c>
      <c r="G437" s="1">
        <v>42389</v>
      </c>
      <c r="H437">
        <v>5</v>
      </c>
      <c r="I437">
        <v>47</v>
      </c>
      <c r="J437">
        <v>0</v>
      </c>
      <c r="K437">
        <v>36.472937899999998</v>
      </c>
      <c r="L437">
        <v>-98.236161600000003</v>
      </c>
      <c r="M437" s="5">
        <f>ACOS(COS(RADIANS(90-$P$2)) *COS(RADIANS(90-Table2248[[#This Row],[Latitude]])) +SIN(RADIANS(90-$P$2)) *SIN(RADIANS(90-Table2248[[#This Row],[Latitude]])) *COS(RADIANS($Q$2-Table2248[[#This Row],[Longitude]]))) *3958.756</f>
        <v>98.068159364672084</v>
      </c>
      <c r="N437" s="5">
        <f>Table22[[#This Row],[Permit Approval Date]]-Table22[[#This Row],[Permit Submitted Date]]</f>
        <v>0</v>
      </c>
    </row>
    <row r="438" spans="1:14" hidden="1">
      <c r="A438" t="str">
        <f>"Norman"</f>
        <v>Norman</v>
      </c>
      <c r="B438">
        <v>0</v>
      </c>
      <c r="D438">
        <v>1</v>
      </c>
      <c r="E438">
        <v>19</v>
      </c>
      <c r="F438" s="1">
        <v>42388</v>
      </c>
      <c r="G438" s="1">
        <v>42390</v>
      </c>
      <c r="H438">
        <v>7</v>
      </c>
      <c r="I438">
        <v>54</v>
      </c>
      <c r="J438">
        <v>0</v>
      </c>
      <c r="K438">
        <v>35.282937899999993</v>
      </c>
      <c r="L438">
        <v>-97.986161600000003</v>
      </c>
      <c r="M438" s="5">
        <f>ACOS(COS(RADIANS(90-$P$2)) *COS(RADIANS(90-Table2248[[#This Row],[Latitude]])) +SIN(RADIANS(90-$P$2)) *SIN(RADIANS(90-Table2248[[#This Row],[Latitude]])) *COS(RADIANS($Q$2-Table2248[[#This Row],[Longitude]]))) *3958.756</f>
        <v>30.905216772083463</v>
      </c>
      <c r="N438" s="5">
        <f>Table22[[#This Row],[Permit Approval Date]]-Table22[[#This Row],[Permit Submitted Date]]</f>
        <v>0</v>
      </c>
    </row>
    <row r="439" spans="1:14" hidden="1">
      <c r="A439" t="str">
        <f>"Norman"</f>
        <v>Norman</v>
      </c>
      <c r="B439">
        <v>0</v>
      </c>
      <c r="D439">
        <v>1</v>
      </c>
      <c r="E439">
        <v>19</v>
      </c>
      <c r="F439" s="1">
        <v>42397</v>
      </c>
      <c r="G439" s="1">
        <v>42416</v>
      </c>
      <c r="H439">
        <v>5</v>
      </c>
      <c r="I439">
        <v>31</v>
      </c>
      <c r="J439">
        <v>0</v>
      </c>
      <c r="K439">
        <v>35.222937899999998</v>
      </c>
      <c r="L439">
        <v>-97.486161600000003</v>
      </c>
      <c r="M439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439" s="5">
        <f>Table22[[#This Row],[Permit Approval Date]]-Table22[[#This Row],[Permit Submitted Date]]</f>
        <v>7</v>
      </c>
    </row>
    <row r="440" spans="1:14" hidden="1">
      <c r="A440" t="str">
        <f>"Norman"</f>
        <v>Norman</v>
      </c>
      <c r="B440">
        <v>0</v>
      </c>
      <c r="C440">
        <v>1</v>
      </c>
      <c r="D440">
        <v>1</v>
      </c>
      <c r="E440">
        <v>19</v>
      </c>
      <c r="F440" s="1">
        <v>42412</v>
      </c>
      <c r="G440" s="1">
        <v>42412</v>
      </c>
      <c r="H440">
        <v>7</v>
      </c>
      <c r="I440">
        <v>38.5</v>
      </c>
      <c r="J440">
        <v>11.5</v>
      </c>
      <c r="K440">
        <v>35.082937899999997</v>
      </c>
      <c r="L440">
        <v>-97.616161599999998</v>
      </c>
      <c r="M440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440" s="5">
        <f>Table22[[#This Row],[Permit Approval Date]]-Table22[[#This Row],[Permit Submitted Date]]</f>
        <v>0</v>
      </c>
    </row>
    <row r="441" spans="1:14" hidden="1">
      <c r="A441" t="str">
        <f>"Norman"</f>
        <v>Norman</v>
      </c>
      <c r="B441">
        <v>0</v>
      </c>
      <c r="D441">
        <v>1</v>
      </c>
      <c r="E441">
        <v>19</v>
      </c>
      <c r="F441" s="1">
        <v>42436</v>
      </c>
      <c r="G441" s="1">
        <v>42436</v>
      </c>
      <c r="H441">
        <v>6</v>
      </c>
      <c r="I441">
        <v>44.5</v>
      </c>
      <c r="J441">
        <v>0</v>
      </c>
      <c r="K441">
        <v>35.262937899999997</v>
      </c>
      <c r="L441">
        <v>-97.316161600000001</v>
      </c>
      <c r="M441" s="5">
        <f>ACOS(COS(RADIANS(90-$P$2)) *COS(RADIANS(90-Table2248[[#This Row],[Latitude]])) +SIN(RADIANS(90-$P$2)) *SIN(RADIANS(90-Table2248[[#This Row],[Latitude]])) *COS(RADIANS($Q$2-Table2248[[#This Row],[Longitude]]))) *3958.756</f>
        <v>8.3452968784445485</v>
      </c>
      <c r="N441" s="5">
        <f>Table22[[#This Row],[Permit Approval Date]]-Table22[[#This Row],[Permit Submitted Date]]</f>
        <v>5</v>
      </c>
    </row>
    <row r="442" spans="1:14" hidden="1">
      <c r="A442" t="str">
        <f>"Norman"</f>
        <v>Norman</v>
      </c>
      <c r="B442">
        <v>0</v>
      </c>
      <c r="D442">
        <v>1</v>
      </c>
      <c r="E442">
        <v>19</v>
      </c>
      <c r="F442" s="1">
        <v>42464</v>
      </c>
      <c r="G442" s="1">
        <v>42472</v>
      </c>
      <c r="H442">
        <v>4</v>
      </c>
      <c r="I442">
        <v>42</v>
      </c>
      <c r="J442">
        <v>0</v>
      </c>
      <c r="K442">
        <v>35.212937899999993</v>
      </c>
      <c r="L442">
        <v>-97.576161600000006</v>
      </c>
      <c r="M442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42" s="5">
        <f>Table22[[#This Row],[Permit Approval Date]]-Table22[[#This Row],[Permit Submitted Date]]</f>
        <v>0</v>
      </c>
    </row>
    <row r="443" spans="1:14" hidden="1">
      <c r="A443" t="str">
        <f>"Norman"</f>
        <v>Norman</v>
      </c>
      <c r="B443">
        <v>0</v>
      </c>
      <c r="D443">
        <v>1</v>
      </c>
      <c r="E443">
        <v>19</v>
      </c>
      <c r="F443" s="1">
        <v>42480</v>
      </c>
      <c r="G443" s="1">
        <v>42486</v>
      </c>
      <c r="H443">
        <v>9</v>
      </c>
      <c r="I443">
        <v>71.5</v>
      </c>
      <c r="J443">
        <v>0</v>
      </c>
      <c r="K443">
        <v>36.052937899999996</v>
      </c>
      <c r="L443">
        <v>-97.626161600000003</v>
      </c>
      <c r="M443" s="5">
        <f>ACOS(COS(RADIANS(90-$P$2)) *COS(RADIANS(90-Table2248[[#This Row],[Latitude]])) +SIN(RADIANS(90-$P$2)) *SIN(RADIANS(90-Table2248[[#This Row],[Latitude]])) *COS(RADIANS($Q$2-Table2248[[#This Row],[Longitude]]))) *3958.756</f>
        <v>59.375341336611015</v>
      </c>
      <c r="N443" s="5">
        <f>Table22[[#This Row],[Permit Approval Date]]-Table22[[#This Row],[Permit Submitted Date]]</f>
        <v>0</v>
      </c>
    </row>
    <row r="444" spans="1:14" hidden="1">
      <c r="A444" t="str">
        <f>"Norman"</f>
        <v>Norman</v>
      </c>
      <c r="B444">
        <v>0</v>
      </c>
      <c r="D444">
        <v>1</v>
      </c>
      <c r="E444">
        <v>19</v>
      </c>
      <c r="F444" s="1">
        <v>42485</v>
      </c>
      <c r="G444" s="1">
        <v>42492</v>
      </c>
      <c r="H444">
        <v>8</v>
      </c>
      <c r="I444">
        <v>67</v>
      </c>
      <c r="J444">
        <v>0</v>
      </c>
      <c r="K444">
        <v>35.242937899999994</v>
      </c>
      <c r="L444">
        <v>-97.636161600000008</v>
      </c>
      <c r="M444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444" s="5">
        <f>Table22[[#This Row],[Permit Approval Date]]-Table22[[#This Row],[Permit Submitted Date]]</f>
        <v>5</v>
      </c>
    </row>
    <row r="445" spans="1:14" hidden="1">
      <c r="A445" t="str">
        <f>"Norman"</f>
        <v>Norman</v>
      </c>
      <c r="B445">
        <v>0</v>
      </c>
      <c r="D445">
        <v>1</v>
      </c>
      <c r="E445">
        <v>19</v>
      </c>
      <c r="F445" s="1">
        <v>42530</v>
      </c>
      <c r="G445" s="1">
        <v>42530</v>
      </c>
      <c r="H445">
        <v>5</v>
      </c>
      <c r="I445">
        <v>38</v>
      </c>
      <c r="J445">
        <v>0</v>
      </c>
      <c r="K445">
        <v>36.052937899999996</v>
      </c>
      <c r="L445">
        <v>-97.626161600000003</v>
      </c>
      <c r="M445" s="5">
        <f>ACOS(COS(RADIANS(90-$P$2)) *COS(RADIANS(90-Table2248[[#This Row],[Latitude]])) +SIN(RADIANS(90-$P$2)) *SIN(RADIANS(90-Table2248[[#This Row],[Latitude]])) *COS(RADIANS($Q$2-Table2248[[#This Row],[Longitude]]))) *3958.756</f>
        <v>59.375341336611015</v>
      </c>
      <c r="N445" s="5">
        <f>Table22[[#This Row],[Permit Approval Date]]-Table22[[#This Row],[Permit Submitted Date]]</f>
        <v>3</v>
      </c>
    </row>
    <row r="446" spans="1:14" hidden="1">
      <c r="A446" t="str">
        <f>"Norman"</f>
        <v>Norman</v>
      </c>
      <c r="B446">
        <v>0</v>
      </c>
      <c r="D446">
        <v>1</v>
      </c>
      <c r="E446">
        <v>19</v>
      </c>
      <c r="F446" s="1">
        <v>42541</v>
      </c>
      <c r="G446" s="1">
        <v>42541</v>
      </c>
      <c r="H446">
        <v>3</v>
      </c>
      <c r="I446">
        <v>25.5</v>
      </c>
      <c r="J446">
        <v>0</v>
      </c>
      <c r="K446">
        <v>35.152937899999998</v>
      </c>
      <c r="L446">
        <v>-97.236161600000003</v>
      </c>
      <c r="M446" s="5">
        <f>ACOS(COS(RADIANS(90-$P$2)) *COS(RADIANS(90-Table2248[[#This Row],[Latitude]])) +SIN(RADIANS(90-$P$2)) *SIN(RADIANS(90-Table2248[[#This Row],[Latitude]])) *COS(RADIANS($Q$2-Table2248[[#This Row],[Longitude]]))) *3958.756</f>
        <v>12.439282911481813</v>
      </c>
      <c r="N446" s="5">
        <f>Table22[[#This Row],[Permit Approval Date]]-Table22[[#This Row],[Permit Submitted Date]]</f>
        <v>0</v>
      </c>
    </row>
    <row r="447" spans="1:14" hidden="1">
      <c r="A447" t="str">
        <f>"Norman"</f>
        <v>Norman</v>
      </c>
      <c r="B447">
        <v>0</v>
      </c>
      <c r="D447">
        <v>1</v>
      </c>
      <c r="E447">
        <v>19</v>
      </c>
      <c r="F447" s="1">
        <v>42550</v>
      </c>
      <c r="G447" s="1">
        <v>42550</v>
      </c>
      <c r="H447">
        <v>4</v>
      </c>
      <c r="I447">
        <v>27</v>
      </c>
      <c r="J447">
        <v>0</v>
      </c>
      <c r="K447">
        <v>35.472937899999998</v>
      </c>
      <c r="L447">
        <v>-97.026161599999995</v>
      </c>
      <c r="M447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447" s="5">
        <f>Table22[[#This Row],[Permit Approval Date]]-Table22[[#This Row],[Permit Submitted Date]]</f>
        <v>0</v>
      </c>
    </row>
    <row r="448" spans="1:14" hidden="1">
      <c r="A448" t="str">
        <f>"Norman"</f>
        <v>Norman</v>
      </c>
      <c r="B448">
        <v>0</v>
      </c>
      <c r="D448">
        <v>1</v>
      </c>
      <c r="E448">
        <v>19</v>
      </c>
      <c r="F448" s="1">
        <v>42585</v>
      </c>
      <c r="G448" s="1">
        <v>42606</v>
      </c>
      <c r="H448">
        <v>5</v>
      </c>
      <c r="I448">
        <v>36.5</v>
      </c>
      <c r="J448">
        <v>0</v>
      </c>
      <c r="K448">
        <v>35.212937899999993</v>
      </c>
      <c r="L448">
        <v>-97.576161600000006</v>
      </c>
      <c r="M448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48" s="5">
        <f>Table22[[#This Row],[Permit Approval Date]]-Table22[[#This Row],[Permit Submitted Date]]</f>
        <v>0</v>
      </c>
    </row>
    <row r="449" spans="1:14" hidden="1">
      <c r="A449" t="str">
        <f>"Norman"</f>
        <v>Norman</v>
      </c>
      <c r="B449">
        <v>0</v>
      </c>
      <c r="D449">
        <v>1</v>
      </c>
      <c r="E449">
        <v>19</v>
      </c>
      <c r="F449" s="1">
        <v>42598</v>
      </c>
      <c r="G449" s="1">
        <v>42606</v>
      </c>
      <c r="H449">
        <v>7</v>
      </c>
      <c r="I449">
        <v>38.5</v>
      </c>
      <c r="J449">
        <v>3</v>
      </c>
      <c r="K449">
        <v>35.332937899999997</v>
      </c>
      <c r="L449">
        <v>-97.326161600000006</v>
      </c>
      <c r="M449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449" s="5">
        <f>Table22[[#This Row],[Permit Approval Date]]-Table22[[#This Row],[Permit Submitted Date]]</f>
        <v>0</v>
      </c>
    </row>
    <row r="450" spans="1:14" hidden="1">
      <c r="A450" t="str">
        <f>"Norman"</f>
        <v>Norman</v>
      </c>
      <c r="B450">
        <v>0</v>
      </c>
      <c r="D450">
        <v>1</v>
      </c>
      <c r="E450">
        <v>19</v>
      </c>
      <c r="F450" s="1">
        <v>42620</v>
      </c>
      <c r="G450" s="1">
        <v>42620</v>
      </c>
      <c r="H450">
        <v>9</v>
      </c>
      <c r="I450">
        <v>67.550000000000011</v>
      </c>
      <c r="J450">
        <v>0</v>
      </c>
      <c r="K450">
        <v>35.572937899999999</v>
      </c>
      <c r="L450">
        <v>-97.996161600000008</v>
      </c>
      <c r="M450" s="5">
        <f>ACOS(COS(RADIANS(90-$P$2)) *COS(RADIANS(90-Table2248[[#This Row],[Latitude]])) +SIN(RADIANS(90-$P$2)) *SIN(RADIANS(90-Table2248[[#This Row],[Latitude]])) *COS(RADIANS($Q$2-Table2248[[#This Row],[Longitude]]))) *3958.756</f>
        <v>40.00853893941273</v>
      </c>
      <c r="N450" s="5">
        <f>Table22[[#This Row],[Permit Approval Date]]-Table22[[#This Row],[Permit Submitted Date]]</f>
        <v>3</v>
      </c>
    </row>
    <row r="451" spans="1:14" hidden="1">
      <c r="A451" t="str">
        <f>"Norman"</f>
        <v>Norman</v>
      </c>
      <c r="B451">
        <v>0</v>
      </c>
      <c r="D451">
        <v>1</v>
      </c>
      <c r="E451">
        <v>19</v>
      </c>
      <c r="F451" s="1">
        <v>42640</v>
      </c>
      <c r="G451" s="1">
        <v>42649</v>
      </c>
      <c r="H451">
        <v>6</v>
      </c>
      <c r="I451">
        <v>34.25</v>
      </c>
      <c r="J451">
        <v>0</v>
      </c>
      <c r="K451">
        <v>35.362937899999999</v>
      </c>
      <c r="L451">
        <v>-97.236161600000003</v>
      </c>
      <c r="M451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451" s="5">
        <f>Table22[[#This Row],[Permit Approval Date]]-Table22[[#This Row],[Permit Submitted Date]]</f>
        <v>9</v>
      </c>
    </row>
    <row r="452" spans="1:14" hidden="1">
      <c r="A452" t="str">
        <f>"Norman"</f>
        <v>Norman</v>
      </c>
      <c r="B452">
        <v>0</v>
      </c>
      <c r="D452">
        <v>1</v>
      </c>
      <c r="E452">
        <v>19</v>
      </c>
      <c r="F452" s="1">
        <v>42643</v>
      </c>
      <c r="G452" s="1">
        <v>42668</v>
      </c>
      <c r="H452">
        <v>6</v>
      </c>
      <c r="I452">
        <v>28.9</v>
      </c>
      <c r="J452">
        <v>0</v>
      </c>
      <c r="K452">
        <v>35.222937899999998</v>
      </c>
      <c r="L452">
        <v>-97.486161600000003</v>
      </c>
      <c r="M452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452" s="5">
        <f>Table22[[#This Row],[Permit Approval Date]]-Table22[[#This Row],[Permit Submitted Date]]</f>
        <v>6</v>
      </c>
    </row>
    <row r="453" spans="1:14">
      <c r="A453" t="str">
        <f>"Norman"</f>
        <v>Norman</v>
      </c>
      <c r="B453">
        <v>1</v>
      </c>
      <c r="C453">
        <v>1</v>
      </c>
      <c r="D453">
        <v>1</v>
      </c>
      <c r="E453">
        <v>19</v>
      </c>
      <c r="F453" s="1">
        <v>42647</v>
      </c>
      <c r="G453" s="1">
        <v>42664</v>
      </c>
      <c r="H453">
        <v>10</v>
      </c>
      <c r="I453">
        <v>75.570000000000007</v>
      </c>
      <c r="J453">
        <v>14.25</v>
      </c>
      <c r="K453">
        <v>35.060296100000002</v>
      </c>
      <c r="L453">
        <v>-96.406200200000001</v>
      </c>
      <c r="M453" s="5">
        <f>ACOS(COS(RADIANS(90-$P$2)) *COS(RADIANS(90-Table2248[[#This Row],[Latitude]])) +SIN(RADIANS(90-$P$2)) *SIN(RADIANS(90-Table2248[[#This Row],[Latitude]])) *COS(RADIANS($Q$2-Table2248[[#This Row],[Longitude]]))) *3958.756</f>
        <v>59.645787478648849</v>
      </c>
      <c r="N453" s="5">
        <f>Table22[[#This Row],[Permit Approval Date]]-Table22[[#This Row],[Permit Submitted Date]]</f>
        <v>13</v>
      </c>
    </row>
    <row r="454" spans="1:14">
      <c r="A454" t="str">
        <f>"Norman"</f>
        <v>Norman</v>
      </c>
      <c r="B454">
        <v>1</v>
      </c>
      <c r="D454">
        <v>1</v>
      </c>
      <c r="E454">
        <v>19</v>
      </c>
      <c r="F454" s="1">
        <v>42648</v>
      </c>
      <c r="G454" s="1">
        <v>42668</v>
      </c>
      <c r="H454">
        <v>9</v>
      </c>
      <c r="I454">
        <v>78.829999999999984</v>
      </c>
      <c r="J454">
        <v>0</v>
      </c>
      <c r="K454">
        <v>35.150296099999998</v>
      </c>
      <c r="L454">
        <v>-96.536200199999996</v>
      </c>
      <c r="M454" s="5">
        <f>ACOS(COS(RADIANS(90-$P$2)) *COS(RADIANS(90-Table2248[[#This Row],[Latitude]])) +SIN(RADIANS(90-$P$2)) *SIN(RADIANS(90-Table2248[[#This Row],[Latitude]])) *COS(RADIANS($Q$2-Table2248[[#This Row],[Longitude]]))) *3958.756</f>
        <v>51.559397723690353</v>
      </c>
      <c r="N454" s="5">
        <f>Table22[[#This Row],[Permit Approval Date]]-Table22[[#This Row],[Permit Submitted Date]]</f>
        <v>21</v>
      </c>
    </row>
    <row r="455" spans="1:14">
      <c r="A455" t="str">
        <f>"Norman"</f>
        <v>Norman</v>
      </c>
      <c r="B455">
        <v>1</v>
      </c>
      <c r="C455">
        <v>1</v>
      </c>
      <c r="D455">
        <v>1</v>
      </c>
      <c r="E455">
        <v>19</v>
      </c>
      <c r="F455" s="1">
        <v>42803</v>
      </c>
      <c r="G455" s="1">
        <v>42828</v>
      </c>
      <c r="H455">
        <v>30</v>
      </c>
      <c r="I455">
        <v>151.57000000000002</v>
      </c>
      <c r="J455">
        <v>37.25</v>
      </c>
      <c r="K455">
        <v>35.260296100000005</v>
      </c>
      <c r="L455">
        <v>-96.546200200000015</v>
      </c>
      <c r="M455" s="5">
        <f>ACOS(COS(RADIANS(90-$P$2)) *COS(RADIANS(90-Table2248[[#This Row],[Latitude]])) +SIN(RADIANS(90-$P$2)) *SIN(RADIANS(90-Table2248[[#This Row],[Latitude]])) *COS(RADIANS($Q$2-Table2248[[#This Row],[Longitude]]))) *3958.756</f>
        <v>50.953960558140352</v>
      </c>
      <c r="N455" s="5">
        <f>Table22[[#This Row],[Permit Approval Date]]-Table22[[#This Row],[Permit Submitted Date]]</f>
        <v>0</v>
      </c>
    </row>
    <row r="456" spans="1:14">
      <c r="A456" t="str">
        <f>"Norman"</f>
        <v>Norman</v>
      </c>
      <c r="B456">
        <v>1</v>
      </c>
      <c r="D456">
        <v>1</v>
      </c>
      <c r="E456">
        <v>19</v>
      </c>
      <c r="F456" s="1">
        <v>42809</v>
      </c>
      <c r="G456" s="1">
        <v>42822</v>
      </c>
      <c r="H456">
        <v>10</v>
      </c>
      <c r="I456">
        <v>77.81</v>
      </c>
      <c r="J456">
        <v>3.93</v>
      </c>
      <c r="K456">
        <v>35.200296100000003</v>
      </c>
      <c r="L456">
        <v>-97.456200200000012</v>
      </c>
      <c r="M456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456" s="5">
        <f>Table22[[#This Row],[Permit Approval Date]]-Table22[[#This Row],[Permit Submitted Date]]</f>
        <v>7</v>
      </c>
    </row>
    <row r="457" spans="1:14">
      <c r="A457" t="str">
        <f>"Norman"</f>
        <v>Norman</v>
      </c>
      <c r="B457">
        <v>1</v>
      </c>
      <c r="C457">
        <v>1</v>
      </c>
      <c r="D457">
        <v>1</v>
      </c>
      <c r="E457">
        <v>19</v>
      </c>
      <c r="F457" s="1">
        <v>42810</v>
      </c>
      <c r="G457" s="1">
        <v>42824</v>
      </c>
      <c r="H457">
        <v>9</v>
      </c>
      <c r="I457">
        <v>60.599999999999994</v>
      </c>
      <c r="J457">
        <v>10.74</v>
      </c>
      <c r="K457">
        <v>35.180556999999993</v>
      </c>
      <c r="L457">
        <v>-97.540181399999994</v>
      </c>
      <c r="M457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457" s="5">
        <f>Table22[[#This Row],[Permit Approval Date]]-Table22[[#This Row],[Permit Submitted Date]]</f>
        <v>0</v>
      </c>
    </row>
    <row r="458" spans="1:14">
      <c r="A458" t="str">
        <f>"Norman"</f>
        <v>Norman</v>
      </c>
      <c r="B458">
        <v>1</v>
      </c>
      <c r="D458">
        <v>1</v>
      </c>
      <c r="E458">
        <v>19</v>
      </c>
      <c r="F458" s="1">
        <v>42810</v>
      </c>
      <c r="G458" s="1">
        <v>42823</v>
      </c>
      <c r="H458">
        <v>6</v>
      </c>
      <c r="I458">
        <v>35.32</v>
      </c>
      <c r="J458">
        <v>5</v>
      </c>
      <c r="K458">
        <v>35.210556999999994</v>
      </c>
      <c r="L458">
        <v>-97.610181400000016</v>
      </c>
      <c r="M458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458" s="5">
        <f>Table22[[#This Row],[Permit Approval Date]]-Table22[[#This Row],[Permit Submitted Date]]</f>
        <v>12</v>
      </c>
    </row>
    <row r="459" spans="1:14" hidden="1">
      <c r="A459" t="str">
        <f>"Norman"</f>
        <v>Norman</v>
      </c>
      <c r="B459">
        <v>0</v>
      </c>
      <c r="D459">
        <v>1</v>
      </c>
      <c r="E459">
        <v>19</v>
      </c>
      <c r="F459" s="1">
        <v>42816</v>
      </c>
      <c r="G459" s="1">
        <v>42816</v>
      </c>
      <c r="H459">
        <v>6</v>
      </c>
      <c r="I459">
        <v>47.56</v>
      </c>
      <c r="J459">
        <v>0</v>
      </c>
      <c r="K459">
        <v>34.902937899999998</v>
      </c>
      <c r="L459">
        <v>-97.886161600000008</v>
      </c>
      <c r="M459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459" s="5">
        <f>Table22[[#This Row],[Permit Approval Date]]-Table22[[#This Row],[Permit Submitted Date]]</f>
        <v>0</v>
      </c>
    </row>
    <row r="460" spans="1:14">
      <c r="A460" t="str">
        <f>"Norman"</f>
        <v>Norman</v>
      </c>
      <c r="B460">
        <v>1</v>
      </c>
      <c r="D460">
        <v>1</v>
      </c>
      <c r="E460">
        <v>19</v>
      </c>
      <c r="F460" s="1">
        <v>42817</v>
      </c>
      <c r="G460" s="1">
        <v>42839</v>
      </c>
      <c r="H460">
        <v>7</v>
      </c>
      <c r="I460">
        <v>54.72</v>
      </c>
      <c r="J460">
        <v>5.67</v>
      </c>
      <c r="K460">
        <v>35.460556999999994</v>
      </c>
      <c r="L460">
        <v>-97.450181399999991</v>
      </c>
      <c r="M460" s="5">
        <f>ACOS(COS(RADIANS(90-$P$2)) *COS(RADIANS(90-Table2248[[#This Row],[Latitude]])) +SIN(RADIANS(90-$P$2)) *SIN(RADIANS(90-Table2248[[#This Row],[Latitude]])) *COS(RADIANS($Q$2-Table2248[[#This Row],[Longitude]]))) *3958.756</f>
        <v>17.584568978340268</v>
      </c>
      <c r="N460" s="5">
        <f>Table22[[#This Row],[Permit Approval Date]]-Table22[[#This Row],[Permit Submitted Date]]</f>
        <v>4</v>
      </c>
    </row>
    <row r="461" spans="1:14">
      <c r="A461" t="str">
        <f>"Norman"</f>
        <v>Norman</v>
      </c>
      <c r="B461">
        <v>1</v>
      </c>
      <c r="D461">
        <v>1</v>
      </c>
      <c r="E461">
        <v>19</v>
      </c>
      <c r="F461" s="1">
        <v>42818</v>
      </c>
      <c r="G461" s="1">
        <v>42839</v>
      </c>
      <c r="H461">
        <v>15</v>
      </c>
      <c r="I461">
        <v>104.95</v>
      </c>
      <c r="J461">
        <v>4.6500000000000004</v>
      </c>
      <c r="K461">
        <v>35.210556999999994</v>
      </c>
      <c r="L461">
        <v>-97.610181400000016</v>
      </c>
      <c r="M461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461" s="5">
        <f>Table22[[#This Row],[Permit Approval Date]]-Table22[[#This Row],[Permit Submitted Date]]</f>
        <v>3</v>
      </c>
    </row>
    <row r="462" spans="1:14">
      <c r="A462" t="str">
        <f>"Norman"</f>
        <v>Norman</v>
      </c>
      <c r="B462">
        <v>1</v>
      </c>
      <c r="D462">
        <v>1</v>
      </c>
      <c r="E462">
        <v>19</v>
      </c>
      <c r="F462" s="1">
        <v>42818</v>
      </c>
      <c r="G462" s="1">
        <v>42839</v>
      </c>
      <c r="H462">
        <v>11</v>
      </c>
      <c r="I462">
        <v>85.760000000000019</v>
      </c>
      <c r="J462">
        <v>0.73</v>
      </c>
      <c r="K462">
        <v>35.180556999999993</v>
      </c>
      <c r="L462">
        <v>-97.540181399999994</v>
      </c>
      <c r="M462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462" s="5">
        <f>Table22[[#This Row],[Permit Approval Date]]-Table22[[#This Row],[Permit Submitted Date]]</f>
        <v>1</v>
      </c>
    </row>
    <row r="463" spans="1:14" hidden="1">
      <c r="A463" t="str">
        <f>"Norman"</f>
        <v>Norman</v>
      </c>
      <c r="B463">
        <v>0</v>
      </c>
      <c r="D463">
        <v>1</v>
      </c>
      <c r="E463">
        <v>19</v>
      </c>
      <c r="F463" s="1">
        <v>42824</v>
      </c>
      <c r="G463" s="1">
        <v>42836</v>
      </c>
      <c r="H463">
        <v>3</v>
      </c>
      <c r="I463">
        <v>20.689999999999998</v>
      </c>
      <c r="J463">
        <v>0</v>
      </c>
      <c r="K463">
        <v>35.632937899999995</v>
      </c>
      <c r="L463">
        <v>-97.506161599999999</v>
      </c>
      <c r="M463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463" s="5">
        <f>Table22[[#This Row],[Permit Approval Date]]-Table22[[#This Row],[Permit Submitted Date]]</f>
        <v>0</v>
      </c>
    </row>
    <row r="464" spans="1:14">
      <c r="A464" t="str">
        <f>"Norman"</f>
        <v>Norman</v>
      </c>
      <c r="B464">
        <v>1</v>
      </c>
      <c r="D464">
        <v>1</v>
      </c>
      <c r="E464">
        <v>19</v>
      </c>
      <c r="F464" s="1">
        <v>42830</v>
      </c>
      <c r="G464" s="1">
        <v>42831</v>
      </c>
      <c r="H464">
        <v>6</v>
      </c>
      <c r="I464">
        <v>42</v>
      </c>
      <c r="J464">
        <v>0</v>
      </c>
      <c r="K464">
        <v>34.998142000000001</v>
      </c>
      <c r="L464">
        <v>-97.305610999999999</v>
      </c>
      <c r="M464" s="5">
        <f>ACOS(COS(RADIANS(90-$P$2)) *COS(RADIANS(90-Table2248[[#This Row],[Latitude]])) +SIN(RADIANS(90-$P$2)) *SIN(RADIANS(90-Table2248[[#This Row],[Latitude]])) *COS(RADIANS($Q$2-Table2248[[#This Row],[Longitude]]))) *3958.756</f>
        <v>16.429420502856537</v>
      </c>
      <c r="N464" s="5">
        <f>Table22[[#This Row],[Permit Approval Date]]-Table22[[#This Row],[Permit Submitted Date]]</f>
        <v>12</v>
      </c>
    </row>
    <row r="465" spans="1:14" hidden="1">
      <c r="A465" t="str">
        <f>"Norman"</f>
        <v>Norman</v>
      </c>
      <c r="B465">
        <v>0</v>
      </c>
      <c r="C465">
        <v>1</v>
      </c>
      <c r="D465">
        <v>1</v>
      </c>
      <c r="E465">
        <v>19</v>
      </c>
      <c r="F465" s="1">
        <v>42842</v>
      </c>
      <c r="G465" s="1">
        <v>42845</v>
      </c>
      <c r="H465">
        <v>2</v>
      </c>
      <c r="I465">
        <v>11</v>
      </c>
      <c r="J465">
        <v>11</v>
      </c>
      <c r="K465">
        <v>35.122937899999997</v>
      </c>
      <c r="L465">
        <v>-97.126161600000003</v>
      </c>
      <c r="M465" s="5">
        <f>ACOS(COS(RADIANS(90-$P$2)) *COS(RADIANS(90-Table2248[[#This Row],[Latitude]])) +SIN(RADIANS(90-$P$2)) *SIN(RADIANS(90-Table2248[[#This Row],[Latitude]])) *COS(RADIANS($Q$2-Table2248[[#This Row],[Longitude]]))) *3958.756</f>
        <v>18.990152129534994</v>
      </c>
      <c r="N465" s="5">
        <f>Table22[[#This Row],[Permit Approval Date]]-Table22[[#This Row],[Permit Submitted Date]]</f>
        <v>20</v>
      </c>
    </row>
    <row r="466" spans="1:14" hidden="1">
      <c r="A466" t="str">
        <f>"Norman"</f>
        <v>Norman</v>
      </c>
      <c r="B466">
        <v>0</v>
      </c>
      <c r="D466">
        <v>1</v>
      </c>
      <c r="E466">
        <v>19</v>
      </c>
      <c r="F466" s="1">
        <v>42843</v>
      </c>
      <c r="G466" s="1">
        <v>42846</v>
      </c>
      <c r="H466">
        <v>3</v>
      </c>
      <c r="I466">
        <v>34.81</v>
      </c>
      <c r="J466">
        <v>0</v>
      </c>
      <c r="K466">
        <v>35.362937899999999</v>
      </c>
      <c r="L466">
        <v>-97.236161600000003</v>
      </c>
      <c r="M466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466" s="5">
        <f>Table22[[#This Row],[Permit Approval Date]]-Table22[[#This Row],[Permit Submitted Date]]</f>
        <v>7</v>
      </c>
    </row>
    <row r="467" spans="1:14" hidden="1">
      <c r="A467" t="str">
        <f>"Norman"</f>
        <v>Norman</v>
      </c>
      <c r="B467">
        <v>0</v>
      </c>
      <c r="D467">
        <v>1</v>
      </c>
      <c r="E467">
        <v>19</v>
      </c>
      <c r="F467" s="1">
        <v>42843</v>
      </c>
      <c r="G467" s="1">
        <v>42857</v>
      </c>
      <c r="H467">
        <v>5</v>
      </c>
      <c r="I467">
        <v>33.910000000000004</v>
      </c>
      <c r="J467">
        <v>0</v>
      </c>
      <c r="K467">
        <v>36.002937899999999</v>
      </c>
      <c r="L467">
        <v>-97.346161600000002</v>
      </c>
      <c r="M467" s="5">
        <f>ACOS(COS(RADIANS(90-$P$2)) *COS(RADIANS(90-Table2248[[#This Row],[Latitude]])) +SIN(RADIANS(90-$P$2)) *SIN(RADIANS(90-Table2248[[#This Row],[Latitude]])) *COS(RADIANS($Q$2-Table2248[[#This Row],[Longitude]]))) *3958.756</f>
        <v>55.346772048503162</v>
      </c>
      <c r="N467" s="5">
        <f>Table22[[#This Row],[Permit Approval Date]]-Table22[[#This Row],[Permit Submitted Date]]</f>
        <v>21</v>
      </c>
    </row>
    <row r="468" spans="1:14" hidden="1">
      <c r="A468" t="str">
        <f>"Norman"</f>
        <v>Norman</v>
      </c>
      <c r="B468">
        <v>0</v>
      </c>
      <c r="D468">
        <v>1</v>
      </c>
      <c r="E468">
        <v>19</v>
      </c>
      <c r="F468" s="1">
        <v>42845</v>
      </c>
      <c r="G468" s="1">
        <v>42852</v>
      </c>
      <c r="H468">
        <v>4</v>
      </c>
      <c r="I468">
        <v>30.81</v>
      </c>
      <c r="J468">
        <v>0</v>
      </c>
      <c r="K468">
        <v>34.882937899999995</v>
      </c>
      <c r="L468">
        <v>-97.096161600000002</v>
      </c>
      <c r="M468" s="5">
        <f>ACOS(COS(RADIANS(90-$P$2)) *COS(RADIANS(90-Table2248[[#This Row],[Latitude]])) +SIN(RADIANS(90-$P$2)) *SIN(RADIANS(90-Table2248[[#This Row],[Latitude]])) *COS(RADIANS($Q$2-Table2248[[#This Row],[Longitude]]))) *3958.756</f>
        <v>29.857362621340226</v>
      </c>
      <c r="N468" s="5">
        <f>Table22[[#This Row],[Permit Approval Date]]-Table22[[#This Row],[Permit Submitted Date]]</f>
        <v>0</v>
      </c>
    </row>
    <row r="469" spans="1:14" hidden="1">
      <c r="A469" t="str">
        <f>"Norman"</f>
        <v>Norman</v>
      </c>
      <c r="B469">
        <v>0</v>
      </c>
      <c r="D469">
        <v>1</v>
      </c>
      <c r="E469">
        <v>19</v>
      </c>
      <c r="F469" s="1">
        <v>42846</v>
      </c>
      <c r="G469" s="1">
        <v>42846</v>
      </c>
      <c r="H469">
        <v>6</v>
      </c>
      <c r="I469">
        <v>47.39</v>
      </c>
      <c r="J469">
        <v>0</v>
      </c>
      <c r="K469">
        <v>35.082937899999997</v>
      </c>
      <c r="L469">
        <v>-97.616161599999998</v>
      </c>
      <c r="M469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469" s="5">
        <f>Table22[[#This Row],[Permit Approval Date]]-Table22[[#This Row],[Permit Submitted Date]]</f>
        <v>14</v>
      </c>
    </row>
    <row r="470" spans="1:14" hidden="1">
      <c r="A470" t="str">
        <f>"Norman"</f>
        <v>Norman</v>
      </c>
      <c r="B470">
        <v>0</v>
      </c>
      <c r="D470">
        <v>1</v>
      </c>
      <c r="E470">
        <v>19</v>
      </c>
      <c r="F470" s="1">
        <v>42852</v>
      </c>
      <c r="G470" s="1">
        <v>42857</v>
      </c>
      <c r="H470">
        <v>4</v>
      </c>
      <c r="I470">
        <v>39.33</v>
      </c>
      <c r="J470">
        <v>0</v>
      </c>
      <c r="K470">
        <v>35.482937899999996</v>
      </c>
      <c r="L470">
        <v>-97.206161600000001</v>
      </c>
      <c r="M470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470" s="5">
        <f>Table22[[#This Row],[Permit Approval Date]]-Table22[[#This Row],[Permit Submitted Date]]</f>
        <v>0</v>
      </c>
    </row>
    <row r="471" spans="1:14">
      <c r="A471" t="str">
        <f>"Norman"</f>
        <v>Norman</v>
      </c>
      <c r="B471">
        <v>1</v>
      </c>
      <c r="D471">
        <v>1</v>
      </c>
      <c r="E471">
        <v>19</v>
      </c>
      <c r="F471" s="1">
        <v>42853</v>
      </c>
      <c r="G471" s="1">
        <v>42867</v>
      </c>
      <c r="H471">
        <v>9</v>
      </c>
      <c r="I471">
        <v>66.169999999999987</v>
      </c>
      <c r="J471">
        <v>4.32</v>
      </c>
      <c r="K471">
        <v>35.180556999999993</v>
      </c>
      <c r="L471">
        <v>-97.540181399999994</v>
      </c>
      <c r="M471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471" s="5">
        <f>Table22[[#This Row],[Permit Approval Date]]-Table22[[#This Row],[Permit Submitted Date]]</f>
        <v>1</v>
      </c>
    </row>
    <row r="472" spans="1:14" hidden="1">
      <c r="A472" t="str">
        <f>"Norman"</f>
        <v>Norman</v>
      </c>
      <c r="B472">
        <v>0</v>
      </c>
      <c r="D472">
        <v>1</v>
      </c>
      <c r="E472">
        <v>19</v>
      </c>
      <c r="F472" s="1">
        <v>42859</v>
      </c>
      <c r="G472" s="1">
        <v>42870</v>
      </c>
      <c r="H472">
        <v>5</v>
      </c>
      <c r="I472">
        <v>34.85</v>
      </c>
      <c r="J472">
        <v>0</v>
      </c>
      <c r="K472">
        <v>35.212937899999993</v>
      </c>
      <c r="L472">
        <v>-97.576161600000006</v>
      </c>
      <c r="M472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72" s="5">
        <f>Table22[[#This Row],[Permit Approval Date]]-Table22[[#This Row],[Permit Submitted Date]]</f>
        <v>7</v>
      </c>
    </row>
    <row r="473" spans="1:14" hidden="1">
      <c r="A473" t="str">
        <f>"Norman"</f>
        <v>Norman</v>
      </c>
      <c r="B473">
        <v>0</v>
      </c>
      <c r="D473">
        <v>1</v>
      </c>
      <c r="E473">
        <v>19</v>
      </c>
      <c r="F473" s="1">
        <v>42863</v>
      </c>
      <c r="G473" s="1">
        <v>42871</v>
      </c>
      <c r="H473">
        <v>3</v>
      </c>
      <c r="I473">
        <v>31.54</v>
      </c>
      <c r="J473">
        <v>0</v>
      </c>
      <c r="K473">
        <v>35.032937899999993</v>
      </c>
      <c r="L473">
        <v>-97.296161600000005</v>
      </c>
      <c r="M473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473" s="5">
        <f>Table22[[#This Row],[Permit Approval Date]]-Table22[[#This Row],[Permit Submitted Date]]</f>
        <v>4</v>
      </c>
    </row>
    <row r="474" spans="1:14" hidden="1">
      <c r="A474" t="str">
        <f>"Norman"</f>
        <v>Norman</v>
      </c>
      <c r="B474">
        <v>0</v>
      </c>
      <c r="D474">
        <v>1</v>
      </c>
      <c r="E474">
        <v>19</v>
      </c>
      <c r="F474" s="1">
        <v>42872</v>
      </c>
      <c r="G474" s="1">
        <v>42872</v>
      </c>
      <c r="H474">
        <v>4</v>
      </c>
      <c r="I474">
        <v>32.159999999999997</v>
      </c>
      <c r="J474">
        <v>0</v>
      </c>
      <c r="K474">
        <v>35.262937899999997</v>
      </c>
      <c r="L474">
        <v>-97.806161599999996</v>
      </c>
      <c r="M474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474" s="5">
        <f>Table22[[#This Row],[Permit Approval Date]]-Table22[[#This Row],[Permit Submitted Date]]</f>
        <v>5</v>
      </c>
    </row>
    <row r="475" spans="1:14" hidden="1">
      <c r="A475" t="str">
        <f>"Norman"</f>
        <v>Norman</v>
      </c>
      <c r="B475">
        <v>0</v>
      </c>
      <c r="D475">
        <v>1</v>
      </c>
      <c r="E475">
        <v>19</v>
      </c>
      <c r="F475" s="1">
        <v>42893</v>
      </c>
      <c r="G475" s="1">
        <v>42908</v>
      </c>
      <c r="H475">
        <v>4</v>
      </c>
      <c r="I475">
        <v>31.660000000000004</v>
      </c>
      <c r="J475">
        <v>0</v>
      </c>
      <c r="K475">
        <v>35.152937899999998</v>
      </c>
      <c r="L475">
        <v>-97.236161600000003</v>
      </c>
      <c r="M475" s="5">
        <f>ACOS(COS(RADIANS(90-$P$2)) *COS(RADIANS(90-Table2248[[#This Row],[Latitude]])) +SIN(RADIANS(90-$P$2)) *SIN(RADIANS(90-Table2248[[#This Row],[Latitude]])) *COS(RADIANS($Q$2-Table2248[[#This Row],[Longitude]]))) *3958.756</f>
        <v>12.439282911481813</v>
      </c>
      <c r="N475" s="5">
        <f>Table22[[#This Row],[Permit Approval Date]]-Table22[[#This Row],[Permit Submitted Date]]</f>
        <v>4</v>
      </c>
    </row>
    <row r="476" spans="1:14" hidden="1">
      <c r="A476" t="str">
        <f>"Norman"</f>
        <v>Norman</v>
      </c>
      <c r="B476">
        <v>0</v>
      </c>
      <c r="D476">
        <v>1</v>
      </c>
      <c r="E476">
        <v>19</v>
      </c>
      <c r="F476" s="1">
        <v>42908</v>
      </c>
      <c r="G476" s="1">
        <v>42916</v>
      </c>
      <c r="H476">
        <v>4</v>
      </c>
      <c r="I476">
        <v>27.11</v>
      </c>
      <c r="J476">
        <v>0</v>
      </c>
      <c r="K476">
        <v>35.092937899999995</v>
      </c>
      <c r="L476">
        <v>-97.336161599999997</v>
      </c>
      <c r="M476" s="5">
        <f>ACOS(COS(RADIANS(90-$P$2)) *COS(RADIANS(90-Table2248[[#This Row],[Latitude]])) +SIN(RADIANS(90-$P$2)) *SIN(RADIANS(90-Table2248[[#This Row],[Latitude]])) *COS(RADIANS($Q$2-Table2248[[#This Row],[Longitude]]))) *3958.756</f>
        <v>10.001978842276545</v>
      </c>
      <c r="N476" s="5">
        <f>Table22[[#This Row],[Permit Approval Date]]-Table22[[#This Row],[Permit Submitted Date]]</f>
        <v>0</v>
      </c>
    </row>
    <row r="477" spans="1:14" hidden="1">
      <c r="A477" t="str">
        <f>"Norman"</f>
        <v>Norman</v>
      </c>
      <c r="B477">
        <v>0</v>
      </c>
      <c r="D477">
        <v>1</v>
      </c>
      <c r="E477">
        <v>19</v>
      </c>
      <c r="F477" s="1">
        <v>42914</v>
      </c>
      <c r="G477" s="1">
        <v>42914</v>
      </c>
      <c r="H477">
        <v>3</v>
      </c>
      <c r="I477">
        <v>27.019999999999996</v>
      </c>
      <c r="J477">
        <v>0</v>
      </c>
      <c r="K477">
        <v>36.452937899999995</v>
      </c>
      <c r="L477">
        <v>-97.7861616</v>
      </c>
      <c r="M477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477" s="5">
        <f>Table22[[#This Row],[Permit Approval Date]]-Table22[[#This Row],[Permit Submitted Date]]</f>
        <v>7</v>
      </c>
    </row>
    <row r="478" spans="1:14">
      <c r="A478" t="str">
        <f>"Norman"</f>
        <v>Norman</v>
      </c>
      <c r="B478">
        <v>1</v>
      </c>
      <c r="D478">
        <v>1</v>
      </c>
      <c r="E478">
        <v>19</v>
      </c>
      <c r="F478" s="1">
        <v>42927</v>
      </c>
      <c r="G478" s="1">
        <v>42937</v>
      </c>
      <c r="H478">
        <v>14</v>
      </c>
      <c r="I478">
        <v>146.40000000000003</v>
      </c>
      <c r="J478">
        <v>0</v>
      </c>
      <c r="K478">
        <v>34.945301499999999</v>
      </c>
      <c r="L478">
        <v>-96.516652800000003</v>
      </c>
      <c r="M478" s="5">
        <f>ACOS(COS(RADIANS(90-$P$2)) *COS(RADIANS(90-Table2248[[#This Row],[Latitude]])) +SIN(RADIANS(90-$P$2)) *SIN(RADIANS(90-Table2248[[#This Row],[Latitude]])) *COS(RADIANS($Q$2-Table2248[[#This Row],[Longitude]]))) *3958.756</f>
        <v>55.586146094484121</v>
      </c>
      <c r="N478" s="5">
        <f>Table22[[#This Row],[Permit Approval Date]]-Table22[[#This Row],[Permit Submitted Date]]</f>
        <v>2</v>
      </c>
    </row>
    <row r="479" spans="1:14">
      <c r="A479" t="str">
        <f>"Norman"</f>
        <v>Norman</v>
      </c>
      <c r="B479">
        <v>1</v>
      </c>
      <c r="D479">
        <v>1</v>
      </c>
      <c r="E479">
        <v>19</v>
      </c>
      <c r="F479" s="1">
        <v>42929</v>
      </c>
      <c r="G479" s="1">
        <v>42934</v>
      </c>
      <c r="H479">
        <v>5</v>
      </c>
      <c r="I479">
        <v>52.620000000000005</v>
      </c>
      <c r="J479">
        <v>0</v>
      </c>
      <c r="K479">
        <v>35.118141999999999</v>
      </c>
      <c r="L479">
        <v>-97.425610999999989</v>
      </c>
      <c r="M479" s="5">
        <f>ACOS(COS(RADIANS(90-$P$2)) *COS(RADIANS(90-Table2248[[#This Row],[Latitude]])) +SIN(RADIANS(90-$P$2)) *SIN(RADIANS(90-Table2248[[#This Row],[Latitude]])) *COS(RADIANS($Q$2-Table2248[[#This Row],[Longitude]]))) *3958.756</f>
        <v>6.189976825355739</v>
      </c>
      <c r="N479" s="5">
        <f>Table22[[#This Row],[Permit Approval Date]]-Table22[[#This Row],[Permit Submitted Date]]</f>
        <v>2</v>
      </c>
    </row>
    <row r="480" spans="1:14">
      <c r="A480" t="str">
        <f>"Norman"</f>
        <v>Norman</v>
      </c>
      <c r="B480">
        <v>1</v>
      </c>
      <c r="C480">
        <v>1</v>
      </c>
      <c r="D480">
        <v>1</v>
      </c>
      <c r="E480">
        <v>19</v>
      </c>
      <c r="F480" s="1">
        <v>42935</v>
      </c>
      <c r="G480" s="1">
        <v>42941</v>
      </c>
      <c r="H480">
        <v>5</v>
      </c>
      <c r="I480">
        <v>28.37</v>
      </c>
      <c r="J480">
        <v>19.3</v>
      </c>
      <c r="K480">
        <v>35.213925000000003</v>
      </c>
      <c r="L480">
        <v>-97.339213999999998</v>
      </c>
      <c r="M480" s="5">
        <f>ACOS(COS(RADIANS(90-$P$2)) *COS(RADIANS(90-Table2248[[#This Row],[Latitude]])) +SIN(RADIANS(90-$P$2)) *SIN(RADIANS(90-Table2248[[#This Row],[Latitude]])) *COS(RADIANS($Q$2-Table2248[[#This Row],[Longitude]]))) *3958.756</f>
        <v>6.0875077162164093</v>
      </c>
      <c r="N480" s="5">
        <f>Table22[[#This Row],[Permit Approval Date]]-Table22[[#This Row],[Permit Submitted Date]]</f>
        <v>0</v>
      </c>
    </row>
    <row r="481" spans="1:14" hidden="1">
      <c r="A481" t="str">
        <f>"Norman"</f>
        <v>Norman</v>
      </c>
      <c r="B481">
        <v>0</v>
      </c>
      <c r="D481">
        <v>1</v>
      </c>
      <c r="E481">
        <v>19</v>
      </c>
      <c r="F481" s="1">
        <v>42936</v>
      </c>
      <c r="G481" s="1">
        <v>42942</v>
      </c>
      <c r="H481">
        <v>3</v>
      </c>
      <c r="I481">
        <v>29.55</v>
      </c>
      <c r="J481">
        <v>0</v>
      </c>
      <c r="K481">
        <v>35.212937899999993</v>
      </c>
      <c r="L481">
        <v>-97.576161600000006</v>
      </c>
      <c r="M481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81" s="5">
        <f>Table22[[#This Row],[Permit Approval Date]]-Table22[[#This Row],[Permit Submitted Date]]</f>
        <v>20</v>
      </c>
    </row>
    <row r="482" spans="1:14" hidden="1">
      <c r="A482" t="str">
        <f>"Norman"</f>
        <v>Norman</v>
      </c>
      <c r="B482">
        <v>0</v>
      </c>
      <c r="D482">
        <v>1</v>
      </c>
      <c r="E482">
        <v>19</v>
      </c>
      <c r="F482" s="1">
        <v>42936</v>
      </c>
      <c r="G482" s="1">
        <v>42942</v>
      </c>
      <c r="H482">
        <v>3</v>
      </c>
      <c r="I482">
        <v>26.66</v>
      </c>
      <c r="J482">
        <v>0</v>
      </c>
      <c r="K482">
        <v>35.212937899999993</v>
      </c>
      <c r="L482">
        <v>-97.576161600000006</v>
      </c>
      <c r="M482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82" s="5">
        <f>Table22[[#This Row],[Permit Approval Date]]-Table22[[#This Row],[Permit Submitted Date]]</f>
        <v>0</v>
      </c>
    </row>
    <row r="483" spans="1:14">
      <c r="A483" t="str">
        <f>"Norman"</f>
        <v>Norman</v>
      </c>
      <c r="B483">
        <v>1</v>
      </c>
      <c r="D483">
        <v>1</v>
      </c>
      <c r="E483">
        <v>19</v>
      </c>
      <c r="F483" s="1">
        <v>42937</v>
      </c>
      <c r="G483" s="1">
        <v>42940</v>
      </c>
      <c r="H483">
        <v>6</v>
      </c>
      <c r="I483">
        <v>48.25</v>
      </c>
      <c r="J483">
        <v>0</v>
      </c>
      <c r="K483">
        <v>35.140954999999998</v>
      </c>
      <c r="L483">
        <v>-97.121639999999999</v>
      </c>
      <c r="M483" s="5">
        <f>ACOS(COS(RADIANS(90-$P$2)) *COS(RADIANS(90-Table2248[[#This Row],[Latitude]])) +SIN(RADIANS(90-$P$2)) *SIN(RADIANS(90-Table2248[[#This Row],[Latitude]])) *COS(RADIANS($Q$2-Table2248[[#This Row],[Longitude]]))) *3958.756</f>
        <v>18.897392488293068</v>
      </c>
      <c r="N483" s="5">
        <f>Table22[[#This Row],[Permit Approval Date]]-Table22[[#This Row],[Permit Submitted Date]]</f>
        <v>0</v>
      </c>
    </row>
    <row r="484" spans="1:14" hidden="1">
      <c r="A484" t="str">
        <f>"Norman"</f>
        <v>Norman</v>
      </c>
      <c r="B484">
        <v>0</v>
      </c>
      <c r="D484">
        <v>1</v>
      </c>
      <c r="E484">
        <v>19</v>
      </c>
      <c r="F484" s="1">
        <v>42941</v>
      </c>
      <c r="G484" s="1">
        <v>42954</v>
      </c>
      <c r="H484">
        <v>4</v>
      </c>
      <c r="I484">
        <v>30.060000000000002</v>
      </c>
      <c r="J484">
        <v>0</v>
      </c>
      <c r="K484">
        <v>35.362937899999999</v>
      </c>
      <c r="L484">
        <v>-97.236161600000003</v>
      </c>
      <c r="M484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484" s="5">
        <f>Table22[[#This Row],[Permit Approval Date]]-Table22[[#This Row],[Permit Submitted Date]]</f>
        <v>6</v>
      </c>
    </row>
    <row r="485" spans="1:14">
      <c r="A485" t="str">
        <f>"Norman"</f>
        <v>Norman</v>
      </c>
      <c r="B485">
        <v>1</v>
      </c>
      <c r="D485">
        <v>1</v>
      </c>
      <c r="E485">
        <v>19</v>
      </c>
      <c r="F485" s="1">
        <v>42955</v>
      </c>
      <c r="G485" s="1">
        <v>42963</v>
      </c>
      <c r="H485">
        <v>10</v>
      </c>
      <c r="I485">
        <v>74.570000000000007</v>
      </c>
      <c r="J485">
        <v>0</v>
      </c>
      <c r="K485">
        <v>35.268142000000005</v>
      </c>
      <c r="L485">
        <v>-97.45561099999999</v>
      </c>
      <c r="M485" s="5">
        <f>ACOS(COS(RADIANS(90-$P$2)) *COS(RADIANS(90-Table2248[[#This Row],[Latitude]])) +SIN(RADIANS(90-$P$2)) *SIN(RADIANS(90-Table2248[[#This Row],[Latitude]])) *COS(RADIANS($Q$2-Table2248[[#This Row],[Longitude]]))) *3958.756</f>
        <v>4.3187461484637382</v>
      </c>
      <c r="N485" s="5">
        <f>Table22[[#This Row],[Permit Approval Date]]-Table22[[#This Row],[Permit Submitted Date]]</f>
        <v>7</v>
      </c>
    </row>
    <row r="486" spans="1:14" hidden="1">
      <c r="A486" t="str">
        <f>"Norman"</f>
        <v>Norman</v>
      </c>
      <c r="B486">
        <v>0</v>
      </c>
      <c r="D486">
        <v>1</v>
      </c>
      <c r="E486">
        <v>19</v>
      </c>
      <c r="F486" s="1">
        <v>42961</v>
      </c>
      <c r="G486" s="1">
        <v>42961</v>
      </c>
      <c r="H486">
        <v>2</v>
      </c>
      <c r="I486">
        <v>22.66</v>
      </c>
      <c r="J486">
        <v>0</v>
      </c>
      <c r="K486">
        <v>34.902937899999998</v>
      </c>
      <c r="L486">
        <v>-97.376161600000003</v>
      </c>
      <c r="M486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486" s="5">
        <f>Table22[[#This Row],[Permit Approval Date]]-Table22[[#This Row],[Permit Submitted Date]]</f>
        <v>0</v>
      </c>
    </row>
    <row r="487" spans="1:14">
      <c r="A487" t="str">
        <f>"Norman"</f>
        <v>Norman</v>
      </c>
      <c r="B487">
        <v>1</v>
      </c>
      <c r="D487">
        <v>1</v>
      </c>
      <c r="E487">
        <v>19</v>
      </c>
      <c r="F487" s="1">
        <v>42970</v>
      </c>
      <c r="G487" s="1">
        <v>42977</v>
      </c>
      <c r="H487">
        <v>7</v>
      </c>
      <c r="I487">
        <v>43.57</v>
      </c>
      <c r="J487">
        <v>0</v>
      </c>
      <c r="K487">
        <v>35.203924999999998</v>
      </c>
      <c r="L487">
        <v>-97.459214000000003</v>
      </c>
      <c r="M487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487" s="5">
        <f>Table22[[#This Row],[Permit Approval Date]]-Table22[[#This Row],[Permit Submitted Date]]</f>
        <v>8</v>
      </c>
    </row>
    <row r="488" spans="1:14">
      <c r="A488" t="str">
        <f>"Norman"</f>
        <v>Norman</v>
      </c>
      <c r="B488">
        <v>1</v>
      </c>
      <c r="D488">
        <v>1</v>
      </c>
      <c r="E488">
        <v>19</v>
      </c>
      <c r="F488" s="1">
        <v>42985</v>
      </c>
      <c r="G488" s="1">
        <v>43003</v>
      </c>
      <c r="H488">
        <v>5</v>
      </c>
      <c r="I488">
        <v>43.29</v>
      </c>
      <c r="J488">
        <v>0</v>
      </c>
      <c r="K488">
        <v>34.938141999999999</v>
      </c>
      <c r="L488">
        <v>-97.215610999999996</v>
      </c>
      <c r="M488" s="5">
        <f>ACOS(COS(RADIANS(90-$P$2)) *COS(RADIANS(90-Table2248[[#This Row],[Latitude]])) +SIN(RADIANS(90-$P$2)) *SIN(RADIANS(90-Table2248[[#This Row],[Latitude]])) *COS(RADIANS($Q$2-Table2248[[#This Row],[Longitude]]))) *3958.756</f>
        <v>22.656902942758002</v>
      </c>
      <c r="N488" s="5">
        <f>Table22[[#This Row],[Permit Approval Date]]-Table22[[#This Row],[Permit Submitted Date]]</f>
        <v>8</v>
      </c>
    </row>
    <row r="489" spans="1:14" hidden="1">
      <c r="A489" t="str">
        <f>"Norman"</f>
        <v>Norman</v>
      </c>
      <c r="B489">
        <v>0</v>
      </c>
      <c r="D489">
        <v>1</v>
      </c>
      <c r="E489">
        <v>19</v>
      </c>
      <c r="F489" s="1">
        <v>42996</v>
      </c>
      <c r="G489" s="1">
        <v>42997</v>
      </c>
      <c r="H489">
        <v>4</v>
      </c>
      <c r="I489">
        <v>32.870000000000005</v>
      </c>
      <c r="J489">
        <v>0</v>
      </c>
      <c r="K489">
        <v>35.212937899999993</v>
      </c>
      <c r="L489">
        <v>-97.576161600000006</v>
      </c>
      <c r="M489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489" s="5">
        <f>Table22[[#This Row],[Permit Approval Date]]-Table22[[#This Row],[Permit Submitted Date]]</f>
        <v>8</v>
      </c>
    </row>
    <row r="490" spans="1:14">
      <c r="A490" t="str">
        <f>"Norman"</f>
        <v>Norman</v>
      </c>
      <c r="B490">
        <v>1</v>
      </c>
      <c r="D490">
        <v>1</v>
      </c>
      <c r="E490">
        <v>19</v>
      </c>
      <c r="F490" s="1">
        <v>42997</v>
      </c>
      <c r="G490" s="1">
        <v>43004</v>
      </c>
      <c r="H490">
        <v>4</v>
      </c>
      <c r="I490">
        <v>36.67</v>
      </c>
      <c r="J490">
        <v>0</v>
      </c>
      <c r="K490">
        <v>35.313924999999998</v>
      </c>
      <c r="L490">
        <v>-97.169213999999997</v>
      </c>
      <c r="M490" s="5">
        <f>ACOS(COS(RADIANS(90-$P$2)) *COS(RADIANS(90-Table2248[[#This Row],[Latitude]])) +SIN(RADIANS(90-$P$2)) *SIN(RADIANS(90-Table2248[[#This Row],[Latitude]])) *COS(RADIANS($Q$2-Table2248[[#This Row],[Longitude]]))) *3958.756</f>
        <v>17.334132273994324</v>
      </c>
      <c r="N490" s="5">
        <f>Table22[[#This Row],[Permit Approval Date]]-Table22[[#This Row],[Permit Submitted Date]]</f>
        <v>3</v>
      </c>
    </row>
    <row r="491" spans="1:14">
      <c r="A491" t="str">
        <f>"Norman"</f>
        <v>Norman</v>
      </c>
      <c r="B491">
        <v>1</v>
      </c>
      <c r="D491">
        <v>1</v>
      </c>
      <c r="E491">
        <v>19</v>
      </c>
      <c r="F491" s="1">
        <v>43003</v>
      </c>
      <c r="G491" s="1">
        <v>43020</v>
      </c>
      <c r="H491">
        <v>6</v>
      </c>
      <c r="I491">
        <v>44.61</v>
      </c>
      <c r="J491">
        <v>0</v>
      </c>
      <c r="K491">
        <v>35.333621399999998</v>
      </c>
      <c r="L491">
        <v>-97.489232199999989</v>
      </c>
      <c r="M491" s="5">
        <f>ACOS(COS(RADIANS(90-$P$2)) *COS(RADIANS(90-Table2248[[#This Row],[Latitude]])) +SIN(RADIANS(90-$P$2)) *SIN(RADIANS(90-Table2248[[#This Row],[Latitude]])) *COS(RADIANS($Q$2-Table2248[[#This Row],[Longitude]]))) *3958.756</f>
        <v>9.1349740379712667</v>
      </c>
      <c r="N491" s="5">
        <f>Table22[[#This Row],[Permit Approval Date]]-Table22[[#This Row],[Permit Submitted Date]]</f>
        <v>12</v>
      </c>
    </row>
    <row r="492" spans="1:14">
      <c r="A492" t="str">
        <f>"Norman"</f>
        <v>Norman</v>
      </c>
      <c r="B492">
        <v>1</v>
      </c>
      <c r="D492">
        <v>2</v>
      </c>
      <c r="E492">
        <v>19</v>
      </c>
      <c r="F492" s="1">
        <v>43004</v>
      </c>
      <c r="G492" s="1">
        <v>43004</v>
      </c>
      <c r="H492">
        <v>8</v>
      </c>
      <c r="I492">
        <v>46.480000000000004</v>
      </c>
      <c r="J492">
        <v>7.4499999999999993</v>
      </c>
      <c r="K492">
        <v>35.260556999999999</v>
      </c>
      <c r="L492">
        <v>-97.540181399999994</v>
      </c>
      <c r="M492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492" s="5">
        <f>Table22[[#This Row],[Permit Approval Date]]-Table22[[#This Row],[Permit Submitted Date]]</f>
        <v>0</v>
      </c>
    </row>
    <row r="493" spans="1:14">
      <c r="A493" t="str">
        <f>"Norman"</f>
        <v>Norman</v>
      </c>
      <c r="B493">
        <v>1</v>
      </c>
      <c r="D493">
        <v>1</v>
      </c>
      <c r="E493">
        <v>19</v>
      </c>
      <c r="F493" s="1">
        <v>43005</v>
      </c>
      <c r="G493" s="1">
        <v>43018</v>
      </c>
      <c r="H493">
        <v>5</v>
      </c>
      <c r="I493">
        <v>35.11</v>
      </c>
      <c r="J493">
        <v>0</v>
      </c>
      <c r="K493">
        <v>34.998142000000001</v>
      </c>
      <c r="L493">
        <v>-97.305610999999999</v>
      </c>
      <c r="M493" s="5">
        <f>ACOS(COS(RADIANS(90-$P$2)) *COS(RADIANS(90-Table2248[[#This Row],[Latitude]])) +SIN(RADIANS(90-$P$2)) *SIN(RADIANS(90-Table2248[[#This Row],[Latitude]])) *COS(RADIANS($Q$2-Table2248[[#This Row],[Longitude]]))) *3958.756</f>
        <v>16.429420502856537</v>
      </c>
      <c r="N493" s="5">
        <f>Table22[[#This Row],[Permit Approval Date]]-Table22[[#This Row],[Permit Submitted Date]]</f>
        <v>6</v>
      </c>
    </row>
    <row r="494" spans="1:14" hidden="1">
      <c r="A494" t="str">
        <f>"Norman"</f>
        <v>Norman</v>
      </c>
      <c r="B494">
        <v>0</v>
      </c>
      <c r="D494">
        <v>1</v>
      </c>
      <c r="E494">
        <v>19</v>
      </c>
      <c r="F494" s="1">
        <v>43013</v>
      </c>
      <c r="G494" s="1">
        <v>43013</v>
      </c>
      <c r="H494">
        <v>7</v>
      </c>
      <c r="I494">
        <v>46.98</v>
      </c>
      <c r="J494">
        <v>0</v>
      </c>
      <c r="K494">
        <v>34.962937899999993</v>
      </c>
      <c r="L494">
        <v>-97.966161600000007</v>
      </c>
      <c r="M494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494" s="5">
        <f>Table22[[#This Row],[Permit Approval Date]]-Table22[[#This Row],[Permit Submitted Date]]</f>
        <v>11</v>
      </c>
    </row>
    <row r="495" spans="1:14">
      <c r="A495" t="str">
        <f>"Norman"</f>
        <v>Norman</v>
      </c>
      <c r="B495">
        <v>1</v>
      </c>
      <c r="C495">
        <v>1</v>
      </c>
      <c r="D495">
        <v>1</v>
      </c>
      <c r="E495">
        <v>19</v>
      </c>
      <c r="F495" s="1">
        <v>43017</v>
      </c>
      <c r="G495" s="1">
        <v>43017</v>
      </c>
      <c r="H495">
        <v>8</v>
      </c>
      <c r="I495">
        <v>42.57</v>
      </c>
      <c r="J495">
        <v>12.95</v>
      </c>
      <c r="K495">
        <v>35.210556999999994</v>
      </c>
      <c r="L495">
        <v>-97.470181400000001</v>
      </c>
      <c r="M495" s="5">
        <f>ACOS(COS(RADIANS(90-$P$2)) *COS(RADIANS(90-Table2248[[#This Row],[Latitude]])) +SIN(RADIANS(90-$P$2)) *SIN(RADIANS(90-Table2248[[#This Row],[Latitude]])) *COS(RADIANS($Q$2-Table2248[[#This Row],[Longitude]]))) *3958.756</f>
        <v>1.3658454400042561</v>
      </c>
      <c r="N495" s="5">
        <f>Table22[[#This Row],[Permit Approval Date]]-Table22[[#This Row],[Permit Submitted Date]]</f>
        <v>0</v>
      </c>
    </row>
    <row r="496" spans="1:14">
      <c r="A496" t="str">
        <f>"Norman"</f>
        <v>Norman</v>
      </c>
      <c r="B496">
        <v>1</v>
      </c>
      <c r="D496">
        <v>1</v>
      </c>
      <c r="E496">
        <v>19</v>
      </c>
      <c r="F496" s="1">
        <v>43017</v>
      </c>
      <c r="G496" s="1">
        <v>43033</v>
      </c>
      <c r="H496">
        <v>5</v>
      </c>
      <c r="I496">
        <v>52.349999999999994</v>
      </c>
      <c r="J496">
        <v>0</v>
      </c>
      <c r="K496">
        <v>34.998142000000001</v>
      </c>
      <c r="L496">
        <v>-97.305610999999999</v>
      </c>
      <c r="M496" s="5">
        <f>ACOS(COS(RADIANS(90-$P$2)) *COS(RADIANS(90-Table2248[[#This Row],[Latitude]])) +SIN(RADIANS(90-$P$2)) *SIN(RADIANS(90-Table2248[[#This Row],[Latitude]])) *COS(RADIANS($Q$2-Table2248[[#This Row],[Longitude]]))) *3958.756</f>
        <v>16.429420502856537</v>
      </c>
      <c r="N496" s="5">
        <f>Table22[[#This Row],[Permit Approval Date]]-Table22[[#This Row],[Permit Submitted Date]]</f>
        <v>0</v>
      </c>
    </row>
    <row r="497" spans="1:14">
      <c r="A497" t="str">
        <f>"Norman"</f>
        <v>Norman</v>
      </c>
      <c r="B497">
        <v>1</v>
      </c>
      <c r="C497">
        <v>1</v>
      </c>
      <c r="D497">
        <v>1</v>
      </c>
      <c r="E497">
        <v>19</v>
      </c>
      <c r="F497" s="1">
        <v>43025</v>
      </c>
      <c r="G497" s="1">
        <v>43026</v>
      </c>
      <c r="H497">
        <v>8</v>
      </c>
      <c r="I497">
        <v>47.82</v>
      </c>
      <c r="J497">
        <v>12.370000000000001</v>
      </c>
      <c r="K497">
        <v>35.264834499999999</v>
      </c>
      <c r="L497">
        <v>-97.160178399999992</v>
      </c>
      <c r="M497" s="5">
        <f>ACOS(COS(RADIANS(90-$P$2)) *COS(RADIANS(90-Table2248[[#This Row],[Latitude]])) +SIN(RADIANS(90-$P$2)) *SIN(RADIANS(90-Table2248[[#This Row],[Latitude]])) *COS(RADIANS($Q$2-Table2248[[#This Row],[Longitude]]))) *3958.756</f>
        <v>16.667282215523439</v>
      </c>
      <c r="N497" s="5">
        <f>Table22[[#This Row],[Permit Approval Date]]-Table22[[#This Row],[Permit Submitted Date]]</f>
        <v>0</v>
      </c>
    </row>
    <row r="498" spans="1:14">
      <c r="A498" t="str">
        <f>"Norman"</f>
        <v>Norman</v>
      </c>
      <c r="B498">
        <v>1</v>
      </c>
      <c r="D498">
        <v>1</v>
      </c>
      <c r="E498">
        <v>19</v>
      </c>
      <c r="F498" s="1">
        <v>43025</v>
      </c>
      <c r="G498" s="1">
        <v>43025</v>
      </c>
      <c r="H498">
        <v>4</v>
      </c>
      <c r="I498">
        <v>36.769999999999996</v>
      </c>
      <c r="J498">
        <v>0</v>
      </c>
      <c r="K498">
        <v>35.443925</v>
      </c>
      <c r="L498">
        <v>-97.619213999999999</v>
      </c>
      <c r="M498" s="5">
        <f>ACOS(COS(RADIANS(90-$P$2)) *COS(RADIANS(90-Table2248[[#This Row],[Latitude]])) +SIN(RADIANS(90-$P$2)) *SIN(RADIANS(90-Table2248[[#This Row],[Latitude]])) *COS(RADIANS($Q$2-Table2248[[#This Row],[Longitude]]))) *3958.756</f>
        <v>19.098404895161835</v>
      </c>
      <c r="N498" s="5">
        <f>Table22[[#This Row],[Permit Approval Date]]-Table22[[#This Row],[Permit Submitted Date]]</f>
        <v>13</v>
      </c>
    </row>
    <row r="499" spans="1:14" hidden="1">
      <c r="A499" t="str">
        <f>"Norman"</f>
        <v>Norman</v>
      </c>
      <c r="B499">
        <v>0</v>
      </c>
      <c r="D499">
        <v>1</v>
      </c>
      <c r="E499">
        <v>19</v>
      </c>
      <c r="F499" s="1">
        <v>43032</v>
      </c>
      <c r="G499" s="1">
        <v>43034</v>
      </c>
      <c r="H499">
        <v>8</v>
      </c>
      <c r="I499">
        <v>54.039999999999992</v>
      </c>
      <c r="J499">
        <v>0</v>
      </c>
      <c r="K499">
        <v>35.362937899999999</v>
      </c>
      <c r="L499">
        <v>-97.236161600000003</v>
      </c>
      <c r="M499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499" s="5">
        <f>Table22[[#This Row],[Permit Approval Date]]-Table22[[#This Row],[Permit Submitted Date]]</f>
        <v>0</v>
      </c>
    </row>
    <row r="500" spans="1:14">
      <c r="A500" t="str">
        <f>"Norman"</f>
        <v>Norman</v>
      </c>
      <c r="B500">
        <v>1</v>
      </c>
      <c r="D500">
        <v>1</v>
      </c>
      <c r="E500">
        <v>19</v>
      </c>
      <c r="F500" s="1">
        <v>43038</v>
      </c>
      <c r="G500" s="1">
        <v>43040</v>
      </c>
      <c r="H500">
        <v>10</v>
      </c>
      <c r="I500">
        <v>76.100000000000009</v>
      </c>
      <c r="J500">
        <v>3</v>
      </c>
      <c r="K500">
        <v>35.584834499999999</v>
      </c>
      <c r="L500">
        <v>-97.500178399999996</v>
      </c>
      <c r="M500" s="5">
        <f>ACOS(COS(RADIANS(90-$P$2)) *COS(RADIANS(90-Table2248[[#This Row],[Latitude]])) +SIN(RADIANS(90-$P$2)) *SIN(RADIANS(90-Table2248[[#This Row],[Latitude]])) *COS(RADIANS($Q$2-Table2248[[#This Row],[Longitude]]))) *3958.756</f>
        <v>26.34345616884676</v>
      </c>
      <c r="N500" s="5">
        <f>Table22[[#This Row],[Permit Approval Date]]-Table22[[#This Row],[Permit Submitted Date]]</f>
        <v>0</v>
      </c>
    </row>
    <row r="501" spans="1:14">
      <c r="A501" t="str">
        <f>"Norman"</f>
        <v>Norman</v>
      </c>
      <c r="B501">
        <v>1</v>
      </c>
      <c r="D501">
        <v>1</v>
      </c>
      <c r="E501">
        <v>19</v>
      </c>
      <c r="F501" s="1">
        <v>43056</v>
      </c>
      <c r="G501" s="1">
        <v>43056</v>
      </c>
      <c r="H501">
        <v>6</v>
      </c>
      <c r="I501">
        <v>50.43</v>
      </c>
      <c r="J501">
        <v>0</v>
      </c>
      <c r="K501">
        <v>35.310557000000003</v>
      </c>
      <c r="L501">
        <v>-97.71018140000001</v>
      </c>
      <c r="M501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501" s="5">
        <f>Table22[[#This Row],[Permit Approval Date]]-Table22[[#This Row],[Permit Submitted Date]]</f>
        <v>0</v>
      </c>
    </row>
    <row r="502" spans="1:14">
      <c r="A502" t="str">
        <f>"Norman"</f>
        <v>Norman</v>
      </c>
      <c r="B502">
        <v>1</v>
      </c>
      <c r="D502">
        <v>1</v>
      </c>
      <c r="E502">
        <v>19</v>
      </c>
      <c r="F502" s="1">
        <v>43057</v>
      </c>
      <c r="G502" s="1">
        <v>43070</v>
      </c>
      <c r="H502">
        <v>5</v>
      </c>
      <c r="I502">
        <v>48.86</v>
      </c>
      <c r="J502">
        <v>0</v>
      </c>
      <c r="K502">
        <v>35.308142000000004</v>
      </c>
      <c r="L502">
        <v>-97.335610999999986</v>
      </c>
      <c r="M502" s="5">
        <f>ACOS(COS(RADIANS(90-$P$2)) *COS(RADIANS(90-Table2248[[#This Row],[Latitude]])) +SIN(RADIANS(90-$P$2)) *SIN(RADIANS(90-Table2248[[#This Row],[Latitude]])) *COS(RADIANS($Q$2-Table2248[[#This Row],[Longitude]]))) *3958.756</f>
        <v>9.4320747411368799</v>
      </c>
      <c r="N502" s="5">
        <f>Table22[[#This Row],[Permit Approval Date]]-Table22[[#This Row],[Permit Submitted Date]]</f>
        <v>12</v>
      </c>
    </row>
    <row r="503" spans="1:14" hidden="1">
      <c r="A503" t="str">
        <f>"Norman"</f>
        <v>Norman</v>
      </c>
      <c r="B503">
        <v>0</v>
      </c>
      <c r="D503">
        <v>1</v>
      </c>
      <c r="E503">
        <v>19</v>
      </c>
      <c r="F503" s="1">
        <v>43074</v>
      </c>
      <c r="G503" s="1">
        <v>43074</v>
      </c>
      <c r="H503">
        <v>7</v>
      </c>
      <c r="I503">
        <v>46.46</v>
      </c>
      <c r="J503">
        <v>0</v>
      </c>
      <c r="K503">
        <v>35.632937899999995</v>
      </c>
      <c r="L503">
        <v>-97.506161599999999</v>
      </c>
      <c r="M503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503" s="5">
        <f>Table22[[#This Row],[Permit Approval Date]]-Table22[[#This Row],[Permit Submitted Date]]</f>
        <v>0</v>
      </c>
    </row>
    <row r="504" spans="1:14">
      <c r="A504" t="str">
        <f>"Norman"</f>
        <v>Norman</v>
      </c>
      <c r="B504">
        <v>1</v>
      </c>
      <c r="D504">
        <v>1</v>
      </c>
      <c r="E504">
        <v>19</v>
      </c>
      <c r="F504" s="1">
        <v>43087</v>
      </c>
      <c r="G504" s="1">
        <v>43087</v>
      </c>
      <c r="H504">
        <v>10</v>
      </c>
      <c r="I504">
        <v>45.66</v>
      </c>
      <c r="J504">
        <v>8.3000000000000007</v>
      </c>
      <c r="K504">
        <v>35.180556999999993</v>
      </c>
      <c r="L504">
        <v>-97.540181399999994</v>
      </c>
      <c r="M504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504" s="5">
        <f>Table22[[#This Row],[Permit Approval Date]]-Table22[[#This Row],[Permit Submitted Date]]</f>
        <v>0</v>
      </c>
    </row>
    <row r="505" spans="1:14">
      <c r="A505" t="str">
        <f>"Norman"</f>
        <v>Norman</v>
      </c>
      <c r="B505">
        <v>1</v>
      </c>
      <c r="D505">
        <v>1</v>
      </c>
      <c r="E505">
        <v>19</v>
      </c>
      <c r="F505" s="1">
        <v>43088</v>
      </c>
      <c r="G505" s="1">
        <v>43090</v>
      </c>
      <c r="H505">
        <v>5</v>
      </c>
      <c r="I505">
        <v>37.450000000000003</v>
      </c>
      <c r="J505">
        <v>7.35</v>
      </c>
      <c r="K505">
        <v>35.180556999999993</v>
      </c>
      <c r="L505">
        <v>-97.540181399999994</v>
      </c>
      <c r="M505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505" s="5">
        <f>Table22[[#This Row],[Permit Approval Date]]-Table22[[#This Row],[Permit Submitted Date]]</f>
        <v>0</v>
      </c>
    </row>
    <row r="506" spans="1:14">
      <c r="A506" t="str">
        <f>"Norman"</f>
        <v>Norman</v>
      </c>
      <c r="B506">
        <v>1</v>
      </c>
      <c r="D506">
        <v>1</v>
      </c>
      <c r="E506">
        <v>19</v>
      </c>
      <c r="F506" s="1">
        <v>43089</v>
      </c>
      <c r="G506" s="1">
        <v>43089</v>
      </c>
      <c r="H506">
        <v>6</v>
      </c>
      <c r="I506">
        <v>48.88</v>
      </c>
      <c r="J506">
        <v>0</v>
      </c>
      <c r="K506">
        <v>35.190556999999998</v>
      </c>
      <c r="L506">
        <v>-97.340181400000006</v>
      </c>
      <c r="M506" s="5">
        <f>ACOS(COS(RADIANS(90-$P$2)) *COS(RADIANS(90-Table2248[[#This Row],[Latitude]])) +SIN(RADIANS(90-$P$2)) *SIN(RADIANS(90-Table2248[[#This Row],[Latitude]])) *COS(RADIANS($Q$2-Table2248[[#This Row],[Longitude]]))) *3958.756</f>
        <v>6.1043381291149874</v>
      </c>
      <c r="N506" s="5">
        <f>Table22[[#This Row],[Permit Approval Date]]-Table22[[#This Row],[Permit Submitted Date]]</f>
        <v>4</v>
      </c>
    </row>
    <row r="507" spans="1:14">
      <c r="A507" t="str">
        <f>"Norman"</f>
        <v>Norman</v>
      </c>
      <c r="B507">
        <v>1</v>
      </c>
      <c r="D507">
        <v>1</v>
      </c>
      <c r="E507">
        <v>19</v>
      </c>
      <c r="F507" s="1">
        <v>43104</v>
      </c>
      <c r="G507" s="1">
        <v>43105</v>
      </c>
      <c r="H507">
        <v>4</v>
      </c>
      <c r="I507">
        <v>30.77</v>
      </c>
      <c r="J507">
        <v>0</v>
      </c>
      <c r="K507">
        <v>35.155773100000005</v>
      </c>
      <c r="L507">
        <v>-97.454911899999999</v>
      </c>
      <c r="M507" s="5">
        <f>ACOS(COS(RADIANS(90-$P$2)) *COS(RADIANS(90-Table2248[[#This Row],[Latitude]])) +SIN(RADIANS(90-$P$2)) *SIN(RADIANS(90-Table2248[[#This Row],[Latitude]])) *COS(RADIANS($Q$2-Table2248[[#This Row],[Longitude]]))) *3958.756</f>
        <v>3.5065255186950295</v>
      </c>
      <c r="N507" s="5">
        <f>Table22[[#This Row],[Permit Approval Date]]-Table22[[#This Row],[Permit Submitted Date]]</f>
        <v>0</v>
      </c>
    </row>
    <row r="508" spans="1:14" hidden="1">
      <c r="A508" t="str">
        <f>"Norman"</f>
        <v>Norman</v>
      </c>
      <c r="B508">
        <v>0</v>
      </c>
      <c r="D508">
        <v>1</v>
      </c>
      <c r="E508">
        <v>20</v>
      </c>
      <c r="F508" s="1">
        <v>42373</v>
      </c>
      <c r="G508" s="1">
        <v>42382</v>
      </c>
      <c r="H508">
        <v>10</v>
      </c>
      <c r="I508">
        <v>110</v>
      </c>
      <c r="J508">
        <v>0</v>
      </c>
      <c r="K508">
        <v>35.212937899999993</v>
      </c>
      <c r="L508">
        <v>-97.576161600000006</v>
      </c>
      <c r="M508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508" s="5">
        <f>Table22[[#This Row],[Permit Approval Date]]-Table22[[#This Row],[Permit Submitted Date]]</f>
        <v>0</v>
      </c>
    </row>
    <row r="509" spans="1:14" hidden="1">
      <c r="A509" t="str">
        <f>"Norman"</f>
        <v>Norman</v>
      </c>
      <c r="B509">
        <v>0</v>
      </c>
      <c r="D509">
        <v>1</v>
      </c>
      <c r="E509">
        <v>20</v>
      </c>
      <c r="F509" s="1">
        <v>42373</v>
      </c>
      <c r="G509" s="1">
        <v>42382</v>
      </c>
      <c r="H509">
        <v>9</v>
      </c>
      <c r="I509">
        <v>65</v>
      </c>
      <c r="J509">
        <v>0</v>
      </c>
      <c r="K509">
        <v>34.742937899999994</v>
      </c>
      <c r="L509">
        <v>-97.886161600000008</v>
      </c>
      <c r="M509" s="5">
        <f>ACOS(COS(RADIANS(90-$P$2)) *COS(RADIANS(90-Table2248[[#This Row],[Latitude]])) +SIN(RADIANS(90-$P$2)) *SIN(RADIANS(90-Table2248[[#This Row],[Latitude]])) *COS(RADIANS($Q$2-Table2248[[#This Row],[Longitude]]))) *3958.756</f>
        <v>40.536462813968647</v>
      </c>
      <c r="N509" s="5">
        <f>Table22[[#This Row],[Permit Approval Date]]-Table22[[#This Row],[Permit Submitted Date]]</f>
        <v>3</v>
      </c>
    </row>
    <row r="510" spans="1:14" hidden="1">
      <c r="A510" t="str">
        <f>"Norman"</f>
        <v>Norman</v>
      </c>
      <c r="B510">
        <v>0</v>
      </c>
      <c r="D510">
        <v>1</v>
      </c>
      <c r="E510">
        <v>20</v>
      </c>
      <c r="F510" s="1">
        <v>42433</v>
      </c>
      <c r="G510" s="1">
        <v>42433</v>
      </c>
      <c r="H510">
        <v>18</v>
      </c>
      <c r="I510">
        <v>150</v>
      </c>
      <c r="J510">
        <v>0</v>
      </c>
      <c r="K510">
        <v>36.032937899999993</v>
      </c>
      <c r="L510">
        <v>-97.796161600000005</v>
      </c>
      <c r="M510" s="5">
        <f>ACOS(COS(RADIANS(90-$P$2)) *COS(RADIANS(90-Table2248[[#This Row],[Latitude]])) +SIN(RADIANS(90-$P$2)) *SIN(RADIANS(90-Table2248[[#This Row],[Latitude]])) *COS(RADIANS($Q$2-Table2248[[#This Row],[Longitude]]))) *3958.756</f>
        <v>60.410108934048893</v>
      </c>
      <c r="N510" s="5">
        <f>Table22[[#This Row],[Permit Approval Date]]-Table22[[#This Row],[Permit Submitted Date]]</f>
        <v>0</v>
      </c>
    </row>
    <row r="511" spans="1:14" hidden="1">
      <c r="A511" t="str">
        <f>"Norman"</f>
        <v>Norman</v>
      </c>
      <c r="B511">
        <v>0</v>
      </c>
      <c r="D511">
        <v>1</v>
      </c>
      <c r="E511">
        <v>20</v>
      </c>
      <c r="F511" s="1">
        <v>42444</v>
      </c>
      <c r="G511" s="1">
        <v>42444</v>
      </c>
      <c r="H511">
        <v>9</v>
      </c>
      <c r="I511">
        <v>68</v>
      </c>
      <c r="J511">
        <v>0</v>
      </c>
      <c r="K511">
        <v>34.902937899999998</v>
      </c>
      <c r="L511">
        <v>-97.376161600000003</v>
      </c>
      <c r="M511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511" s="5">
        <f>Table22[[#This Row],[Permit Approval Date]]-Table22[[#This Row],[Permit Submitted Date]]</f>
        <v>0</v>
      </c>
    </row>
    <row r="512" spans="1:14" hidden="1">
      <c r="A512" t="str">
        <f>"Norman"</f>
        <v>Norman</v>
      </c>
      <c r="B512">
        <v>0</v>
      </c>
      <c r="D512">
        <v>1</v>
      </c>
      <c r="E512">
        <v>20</v>
      </c>
      <c r="F512" s="1">
        <v>42451</v>
      </c>
      <c r="G512" s="1">
        <v>42453</v>
      </c>
      <c r="H512">
        <v>8</v>
      </c>
      <c r="I512">
        <v>73.5</v>
      </c>
      <c r="J512">
        <v>0</v>
      </c>
      <c r="K512">
        <v>35.262937899999997</v>
      </c>
      <c r="L512">
        <v>-97.806161599999996</v>
      </c>
      <c r="M512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512" s="5">
        <f>Table22[[#This Row],[Permit Approval Date]]-Table22[[#This Row],[Permit Submitted Date]]</f>
        <v>0</v>
      </c>
    </row>
    <row r="513" spans="1:14" hidden="1">
      <c r="A513" t="str">
        <f>"Norman"</f>
        <v>Norman</v>
      </c>
      <c r="B513">
        <v>0</v>
      </c>
      <c r="C513">
        <v>1</v>
      </c>
      <c r="D513">
        <v>1</v>
      </c>
      <c r="E513">
        <v>20</v>
      </c>
      <c r="F513" s="1">
        <v>42478</v>
      </c>
      <c r="G513" s="1">
        <v>42480</v>
      </c>
      <c r="H513">
        <v>12</v>
      </c>
      <c r="I513">
        <v>69</v>
      </c>
      <c r="J513">
        <v>10.5</v>
      </c>
      <c r="K513">
        <v>35.152937899999998</v>
      </c>
      <c r="L513">
        <v>-97.236161600000003</v>
      </c>
      <c r="M513" s="5">
        <f>ACOS(COS(RADIANS(90-$P$2)) *COS(RADIANS(90-Table2248[[#This Row],[Latitude]])) +SIN(RADIANS(90-$P$2)) *SIN(RADIANS(90-Table2248[[#This Row],[Latitude]])) *COS(RADIANS($Q$2-Table2248[[#This Row],[Longitude]]))) *3958.756</f>
        <v>12.439282911481813</v>
      </c>
      <c r="N513" s="5">
        <f>Table22[[#This Row],[Permit Approval Date]]-Table22[[#This Row],[Permit Submitted Date]]</f>
        <v>0</v>
      </c>
    </row>
    <row r="514" spans="1:14" hidden="1">
      <c r="A514" t="str">
        <f>"Norman"</f>
        <v>Norman</v>
      </c>
      <c r="B514">
        <v>0</v>
      </c>
      <c r="D514">
        <v>1</v>
      </c>
      <c r="E514">
        <v>20</v>
      </c>
      <c r="F514" s="1">
        <v>42503</v>
      </c>
      <c r="G514" s="1">
        <v>42503</v>
      </c>
      <c r="H514">
        <v>3</v>
      </c>
      <c r="I514">
        <v>21</v>
      </c>
      <c r="J514">
        <v>0</v>
      </c>
      <c r="K514">
        <v>35.232937899999996</v>
      </c>
      <c r="L514">
        <v>-97.006161599999999</v>
      </c>
      <c r="M514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514" s="5">
        <f>Table22[[#This Row],[Permit Approval Date]]-Table22[[#This Row],[Permit Submitted Date]]</f>
        <v>15</v>
      </c>
    </row>
    <row r="515" spans="1:14" hidden="1">
      <c r="A515" t="str">
        <f>"Norman"</f>
        <v>Norman</v>
      </c>
      <c r="B515">
        <v>0</v>
      </c>
      <c r="D515">
        <v>1</v>
      </c>
      <c r="E515">
        <v>20</v>
      </c>
      <c r="F515" s="1">
        <v>42529</v>
      </c>
      <c r="G515" s="1">
        <v>42545</v>
      </c>
      <c r="H515">
        <v>5</v>
      </c>
      <c r="I515">
        <v>31.5</v>
      </c>
      <c r="J515">
        <v>0</v>
      </c>
      <c r="K515">
        <v>35.482937899999996</v>
      </c>
      <c r="L515">
        <v>-97.206161600000001</v>
      </c>
      <c r="M515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515" s="5">
        <f>Table22[[#This Row],[Permit Approval Date]]-Table22[[#This Row],[Permit Submitted Date]]</f>
        <v>14</v>
      </c>
    </row>
    <row r="516" spans="1:14" hidden="1">
      <c r="A516" t="str">
        <f>"Norman"</f>
        <v>Norman</v>
      </c>
      <c r="B516">
        <v>0</v>
      </c>
      <c r="C516">
        <v>1</v>
      </c>
      <c r="D516">
        <v>1</v>
      </c>
      <c r="E516">
        <v>20</v>
      </c>
      <c r="F516" s="1">
        <v>42534</v>
      </c>
      <c r="G516" s="1">
        <v>42541</v>
      </c>
      <c r="H516">
        <v>7</v>
      </c>
      <c r="I516">
        <v>46</v>
      </c>
      <c r="J516">
        <v>17</v>
      </c>
      <c r="K516">
        <v>36.052937899999996</v>
      </c>
      <c r="L516">
        <v>-97.626161600000003</v>
      </c>
      <c r="M516" s="5">
        <f>ACOS(COS(RADIANS(90-$P$2)) *COS(RADIANS(90-Table2248[[#This Row],[Latitude]])) +SIN(RADIANS(90-$P$2)) *SIN(RADIANS(90-Table2248[[#This Row],[Latitude]])) *COS(RADIANS($Q$2-Table2248[[#This Row],[Longitude]]))) *3958.756</f>
        <v>59.375341336611015</v>
      </c>
      <c r="N516" s="5">
        <f>Table22[[#This Row],[Permit Approval Date]]-Table22[[#This Row],[Permit Submitted Date]]</f>
        <v>0</v>
      </c>
    </row>
    <row r="517" spans="1:14" hidden="1">
      <c r="A517" t="str">
        <f>"Norman"</f>
        <v>Norman</v>
      </c>
      <c r="B517">
        <v>0</v>
      </c>
      <c r="D517">
        <v>1</v>
      </c>
      <c r="E517">
        <v>20</v>
      </c>
      <c r="F517" s="1">
        <v>42534</v>
      </c>
      <c r="G517" s="1">
        <v>42534</v>
      </c>
      <c r="H517">
        <v>7</v>
      </c>
      <c r="I517">
        <v>55</v>
      </c>
      <c r="J517">
        <v>0</v>
      </c>
      <c r="K517">
        <v>36.052937899999996</v>
      </c>
      <c r="L517">
        <v>-97.626161600000003</v>
      </c>
      <c r="M517" s="5">
        <f>ACOS(COS(RADIANS(90-$P$2)) *COS(RADIANS(90-Table2248[[#This Row],[Latitude]])) +SIN(RADIANS(90-$P$2)) *SIN(RADIANS(90-Table2248[[#This Row],[Latitude]])) *COS(RADIANS($Q$2-Table2248[[#This Row],[Longitude]]))) *3958.756</f>
        <v>59.375341336611015</v>
      </c>
      <c r="N517" s="5">
        <f>Table22[[#This Row],[Permit Approval Date]]-Table22[[#This Row],[Permit Submitted Date]]</f>
        <v>0</v>
      </c>
    </row>
    <row r="518" spans="1:14" hidden="1">
      <c r="A518" t="str">
        <f>"Norman"</f>
        <v>Norman</v>
      </c>
      <c r="B518">
        <v>0</v>
      </c>
      <c r="C518">
        <v>1</v>
      </c>
      <c r="D518">
        <v>1</v>
      </c>
      <c r="E518">
        <v>20</v>
      </c>
      <c r="F518" s="1">
        <v>42559</v>
      </c>
      <c r="G518" s="1">
        <v>42559</v>
      </c>
      <c r="H518">
        <v>8</v>
      </c>
      <c r="I518">
        <v>50</v>
      </c>
      <c r="J518">
        <v>16.5</v>
      </c>
      <c r="K518">
        <v>35.312937899999994</v>
      </c>
      <c r="L518">
        <v>-97.116161599999998</v>
      </c>
      <c r="M518" s="5">
        <f>ACOS(COS(RADIANS(90-$P$2)) *COS(RADIANS(90-Table2248[[#This Row],[Latitude]])) +SIN(RADIANS(90-$P$2)) *SIN(RADIANS(90-Table2248[[#This Row],[Latitude]])) *COS(RADIANS($Q$2-Table2248[[#This Row],[Longitude]]))) *3958.756</f>
        <v>20.0526662182363</v>
      </c>
      <c r="N518" s="5">
        <f>Table22[[#This Row],[Permit Approval Date]]-Table22[[#This Row],[Permit Submitted Date]]</f>
        <v>0</v>
      </c>
    </row>
    <row r="519" spans="1:14" hidden="1">
      <c r="A519" t="str">
        <f>"Norman"</f>
        <v>Norman</v>
      </c>
      <c r="B519">
        <v>0</v>
      </c>
      <c r="D519">
        <v>1</v>
      </c>
      <c r="E519">
        <v>20</v>
      </c>
      <c r="F519" s="1">
        <v>42585</v>
      </c>
      <c r="G519" s="1">
        <v>42585</v>
      </c>
      <c r="H519">
        <v>8</v>
      </c>
      <c r="I519">
        <v>63</v>
      </c>
      <c r="J519">
        <v>0</v>
      </c>
      <c r="K519">
        <v>34.902937899999998</v>
      </c>
      <c r="L519">
        <v>-97.886161600000008</v>
      </c>
      <c r="M519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519" s="5">
        <f>Table22[[#This Row],[Permit Approval Date]]-Table22[[#This Row],[Permit Submitted Date]]</f>
        <v>0</v>
      </c>
    </row>
    <row r="520" spans="1:14" hidden="1">
      <c r="A520" t="str">
        <f>"Norman"</f>
        <v>Norman</v>
      </c>
      <c r="B520">
        <v>0</v>
      </c>
      <c r="D520">
        <v>1</v>
      </c>
      <c r="E520">
        <v>20</v>
      </c>
      <c r="F520" s="1">
        <v>42611</v>
      </c>
      <c r="G520" s="1">
        <v>42613</v>
      </c>
      <c r="H520">
        <v>8</v>
      </c>
      <c r="I520">
        <v>60.5</v>
      </c>
      <c r="J520">
        <v>0</v>
      </c>
      <c r="K520">
        <v>35.292937899999998</v>
      </c>
      <c r="L520">
        <v>-97.206161600000001</v>
      </c>
      <c r="M520" s="5">
        <f>ACOS(COS(RADIANS(90-$P$2)) *COS(RADIANS(90-Table2248[[#This Row],[Latitude]])) +SIN(RADIANS(90-$P$2)) *SIN(RADIANS(90-Table2248[[#This Row],[Latitude]])) *COS(RADIANS($Q$2-Table2248[[#This Row],[Longitude]]))) *3958.756</f>
        <v>14.836066501105948</v>
      </c>
      <c r="N520" s="5">
        <f>Table22[[#This Row],[Permit Approval Date]]-Table22[[#This Row],[Permit Submitted Date]]</f>
        <v>7</v>
      </c>
    </row>
    <row r="521" spans="1:14" hidden="1">
      <c r="A521" t="str">
        <f>"Norman"</f>
        <v>Norman</v>
      </c>
      <c r="B521">
        <v>0</v>
      </c>
      <c r="D521">
        <v>1</v>
      </c>
      <c r="E521">
        <v>20</v>
      </c>
      <c r="F521" s="1">
        <v>42614</v>
      </c>
      <c r="G521" s="1">
        <v>42614</v>
      </c>
      <c r="H521">
        <v>5</v>
      </c>
      <c r="I521">
        <v>40.56</v>
      </c>
      <c r="J521">
        <v>0</v>
      </c>
      <c r="K521">
        <v>36.282937899999993</v>
      </c>
      <c r="L521">
        <v>-98.2861616</v>
      </c>
      <c r="M521" s="5">
        <f>ACOS(COS(RADIANS(90-$P$2)) *COS(RADIANS(90-Table2248[[#This Row],[Latitude]])) +SIN(RADIANS(90-$P$2)) *SIN(RADIANS(90-Table2248[[#This Row],[Latitude]])) *COS(RADIANS($Q$2-Table2248[[#This Row],[Longitude]]))) *3958.756</f>
        <v>88.047567121306258</v>
      </c>
      <c r="N521" s="5">
        <f>Table22[[#This Row],[Permit Approval Date]]-Table22[[#This Row],[Permit Submitted Date]]</f>
        <v>6</v>
      </c>
    </row>
    <row r="522" spans="1:14" hidden="1">
      <c r="A522" t="str">
        <f>"Norman"</f>
        <v>Norman</v>
      </c>
      <c r="B522">
        <v>0</v>
      </c>
      <c r="D522">
        <v>1</v>
      </c>
      <c r="E522">
        <v>20</v>
      </c>
      <c r="F522" s="1">
        <v>42625</v>
      </c>
      <c r="G522" s="1">
        <v>42635</v>
      </c>
      <c r="H522">
        <v>9</v>
      </c>
      <c r="I522">
        <v>52.399999999999984</v>
      </c>
      <c r="J522">
        <v>0</v>
      </c>
      <c r="K522">
        <v>35.362937899999999</v>
      </c>
      <c r="L522">
        <v>-97.236161600000003</v>
      </c>
      <c r="M522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522" s="5">
        <f>Table22[[#This Row],[Permit Approval Date]]-Table22[[#This Row],[Permit Submitted Date]]</f>
        <v>0</v>
      </c>
    </row>
    <row r="523" spans="1:14" hidden="1">
      <c r="A523" t="str">
        <f>"Norman"</f>
        <v>Norman</v>
      </c>
      <c r="B523">
        <v>0</v>
      </c>
      <c r="D523">
        <v>1</v>
      </c>
      <c r="E523">
        <v>20</v>
      </c>
      <c r="F523" s="1">
        <v>42643</v>
      </c>
      <c r="G523" s="1">
        <v>42655</v>
      </c>
      <c r="H523">
        <v>3</v>
      </c>
      <c r="I523">
        <v>27.549999999999997</v>
      </c>
      <c r="J523">
        <v>0</v>
      </c>
      <c r="K523">
        <v>35.232937899999996</v>
      </c>
      <c r="L523">
        <v>-97.006161599999999</v>
      </c>
      <c r="M523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523" s="5">
        <f>Table22[[#This Row],[Permit Approval Date]]-Table22[[#This Row],[Permit Submitted Date]]</f>
        <v>21</v>
      </c>
    </row>
    <row r="524" spans="1:14" hidden="1">
      <c r="A524" t="str">
        <f>"Norman"</f>
        <v>Norman</v>
      </c>
      <c r="B524">
        <v>0</v>
      </c>
      <c r="D524">
        <v>1</v>
      </c>
      <c r="E524">
        <v>20</v>
      </c>
      <c r="F524" s="1">
        <v>42649</v>
      </c>
      <c r="G524" s="1">
        <v>42661</v>
      </c>
      <c r="H524">
        <v>4</v>
      </c>
      <c r="I524">
        <v>26.9</v>
      </c>
      <c r="J524">
        <v>0</v>
      </c>
      <c r="K524">
        <v>35.242937899999994</v>
      </c>
      <c r="L524">
        <v>-97.636161600000008</v>
      </c>
      <c r="M524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524" s="5">
        <f>Table22[[#This Row],[Permit Approval Date]]-Table22[[#This Row],[Permit Submitted Date]]</f>
        <v>2</v>
      </c>
    </row>
    <row r="525" spans="1:14">
      <c r="A525" t="str">
        <f>"Norman"</f>
        <v>Norman</v>
      </c>
      <c r="B525">
        <v>1</v>
      </c>
      <c r="D525">
        <v>1</v>
      </c>
      <c r="E525">
        <v>20</v>
      </c>
      <c r="F525" s="1">
        <v>42657</v>
      </c>
      <c r="G525" s="1">
        <v>42669</v>
      </c>
      <c r="H525">
        <v>10</v>
      </c>
      <c r="I525">
        <v>69.599999999999994</v>
      </c>
      <c r="J525">
        <v>8.5299999999999994</v>
      </c>
      <c r="K525">
        <v>35.200296100000003</v>
      </c>
      <c r="L525">
        <v>-97.456200200000012</v>
      </c>
      <c r="M525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525" s="5">
        <f>Table22[[#This Row],[Permit Approval Date]]-Table22[[#This Row],[Permit Submitted Date]]</f>
        <v>0</v>
      </c>
    </row>
    <row r="526" spans="1:14" hidden="1">
      <c r="A526" t="str">
        <f>"Norman"</f>
        <v>Norman</v>
      </c>
      <c r="B526">
        <v>0</v>
      </c>
      <c r="D526">
        <v>1</v>
      </c>
      <c r="E526">
        <v>20</v>
      </c>
      <c r="F526" s="1">
        <v>42657</v>
      </c>
      <c r="G526" s="1">
        <v>42657</v>
      </c>
      <c r="H526">
        <v>4</v>
      </c>
      <c r="I526">
        <v>28.07</v>
      </c>
      <c r="J526">
        <v>0</v>
      </c>
      <c r="K526">
        <v>35.472937899999998</v>
      </c>
      <c r="L526">
        <v>-97.026161599999995</v>
      </c>
      <c r="M526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526" s="5">
        <f>Table22[[#This Row],[Permit Approval Date]]-Table22[[#This Row],[Permit Submitted Date]]</f>
        <v>0</v>
      </c>
    </row>
    <row r="527" spans="1:14">
      <c r="A527" t="str">
        <f>"Norman"</f>
        <v>Norman</v>
      </c>
      <c r="B527">
        <v>1</v>
      </c>
      <c r="D527">
        <v>1</v>
      </c>
      <c r="E527">
        <v>20</v>
      </c>
      <c r="F527" s="1">
        <v>42660</v>
      </c>
      <c r="G527" s="1">
        <v>42674</v>
      </c>
      <c r="H527">
        <v>8</v>
      </c>
      <c r="I527">
        <v>69.11</v>
      </c>
      <c r="J527">
        <v>0</v>
      </c>
      <c r="K527">
        <v>35.0702961</v>
      </c>
      <c r="L527">
        <v>-97.366200200000009</v>
      </c>
      <c r="M527" s="5">
        <f>ACOS(COS(RADIANS(90-$P$2)) *COS(RADIANS(90-Table2248[[#This Row],[Latitude]])) +SIN(RADIANS(90-$P$2)) *SIN(RADIANS(90-Table2248[[#This Row],[Latitude]])) *COS(RADIANS($Q$2-Table2248[[#This Row],[Longitude]]))) *3958.756</f>
        <v>10.423513430686294</v>
      </c>
      <c r="N527" s="5">
        <f>Table22[[#This Row],[Permit Approval Date]]-Table22[[#This Row],[Permit Submitted Date]]</f>
        <v>2</v>
      </c>
    </row>
    <row r="528" spans="1:14" hidden="1">
      <c r="A528" t="str">
        <f>"Norman"</f>
        <v>Norman</v>
      </c>
      <c r="B528">
        <v>0</v>
      </c>
      <c r="D528">
        <v>1</v>
      </c>
      <c r="E528">
        <v>20</v>
      </c>
      <c r="F528" s="1">
        <v>42660</v>
      </c>
      <c r="G528" s="1">
        <v>42664</v>
      </c>
      <c r="H528">
        <v>7</v>
      </c>
      <c r="I528">
        <v>43.260000000000005</v>
      </c>
      <c r="J528">
        <v>3.13</v>
      </c>
      <c r="K528">
        <v>35.032937899999993</v>
      </c>
      <c r="L528">
        <v>-97.356161600000007</v>
      </c>
      <c r="M528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528" s="5">
        <f>Table22[[#This Row],[Permit Approval Date]]-Table22[[#This Row],[Permit Submitted Date]]</f>
        <v>0</v>
      </c>
    </row>
    <row r="529" spans="1:14" hidden="1">
      <c r="A529" t="str">
        <f>"Norman"</f>
        <v>Norman</v>
      </c>
      <c r="B529">
        <v>0</v>
      </c>
      <c r="D529">
        <v>1</v>
      </c>
      <c r="E529">
        <v>20</v>
      </c>
      <c r="F529" s="1">
        <v>42664</v>
      </c>
      <c r="G529" s="1">
        <v>42675</v>
      </c>
      <c r="H529">
        <v>5</v>
      </c>
      <c r="I529">
        <v>45.760000000000005</v>
      </c>
      <c r="J529">
        <v>0</v>
      </c>
      <c r="K529">
        <v>35.222937899999998</v>
      </c>
      <c r="L529">
        <v>-97.096161600000002</v>
      </c>
      <c r="M529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529" s="5">
        <f>Table22[[#This Row],[Permit Approval Date]]-Table22[[#This Row],[Permit Submitted Date]]</f>
        <v>2</v>
      </c>
    </row>
    <row r="530" spans="1:14" hidden="1">
      <c r="A530" t="str">
        <f>"Norman"</f>
        <v>Norman</v>
      </c>
      <c r="B530">
        <v>0</v>
      </c>
      <c r="D530">
        <v>1</v>
      </c>
      <c r="E530">
        <v>20</v>
      </c>
      <c r="F530" s="1">
        <v>42683</v>
      </c>
      <c r="G530" s="1">
        <v>42690</v>
      </c>
      <c r="H530">
        <v>7</v>
      </c>
      <c r="I530">
        <v>72.16</v>
      </c>
      <c r="J530">
        <v>0</v>
      </c>
      <c r="K530">
        <v>35.702937899999995</v>
      </c>
      <c r="L530">
        <v>-97.4261616</v>
      </c>
      <c r="M530" s="5">
        <f>ACOS(COS(RADIANS(90-$P$2)) *COS(RADIANS(90-Table2248[[#This Row],[Latitude]])) +SIN(RADIANS(90-$P$2)) *SIN(RADIANS(90-Table2248[[#This Row],[Latitude]])) *COS(RADIANS($Q$2-Table2248[[#This Row],[Longitude]]))) *3958.756</f>
        <v>34.349627017789345</v>
      </c>
      <c r="N530" s="5">
        <f>Table22[[#This Row],[Permit Approval Date]]-Table22[[#This Row],[Permit Submitted Date]]</f>
        <v>2</v>
      </c>
    </row>
    <row r="531" spans="1:14" hidden="1">
      <c r="A531" t="str">
        <f>"Norman"</f>
        <v>Norman</v>
      </c>
      <c r="B531">
        <v>0</v>
      </c>
      <c r="D531">
        <v>1</v>
      </c>
      <c r="E531">
        <v>20</v>
      </c>
      <c r="F531" s="1">
        <v>42688</v>
      </c>
      <c r="G531" s="1">
        <v>42690</v>
      </c>
      <c r="H531">
        <v>5</v>
      </c>
      <c r="I531">
        <v>27.75</v>
      </c>
      <c r="J531">
        <v>1.9900000000000002</v>
      </c>
      <c r="K531">
        <v>35.702937899999995</v>
      </c>
      <c r="L531">
        <v>-97.4261616</v>
      </c>
      <c r="M531" s="5">
        <f>ACOS(COS(RADIANS(90-$P$2)) *COS(RADIANS(90-Table2248[[#This Row],[Latitude]])) +SIN(RADIANS(90-$P$2)) *SIN(RADIANS(90-Table2248[[#This Row],[Latitude]])) *COS(RADIANS($Q$2-Table2248[[#This Row],[Longitude]]))) *3958.756</f>
        <v>34.349627017789345</v>
      </c>
      <c r="N531" s="5">
        <f>Table22[[#This Row],[Permit Approval Date]]-Table22[[#This Row],[Permit Submitted Date]]</f>
        <v>16</v>
      </c>
    </row>
    <row r="532" spans="1:14" hidden="1">
      <c r="A532" t="str">
        <f>"Norman"</f>
        <v>Norman</v>
      </c>
      <c r="B532">
        <v>0</v>
      </c>
      <c r="D532">
        <v>1</v>
      </c>
      <c r="E532">
        <v>20</v>
      </c>
      <c r="F532" s="1">
        <v>42739</v>
      </c>
      <c r="G532" s="1">
        <v>42744</v>
      </c>
      <c r="H532">
        <v>6</v>
      </c>
      <c r="I532">
        <v>45.63</v>
      </c>
      <c r="J532">
        <v>0</v>
      </c>
      <c r="K532">
        <v>35.352937899999993</v>
      </c>
      <c r="L532">
        <v>-97.196161599999996</v>
      </c>
      <c r="M532" s="5">
        <f>ACOS(COS(RADIANS(90-$P$2)) *COS(RADIANS(90-Table2248[[#This Row],[Latitude]])) +SIN(RADIANS(90-$P$2)) *SIN(RADIANS(90-Table2248[[#This Row],[Latitude]])) *COS(RADIANS($Q$2-Table2248[[#This Row],[Longitude]]))) *3958.756</f>
        <v>17.393696381103698</v>
      </c>
      <c r="N532" s="5">
        <f>Table22[[#This Row],[Permit Approval Date]]-Table22[[#This Row],[Permit Submitted Date]]</f>
        <v>2</v>
      </c>
    </row>
    <row r="533" spans="1:14" hidden="1">
      <c r="A533" t="str">
        <f>"Norman"</f>
        <v>Norman</v>
      </c>
      <c r="B533">
        <v>0</v>
      </c>
      <c r="D533">
        <v>1</v>
      </c>
      <c r="E533">
        <v>20</v>
      </c>
      <c r="F533" s="1">
        <v>42765</v>
      </c>
      <c r="G533" s="1">
        <v>42765</v>
      </c>
      <c r="H533">
        <v>3</v>
      </c>
      <c r="I533">
        <v>25.03</v>
      </c>
      <c r="J533">
        <v>0</v>
      </c>
      <c r="K533">
        <v>35.122937899999997</v>
      </c>
      <c r="L533">
        <v>-97.126161600000003</v>
      </c>
      <c r="M533" s="5">
        <f>ACOS(COS(RADIANS(90-$P$2)) *COS(RADIANS(90-Table2248[[#This Row],[Latitude]])) +SIN(RADIANS(90-$P$2)) *SIN(RADIANS(90-Table2248[[#This Row],[Latitude]])) *COS(RADIANS($Q$2-Table2248[[#This Row],[Longitude]]))) *3958.756</f>
        <v>18.990152129534994</v>
      </c>
      <c r="N533" s="5">
        <f>Table22[[#This Row],[Permit Approval Date]]-Table22[[#This Row],[Permit Submitted Date]]</f>
        <v>0</v>
      </c>
    </row>
    <row r="534" spans="1:14" hidden="1">
      <c r="A534" t="str">
        <f>"Norman"</f>
        <v>Norman</v>
      </c>
      <c r="B534">
        <v>0</v>
      </c>
      <c r="D534">
        <v>1</v>
      </c>
      <c r="E534">
        <v>20</v>
      </c>
      <c r="F534" s="1">
        <v>42783</v>
      </c>
      <c r="G534" s="1">
        <v>42796</v>
      </c>
      <c r="H534">
        <v>4</v>
      </c>
      <c r="I534">
        <v>31.12</v>
      </c>
      <c r="J534">
        <v>0</v>
      </c>
      <c r="K534">
        <v>36.262937899999997</v>
      </c>
      <c r="L534">
        <v>-97.766161600000004</v>
      </c>
      <c r="M534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534" s="5">
        <f>Table22[[#This Row],[Permit Approval Date]]-Table22[[#This Row],[Permit Submitted Date]]</f>
        <v>9</v>
      </c>
    </row>
    <row r="535" spans="1:14" hidden="1">
      <c r="A535" t="str">
        <f>"Norman"</f>
        <v>Norman</v>
      </c>
      <c r="B535">
        <v>0</v>
      </c>
      <c r="D535">
        <v>1</v>
      </c>
      <c r="E535">
        <v>20</v>
      </c>
      <c r="F535" s="1">
        <v>42789</v>
      </c>
      <c r="G535" s="1">
        <v>42789</v>
      </c>
      <c r="H535">
        <v>2</v>
      </c>
      <c r="I535">
        <v>21.91</v>
      </c>
      <c r="J535">
        <v>0</v>
      </c>
      <c r="K535">
        <v>36.292937899999998</v>
      </c>
      <c r="L535">
        <v>-97.7861616</v>
      </c>
      <c r="M535" s="5">
        <f>ACOS(COS(RADIANS(90-$P$2)) *COS(RADIANS(90-Table2248[[#This Row],[Latitude]])) +SIN(RADIANS(90-$P$2)) *SIN(RADIANS(90-Table2248[[#This Row],[Latitude]])) *COS(RADIANS($Q$2-Table2248[[#This Row],[Longitude]]))) *3958.756</f>
        <v>77.471292321758767</v>
      </c>
      <c r="N535" s="5">
        <f>Table22[[#This Row],[Permit Approval Date]]-Table22[[#This Row],[Permit Submitted Date]]</f>
        <v>0</v>
      </c>
    </row>
    <row r="536" spans="1:14">
      <c r="A536" t="str">
        <f>"Norman"</f>
        <v>Norman</v>
      </c>
      <c r="B536">
        <v>1</v>
      </c>
      <c r="D536">
        <v>1</v>
      </c>
      <c r="E536">
        <v>20</v>
      </c>
      <c r="F536" s="1">
        <v>42810</v>
      </c>
      <c r="G536" s="1">
        <v>42823</v>
      </c>
      <c r="H536">
        <v>10</v>
      </c>
      <c r="I536">
        <v>68.86</v>
      </c>
      <c r="J536">
        <v>3.3</v>
      </c>
      <c r="K536">
        <v>35.810296100000002</v>
      </c>
      <c r="L536">
        <v>-97.296200200000015</v>
      </c>
      <c r="M536" s="5">
        <f>ACOS(COS(RADIANS(90-$P$2)) *COS(RADIANS(90-Table2248[[#This Row],[Latitude]])) +SIN(RADIANS(90-$P$2)) *SIN(RADIANS(90-Table2248[[#This Row],[Latitude]])) *COS(RADIANS($Q$2-Table2248[[#This Row],[Longitude]]))) *3958.756</f>
        <v>42.596638678814791</v>
      </c>
      <c r="N536" s="5">
        <f>Table22[[#This Row],[Permit Approval Date]]-Table22[[#This Row],[Permit Submitted Date]]</f>
        <v>0</v>
      </c>
    </row>
    <row r="537" spans="1:14">
      <c r="A537" t="str">
        <f>"Norman"</f>
        <v>Norman</v>
      </c>
      <c r="B537">
        <v>1</v>
      </c>
      <c r="D537">
        <v>1</v>
      </c>
      <c r="E537">
        <v>20</v>
      </c>
      <c r="F537" s="1">
        <v>42810</v>
      </c>
      <c r="G537" s="1">
        <v>42823</v>
      </c>
      <c r="H537">
        <v>8</v>
      </c>
      <c r="I537">
        <v>66.61</v>
      </c>
      <c r="J537">
        <v>3.02</v>
      </c>
      <c r="K537">
        <v>35.180556999999993</v>
      </c>
      <c r="L537">
        <v>-97.540181399999994</v>
      </c>
      <c r="M537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537" s="5">
        <f>Table22[[#This Row],[Permit Approval Date]]-Table22[[#This Row],[Permit Submitted Date]]</f>
        <v>5</v>
      </c>
    </row>
    <row r="538" spans="1:14">
      <c r="A538" t="str">
        <f>"Norman"</f>
        <v>Norman</v>
      </c>
      <c r="B538">
        <v>1</v>
      </c>
      <c r="D538">
        <v>1</v>
      </c>
      <c r="E538">
        <v>20</v>
      </c>
      <c r="F538" s="1">
        <v>42810</v>
      </c>
      <c r="G538" s="1">
        <v>42823</v>
      </c>
      <c r="H538">
        <v>6</v>
      </c>
      <c r="I538">
        <v>36.65</v>
      </c>
      <c r="J538">
        <v>7.35</v>
      </c>
      <c r="K538">
        <v>35.230556999999997</v>
      </c>
      <c r="L538">
        <v>-97.350181399999997</v>
      </c>
      <c r="M538" s="5">
        <f>ACOS(COS(RADIANS(90-$P$2)) *COS(RADIANS(90-Table2248[[#This Row],[Latitude]])) +SIN(RADIANS(90-$P$2)) *SIN(RADIANS(90-Table2248[[#This Row],[Latitude]])) *COS(RADIANS($Q$2-Table2248[[#This Row],[Longitude]]))) *3958.756</f>
        <v>5.7004512102232185</v>
      </c>
      <c r="N538" s="5">
        <f>Table22[[#This Row],[Permit Approval Date]]-Table22[[#This Row],[Permit Submitted Date]]</f>
        <v>0</v>
      </c>
    </row>
    <row r="539" spans="1:14">
      <c r="A539" t="str">
        <f>"Norman"</f>
        <v>Norman</v>
      </c>
      <c r="B539">
        <v>1</v>
      </c>
      <c r="D539">
        <v>1</v>
      </c>
      <c r="E539">
        <v>20</v>
      </c>
      <c r="F539" s="1">
        <v>42818</v>
      </c>
      <c r="G539" s="1">
        <v>42839</v>
      </c>
      <c r="H539">
        <v>11</v>
      </c>
      <c r="I539">
        <v>82.600000000000009</v>
      </c>
      <c r="J539">
        <v>3.43</v>
      </c>
      <c r="K539">
        <v>35.210556999999994</v>
      </c>
      <c r="L539">
        <v>-97.610181400000016</v>
      </c>
      <c r="M539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539" s="5">
        <f>Table22[[#This Row],[Permit Approval Date]]-Table22[[#This Row],[Permit Submitted Date]]</f>
        <v>13</v>
      </c>
    </row>
    <row r="540" spans="1:14" hidden="1">
      <c r="A540" t="str">
        <f>"Norman"</f>
        <v>Norman</v>
      </c>
      <c r="B540">
        <v>0</v>
      </c>
      <c r="D540">
        <v>1</v>
      </c>
      <c r="E540">
        <v>20</v>
      </c>
      <c r="F540" s="1">
        <v>42818</v>
      </c>
      <c r="G540" s="1">
        <v>42818</v>
      </c>
      <c r="H540">
        <v>5</v>
      </c>
      <c r="I540">
        <v>48.65</v>
      </c>
      <c r="J540">
        <v>0</v>
      </c>
      <c r="K540">
        <v>36.452937899999995</v>
      </c>
      <c r="L540">
        <v>-97.7861616</v>
      </c>
      <c r="M540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540" s="5">
        <f>Table22[[#This Row],[Permit Approval Date]]-Table22[[#This Row],[Permit Submitted Date]]</f>
        <v>0</v>
      </c>
    </row>
    <row r="541" spans="1:14">
      <c r="A541" t="str">
        <f>"Norman"</f>
        <v>Norman</v>
      </c>
      <c r="B541">
        <v>1</v>
      </c>
      <c r="D541">
        <v>1</v>
      </c>
      <c r="E541">
        <v>20</v>
      </c>
      <c r="F541" s="1">
        <v>42823</v>
      </c>
      <c r="G541" s="1">
        <v>42843</v>
      </c>
      <c r="H541">
        <v>10</v>
      </c>
      <c r="I541">
        <v>62.959999999999994</v>
      </c>
      <c r="J541">
        <v>0</v>
      </c>
      <c r="K541">
        <v>35.610296099999999</v>
      </c>
      <c r="L541">
        <v>-97.166200199999992</v>
      </c>
      <c r="M541" s="5">
        <f>ACOS(COS(RADIANS(90-$P$2)) *COS(RADIANS(90-Table2248[[#This Row],[Latitude]])) +SIN(RADIANS(90-$P$2)) *SIN(RADIANS(90-Table2248[[#This Row],[Latitude]])) *COS(RADIANS($Q$2-Table2248[[#This Row],[Longitude]]))) *3958.756</f>
        <v>32.084598912451831</v>
      </c>
      <c r="N541" s="5">
        <f>Table22[[#This Row],[Permit Approval Date]]-Table22[[#This Row],[Permit Submitted Date]]</f>
        <v>8</v>
      </c>
    </row>
    <row r="542" spans="1:14" hidden="1">
      <c r="A542" t="str">
        <f>"Norman"</f>
        <v>Norman</v>
      </c>
      <c r="B542">
        <v>0</v>
      </c>
      <c r="D542">
        <v>1</v>
      </c>
      <c r="E542">
        <v>20</v>
      </c>
      <c r="F542" s="1">
        <v>42829</v>
      </c>
      <c r="G542" s="1">
        <v>42829</v>
      </c>
      <c r="H542">
        <v>5</v>
      </c>
      <c r="I542">
        <v>34.200000000000003</v>
      </c>
      <c r="J542">
        <v>4.88</v>
      </c>
      <c r="K542">
        <v>35.102937899999993</v>
      </c>
      <c r="L542">
        <v>-97.756161599999999</v>
      </c>
      <c r="M542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542" s="5">
        <f>Table22[[#This Row],[Permit Approval Date]]-Table22[[#This Row],[Permit Submitted Date]]</f>
        <v>8</v>
      </c>
    </row>
    <row r="543" spans="1:14" hidden="1">
      <c r="A543" t="str">
        <f>"Norman"</f>
        <v>Norman</v>
      </c>
      <c r="B543">
        <v>0</v>
      </c>
      <c r="D543">
        <v>1</v>
      </c>
      <c r="E543">
        <v>20</v>
      </c>
      <c r="F543" s="1">
        <v>42842</v>
      </c>
      <c r="G543" s="1">
        <v>42845</v>
      </c>
      <c r="H543">
        <v>2</v>
      </c>
      <c r="I543">
        <v>16.34</v>
      </c>
      <c r="J543">
        <v>0</v>
      </c>
      <c r="K543">
        <v>35.232937899999996</v>
      </c>
      <c r="L543">
        <v>-97.1761616</v>
      </c>
      <c r="M543" s="5">
        <f>ACOS(COS(RADIANS(90-$P$2)) *COS(RADIANS(90-Table2248[[#This Row],[Latitude]])) +SIN(RADIANS(90-$P$2)) *SIN(RADIANS(90-Table2248[[#This Row],[Latitude]])) *COS(RADIANS($Q$2-Table2248[[#This Row],[Longitude]]))) *3958.756</f>
        <v>15.378616388051286</v>
      </c>
      <c r="N543" s="5">
        <f>Table22[[#This Row],[Permit Approval Date]]-Table22[[#This Row],[Permit Submitted Date]]</f>
        <v>0</v>
      </c>
    </row>
    <row r="544" spans="1:14" hidden="1">
      <c r="A544" t="str">
        <f>"Norman"</f>
        <v>Norman</v>
      </c>
      <c r="B544">
        <v>0</v>
      </c>
      <c r="D544">
        <v>1</v>
      </c>
      <c r="E544">
        <v>20</v>
      </c>
      <c r="F544" s="1">
        <v>42844</v>
      </c>
      <c r="G544" s="1">
        <v>42844</v>
      </c>
      <c r="H544">
        <v>3</v>
      </c>
      <c r="I544">
        <v>21.66</v>
      </c>
      <c r="J544">
        <v>0</v>
      </c>
      <c r="K544">
        <v>35.312937899999994</v>
      </c>
      <c r="L544">
        <v>-97.116161599999998</v>
      </c>
      <c r="M544" s="5">
        <f>ACOS(COS(RADIANS(90-$P$2)) *COS(RADIANS(90-Table2248[[#This Row],[Latitude]])) +SIN(RADIANS(90-$P$2)) *SIN(RADIANS(90-Table2248[[#This Row],[Latitude]])) *COS(RADIANS($Q$2-Table2248[[#This Row],[Longitude]]))) *3958.756</f>
        <v>20.0526662182363</v>
      </c>
      <c r="N544" s="5">
        <f>Table22[[#This Row],[Permit Approval Date]]-Table22[[#This Row],[Permit Submitted Date]]</f>
        <v>0</v>
      </c>
    </row>
    <row r="545" spans="1:14">
      <c r="A545" t="str">
        <f>"Norman"</f>
        <v>Norman</v>
      </c>
      <c r="B545">
        <v>1</v>
      </c>
      <c r="D545">
        <v>1</v>
      </c>
      <c r="E545">
        <v>20</v>
      </c>
      <c r="F545" s="1">
        <v>42852</v>
      </c>
      <c r="G545" s="1">
        <v>42871</v>
      </c>
      <c r="H545">
        <v>8</v>
      </c>
      <c r="I545">
        <v>63.460000000000008</v>
      </c>
      <c r="J545">
        <v>0</v>
      </c>
      <c r="K545">
        <v>35.112431399999998</v>
      </c>
      <c r="L545">
        <v>-97.4638396</v>
      </c>
      <c r="M545" s="5">
        <f>ACOS(COS(RADIANS(90-$P$2)) *COS(RADIANS(90-Table2248[[#This Row],[Latitude]])) +SIN(RADIANS(90-$P$2)) *SIN(RADIANS(90-Table2248[[#This Row],[Latitude]])) *COS(RADIANS($Q$2-Table2248[[#This Row],[Longitude]]))) *3958.756</f>
        <v>6.5424529293899996</v>
      </c>
      <c r="N545" s="5">
        <f>Table22[[#This Row],[Permit Approval Date]]-Table22[[#This Row],[Permit Submitted Date]]</f>
        <v>19</v>
      </c>
    </row>
    <row r="546" spans="1:14" hidden="1">
      <c r="A546" t="str">
        <f>"Norman"</f>
        <v>Norman</v>
      </c>
      <c r="B546">
        <v>0</v>
      </c>
      <c r="D546">
        <v>1</v>
      </c>
      <c r="E546">
        <v>20</v>
      </c>
      <c r="F546" s="1">
        <v>42858</v>
      </c>
      <c r="G546" s="1">
        <v>42867</v>
      </c>
      <c r="H546">
        <v>5</v>
      </c>
      <c r="I546">
        <v>40</v>
      </c>
      <c r="J546">
        <v>0</v>
      </c>
      <c r="K546">
        <v>35.362937899999999</v>
      </c>
      <c r="L546">
        <v>-97.236161600000003</v>
      </c>
      <c r="M546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546" s="5">
        <f>Table22[[#This Row],[Permit Approval Date]]-Table22[[#This Row],[Permit Submitted Date]]</f>
        <v>9</v>
      </c>
    </row>
    <row r="547" spans="1:14" hidden="1">
      <c r="A547" t="str">
        <f>"Norman"</f>
        <v>Norman</v>
      </c>
      <c r="B547">
        <v>0</v>
      </c>
      <c r="D547">
        <v>1</v>
      </c>
      <c r="E547">
        <v>20</v>
      </c>
      <c r="F547" s="1">
        <v>42863</v>
      </c>
      <c r="G547" s="1">
        <v>42871</v>
      </c>
      <c r="H547">
        <v>4</v>
      </c>
      <c r="I547">
        <v>40.909999999999997</v>
      </c>
      <c r="J547">
        <v>0</v>
      </c>
      <c r="K547">
        <v>35.032937899999993</v>
      </c>
      <c r="L547">
        <v>-97.296161600000005</v>
      </c>
      <c r="M547" s="5">
        <f>ACOS(COS(RADIANS(90-$P$2)) *COS(RADIANS(90-Table2248[[#This Row],[Latitude]])) +SIN(RADIANS(90-$P$2)) *SIN(RADIANS(90-Table2248[[#This Row],[Latitude]])) *COS(RADIANS($Q$2-Table2248[[#This Row],[Longitude]]))) *3958.756</f>
        <v>14.676419165841784</v>
      </c>
      <c r="N547" s="5">
        <f>Table22[[#This Row],[Permit Approval Date]]-Table22[[#This Row],[Permit Submitted Date]]</f>
        <v>0</v>
      </c>
    </row>
    <row r="548" spans="1:14" hidden="1">
      <c r="A548" t="str">
        <f>"Norman"</f>
        <v>Norman</v>
      </c>
      <c r="B548">
        <v>0</v>
      </c>
      <c r="D548">
        <v>1</v>
      </c>
      <c r="E548">
        <v>20</v>
      </c>
      <c r="F548" s="1">
        <v>42863</v>
      </c>
      <c r="G548" s="1">
        <v>42867</v>
      </c>
      <c r="H548">
        <v>4</v>
      </c>
      <c r="I548">
        <v>34.28</v>
      </c>
      <c r="J548">
        <v>0</v>
      </c>
      <c r="K548">
        <v>35.072937899999999</v>
      </c>
      <c r="L548">
        <v>-97.396161599999999</v>
      </c>
      <c r="M548" s="5">
        <f>ACOS(COS(RADIANS(90-$P$2)) *COS(RADIANS(90-Table2248[[#This Row],[Latitude]])) +SIN(RADIANS(90-$P$2)) *SIN(RADIANS(90-Table2248[[#This Row],[Latitude]])) *COS(RADIANS($Q$2-Table2248[[#This Row],[Longitude]]))) *3958.756</f>
        <v>9.6301363463523302</v>
      </c>
      <c r="N548" s="5">
        <f>Table22[[#This Row],[Permit Approval Date]]-Table22[[#This Row],[Permit Submitted Date]]</f>
        <v>0</v>
      </c>
    </row>
    <row r="549" spans="1:14">
      <c r="A549" t="str">
        <f>"Norman"</f>
        <v>Norman</v>
      </c>
      <c r="B549">
        <v>1</v>
      </c>
      <c r="D549">
        <v>1</v>
      </c>
      <c r="E549">
        <v>20</v>
      </c>
      <c r="F549" s="1">
        <v>42865</v>
      </c>
      <c r="G549" s="1">
        <v>42879</v>
      </c>
      <c r="H549">
        <v>7</v>
      </c>
      <c r="I549">
        <v>33.130000000000003</v>
      </c>
      <c r="J549">
        <v>9.89</v>
      </c>
      <c r="K549">
        <v>35.2157731</v>
      </c>
      <c r="L549">
        <v>-97.274911900000006</v>
      </c>
      <c r="M549" s="5">
        <f>ACOS(COS(RADIANS(90-$P$2)) *COS(RADIANS(90-Table2248[[#This Row],[Latitude]])) +SIN(RADIANS(90-$P$2)) *SIN(RADIANS(90-Table2248[[#This Row],[Latitude]])) *COS(RADIANS($Q$2-Table2248[[#This Row],[Longitude]]))) *3958.756</f>
        <v>9.7163123865781156</v>
      </c>
      <c r="N549" s="5">
        <f>Table22[[#This Row],[Permit Approval Date]]-Table22[[#This Row],[Permit Submitted Date]]</f>
        <v>6</v>
      </c>
    </row>
    <row r="550" spans="1:14" hidden="1">
      <c r="A550" t="str">
        <f>"Norman"</f>
        <v>Norman</v>
      </c>
      <c r="B550">
        <v>0</v>
      </c>
      <c r="D550">
        <v>1</v>
      </c>
      <c r="E550">
        <v>20</v>
      </c>
      <c r="F550" s="1">
        <v>42866</v>
      </c>
      <c r="G550" s="1">
        <v>42866</v>
      </c>
      <c r="H550">
        <v>5</v>
      </c>
      <c r="I550">
        <v>29.68</v>
      </c>
      <c r="J550">
        <v>0</v>
      </c>
      <c r="K550">
        <v>34.902937899999998</v>
      </c>
      <c r="L550">
        <v>-97.886161600000008</v>
      </c>
      <c r="M550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550" s="5">
        <f>Table22[[#This Row],[Permit Approval Date]]-Table22[[#This Row],[Permit Submitted Date]]</f>
        <v>21</v>
      </c>
    </row>
    <row r="551" spans="1:14" hidden="1">
      <c r="A551" t="str">
        <f>"Norman"</f>
        <v>Norman</v>
      </c>
      <c r="B551">
        <v>0</v>
      </c>
      <c r="D551">
        <v>1</v>
      </c>
      <c r="E551">
        <v>20</v>
      </c>
      <c r="F551" s="1">
        <v>42871</v>
      </c>
      <c r="G551" s="1">
        <v>42877</v>
      </c>
      <c r="H551">
        <v>3</v>
      </c>
      <c r="I551">
        <v>28.42</v>
      </c>
      <c r="J551">
        <v>0</v>
      </c>
      <c r="K551">
        <v>35.222937899999998</v>
      </c>
      <c r="L551">
        <v>-97.096161600000002</v>
      </c>
      <c r="M551" s="5">
        <f>ACOS(COS(RADIANS(90-$P$2)) *COS(RADIANS(90-Table2248[[#This Row],[Latitude]])) +SIN(RADIANS(90-$P$2)) *SIN(RADIANS(90-Table2248[[#This Row],[Latitude]])) *COS(RADIANS($Q$2-Table2248[[#This Row],[Longitude]]))) *3958.756</f>
        <v>19.81732509012247</v>
      </c>
      <c r="N551" s="5">
        <f>Table22[[#This Row],[Permit Approval Date]]-Table22[[#This Row],[Permit Submitted Date]]</f>
        <v>0</v>
      </c>
    </row>
    <row r="552" spans="1:14">
      <c r="A552" t="str">
        <f>"Norman"</f>
        <v>Norman</v>
      </c>
      <c r="B552">
        <v>1</v>
      </c>
      <c r="D552">
        <v>1</v>
      </c>
      <c r="E552">
        <v>20</v>
      </c>
      <c r="F552" s="1">
        <v>42873</v>
      </c>
      <c r="G552" s="1">
        <v>42873</v>
      </c>
      <c r="H552">
        <v>11</v>
      </c>
      <c r="I552">
        <v>88.499999999999986</v>
      </c>
      <c r="J552">
        <v>0</v>
      </c>
      <c r="K552">
        <v>35.235301499999998</v>
      </c>
      <c r="L552">
        <v>-97.406652800000003</v>
      </c>
      <c r="M552" s="5">
        <f>ACOS(COS(RADIANS(90-$P$2)) *COS(RADIANS(90-Table2248[[#This Row],[Latitude]])) +SIN(RADIANS(90-$P$2)) *SIN(RADIANS(90-Table2248[[#This Row],[Latitude]])) *COS(RADIANS($Q$2-Table2248[[#This Row],[Longitude]]))) *3958.756</f>
        <v>3.0279531723255011</v>
      </c>
      <c r="N552" s="5">
        <f>Table22[[#This Row],[Permit Approval Date]]-Table22[[#This Row],[Permit Submitted Date]]</f>
        <v>19</v>
      </c>
    </row>
    <row r="553" spans="1:14">
      <c r="A553" t="str">
        <f>"Norman"</f>
        <v>Norman</v>
      </c>
      <c r="B553">
        <v>1</v>
      </c>
      <c r="D553">
        <v>2</v>
      </c>
      <c r="E553">
        <v>20</v>
      </c>
      <c r="F553" s="1">
        <v>42887</v>
      </c>
      <c r="G553" s="1">
        <v>42906</v>
      </c>
      <c r="H553">
        <v>8</v>
      </c>
      <c r="I553">
        <v>68.84</v>
      </c>
      <c r="J553">
        <v>0</v>
      </c>
      <c r="K553">
        <v>35.200296100000003</v>
      </c>
      <c r="L553">
        <v>-97.456200200000012</v>
      </c>
      <c r="M553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553" s="5">
        <f>Table22[[#This Row],[Permit Approval Date]]-Table22[[#This Row],[Permit Submitted Date]]</f>
        <v>0</v>
      </c>
    </row>
    <row r="554" spans="1:14" hidden="1">
      <c r="A554" t="str">
        <f>"Norman"</f>
        <v>Norman</v>
      </c>
      <c r="B554">
        <v>0</v>
      </c>
      <c r="D554">
        <v>1</v>
      </c>
      <c r="E554">
        <v>20</v>
      </c>
      <c r="F554" s="1">
        <v>42894</v>
      </c>
      <c r="G554" s="1">
        <v>42894</v>
      </c>
      <c r="H554">
        <v>8</v>
      </c>
      <c r="I554">
        <v>49.18</v>
      </c>
      <c r="J554">
        <v>0</v>
      </c>
      <c r="K554">
        <v>35.552937899999996</v>
      </c>
      <c r="L554">
        <v>-97.046161600000005</v>
      </c>
      <c r="M554" s="5">
        <f>ACOS(COS(RADIANS(90-$P$2)) *COS(RADIANS(90-Table2248[[#This Row],[Latitude]])) +SIN(RADIANS(90-$P$2)) *SIN(RADIANS(90-Table2248[[#This Row],[Latitude]])) *COS(RADIANS($Q$2-Table2248[[#This Row],[Longitude]]))) *3958.756</f>
        <v>32.913658964668713</v>
      </c>
      <c r="N554" s="5">
        <f>Table22[[#This Row],[Permit Approval Date]]-Table22[[#This Row],[Permit Submitted Date]]</f>
        <v>0</v>
      </c>
    </row>
    <row r="555" spans="1:14">
      <c r="A555" t="str">
        <f>"Norman"</f>
        <v>Norman</v>
      </c>
      <c r="B555">
        <v>1</v>
      </c>
      <c r="C555">
        <v>1</v>
      </c>
      <c r="D555">
        <v>1</v>
      </c>
      <c r="E555">
        <v>20</v>
      </c>
      <c r="F555" s="1">
        <v>42898</v>
      </c>
      <c r="G555" s="1">
        <v>42905</v>
      </c>
      <c r="H555">
        <v>9</v>
      </c>
      <c r="I555">
        <v>74.760000000000005</v>
      </c>
      <c r="J555">
        <v>28.5</v>
      </c>
      <c r="K555">
        <v>34.764735700000003</v>
      </c>
      <c r="L555">
        <v>-96.681802700000006</v>
      </c>
      <c r="M555" s="5">
        <f>ACOS(COS(RADIANS(90-$P$2)) *COS(RADIANS(90-Table2248[[#This Row],[Latitude]])) +SIN(RADIANS(90-$P$2)) *SIN(RADIANS(90-Table2248[[#This Row],[Latitude]])) *COS(RADIANS($Q$2-Table2248[[#This Row],[Longitude]]))) *3958.756</f>
        <v>52.955051861160086</v>
      </c>
      <c r="N555" s="5">
        <f>Table22[[#This Row],[Permit Approval Date]]-Table22[[#This Row],[Permit Submitted Date]]</f>
        <v>18</v>
      </c>
    </row>
    <row r="556" spans="1:14" hidden="1">
      <c r="A556" t="str">
        <f>"Norman"</f>
        <v>Norman</v>
      </c>
      <c r="B556">
        <v>0</v>
      </c>
      <c r="D556">
        <v>1</v>
      </c>
      <c r="E556">
        <v>20</v>
      </c>
      <c r="F556" s="1">
        <v>42922</v>
      </c>
      <c r="G556" s="1">
        <v>42922</v>
      </c>
      <c r="H556">
        <v>4</v>
      </c>
      <c r="I556">
        <v>45.43</v>
      </c>
      <c r="J556">
        <v>0</v>
      </c>
      <c r="K556">
        <v>35.232937899999996</v>
      </c>
      <c r="L556">
        <v>-97.006161599999999</v>
      </c>
      <c r="M556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556" s="5">
        <f>Table22[[#This Row],[Permit Approval Date]]-Table22[[#This Row],[Permit Submitted Date]]</f>
        <v>10</v>
      </c>
    </row>
    <row r="557" spans="1:14">
      <c r="A557" t="str">
        <f>"Norman"</f>
        <v>Norman</v>
      </c>
      <c r="B557">
        <v>1</v>
      </c>
      <c r="D557">
        <v>1</v>
      </c>
      <c r="E557">
        <v>20</v>
      </c>
      <c r="F557" s="1">
        <v>42923</v>
      </c>
      <c r="G557" s="1">
        <v>42923</v>
      </c>
      <c r="H557">
        <v>4</v>
      </c>
      <c r="I557">
        <v>38.5</v>
      </c>
      <c r="J557">
        <v>0</v>
      </c>
      <c r="K557">
        <v>35.133205600000004</v>
      </c>
      <c r="L557">
        <v>-97.488782399999991</v>
      </c>
      <c r="M557" s="5">
        <f>ACOS(COS(RADIANS(90-$P$2)) *COS(RADIANS(90-Table2248[[#This Row],[Latitude]])) +SIN(RADIANS(90-$P$2)) *SIN(RADIANS(90-Table2248[[#This Row],[Latitude]])) *COS(RADIANS($Q$2-Table2248[[#This Row],[Longitude]]))) *3958.756</f>
        <v>5.5692020044612507</v>
      </c>
      <c r="N557" s="5">
        <f>Table22[[#This Row],[Permit Approval Date]]-Table22[[#This Row],[Permit Submitted Date]]</f>
        <v>0</v>
      </c>
    </row>
    <row r="558" spans="1:14">
      <c r="A558" t="str">
        <f>"Norman"</f>
        <v>Norman</v>
      </c>
      <c r="B558">
        <v>1</v>
      </c>
      <c r="D558">
        <v>1</v>
      </c>
      <c r="E558">
        <v>20</v>
      </c>
      <c r="F558" s="1">
        <v>42929</v>
      </c>
      <c r="G558" s="1">
        <v>42936</v>
      </c>
      <c r="H558">
        <v>5</v>
      </c>
      <c r="I558">
        <v>53.75</v>
      </c>
      <c r="J558">
        <v>0</v>
      </c>
      <c r="K558">
        <v>35.008141999999999</v>
      </c>
      <c r="L558">
        <v>-97.375610999999992</v>
      </c>
      <c r="M558" s="5">
        <f>ACOS(COS(RADIANS(90-$P$2)) *COS(RADIANS(90-Table2248[[#This Row],[Latitude]])) +SIN(RADIANS(90-$P$2)) *SIN(RADIANS(90-Table2248[[#This Row],[Latitude]])) *COS(RADIANS($Q$2-Table2248[[#This Row],[Longitude]]))) *3958.756</f>
        <v>14.252255103051054</v>
      </c>
      <c r="N558" s="5">
        <f>Table22[[#This Row],[Permit Approval Date]]-Table22[[#This Row],[Permit Submitted Date]]</f>
        <v>0</v>
      </c>
    </row>
    <row r="559" spans="1:14">
      <c r="A559" t="str">
        <f>"Norman"</f>
        <v>Norman</v>
      </c>
      <c r="B559">
        <v>1</v>
      </c>
      <c r="D559">
        <v>1</v>
      </c>
      <c r="E559">
        <v>20</v>
      </c>
      <c r="F559" s="1">
        <v>42948</v>
      </c>
      <c r="G559" s="1">
        <v>42954</v>
      </c>
      <c r="H559">
        <v>4</v>
      </c>
      <c r="I559">
        <v>24.37</v>
      </c>
      <c r="J559">
        <v>0</v>
      </c>
      <c r="K559">
        <v>35.1553015</v>
      </c>
      <c r="L559">
        <v>-97.126652800000002</v>
      </c>
      <c r="M559" s="5">
        <f>ACOS(COS(RADIANS(90-$P$2)) *COS(RADIANS(90-Table2248[[#This Row],[Latitude]])) +SIN(RADIANS(90-$P$2)) *SIN(RADIANS(90-Table2248[[#This Row],[Latitude]])) *COS(RADIANS($Q$2-Table2248[[#This Row],[Longitude]]))) *3958.756</f>
        <v>18.406655982790181</v>
      </c>
      <c r="N559" s="5">
        <f>Table22[[#This Row],[Permit Approval Date]]-Table22[[#This Row],[Permit Submitted Date]]</f>
        <v>21</v>
      </c>
    </row>
    <row r="560" spans="1:14" hidden="1">
      <c r="A560" t="str">
        <f>"Norman"</f>
        <v>Norman</v>
      </c>
      <c r="B560">
        <v>0</v>
      </c>
      <c r="D560">
        <v>1</v>
      </c>
      <c r="E560">
        <v>20</v>
      </c>
      <c r="F560" s="1">
        <v>42951</v>
      </c>
      <c r="G560" s="1">
        <v>42958</v>
      </c>
      <c r="H560">
        <v>3</v>
      </c>
      <c r="I560">
        <v>33.15</v>
      </c>
      <c r="J560">
        <v>0</v>
      </c>
      <c r="K560">
        <v>35.362937899999999</v>
      </c>
      <c r="L560">
        <v>-97.236161600000003</v>
      </c>
      <c r="M560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560" s="5">
        <f>Table22[[#This Row],[Permit Approval Date]]-Table22[[#This Row],[Permit Submitted Date]]</f>
        <v>0</v>
      </c>
    </row>
    <row r="561" spans="1:14">
      <c r="A561" t="str">
        <f>"Norman"</f>
        <v>Norman</v>
      </c>
      <c r="B561">
        <v>1</v>
      </c>
      <c r="D561">
        <v>1</v>
      </c>
      <c r="E561">
        <v>20</v>
      </c>
      <c r="F561" s="1">
        <v>42957</v>
      </c>
      <c r="G561" s="1">
        <v>42965</v>
      </c>
      <c r="H561">
        <v>6</v>
      </c>
      <c r="I561">
        <v>54.3</v>
      </c>
      <c r="J561">
        <v>0</v>
      </c>
      <c r="K561">
        <v>35.138142000000002</v>
      </c>
      <c r="L561">
        <v>-97.465610999999996</v>
      </c>
      <c r="M561" s="5">
        <f>ACOS(COS(RADIANS(90-$P$2)) *COS(RADIANS(90-Table2248[[#This Row],[Latitude]])) +SIN(RADIANS(90-$P$2)) *SIN(RADIANS(90-Table2248[[#This Row],[Latitude]])) *COS(RADIANS($Q$2-Table2248[[#This Row],[Longitude]]))) *3958.756</f>
        <v>4.8143170488676619</v>
      </c>
      <c r="N561" s="5">
        <f>Table22[[#This Row],[Permit Approval Date]]-Table22[[#This Row],[Permit Submitted Date]]</f>
        <v>0</v>
      </c>
    </row>
    <row r="562" spans="1:14" hidden="1">
      <c r="A562" t="str">
        <f>"Norman"</f>
        <v>Norman</v>
      </c>
      <c r="B562">
        <v>0</v>
      </c>
      <c r="D562">
        <v>1</v>
      </c>
      <c r="E562">
        <v>20</v>
      </c>
      <c r="F562" s="1">
        <v>42963</v>
      </c>
      <c r="G562" s="1">
        <v>42969</v>
      </c>
      <c r="H562">
        <v>11</v>
      </c>
      <c r="I562">
        <v>56.769999999999996</v>
      </c>
      <c r="J562">
        <v>7.01</v>
      </c>
      <c r="K562">
        <v>35.222937899999998</v>
      </c>
      <c r="L562">
        <v>-97.486161600000003</v>
      </c>
      <c r="M562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562" s="5">
        <f>Table22[[#This Row],[Permit Approval Date]]-Table22[[#This Row],[Permit Submitted Date]]</f>
        <v>0</v>
      </c>
    </row>
    <row r="563" spans="1:14">
      <c r="A563" t="str">
        <f>"Norman"</f>
        <v>Norman</v>
      </c>
      <c r="B563">
        <v>1</v>
      </c>
      <c r="D563">
        <v>1</v>
      </c>
      <c r="E563">
        <v>20</v>
      </c>
      <c r="F563" s="1">
        <v>42972</v>
      </c>
      <c r="G563" s="1">
        <v>42976</v>
      </c>
      <c r="H563">
        <v>3</v>
      </c>
      <c r="I563">
        <v>32.019999999999996</v>
      </c>
      <c r="J563">
        <v>0</v>
      </c>
      <c r="K563">
        <v>35.313924999999998</v>
      </c>
      <c r="L563">
        <v>-97.169213999999997</v>
      </c>
      <c r="M563" s="5">
        <f>ACOS(COS(RADIANS(90-$P$2)) *COS(RADIANS(90-Table2248[[#This Row],[Latitude]])) +SIN(RADIANS(90-$P$2)) *SIN(RADIANS(90-Table2248[[#This Row],[Latitude]])) *COS(RADIANS($Q$2-Table2248[[#This Row],[Longitude]]))) *3958.756</f>
        <v>17.334132273994324</v>
      </c>
      <c r="N563" s="5">
        <f>Table22[[#This Row],[Permit Approval Date]]-Table22[[#This Row],[Permit Submitted Date]]</f>
        <v>14</v>
      </c>
    </row>
    <row r="564" spans="1:14">
      <c r="A564" t="str">
        <f>"Norman"</f>
        <v>Norman</v>
      </c>
      <c r="B564">
        <v>1</v>
      </c>
      <c r="D564">
        <v>1</v>
      </c>
      <c r="E564">
        <v>20</v>
      </c>
      <c r="F564" s="1">
        <v>42975</v>
      </c>
      <c r="G564" s="1">
        <v>42976</v>
      </c>
      <c r="H564">
        <v>5</v>
      </c>
      <c r="I564">
        <v>41.800000000000004</v>
      </c>
      <c r="J564">
        <v>0</v>
      </c>
      <c r="K564">
        <v>35.028142000000003</v>
      </c>
      <c r="L564">
        <v>-97.255610999999988</v>
      </c>
      <c r="M564" s="5">
        <f>ACOS(COS(RADIANS(90-$P$2)) *COS(RADIANS(90-Table2248[[#This Row],[Latitude]])) +SIN(RADIANS(90-$P$2)) *SIN(RADIANS(90-Table2248[[#This Row],[Latitude]])) *COS(RADIANS($Q$2-Table2248[[#This Row],[Longitude]]))) *3958.756</f>
        <v>16.360536167469984</v>
      </c>
      <c r="N564" s="5">
        <f>Table22[[#This Row],[Permit Approval Date]]-Table22[[#This Row],[Permit Submitted Date]]</f>
        <v>0</v>
      </c>
    </row>
    <row r="565" spans="1:14" hidden="1">
      <c r="A565" t="str">
        <f>"Norman"</f>
        <v>Norman</v>
      </c>
      <c r="B565">
        <v>0</v>
      </c>
      <c r="C565">
        <v>1</v>
      </c>
      <c r="D565">
        <v>1</v>
      </c>
      <c r="E565">
        <v>20</v>
      </c>
      <c r="F565" s="1">
        <v>42979</v>
      </c>
      <c r="G565" s="1">
        <v>42989</v>
      </c>
      <c r="H565">
        <v>8</v>
      </c>
      <c r="I565">
        <v>28</v>
      </c>
      <c r="J565">
        <v>17.579999999999998</v>
      </c>
      <c r="K565">
        <v>35.032937899999993</v>
      </c>
      <c r="L565">
        <v>-97.356161600000007</v>
      </c>
      <c r="M565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565" s="5">
        <f>Table22[[#This Row],[Permit Approval Date]]-Table22[[#This Row],[Permit Submitted Date]]</f>
        <v>13</v>
      </c>
    </row>
    <row r="566" spans="1:14">
      <c r="A566" t="str">
        <f>"Norman"</f>
        <v>Norman</v>
      </c>
      <c r="B566">
        <v>1</v>
      </c>
      <c r="D566">
        <v>1</v>
      </c>
      <c r="E566">
        <v>20</v>
      </c>
      <c r="F566" s="1">
        <v>42989</v>
      </c>
      <c r="G566" s="1">
        <v>43005</v>
      </c>
      <c r="H566">
        <v>5</v>
      </c>
      <c r="I566">
        <v>42.69</v>
      </c>
      <c r="J566">
        <v>0</v>
      </c>
      <c r="K566">
        <v>34.948142000000004</v>
      </c>
      <c r="L566">
        <v>-97.31561099999999</v>
      </c>
      <c r="M566" s="5">
        <f>ACOS(COS(RADIANS(90-$P$2)) *COS(RADIANS(90-Table2248[[#This Row],[Latitude]])) +SIN(RADIANS(90-$P$2)) *SIN(RADIANS(90-Table2248[[#This Row],[Latitude]])) *COS(RADIANS($Q$2-Table2248[[#This Row],[Longitude]]))) *3958.756</f>
        <v>19.299336027352371</v>
      </c>
      <c r="N566" s="5">
        <f>Table22[[#This Row],[Permit Approval Date]]-Table22[[#This Row],[Permit Submitted Date]]</f>
        <v>0</v>
      </c>
    </row>
    <row r="567" spans="1:14">
      <c r="A567" t="str">
        <f>"Norman"</f>
        <v>Norman</v>
      </c>
      <c r="B567">
        <v>1</v>
      </c>
      <c r="D567">
        <v>1</v>
      </c>
      <c r="E567">
        <v>20</v>
      </c>
      <c r="F567" s="1">
        <v>42991</v>
      </c>
      <c r="G567" s="1">
        <v>42999</v>
      </c>
      <c r="H567">
        <v>4</v>
      </c>
      <c r="I567">
        <v>28.96</v>
      </c>
      <c r="J567">
        <v>0</v>
      </c>
      <c r="K567">
        <v>35.270955000000001</v>
      </c>
      <c r="L567">
        <v>-97.581640000000007</v>
      </c>
      <c r="M567" s="5">
        <f>ACOS(COS(RADIANS(90-$P$2)) *COS(RADIANS(90-Table2248[[#This Row],[Latitude]])) +SIN(RADIANS(90-$P$2)) *SIN(RADIANS(90-Table2248[[#This Row],[Latitude]])) *COS(RADIANS($Q$2-Table2248[[#This Row],[Longitude]]))) *3958.756</f>
        <v>8.8406335268599641</v>
      </c>
      <c r="N567" s="5">
        <f>Table22[[#This Row],[Permit Approval Date]]-Table22[[#This Row],[Permit Submitted Date]]</f>
        <v>12</v>
      </c>
    </row>
    <row r="568" spans="1:14">
      <c r="A568" t="str">
        <f>"Norman"</f>
        <v>Norman</v>
      </c>
      <c r="B568">
        <v>1</v>
      </c>
      <c r="D568">
        <v>2</v>
      </c>
      <c r="E568">
        <v>20</v>
      </c>
      <c r="F568" s="1">
        <v>42992</v>
      </c>
      <c r="G568" s="1">
        <v>42992</v>
      </c>
      <c r="H568">
        <v>8</v>
      </c>
      <c r="I568">
        <v>46.64</v>
      </c>
      <c r="J568">
        <v>1.75</v>
      </c>
      <c r="K568">
        <v>35.220556999999999</v>
      </c>
      <c r="L568">
        <v>-97.410181399999999</v>
      </c>
      <c r="M568" s="5">
        <f>ACOS(COS(RADIANS(90-$P$2)) *COS(RADIANS(90-Table2248[[#This Row],[Latitude]])) +SIN(RADIANS(90-$P$2)) *SIN(RADIANS(90-Table2248[[#This Row],[Latitude]])) *COS(RADIANS($Q$2-Table2248[[#This Row],[Longitude]]))) *3958.756</f>
        <v>2.2875527722815843</v>
      </c>
      <c r="N568" s="5">
        <f>Table22[[#This Row],[Permit Approval Date]]-Table22[[#This Row],[Permit Submitted Date]]</f>
        <v>13</v>
      </c>
    </row>
    <row r="569" spans="1:14">
      <c r="A569" t="str">
        <f>"Norman"</f>
        <v>Norman</v>
      </c>
      <c r="B569">
        <v>1</v>
      </c>
      <c r="D569">
        <v>1</v>
      </c>
      <c r="E569">
        <v>20</v>
      </c>
      <c r="F569" s="1">
        <v>42998</v>
      </c>
      <c r="G569" s="1">
        <v>43007</v>
      </c>
      <c r="H569">
        <v>8</v>
      </c>
      <c r="I569">
        <v>51.88</v>
      </c>
      <c r="J569">
        <v>1.1499999999999999</v>
      </c>
      <c r="K569">
        <v>35.203924999999998</v>
      </c>
      <c r="L569">
        <v>-97.459214000000003</v>
      </c>
      <c r="M569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569" s="5">
        <f>Table22[[#This Row],[Permit Approval Date]]-Table22[[#This Row],[Permit Submitted Date]]</f>
        <v>12</v>
      </c>
    </row>
    <row r="570" spans="1:14">
      <c r="A570" t="str">
        <f>"Norman"</f>
        <v>Norman</v>
      </c>
      <c r="B570">
        <v>1</v>
      </c>
      <c r="D570">
        <v>1</v>
      </c>
      <c r="E570">
        <v>20</v>
      </c>
      <c r="F570" s="1">
        <v>42998</v>
      </c>
      <c r="G570" s="1">
        <v>43014</v>
      </c>
      <c r="H570">
        <v>4</v>
      </c>
      <c r="I570">
        <v>41.83</v>
      </c>
      <c r="J570">
        <v>0</v>
      </c>
      <c r="K570">
        <v>34.948142000000004</v>
      </c>
      <c r="L570">
        <v>-97.31561099999999</v>
      </c>
      <c r="M570" s="5">
        <f>ACOS(COS(RADIANS(90-$P$2)) *COS(RADIANS(90-Table2248[[#This Row],[Latitude]])) +SIN(RADIANS(90-$P$2)) *SIN(RADIANS(90-Table2248[[#This Row],[Latitude]])) *COS(RADIANS($Q$2-Table2248[[#This Row],[Longitude]]))) *3958.756</f>
        <v>19.299336027352371</v>
      </c>
      <c r="N570" s="5">
        <f>Table22[[#This Row],[Permit Approval Date]]-Table22[[#This Row],[Permit Submitted Date]]</f>
        <v>0</v>
      </c>
    </row>
    <row r="571" spans="1:14">
      <c r="A571" t="str">
        <f>"Norman"</f>
        <v>Norman</v>
      </c>
      <c r="B571">
        <v>1</v>
      </c>
      <c r="D571">
        <v>1</v>
      </c>
      <c r="E571">
        <v>20</v>
      </c>
      <c r="F571" s="1">
        <v>43000</v>
      </c>
      <c r="G571" s="1">
        <v>43003</v>
      </c>
      <c r="H571">
        <v>6</v>
      </c>
      <c r="I571">
        <v>54.67</v>
      </c>
      <c r="J571">
        <v>0</v>
      </c>
      <c r="K571">
        <v>35.140954999999998</v>
      </c>
      <c r="L571">
        <v>-97.121639999999999</v>
      </c>
      <c r="M571" s="5">
        <f>ACOS(COS(RADIANS(90-$P$2)) *COS(RADIANS(90-Table2248[[#This Row],[Latitude]])) +SIN(RADIANS(90-$P$2)) *SIN(RADIANS(90-Table2248[[#This Row],[Latitude]])) *COS(RADIANS($Q$2-Table2248[[#This Row],[Longitude]]))) *3958.756</f>
        <v>18.897392488293068</v>
      </c>
      <c r="N571" s="5">
        <f>Table22[[#This Row],[Permit Approval Date]]-Table22[[#This Row],[Permit Submitted Date]]</f>
        <v>3</v>
      </c>
    </row>
    <row r="572" spans="1:14" hidden="1">
      <c r="A572" t="str">
        <f>"Norman"</f>
        <v>Norman</v>
      </c>
      <c r="B572">
        <v>0</v>
      </c>
      <c r="D572">
        <v>1</v>
      </c>
      <c r="E572">
        <v>20</v>
      </c>
      <c r="F572" s="1">
        <v>43006</v>
      </c>
      <c r="G572" s="1">
        <v>43006</v>
      </c>
      <c r="H572">
        <v>6</v>
      </c>
      <c r="I572">
        <v>50.49</v>
      </c>
      <c r="J572">
        <v>0</v>
      </c>
      <c r="K572">
        <v>34.962937899999993</v>
      </c>
      <c r="L572">
        <v>-97.966161600000007</v>
      </c>
      <c r="M572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572" s="5">
        <f>Table22[[#This Row],[Permit Approval Date]]-Table22[[#This Row],[Permit Submitted Date]]</f>
        <v>15</v>
      </c>
    </row>
    <row r="573" spans="1:14">
      <c r="A573" t="str">
        <f>"Norman"</f>
        <v>Norman</v>
      </c>
      <c r="B573">
        <v>1</v>
      </c>
      <c r="D573">
        <v>2</v>
      </c>
      <c r="E573">
        <v>20</v>
      </c>
      <c r="F573" s="1">
        <v>43014</v>
      </c>
      <c r="G573" s="1">
        <v>43014</v>
      </c>
      <c r="H573">
        <v>6</v>
      </c>
      <c r="I573">
        <v>57.910000000000004</v>
      </c>
      <c r="J573">
        <v>0</v>
      </c>
      <c r="K573">
        <v>35.210556999999994</v>
      </c>
      <c r="L573">
        <v>-97.610181400000016</v>
      </c>
      <c r="M573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573" s="5">
        <f>Table22[[#This Row],[Permit Approval Date]]-Table22[[#This Row],[Permit Submitted Date]]</f>
        <v>24</v>
      </c>
    </row>
    <row r="574" spans="1:14">
      <c r="A574" t="str">
        <f>"Norman"</f>
        <v>Norman</v>
      </c>
      <c r="B574">
        <v>1</v>
      </c>
      <c r="D574">
        <v>1</v>
      </c>
      <c r="E574">
        <v>20</v>
      </c>
      <c r="F574" s="1">
        <v>43017</v>
      </c>
      <c r="G574" s="1">
        <v>43024</v>
      </c>
      <c r="H574">
        <v>6</v>
      </c>
      <c r="I574">
        <v>49.17</v>
      </c>
      <c r="J574">
        <v>0</v>
      </c>
      <c r="K574">
        <v>35.203924999999998</v>
      </c>
      <c r="L574">
        <v>-97.459214000000003</v>
      </c>
      <c r="M574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574" s="5">
        <f>Table22[[#This Row],[Permit Approval Date]]-Table22[[#This Row],[Permit Submitted Date]]</f>
        <v>8</v>
      </c>
    </row>
    <row r="575" spans="1:14">
      <c r="A575" t="str">
        <f>"Norman"</f>
        <v>Norman</v>
      </c>
      <c r="B575">
        <v>1</v>
      </c>
      <c r="D575">
        <v>1</v>
      </c>
      <c r="E575">
        <v>20</v>
      </c>
      <c r="F575" s="1">
        <v>43024</v>
      </c>
      <c r="G575" s="1">
        <v>43034</v>
      </c>
      <c r="H575">
        <v>4</v>
      </c>
      <c r="I575">
        <v>32.519999999999996</v>
      </c>
      <c r="J575">
        <v>0</v>
      </c>
      <c r="K575">
        <v>35.313924999999998</v>
      </c>
      <c r="L575">
        <v>-97.779213999999996</v>
      </c>
      <c r="M575" s="5">
        <f>ACOS(COS(RADIANS(90-$P$2)) *COS(RADIANS(90-Table2248[[#This Row],[Latitude]])) +SIN(RADIANS(90-$P$2)) *SIN(RADIANS(90-Table2248[[#This Row],[Latitude]])) *COS(RADIANS($Q$2-Table2248[[#This Row],[Longitude]]))) *3958.756</f>
        <v>20.189807526514745</v>
      </c>
      <c r="N575" s="5">
        <f>Table22[[#This Row],[Permit Approval Date]]-Table22[[#This Row],[Permit Submitted Date]]</f>
        <v>8</v>
      </c>
    </row>
    <row r="576" spans="1:14">
      <c r="A576" t="str">
        <f>"Norman"</f>
        <v>Norman</v>
      </c>
      <c r="B576">
        <v>1</v>
      </c>
      <c r="C576">
        <v>1</v>
      </c>
      <c r="D576">
        <v>1</v>
      </c>
      <c r="E576">
        <v>20</v>
      </c>
      <c r="F576" s="1">
        <v>43025</v>
      </c>
      <c r="G576" s="1">
        <v>43025</v>
      </c>
      <c r="H576">
        <v>8</v>
      </c>
      <c r="I576">
        <v>44.95</v>
      </c>
      <c r="J576">
        <v>14</v>
      </c>
      <c r="K576">
        <v>35.803925</v>
      </c>
      <c r="L576">
        <v>-97.199213999999998</v>
      </c>
      <c r="M576" s="5">
        <f>ACOS(COS(RADIANS(90-$P$2)) *COS(RADIANS(90-Table2248[[#This Row],[Latitude]])) +SIN(RADIANS(90-$P$2)) *SIN(RADIANS(90-Table2248[[#This Row],[Latitude]])) *COS(RADIANS($Q$2-Table2248[[#This Row],[Longitude]]))) *3958.756</f>
        <v>43.588761577956291</v>
      </c>
      <c r="N576" s="5">
        <f>Table22[[#This Row],[Permit Approval Date]]-Table22[[#This Row],[Permit Submitted Date]]</f>
        <v>0</v>
      </c>
    </row>
    <row r="577" spans="1:14">
      <c r="A577" t="str">
        <f>"Norman"</f>
        <v>Norman</v>
      </c>
      <c r="B577">
        <v>1</v>
      </c>
      <c r="C577">
        <v>1</v>
      </c>
      <c r="D577">
        <v>1</v>
      </c>
      <c r="E577">
        <v>20</v>
      </c>
      <c r="F577" s="1">
        <v>43026</v>
      </c>
      <c r="G577" s="1">
        <v>43031</v>
      </c>
      <c r="H577">
        <v>9</v>
      </c>
      <c r="I577">
        <v>61.72</v>
      </c>
      <c r="J577">
        <v>24.87</v>
      </c>
      <c r="K577">
        <v>35.233205599999998</v>
      </c>
      <c r="L577">
        <v>-97.578782399999994</v>
      </c>
      <c r="M577" s="5">
        <f>ACOS(COS(RADIANS(90-$P$2)) *COS(RADIANS(90-Table2248[[#This Row],[Latitude]])) +SIN(RADIANS(90-$P$2)) *SIN(RADIANS(90-Table2248[[#This Row],[Latitude]])) *COS(RADIANS($Q$2-Table2248[[#This Row],[Longitude]]))) *3958.756</f>
        <v>7.6920543646469195</v>
      </c>
      <c r="N577" s="5">
        <f>Table22[[#This Row],[Permit Approval Date]]-Table22[[#This Row],[Permit Submitted Date]]</f>
        <v>7</v>
      </c>
    </row>
    <row r="578" spans="1:14" hidden="1">
      <c r="A578" t="str">
        <f>"Norman"</f>
        <v>Norman</v>
      </c>
      <c r="B578">
        <v>0</v>
      </c>
      <c r="D578">
        <v>1</v>
      </c>
      <c r="E578">
        <v>20</v>
      </c>
      <c r="F578" s="1">
        <v>43026</v>
      </c>
      <c r="G578" s="1">
        <v>43026</v>
      </c>
      <c r="H578">
        <v>6</v>
      </c>
      <c r="I578">
        <v>48.510000000000005</v>
      </c>
      <c r="J578">
        <v>0</v>
      </c>
      <c r="K578">
        <v>34.962937899999993</v>
      </c>
      <c r="L578">
        <v>-97.966161600000007</v>
      </c>
      <c r="M578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578" s="5">
        <f>Table22[[#This Row],[Permit Approval Date]]-Table22[[#This Row],[Permit Submitted Date]]</f>
        <v>20</v>
      </c>
    </row>
    <row r="579" spans="1:14">
      <c r="A579" t="str">
        <f>"Norman"</f>
        <v>Norman</v>
      </c>
      <c r="B579">
        <v>1</v>
      </c>
      <c r="D579">
        <v>1</v>
      </c>
      <c r="E579">
        <v>20</v>
      </c>
      <c r="F579" s="1">
        <v>43028</v>
      </c>
      <c r="G579" s="1">
        <v>43032</v>
      </c>
      <c r="H579">
        <v>7</v>
      </c>
      <c r="I579">
        <v>72.13</v>
      </c>
      <c r="J579">
        <v>0</v>
      </c>
      <c r="K579">
        <v>35.218142</v>
      </c>
      <c r="L579">
        <v>-97.155610999999993</v>
      </c>
      <c r="M579" s="5">
        <f>ACOS(COS(RADIANS(90-$P$2)) *COS(RADIANS(90-Table2248[[#This Row],[Latitude]])) +SIN(RADIANS(90-$P$2)) *SIN(RADIANS(90-Table2248[[#This Row],[Latitude]])) *COS(RADIANS($Q$2-Table2248[[#This Row],[Longitude]]))) *3958.756</f>
        <v>16.448805996412069</v>
      </c>
      <c r="N579" s="5">
        <f>Table22[[#This Row],[Permit Approval Date]]-Table22[[#This Row],[Permit Submitted Date]]</f>
        <v>0</v>
      </c>
    </row>
    <row r="580" spans="1:14">
      <c r="A580" t="str">
        <f>"Norman"</f>
        <v>Norman</v>
      </c>
      <c r="B580">
        <v>1</v>
      </c>
      <c r="D580">
        <v>1</v>
      </c>
      <c r="E580">
        <v>20</v>
      </c>
      <c r="F580" s="1">
        <v>43031</v>
      </c>
      <c r="G580" s="1">
        <v>43038</v>
      </c>
      <c r="H580">
        <v>4</v>
      </c>
      <c r="I580">
        <v>46.53</v>
      </c>
      <c r="J580">
        <v>0</v>
      </c>
      <c r="K580">
        <v>35.128142000000004</v>
      </c>
      <c r="L580">
        <v>-97.295610999999994</v>
      </c>
      <c r="M580" s="5">
        <f>ACOS(COS(RADIANS(90-$P$2)) *COS(RADIANS(90-Table2248[[#This Row],[Latitude]])) +SIN(RADIANS(90-$P$2)) *SIN(RADIANS(90-Table2248[[#This Row],[Latitude]])) *COS(RADIANS($Q$2-Table2248[[#This Row],[Longitude]]))) *3958.756</f>
        <v>10.086529621740086</v>
      </c>
      <c r="N580" s="5">
        <f>Table22[[#This Row],[Permit Approval Date]]-Table22[[#This Row],[Permit Submitted Date]]</f>
        <v>0</v>
      </c>
    </row>
    <row r="581" spans="1:14" hidden="1">
      <c r="A581" t="str">
        <f>"Norman"</f>
        <v>Norman</v>
      </c>
      <c r="B581">
        <v>0</v>
      </c>
      <c r="D581">
        <v>1</v>
      </c>
      <c r="E581">
        <v>20</v>
      </c>
      <c r="F581" s="1">
        <v>43034</v>
      </c>
      <c r="G581" s="1">
        <v>43034</v>
      </c>
      <c r="H581">
        <v>3</v>
      </c>
      <c r="I581">
        <v>29.92</v>
      </c>
      <c r="J581">
        <v>0</v>
      </c>
      <c r="K581">
        <v>35.902937899999998</v>
      </c>
      <c r="L581">
        <v>-97.716161600000007</v>
      </c>
      <c r="M581" s="5">
        <f>ACOS(COS(RADIANS(90-$P$2)) *COS(RADIANS(90-Table2248[[#This Row],[Latitude]])) +SIN(RADIANS(90-$P$2)) *SIN(RADIANS(90-Table2248[[#This Row],[Latitude]])) *COS(RADIANS($Q$2-Table2248[[#This Row],[Longitude]]))) *3958.756</f>
        <v>50.476576746280514</v>
      </c>
      <c r="N581" s="5">
        <f>Table22[[#This Row],[Permit Approval Date]]-Table22[[#This Row],[Permit Submitted Date]]</f>
        <v>11</v>
      </c>
    </row>
    <row r="582" spans="1:14" hidden="1">
      <c r="A582" t="str">
        <f>"Norman"</f>
        <v>Norman</v>
      </c>
      <c r="B582">
        <v>0</v>
      </c>
      <c r="D582">
        <v>1</v>
      </c>
      <c r="E582">
        <v>20</v>
      </c>
      <c r="F582" s="1">
        <v>43042</v>
      </c>
      <c r="G582" s="1">
        <v>43047</v>
      </c>
      <c r="H582">
        <v>6</v>
      </c>
      <c r="I582">
        <v>41.32</v>
      </c>
      <c r="J582">
        <v>0</v>
      </c>
      <c r="K582">
        <v>35.022937899999995</v>
      </c>
      <c r="L582">
        <v>-97.396161599999999</v>
      </c>
      <c r="M582" s="5">
        <f>ACOS(COS(RADIANS(90-$P$2)) *COS(RADIANS(90-Table2248[[#This Row],[Latitude]])) +SIN(RADIANS(90-$P$2)) *SIN(RADIANS(90-Table2248[[#This Row],[Latitude]])) *COS(RADIANS($Q$2-Table2248[[#This Row],[Longitude]]))) *3958.756</f>
        <v>12.970525111871465</v>
      </c>
      <c r="N582" s="5">
        <f>Table22[[#This Row],[Permit Approval Date]]-Table22[[#This Row],[Permit Submitted Date]]</f>
        <v>10</v>
      </c>
    </row>
    <row r="583" spans="1:14">
      <c r="A583" t="str">
        <f>"Norman"</f>
        <v>Norman</v>
      </c>
      <c r="B583">
        <v>1</v>
      </c>
      <c r="D583">
        <v>1</v>
      </c>
      <c r="E583">
        <v>20</v>
      </c>
      <c r="F583" s="1">
        <v>43042</v>
      </c>
      <c r="G583" s="1">
        <v>43046</v>
      </c>
      <c r="H583">
        <v>4</v>
      </c>
      <c r="I583">
        <v>31.65</v>
      </c>
      <c r="J583">
        <v>5.95</v>
      </c>
      <c r="K583">
        <v>35.233924999999999</v>
      </c>
      <c r="L583">
        <v>-97.269214000000005</v>
      </c>
      <c r="M583" s="5">
        <f>ACOS(COS(RADIANS(90-$P$2)) *COS(RADIANS(90-Table2248[[#This Row],[Latitude]])) +SIN(RADIANS(90-$P$2)) *SIN(RADIANS(90-Table2248[[#This Row],[Latitude]])) *COS(RADIANS($Q$2-Table2248[[#This Row],[Longitude]]))) *3958.756</f>
        <v>10.196972675987457</v>
      </c>
      <c r="N583" s="5">
        <f>Table22[[#This Row],[Permit Approval Date]]-Table22[[#This Row],[Permit Submitted Date]]</f>
        <v>8</v>
      </c>
    </row>
    <row r="584" spans="1:14" hidden="1">
      <c r="A584" t="str">
        <f>"Norman"</f>
        <v>Norman</v>
      </c>
      <c r="B584">
        <v>0</v>
      </c>
      <c r="D584">
        <v>1</v>
      </c>
      <c r="E584">
        <v>20</v>
      </c>
      <c r="F584" s="1">
        <v>43045</v>
      </c>
      <c r="G584" s="1">
        <v>43047</v>
      </c>
      <c r="H584">
        <v>6</v>
      </c>
      <c r="I584">
        <v>40.31</v>
      </c>
      <c r="J584">
        <v>0</v>
      </c>
      <c r="K584">
        <v>35.032937899999993</v>
      </c>
      <c r="L584">
        <v>-97.356161600000007</v>
      </c>
      <c r="M584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584" s="5">
        <f>Table22[[#This Row],[Permit Approval Date]]-Table22[[#This Row],[Permit Submitted Date]]</f>
        <v>10</v>
      </c>
    </row>
    <row r="585" spans="1:14">
      <c r="A585" t="str">
        <f>"Norman"</f>
        <v>Norman</v>
      </c>
      <c r="B585">
        <v>1</v>
      </c>
      <c r="D585">
        <v>1</v>
      </c>
      <c r="E585">
        <v>20</v>
      </c>
      <c r="F585" s="1">
        <v>43060</v>
      </c>
      <c r="G585" s="1">
        <v>43060</v>
      </c>
      <c r="H585">
        <v>5</v>
      </c>
      <c r="I585">
        <v>39.820000000000007</v>
      </c>
      <c r="J585">
        <v>0</v>
      </c>
      <c r="K585">
        <v>35.232937899999996</v>
      </c>
      <c r="L585">
        <v>-97.006161599999999</v>
      </c>
      <c r="M585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585" s="5">
        <f>Table22[[#This Row],[Permit Approval Date]]-Table22[[#This Row],[Permit Submitted Date]]</f>
        <v>9</v>
      </c>
    </row>
    <row r="586" spans="1:14">
      <c r="A586" t="str">
        <f>"Norman"</f>
        <v>Norman</v>
      </c>
      <c r="B586">
        <v>1</v>
      </c>
      <c r="D586">
        <v>1</v>
      </c>
      <c r="E586">
        <v>20</v>
      </c>
      <c r="F586" s="1">
        <v>43060</v>
      </c>
      <c r="G586" s="1">
        <v>43060</v>
      </c>
      <c r="H586">
        <v>5</v>
      </c>
      <c r="I586">
        <v>39.82</v>
      </c>
      <c r="J586">
        <v>0</v>
      </c>
      <c r="K586">
        <v>35.232937899999996</v>
      </c>
      <c r="L586">
        <v>-97.006161599999999</v>
      </c>
      <c r="M586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586" s="5">
        <f>Table22[[#This Row],[Permit Approval Date]]-Table22[[#This Row],[Permit Submitted Date]]</f>
        <v>2</v>
      </c>
    </row>
    <row r="587" spans="1:14">
      <c r="A587" t="str">
        <f>"Norman"</f>
        <v>Norman</v>
      </c>
      <c r="B587">
        <v>1</v>
      </c>
      <c r="D587">
        <v>1</v>
      </c>
      <c r="E587">
        <v>20</v>
      </c>
      <c r="F587" s="1">
        <v>43060</v>
      </c>
      <c r="G587" s="1">
        <v>43083</v>
      </c>
      <c r="H587">
        <v>5</v>
      </c>
      <c r="I587">
        <v>33.729999999999997</v>
      </c>
      <c r="J587">
        <v>0</v>
      </c>
      <c r="K587">
        <v>35.168142000000003</v>
      </c>
      <c r="L587">
        <v>-97.255610999999988</v>
      </c>
      <c r="M587" s="5">
        <f>ACOS(COS(RADIANS(90-$P$2)) *COS(RADIANS(90-Table2248[[#This Row],[Latitude]])) +SIN(RADIANS(90-$P$2)) *SIN(RADIANS(90-Table2248[[#This Row],[Latitude]])) *COS(RADIANS($Q$2-Table2248[[#This Row],[Longitude]]))) *3958.756</f>
        <v>11.099650327938939</v>
      </c>
      <c r="N587" s="5">
        <f>Table22[[#This Row],[Permit Approval Date]]-Table22[[#This Row],[Permit Submitted Date]]</f>
        <v>15</v>
      </c>
    </row>
    <row r="588" spans="1:14">
      <c r="A588" t="str">
        <f>"Norman"</f>
        <v>Norman</v>
      </c>
      <c r="B588">
        <v>1</v>
      </c>
      <c r="D588">
        <v>1</v>
      </c>
      <c r="E588">
        <v>20</v>
      </c>
      <c r="F588" s="1">
        <v>43060</v>
      </c>
      <c r="G588" s="1">
        <v>43060</v>
      </c>
      <c r="H588">
        <v>3</v>
      </c>
      <c r="I588">
        <v>31</v>
      </c>
      <c r="J588">
        <v>0</v>
      </c>
      <c r="K588">
        <v>34.930682599999997</v>
      </c>
      <c r="L588">
        <v>-96.872868300000007</v>
      </c>
      <c r="M588" s="5">
        <f>ACOS(COS(RADIANS(90-$P$2)) *COS(RADIANS(90-Table2248[[#This Row],[Latitude]])) +SIN(RADIANS(90-$P$2)) *SIN(RADIANS(90-Table2248[[#This Row],[Latitude]])) *COS(RADIANS($Q$2-Table2248[[#This Row],[Longitude]]))) *3958.756</f>
        <v>37.613457999492091</v>
      </c>
      <c r="N588" s="5">
        <f>Table22[[#This Row],[Permit Approval Date]]-Table22[[#This Row],[Permit Submitted Date]]</f>
        <v>14</v>
      </c>
    </row>
    <row r="589" spans="1:14">
      <c r="A589" t="str">
        <f>"Norman"</f>
        <v>Norman</v>
      </c>
      <c r="B589">
        <v>1</v>
      </c>
      <c r="D589">
        <v>1</v>
      </c>
      <c r="E589">
        <v>20</v>
      </c>
      <c r="F589" s="1">
        <v>43066</v>
      </c>
      <c r="G589" s="1">
        <v>43076</v>
      </c>
      <c r="H589">
        <v>5</v>
      </c>
      <c r="I589">
        <v>47.93</v>
      </c>
      <c r="J589">
        <v>0</v>
      </c>
      <c r="K589">
        <v>35.208142000000002</v>
      </c>
      <c r="L589">
        <v>-97.335610999999986</v>
      </c>
      <c r="M589" s="5">
        <f>ACOS(COS(RADIANS(90-$P$2)) *COS(RADIANS(90-Table2248[[#This Row],[Latitude]])) +SIN(RADIANS(90-$P$2)) *SIN(RADIANS(90-Table2248[[#This Row],[Latitude]])) *COS(RADIANS($Q$2-Table2248[[#This Row],[Longitude]]))) *3958.756</f>
        <v>6.2685173478590626</v>
      </c>
      <c r="N589" s="5">
        <f>Table22[[#This Row],[Permit Approval Date]]-Table22[[#This Row],[Permit Submitted Date]]</f>
        <v>0</v>
      </c>
    </row>
    <row r="590" spans="1:14">
      <c r="A590" t="str">
        <f>"Norman"</f>
        <v>Norman</v>
      </c>
      <c r="B590">
        <v>1</v>
      </c>
      <c r="D590">
        <v>1</v>
      </c>
      <c r="E590">
        <v>20</v>
      </c>
      <c r="F590" s="1">
        <v>43067</v>
      </c>
      <c r="G590" s="1">
        <v>43069</v>
      </c>
      <c r="H590">
        <v>6</v>
      </c>
      <c r="I590">
        <v>60.64</v>
      </c>
      <c r="J590">
        <v>0</v>
      </c>
      <c r="K590">
        <v>35.310557000000003</v>
      </c>
      <c r="L590">
        <v>-97.71018140000001</v>
      </c>
      <c r="M590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590" s="5">
        <f>Table22[[#This Row],[Permit Approval Date]]-Table22[[#This Row],[Permit Submitted Date]]</f>
        <v>12</v>
      </c>
    </row>
    <row r="591" spans="1:14" hidden="1">
      <c r="A591" t="str">
        <f>"Norman"</f>
        <v>Norman</v>
      </c>
      <c r="B591">
        <v>0</v>
      </c>
      <c r="D591">
        <v>1</v>
      </c>
      <c r="E591">
        <v>20</v>
      </c>
      <c r="F591" s="1">
        <v>43070</v>
      </c>
      <c r="G591" s="1">
        <v>43074</v>
      </c>
      <c r="H591">
        <v>4</v>
      </c>
      <c r="I591">
        <v>35.9</v>
      </c>
      <c r="J591">
        <v>0</v>
      </c>
      <c r="K591">
        <v>35.192937899999997</v>
      </c>
      <c r="L591">
        <v>-97.396161599999999</v>
      </c>
      <c r="M591" s="5">
        <f>ACOS(COS(RADIANS(90-$P$2)) *COS(RADIANS(90-Table2248[[#This Row],[Latitude]])) +SIN(RADIANS(90-$P$2)) *SIN(RADIANS(90-Table2248[[#This Row],[Latitude]])) *COS(RADIANS($Q$2-Table2248[[#This Row],[Longitude]]))) *3958.756</f>
        <v>2.9897876398657939</v>
      </c>
      <c r="N591" s="5">
        <f>Table22[[#This Row],[Permit Approval Date]]-Table22[[#This Row],[Permit Submitted Date]]</f>
        <v>25</v>
      </c>
    </row>
    <row r="592" spans="1:14">
      <c r="A592" t="str">
        <f>"Norman"</f>
        <v>Norman</v>
      </c>
      <c r="B592">
        <v>1</v>
      </c>
      <c r="D592">
        <v>1</v>
      </c>
      <c r="E592">
        <v>20</v>
      </c>
      <c r="F592" s="1">
        <v>43087</v>
      </c>
      <c r="G592" s="1">
        <v>43090</v>
      </c>
      <c r="H592">
        <v>8</v>
      </c>
      <c r="I592">
        <v>71.000000000000014</v>
      </c>
      <c r="J592">
        <v>0</v>
      </c>
      <c r="K592">
        <v>35.338142000000005</v>
      </c>
      <c r="L592">
        <v>-97.385610999999997</v>
      </c>
      <c r="M592" s="5">
        <f>ACOS(COS(RADIANS(90-$P$2)) *COS(RADIANS(90-Table2248[[#This Row],[Latitude]])) +SIN(RADIANS(90-$P$2)) *SIN(RADIANS(90-Table2248[[#This Row],[Latitude]])) *COS(RADIANS($Q$2-Table2248[[#This Row],[Longitude]]))) *3958.756</f>
        <v>9.7527180483824942</v>
      </c>
      <c r="N592" s="5">
        <f>Table22[[#This Row],[Permit Approval Date]]-Table22[[#This Row],[Permit Submitted Date]]</f>
        <v>25</v>
      </c>
    </row>
    <row r="593" spans="1:14">
      <c r="A593" t="str">
        <f>"Norman"</f>
        <v>Norman</v>
      </c>
      <c r="B593">
        <v>1</v>
      </c>
      <c r="D593">
        <v>1</v>
      </c>
      <c r="E593">
        <v>20</v>
      </c>
      <c r="F593" s="1">
        <v>43104</v>
      </c>
      <c r="G593" s="1">
        <v>43111</v>
      </c>
      <c r="H593">
        <v>9</v>
      </c>
      <c r="I593">
        <v>72.66</v>
      </c>
      <c r="J593">
        <v>0</v>
      </c>
      <c r="K593">
        <v>35.245345200000003</v>
      </c>
      <c r="L593">
        <v>-97.414357899999999</v>
      </c>
      <c r="M593" s="5">
        <f>ACOS(COS(RADIANS(90-$P$2)) *COS(RADIANS(90-Table2248[[#This Row],[Latitude]])) +SIN(RADIANS(90-$P$2)) *SIN(RADIANS(90-Table2248[[#This Row],[Latitude]])) *COS(RADIANS($Q$2-Table2248[[#This Row],[Longitude]]))) *3958.756</f>
        <v>3.2680007818485133</v>
      </c>
      <c r="N593" s="5">
        <f>Table22[[#This Row],[Permit Approval Date]]-Table22[[#This Row],[Permit Submitted Date]]</f>
        <v>12</v>
      </c>
    </row>
    <row r="594" spans="1:14" hidden="1">
      <c r="A594" t="str">
        <f>"Norman"</f>
        <v>Norman</v>
      </c>
      <c r="B594">
        <v>0</v>
      </c>
      <c r="D594">
        <v>1</v>
      </c>
      <c r="E594">
        <v>21</v>
      </c>
      <c r="F594" s="1">
        <v>42373</v>
      </c>
      <c r="G594" s="1">
        <v>42373</v>
      </c>
      <c r="H594">
        <v>4</v>
      </c>
      <c r="I594">
        <v>40.5</v>
      </c>
      <c r="J594">
        <v>0</v>
      </c>
      <c r="K594">
        <v>34.782937899999993</v>
      </c>
      <c r="L594">
        <v>-98.076161600000006</v>
      </c>
      <c r="M594" s="5">
        <f>ACOS(COS(RADIANS(90-$P$2)) *COS(RADIANS(90-Table2248[[#This Row],[Latitude]])) +SIN(RADIANS(90-$P$2)) *SIN(RADIANS(90-Table2248[[#This Row],[Latitude]])) *COS(RADIANS($Q$2-Table2248[[#This Row],[Longitude]]))) *3958.756</f>
        <v>46.091469153605814</v>
      </c>
      <c r="N594" s="5">
        <f>Table22[[#This Row],[Permit Approval Date]]-Table22[[#This Row],[Permit Submitted Date]]</f>
        <v>0</v>
      </c>
    </row>
    <row r="595" spans="1:14" hidden="1">
      <c r="A595" t="str">
        <f>"Norman"</f>
        <v>Norman</v>
      </c>
      <c r="B595">
        <v>0</v>
      </c>
      <c r="D595">
        <v>1</v>
      </c>
      <c r="E595">
        <v>21</v>
      </c>
      <c r="F595" s="1">
        <v>42380</v>
      </c>
      <c r="G595" s="1">
        <v>42381</v>
      </c>
      <c r="H595">
        <v>11</v>
      </c>
      <c r="I595">
        <v>83.5</v>
      </c>
      <c r="J595">
        <v>0</v>
      </c>
      <c r="K595">
        <v>36.292937899999998</v>
      </c>
      <c r="L595">
        <v>-97.7861616</v>
      </c>
      <c r="M595" s="5">
        <f>ACOS(COS(RADIANS(90-$P$2)) *COS(RADIANS(90-Table2248[[#This Row],[Latitude]])) +SIN(RADIANS(90-$P$2)) *SIN(RADIANS(90-Table2248[[#This Row],[Latitude]])) *COS(RADIANS($Q$2-Table2248[[#This Row],[Longitude]]))) *3958.756</f>
        <v>77.471292321758767</v>
      </c>
      <c r="N595" s="5">
        <f>Table22[[#This Row],[Permit Approval Date]]-Table22[[#This Row],[Permit Submitted Date]]</f>
        <v>11</v>
      </c>
    </row>
    <row r="596" spans="1:14" hidden="1">
      <c r="A596" t="str">
        <f>"Norman"</f>
        <v>Norman</v>
      </c>
      <c r="B596">
        <v>0</v>
      </c>
      <c r="D596">
        <v>1</v>
      </c>
      <c r="E596">
        <v>21</v>
      </c>
      <c r="F596" s="1">
        <v>42419</v>
      </c>
      <c r="G596" s="1">
        <v>42419</v>
      </c>
      <c r="H596">
        <v>12</v>
      </c>
      <c r="I596">
        <v>112.5</v>
      </c>
      <c r="J596">
        <v>0</v>
      </c>
      <c r="K596">
        <v>35.152937899999998</v>
      </c>
      <c r="L596">
        <v>-97.236161600000003</v>
      </c>
      <c r="M596" s="5">
        <f>ACOS(COS(RADIANS(90-$P$2)) *COS(RADIANS(90-Table2248[[#This Row],[Latitude]])) +SIN(RADIANS(90-$P$2)) *SIN(RADIANS(90-Table2248[[#This Row],[Latitude]])) *COS(RADIANS($Q$2-Table2248[[#This Row],[Longitude]]))) *3958.756</f>
        <v>12.439282911481813</v>
      </c>
      <c r="N596" s="5">
        <f>Table22[[#This Row],[Permit Approval Date]]-Table22[[#This Row],[Permit Submitted Date]]</f>
        <v>0</v>
      </c>
    </row>
    <row r="597" spans="1:14" hidden="1">
      <c r="A597" t="str">
        <f>"Norman"</f>
        <v>Norman</v>
      </c>
      <c r="B597">
        <v>0</v>
      </c>
      <c r="D597">
        <v>1</v>
      </c>
      <c r="E597">
        <v>21</v>
      </c>
      <c r="F597" s="1">
        <v>42438</v>
      </c>
      <c r="G597" s="1">
        <v>42438</v>
      </c>
      <c r="H597">
        <v>5</v>
      </c>
      <c r="I597">
        <v>48.5</v>
      </c>
      <c r="J597">
        <v>0</v>
      </c>
      <c r="K597">
        <v>36.292937899999998</v>
      </c>
      <c r="L597">
        <v>-97.7861616</v>
      </c>
      <c r="M597" s="5">
        <f>ACOS(COS(RADIANS(90-$P$2)) *COS(RADIANS(90-Table2248[[#This Row],[Latitude]])) +SIN(RADIANS(90-$P$2)) *SIN(RADIANS(90-Table2248[[#This Row],[Latitude]])) *COS(RADIANS($Q$2-Table2248[[#This Row],[Longitude]]))) *3958.756</f>
        <v>77.471292321758767</v>
      </c>
      <c r="N597" s="5">
        <f>Table22[[#This Row],[Permit Approval Date]]-Table22[[#This Row],[Permit Submitted Date]]</f>
        <v>0</v>
      </c>
    </row>
    <row r="598" spans="1:14" hidden="1">
      <c r="A598" t="str">
        <f>"Norman"</f>
        <v>Norman</v>
      </c>
      <c r="B598">
        <v>0</v>
      </c>
      <c r="D598">
        <v>1</v>
      </c>
      <c r="E598">
        <v>21</v>
      </c>
      <c r="F598" s="1">
        <v>42453</v>
      </c>
      <c r="G598" s="1">
        <v>42453</v>
      </c>
      <c r="H598">
        <v>8</v>
      </c>
      <c r="I598">
        <v>61</v>
      </c>
      <c r="J598">
        <v>0</v>
      </c>
      <c r="K598">
        <v>34.992937899999994</v>
      </c>
      <c r="L598">
        <v>-97.256161599999999</v>
      </c>
      <c r="M598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598" s="5">
        <f>Table22[[#This Row],[Permit Approval Date]]-Table22[[#This Row],[Permit Submitted Date]]</f>
        <v>0</v>
      </c>
    </row>
    <row r="599" spans="1:14" hidden="1">
      <c r="A599" t="str">
        <f>"Norman"</f>
        <v>Norman</v>
      </c>
      <c r="B599">
        <v>0</v>
      </c>
      <c r="D599">
        <v>1</v>
      </c>
      <c r="E599">
        <v>21</v>
      </c>
      <c r="F599" s="1">
        <v>42460</v>
      </c>
      <c r="G599" s="1">
        <v>42467</v>
      </c>
      <c r="H599">
        <v>4</v>
      </c>
      <c r="I599">
        <v>34</v>
      </c>
      <c r="J599">
        <v>0</v>
      </c>
      <c r="K599">
        <v>35.482937899999996</v>
      </c>
      <c r="L599">
        <v>-97.206161600000001</v>
      </c>
      <c r="M599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599" s="5">
        <f>Table22[[#This Row],[Permit Approval Date]]-Table22[[#This Row],[Permit Submitted Date]]</f>
        <v>10</v>
      </c>
    </row>
    <row r="600" spans="1:14" hidden="1">
      <c r="A600" t="str">
        <f>"Norman"</f>
        <v>Norman</v>
      </c>
      <c r="B600">
        <v>0</v>
      </c>
      <c r="D600">
        <v>1</v>
      </c>
      <c r="E600">
        <v>21</v>
      </c>
      <c r="F600" s="1">
        <v>42478</v>
      </c>
      <c r="G600" s="1">
        <v>42493</v>
      </c>
      <c r="H600">
        <v>4</v>
      </c>
      <c r="I600">
        <v>32</v>
      </c>
      <c r="J600">
        <v>0</v>
      </c>
      <c r="K600">
        <v>36.292937899999998</v>
      </c>
      <c r="L600">
        <v>-97.566161600000001</v>
      </c>
      <c r="M600" s="5">
        <f>ACOS(COS(RADIANS(90-$P$2)) *COS(RADIANS(90-Table2248[[#This Row],[Latitude]])) +SIN(RADIANS(90-$P$2)) *SIN(RADIANS(90-Table2248[[#This Row],[Latitude]])) *COS(RADIANS($Q$2-Table2248[[#This Row],[Longitude]]))) *3958.756</f>
        <v>75.393953636815993</v>
      </c>
      <c r="N600" s="5">
        <f>Table22[[#This Row],[Permit Approval Date]]-Table22[[#This Row],[Permit Submitted Date]]</f>
        <v>0</v>
      </c>
    </row>
    <row r="601" spans="1:14" hidden="1">
      <c r="A601" t="str">
        <f>"Norman"</f>
        <v>Norman</v>
      </c>
      <c r="B601">
        <v>0</v>
      </c>
      <c r="D601">
        <v>1</v>
      </c>
      <c r="E601">
        <v>21</v>
      </c>
      <c r="F601" s="1">
        <v>42488</v>
      </c>
      <c r="G601" s="1">
        <v>42488</v>
      </c>
      <c r="H601">
        <v>13</v>
      </c>
      <c r="I601">
        <v>96.5</v>
      </c>
      <c r="J601">
        <v>0</v>
      </c>
      <c r="K601">
        <v>34.962937899999993</v>
      </c>
      <c r="L601">
        <v>-97.966161600000007</v>
      </c>
      <c r="M601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601" s="5">
        <f>Table22[[#This Row],[Permit Approval Date]]-Table22[[#This Row],[Permit Submitted Date]]</f>
        <v>17</v>
      </c>
    </row>
    <row r="602" spans="1:14" hidden="1">
      <c r="A602" t="str">
        <f>"Norman"</f>
        <v>Norman</v>
      </c>
      <c r="B602">
        <v>0</v>
      </c>
      <c r="C602">
        <v>1</v>
      </c>
      <c r="D602">
        <v>1</v>
      </c>
      <c r="E602">
        <v>21</v>
      </c>
      <c r="F602" s="1">
        <v>42522</v>
      </c>
      <c r="G602" s="1">
        <v>42522</v>
      </c>
      <c r="H602">
        <v>4</v>
      </c>
      <c r="I602">
        <v>18.5</v>
      </c>
      <c r="J602">
        <v>18</v>
      </c>
      <c r="K602">
        <v>36.052937899999996</v>
      </c>
      <c r="L602">
        <v>-97.626161600000003</v>
      </c>
      <c r="M602" s="5">
        <f>ACOS(COS(RADIANS(90-$P$2)) *COS(RADIANS(90-Table2248[[#This Row],[Latitude]])) +SIN(RADIANS(90-$P$2)) *SIN(RADIANS(90-Table2248[[#This Row],[Latitude]])) *COS(RADIANS($Q$2-Table2248[[#This Row],[Longitude]]))) *3958.756</f>
        <v>59.375341336611015</v>
      </c>
      <c r="N602" s="5">
        <f>Table22[[#This Row],[Permit Approval Date]]-Table22[[#This Row],[Permit Submitted Date]]</f>
        <v>0</v>
      </c>
    </row>
    <row r="603" spans="1:14" hidden="1">
      <c r="A603" t="str">
        <f>"Norman"</f>
        <v>Norman</v>
      </c>
      <c r="B603">
        <v>0</v>
      </c>
      <c r="D603">
        <v>1</v>
      </c>
      <c r="E603">
        <v>21</v>
      </c>
      <c r="F603" s="1">
        <v>42522</v>
      </c>
      <c r="G603" s="1">
        <v>42535</v>
      </c>
      <c r="H603">
        <v>6</v>
      </c>
      <c r="I603">
        <v>51</v>
      </c>
      <c r="J603">
        <v>0</v>
      </c>
      <c r="K603">
        <v>35.262937899999997</v>
      </c>
      <c r="L603">
        <v>-97.806161599999996</v>
      </c>
      <c r="M603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603" s="5">
        <f>Table22[[#This Row],[Permit Approval Date]]-Table22[[#This Row],[Permit Submitted Date]]</f>
        <v>20</v>
      </c>
    </row>
    <row r="604" spans="1:14" hidden="1">
      <c r="A604" t="str">
        <f>"Norman"</f>
        <v>Norman</v>
      </c>
      <c r="B604">
        <v>0</v>
      </c>
      <c r="D604">
        <v>1</v>
      </c>
      <c r="E604">
        <v>21</v>
      </c>
      <c r="F604" s="1">
        <v>42527</v>
      </c>
      <c r="G604" s="1">
        <v>42531</v>
      </c>
      <c r="H604">
        <v>5</v>
      </c>
      <c r="I604">
        <v>45</v>
      </c>
      <c r="J604">
        <v>0</v>
      </c>
      <c r="K604">
        <v>36.002937899999999</v>
      </c>
      <c r="L604">
        <v>-97.346161600000002</v>
      </c>
      <c r="M604" s="5">
        <f>ACOS(COS(RADIANS(90-$P$2)) *COS(RADIANS(90-Table2248[[#This Row],[Latitude]])) +SIN(RADIANS(90-$P$2)) *SIN(RADIANS(90-Table2248[[#This Row],[Latitude]])) *COS(RADIANS($Q$2-Table2248[[#This Row],[Longitude]]))) *3958.756</f>
        <v>55.346772048503162</v>
      </c>
      <c r="N604" s="5">
        <f>Table22[[#This Row],[Permit Approval Date]]-Table22[[#This Row],[Permit Submitted Date]]</f>
        <v>7</v>
      </c>
    </row>
    <row r="605" spans="1:14" hidden="1">
      <c r="A605" t="str">
        <f>"Norman"</f>
        <v>Norman</v>
      </c>
      <c r="B605">
        <v>0</v>
      </c>
      <c r="D605">
        <v>1</v>
      </c>
      <c r="E605">
        <v>21</v>
      </c>
      <c r="F605" s="1">
        <v>42528</v>
      </c>
      <c r="G605" s="1">
        <v>42536</v>
      </c>
      <c r="H605">
        <v>9</v>
      </c>
      <c r="I605">
        <v>66</v>
      </c>
      <c r="J605">
        <v>0</v>
      </c>
      <c r="K605">
        <v>35.242937899999994</v>
      </c>
      <c r="L605">
        <v>-97.266161600000004</v>
      </c>
      <c r="M605" s="5">
        <f>ACOS(COS(RADIANS(90-$P$2)) *COS(RADIANS(90-Table2248[[#This Row],[Latitude]])) +SIN(RADIANS(90-$P$2)) *SIN(RADIANS(90-Table2248[[#This Row],[Latitude]])) *COS(RADIANS($Q$2-Table2248[[#This Row],[Longitude]]))) *3958.756</f>
        <v>10.49913770014671</v>
      </c>
      <c r="N605" s="5">
        <f>Table22[[#This Row],[Permit Approval Date]]-Table22[[#This Row],[Permit Submitted Date]]</f>
        <v>0</v>
      </c>
    </row>
    <row r="606" spans="1:14" hidden="1">
      <c r="A606" t="str">
        <f>"Norman"</f>
        <v>Norman</v>
      </c>
      <c r="B606">
        <v>0</v>
      </c>
      <c r="D606">
        <v>1</v>
      </c>
      <c r="E606">
        <v>21</v>
      </c>
      <c r="F606" s="1">
        <v>42544</v>
      </c>
      <c r="G606" s="1">
        <v>42556</v>
      </c>
      <c r="H606">
        <v>11</v>
      </c>
      <c r="I606">
        <v>86</v>
      </c>
      <c r="J606">
        <v>4</v>
      </c>
      <c r="K606">
        <v>34.942937899999997</v>
      </c>
      <c r="L606">
        <v>-97.766161600000004</v>
      </c>
      <c r="M606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606" s="5">
        <f>Table22[[#This Row],[Permit Approval Date]]-Table22[[#This Row],[Permit Submitted Date]]</f>
        <v>0</v>
      </c>
    </row>
    <row r="607" spans="1:14" hidden="1">
      <c r="A607" t="str">
        <f>"Norman"</f>
        <v>Norman</v>
      </c>
      <c r="B607">
        <v>0</v>
      </c>
      <c r="D607">
        <v>1</v>
      </c>
      <c r="E607">
        <v>21</v>
      </c>
      <c r="F607" s="1">
        <v>42551</v>
      </c>
      <c r="G607" s="1">
        <v>42562</v>
      </c>
      <c r="H607">
        <v>4</v>
      </c>
      <c r="I607">
        <v>34</v>
      </c>
      <c r="J607">
        <v>0</v>
      </c>
      <c r="K607">
        <v>35.202937899999995</v>
      </c>
      <c r="L607">
        <v>-97.206161600000001</v>
      </c>
      <c r="M607" s="5">
        <f>ACOS(COS(RADIANS(90-$P$2)) *COS(RADIANS(90-Table2248[[#This Row],[Latitude]])) +SIN(RADIANS(90-$P$2)) *SIN(RADIANS(90-Table2248[[#This Row],[Latitude]])) *COS(RADIANS($Q$2-Table2248[[#This Row],[Longitude]]))) *3958.756</f>
        <v>13.577014277156541</v>
      </c>
      <c r="N607" s="5">
        <f>Table22[[#This Row],[Permit Approval Date]]-Table22[[#This Row],[Permit Submitted Date]]</f>
        <v>20</v>
      </c>
    </row>
    <row r="608" spans="1:14" hidden="1">
      <c r="A608" t="str">
        <f>"Norman"</f>
        <v>Norman</v>
      </c>
      <c r="B608">
        <v>0</v>
      </c>
      <c r="D608">
        <v>1</v>
      </c>
      <c r="E608">
        <v>21</v>
      </c>
      <c r="F608" s="1">
        <v>42565</v>
      </c>
      <c r="G608" s="1">
        <v>42569</v>
      </c>
      <c r="H608">
        <v>8</v>
      </c>
      <c r="I608">
        <v>66</v>
      </c>
      <c r="J608">
        <v>0</v>
      </c>
      <c r="K608">
        <v>35.232937899999996</v>
      </c>
      <c r="L608">
        <v>-97.1761616</v>
      </c>
      <c r="M608" s="5">
        <f>ACOS(COS(RADIANS(90-$P$2)) *COS(RADIANS(90-Table2248[[#This Row],[Latitude]])) +SIN(RADIANS(90-$P$2)) *SIN(RADIANS(90-Table2248[[#This Row],[Latitude]])) *COS(RADIANS($Q$2-Table2248[[#This Row],[Longitude]]))) *3958.756</f>
        <v>15.378616388051286</v>
      </c>
      <c r="N608" s="5">
        <f>Table22[[#This Row],[Permit Approval Date]]-Table22[[#This Row],[Permit Submitted Date]]</f>
        <v>7</v>
      </c>
    </row>
    <row r="609" spans="1:14" hidden="1">
      <c r="A609" t="str">
        <f>"Norman"</f>
        <v>Norman</v>
      </c>
      <c r="B609">
        <v>0</v>
      </c>
      <c r="D609">
        <v>1</v>
      </c>
      <c r="E609">
        <v>21</v>
      </c>
      <c r="F609" s="1">
        <v>42586</v>
      </c>
      <c r="G609" s="1">
        <v>42600</v>
      </c>
      <c r="H609">
        <v>10</v>
      </c>
      <c r="I609">
        <v>79</v>
      </c>
      <c r="J609">
        <v>0</v>
      </c>
      <c r="K609">
        <v>35.012937899999997</v>
      </c>
      <c r="L609">
        <v>-96.836161599999997</v>
      </c>
      <c r="M609" s="5">
        <f>ACOS(COS(RADIANS(90-$P$2)) *COS(RADIANS(90-Table2248[[#This Row],[Latitude]])) +SIN(RADIANS(90-$P$2)) *SIN(RADIANS(90-Table2248[[#This Row],[Latitude]])) *COS(RADIANS($Q$2-Table2248[[#This Row],[Longitude]]))) *3958.756</f>
        <v>36.99468278300084</v>
      </c>
      <c r="N609" s="5">
        <f>Table22[[#This Row],[Permit Approval Date]]-Table22[[#This Row],[Permit Submitted Date]]</f>
        <v>12</v>
      </c>
    </row>
    <row r="610" spans="1:14" hidden="1">
      <c r="A610" t="str">
        <f>"Norman"</f>
        <v>Norman</v>
      </c>
      <c r="B610">
        <v>0</v>
      </c>
      <c r="D610">
        <v>1</v>
      </c>
      <c r="E610">
        <v>21</v>
      </c>
      <c r="F610" s="1">
        <v>42592</v>
      </c>
      <c r="G610" s="1">
        <v>42592</v>
      </c>
      <c r="H610">
        <v>4</v>
      </c>
      <c r="I610">
        <v>34.5</v>
      </c>
      <c r="J610">
        <v>0</v>
      </c>
      <c r="K610">
        <v>34.992937899999994</v>
      </c>
      <c r="L610">
        <v>-97.256161599999999</v>
      </c>
      <c r="M610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610" s="5">
        <f>Table22[[#This Row],[Permit Approval Date]]-Table22[[#This Row],[Permit Submitted Date]]</f>
        <v>0</v>
      </c>
    </row>
    <row r="611" spans="1:14" hidden="1">
      <c r="A611" t="str">
        <f>"Norman"</f>
        <v>Norman</v>
      </c>
      <c r="B611">
        <v>0</v>
      </c>
      <c r="D611">
        <v>1</v>
      </c>
      <c r="E611">
        <v>21</v>
      </c>
      <c r="F611" s="1">
        <v>42599</v>
      </c>
      <c r="G611" s="1">
        <v>42599</v>
      </c>
      <c r="H611">
        <v>4</v>
      </c>
      <c r="I611">
        <v>39.5</v>
      </c>
      <c r="J611">
        <v>0</v>
      </c>
      <c r="K611">
        <v>36.262937899999997</v>
      </c>
      <c r="L611">
        <v>-97.766161600000004</v>
      </c>
      <c r="M611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611" s="5">
        <f>Table22[[#This Row],[Permit Approval Date]]-Table22[[#This Row],[Permit Submitted Date]]</f>
        <v>22</v>
      </c>
    </row>
    <row r="612" spans="1:14" hidden="1">
      <c r="A612" t="str">
        <f>"Norman"</f>
        <v>Norman</v>
      </c>
      <c r="B612">
        <v>0</v>
      </c>
      <c r="D612">
        <v>1</v>
      </c>
      <c r="E612">
        <v>21</v>
      </c>
      <c r="F612" s="1">
        <v>42608</v>
      </c>
      <c r="G612" s="1">
        <v>42614</v>
      </c>
      <c r="H612">
        <v>7</v>
      </c>
      <c r="I612">
        <v>50.809999999999995</v>
      </c>
      <c r="J612">
        <v>0</v>
      </c>
      <c r="K612">
        <v>35.042937899999998</v>
      </c>
      <c r="L612">
        <v>-97.486161600000003</v>
      </c>
      <c r="M612" s="5">
        <f>ACOS(COS(RADIANS(90-$P$2)) *COS(RADIANS(90-Table2248[[#This Row],[Latitude]])) +SIN(RADIANS(90-$P$2)) *SIN(RADIANS(90-Table2248[[#This Row],[Latitude]])) *COS(RADIANS($Q$2-Table2248[[#This Row],[Longitude]]))) *3958.756</f>
        <v>11.490650529451814</v>
      </c>
      <c r="N612" s="5">
        <f>Table22[[#This Row],[Permit Approval Date]]-Table22[[#This Row],[Permit Submitted Date]]</f>
        <v>0</v>
      </c>
    </row>
    <row r="613" spans="1:14" hidden="1">
      <c r="A613" t="str">
        <f>"Norman"</f>
        <v>Norman</v>
      </c>
      <c r="B613">
        <v>0</v>
      </c>
      <c r="D613">
        <v>1</v>
      </c>
      <c r="E613">
        <v>21</v>
      </c>
      <c r="F613" s="1">
        <v>42615</v>
      </c>
      <c r="G613" s="1">
        <v>42615</v>
      </c>
      <c r="H613">
        <v>4</v>
      </c>
      <c r="I613">
        <v>29.56</v>
      </c>
      <c r="J613">
        <v>0</v>
      </c>
      <c r="K613">
        <v>35.232937899999996</v>
      </c>
      <c r="L613">
        <v>-96.766161600000004</v>
      </c>
      <c r="M613" s="5">
        <f>ACOS(COS(RADIANS(90-$P$2)) *COS(RADIANS(90-Table2248[[#This Row],[Latitude]])) +SIN(RADIANS(90-$P$2)) *SIN(RADIANS(90-Table2248[[#This Row],[Latitude]])) *COS(RADIANS($Q$2-Table2248[[#This Row],[Longitude]]))) *3958.756</f>
        <v>38.45365658253624</v>
      </c>
      <c r="N613" s="5">
        <f>Table22[[#This Row],[Permit Approval Date]]-Table22[[#This Row],[Permit Submitted Date]]</f>
        <v>0</v>
      </c>
    </row>
    <row r="614" spans="1:14" hidden="1">
      <c r="A614" t="str">
        <f>"Norman"</f>
        <v>Norman</v>
      </c>
      <c r="B614">
        <v>0</v>
      </c>
      <c r="D614">
        <v>1</v>
      </c>
      <c r="E614">
        <v>21</v>
      </c>
      <c r="F614" s="1">
        <v>42628</v>
      </c>
      <c r="G614" s="1">
        <v>42628</v>
      </c>
      <c r="H614">
        <v>8</v>
      </c>
      <c r="I614">
        <v>66.36</v>
      </c>
      <c r="J614">
        <v>0</v>
      </c>
      <c r="K614">
        <v>34.902937899999998</v>
      </c>
      <c r="L614">
        <v>-97.886161600000008</v>
      </c>
      <c r="M614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14" s="5">
        <f>Table22[[#This Row],[Permit Approval Date]]-Table22[[#This Row],[Permit Submitted Date]]</f>
        <v>7</v>
      </c>
    </row>
    <row r="615" spans="1:14" hidden="1">
      <c r="A615" t="str">
        <f>"Norman"</f>
        <v>Norman</v>
      </c>
      <c r="B615">
        <v>0</v>
      </c>
      <c r="D615">
        <v>1</v>
      </c>
      <c r="E615">
        <v>21</v>
      </c>
      <c r="F615" s="1">
        <v>42634</v>
      </c>
      <c r="G615" s="1">
        <v>42641</v>
      </c>
      <c r="H615">
        <v>10</v>
      </c>
      <c r="I615">
        <v>68.84</v>
      </c>
      <c r="J615">
        <v>0</v>
      </c>
      <c r="K615">
        <v>35.362937899999999</v>
      </c>
      <c r="L615">
        <v>-97.236161600000003</v>
      </c>
      <c r="M615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615" s="5">
        <f>Table22[[#This Row],[Permit Approval Date]]-Table22[[#This Row],[Permit Submitted Date]]</f>
        <v>0</v>
      </c>
    </row>
    <row r="616" spans="1:14" hidden="1">
      <c r="A616" t="str">
        <f>"Norman"</f>
        <v>Norman</v>
      </c>
      <c r="B616">
        <v>0</v>
      </c>
      <c r="D616">
        <v>1</v>
      </c>
      <c r="E616">
        <v>21</v>
      </c>
      <c r="F616" s="1">
        <v>42649</v>
      </c>
      <c r="G616" s="1">
        <v>42649</v>
      </c>
      <c r="H616">
        <v>9</v>
      </c>
      <c r="I616">
        <v>74.239999999999995</v>
      </c>
      <c r="J616">
        <v>0</v>
      </c>
      <c r="K616">
        <v>35.102937899999993</v>
      </c>
      <c r="L616">
        <v>-97.756161599999999</v>
      </c>
      <c r="M616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616" s="5">
        <f>Table22[[#This Row],[Permit Approval Date]]-Table22[[#This Row],[Permit Submitted Date]]</f>
        <v>12</v>
      </c>
    </row>
    <row r="617" spans="1:14" hidden="1">
      <c r="A617" t="str">
        <f>"Norman"</f>
        <v>Norman</v>
      </c>
      <c r="B617">
        <v>0</v>
      </c>
      <c r="D617">
        <v>1</v>
      </c>
      <c r="E617">
        <v>21</v>
      </c>
      <c r="F617" s="1">
        <v>42650</v>
      </c>
      <c r="G617" s="1">
        <v>42650</v>
      </c>
      <c r="H617">
        <v>5</v>
      </c>
      <c r="I617">
        <v>49.56</v>
      </c>
      <c r="J617">
        <v>0</v>
      </c>
      <c r="K617">
        <v>35.232937899999996</v>
      </c>
      <c r="L617">
        <v>-97.006161599999999</v>
      </c>
      <c r="M617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17" s="5">
        <f>Table22[[#This Row],[Permit Approval Date]]-Table22[[#This Row],[Permit Submitted Date]]</f>
        <v>0</v>
      </c>
    </row>
    <row r="618" spans="1:14" hidden="1">
      <c r="A618" t="str">
        <f>"Norman"</f>
        <v>Norman</v>
      </c>
      <c r="B618">
        <v>0</v>
      </c>
      <c r="D618">
        <v>1</v>
      </c>
      <c r="E618">
        <v>21</v>
      </c>
      <c r="F618" s="1">
        <v>42654</v>
      </c>
      <c r="G618" s="1">
        <v>42654</v>
      </c>
      <c r="H618">
        <v>3</v>
      </c>
      <c r="I618">
        <v>25.32</v>
      </c>
      <c r="J618">
        <v>7.48</v>
      </c>
      <c r="K618">
        <v>34.962937899999993</v>
      </c>
      <c r="L618">
        <v>-97.966161600000007</v>
      </c>
      <c r="M618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618" s="5">
        <f>Table22[[#This Row],[Permit Approval Date]]-Table22[[#This Row],[Permit Submitted Date]]</f>
        <v>5</v>
      </c>
    </row>
    <row r="619" spans="1:14" hidden="1">
      <c r="A619" t="str">
        <f>"Norman"</f>
        <v>Norman</v>
      </c>
      <c r="B619">
        <v>0</v>
      </c>
      <c r="D619">
        <v>1</v>
      </c>
      <c r="E619">
        <v>21</v>
      </c>
      <c r="F619" s="1">
        <v>42671</v>
      </c>
      <c r="G619" s="1">
        <v>42676</v>
      </c>
      <c r="H619">
        <v>6</v>
      </c>
      <c r="I619">
        <v>33.08</v>
      </c>
      <c r="J619">
        <v>0</v>
      </c>
      <c r="K619">
        <v>35.282937899999993</v>
      </c>
      <c r="L619">
        <v>-96.756161599999999</v>
      </c>
      <c r="M619" s="5">
        <f>ACOS(COS(RADIANS(90-$P$2)) *COS(RADIANS(90-Table2248[[#This Row],[Latitude]])) +SIN(RADIANS(90-$P$2)) *SIN(RADIANS(90-Table2248[[#This Row],[Latitude]])) *COS(RADIANS($Q$2-Table2248[[#This Row],[Longitude]]))) *3958.756</f>
        <v>39.321591610794655</v>
      </c>
      <c r="N619" s="5">
        <f>Table22[[#This Row],[Permit Approval Date]]-Table22[[#This Row],[Permit Submitted Date]]</f>
        <v>0</v>
      </c>
    </row>
    <row r="620" spans="1:14" hidden="1">
      <c r="A620" t="str">
        <f>"Norman"</f>
        <v>Norman</v>
      </c>
      <c r="B620">
        <v>0</v>
      </c>
      <c r="D620">
        <v>1</v>
      </c>
      <c r="E620">
        <v>21</v>
      </c>
      <c r="F620" s="1">
        <v>42671</v>
      </c>
      <c r="G620" s="1">
        <v>42671</v>
      </c>
      <c r="H620">
        <v>4</v>
      </c>
      <c r="I620">
        <v>30.689999999999998</v>
      </c>
      <c r="J620">
        <v>0</v>
      </c>
      <c r="K620">
        <v>34.902937899999998</v>
      </c>
      <c r="L620">
        <v>-97.886161600000008</v>
      </c>
      <c r="M620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20" s="5">
        <f>Table22[[#This Row],[Permit Approval Date]]-Table22[[#This Row],[Permit Submitted Date]]</f>
        <v>0</v>
      </c>
    </row>
    <row r="621" spans="1:14" hidden="1">
      <c r="A621" t="str">
        <f>"Norman"</f>
        <v>Norman</v>
      </c>
      <c r="B621">
        <v>0</v>
      </c>
      <c r="D621">
        <v>1</v>
      </c>
      <c r="E621">
        <v>21</v>
      </c>
      <c r="F621" s="1">
        <v>42671</v>
      </c>
      <c r="G621" s="1">
        <v>42683</v>
      </c>
      <c r="H621">
        <v>3</v>
      </c>
      <c r="I621">
        <v>26.8</v>
      </c>
      <c r="J621">
        <v>0</v>
      </c>
      <c r="K621">
        <v>35.172937899999994</v>
      </c>
      <c r="L621">
        <v>-97.336161599999997</v>
      </c>
      <c r="M621" s="5">
        <f>ACOS(COS(RADIANS(90-$P$2)) *COS(RADIANS(90-Table2248[[#This Row],[Latitude]])) +SIN(RADIANS(90-$P$2)) *SIN(RADIANS(90-Table2248[[#This Row],[Latitude]])) *COS(RADIANS($Q$2-Table2248[[#This Row],[Longitude]]))) *3958.756</f>
        <v>6.6439574838635096</v>
      </c>
      <c r="N621" s="5">
        <f>Table22[[#This Row],[Permit Approval Date]]-Table22[[#This Row],[Permit Submitted Date]]</f>
        <v>0</v>
      </c>
    </row>
    <row r="622" spans="1:14" hidden="1">
      <c r="A622" t="str">
        <f>"Norman"</f>
        <v>Norman</v>
      </c>
      <c r="B622">
        <v>0</v>
      </c>
      <c r="D622">
        <v>1</v>
      </c>
      <c r="E622">
        <v>21</v>
      </c>
      <c r="F622" s="1">
        <v>42675</v>
      </c>
      <c r="G622" s="1">
        <v>42675</v>
      </c>
      <c r="H622">
        <v>3</v>
      </c>
      <c r="I622">
        <v>24.85</v>
      </c>
      <c r="J622">
        <v>0</v>
      </c>
      <c r="K622">
        <v>34.902937899999998</v>
      </c>
      <c r="L622">
        <v>-97.886161600000008</v>
      </c>
      <c r="M622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22" s="5">
        <f>Table22[[#This Row],[Permit Approval Date]]-Table22[[#This Row],[Permit Submitted Date]]</f>
        <v>0</v>
      </c>
    </row>
    <row r="623" spans="1:14" hidden="1">
      <c r="A623" t="str">
        <f>"Norman"</f>
        <v>Norman</v>
      </c>
      <c r="B623">
        <v>0</v>
      </c>
      <c r="D623">
        <v>1</v>
      </c>
      <c r="E623">
        <v>21</v>
      </c>
      <c r="F623" s="1">
        <v>42676</v>
      </c>
      <c r="G623" s="1">
        <v>42682</v>
      </c>
      <c r="H623">
        <v>4</v>
      </c>
      <c r="I623">
        <v>32.299999999999997</v>
      </c>
      <c r="J623">
        <v>0</v>
      </c>
      <c r="K623">
        <v>35.482937899999996</v>
      </c>
      <c r="L623">
        <v>-97.206161600000001</v>
      </c>
      <c r="M623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623" s="5">
        <f>Table22[[#This Row],[Permit Approval Date]]-Table22[[#This Row],[Permit Submitted Date]]</f>
        <v>0</v>
      </c>
    </row>
    <row r="624" spans="1:14" hidden="1">
      <c r="A624" t="str">
        <f>"Norman"</f>
        <v>Norman</v>
      </c>
      <c r="B624">
        <v>0</v>
      </c>
      <c r="D624">
        <v>1</v>
      </c>
      <c r="E624">
        <v>21</v>
      </c>
      <c r="F624" s="1">
        <v>42688</v>
      </c>
      <c r="G624" s="1">
        <v>42695</v>
      </c>
      <c r="H624">
        <v>6</v>
      </c>
      <c r="I624">
        <v>55.070000000000007</v>
      </c>
      <c r="J624">
        <v>0</v>
      </c>
      <c r="K624">
        <v>36.292937899999998</v>
      </c>
      <c r="L624">
        <v>-97.566161600000001</v>
      </c>
      <c r="M624" s="5">
        <f>ACOS(COS(RADIANS(90-$P$2)) *COS(RADIANS(90-Table2248[[#This Row],[Latitude]])) +SIN(RADIANS(90-$P$2)) *SIN(RADIANS(90-Table2248[[#This Row],[Latitude]])) *COS(RADIANS($Q$2-Table2248[[#This Row],[Longitude]]))) *3958.756</f>
        <v>75.393953636815993</v>
      </c>
      <c r="N624" s="5">
        <f>Table22[[#This Row],[Permit Approval Date]]-Table22[[#This Row],[Permit Submitted Date]]</f>
        <v>2</v>
      </c>
    </row>
    <row r="625" spans="1:14" hidden="1">
      <c r="A625" t="str">
        <f>"Norman"</f>
        <v>Norman</v>
      </c>
      <c r="B625">
        <v>0</v>
      </c>
      <c r="D625">
        <v>1</v>
      </c>
      <c r="E625">
        <v>21</v>
      </c>
      <c r="F625" s="1">
        <v>42697</v>
      </c>
      <c r="G625" s="1">
        <v>42706</v>
      </c>
      <c r="H625">
        <v>4</v>
      </c>
      <c r="I625">
        <v>23.78</v>
      </c>
      <c r="J625">
        <v>0</v>
      </c>
      <c r="K625">
        <v>35.242937899999994</v>
      </c>
      <c r="L625">
        <v>-97.636161600000008</v>
      </c>
      <c r="M625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625" s="5">
        <f>Table22[[#This Row],[Permit Approval Date]]-Table22[[#This Row],[Permit Submitted Date]]</f>
        <v>0</v>
      </c>
    </row>
    <row r="626" spans="1:14" hidden="1">
      <c r="A626" t="str">
        <f>"Norman"</f>
        <v>Norman</v>
      </c>
      <c r="B626">
        <v>0</v>
      </c>
      <c r="D626">
        <v>1</v>
      </c>
      <c r="E626">
        <v>21</v>
      </c>
      <c r="F626" s="1">
        <v>42702</v>
      </c>
      <c r="G626" s="1">
        <v>42709</v>
      </c>
      <c r="H626">
        <v>6</v>
      </c>
      <c r="I626">
        <v>36.76</v>
      </c>
      <c r="J626">
        <v>0</v>
      </c>
      <c r="K626">
        <v>34.942937899999997</v>
      </c>
      <c r="L626">
        <v>-97.766161600000004</v>
      </c>
      <c r="M626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626" s="5">
        <f>Table22[[#This Row],[Permit Approval Date]]-Table22[[#This Row],[Permit Submitted Date]]</f>
        <v>14</v>
      </c>
    </row>
    <row r="627" spans="1:14" hidden="1">
      <c r="A627" t="str">
        <f>"Norman"</f>
        <v>Norman</v>
      </c>
      <c r="B627">
        <v>0</v>
      </c>
      <c r="D627">
        <v>1</v>
      </c>
      <c r="E627">
        <v>21</v>
      </c>
      <c r="F627" s="1">
        <v>42723</v>
      </c>
      <c r="G627" s="1">
        <v>42723</v>
      </c>
      <c r="H627">
        <v>2</v>
      </c>
      <c r="I627">
        <v>22.03</v>
      </c>
      <c r="J627">
        <v>0</v>
      </c>
      <c r="K627">
        <v>35.472937899999998</v>
      </c>
      <c r="L627">
        <v>-97.026161599999995</v>
      </c>
      <c r="M627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627" s="5">
        <f>Table22[[#This Row],[Permit Approval Date]]-Table22[[#This Row],[Permit Submitted Date]]</f>
        <v>15</v>
      </c>
    </row>
    <row r="628" spans="1:14" hidden="1">
      <c r="A628" t="str">
        <f>"Norman"</f>
        <v>Norman</v>
      </c>
      <c r="B628">
        <v>0</v>
      </c>
      <c r="D628">
        <v>1</v>
      </c>
      <c r="E628">
        <v>21</v>
      </c>
      <c r="F628" s="1">
        <v>42725</v>
      </c>
      <c r="G628" s="1">
        <v>42739</v>
      </c>
      <c r="H628">
        <v>6</v>
      </c>
      <c r="I628">
        <v>37.65</v>
      </c>
      <c r="J628">
        <v>6.07</v>
      </c>
      <c r="K628">
        <v>34.982937899999996</v>
      </c>
      <c r="L628">
        <v>-97.466161600000007</v>
      </c>
      <c r="M628" s="5">
        <f>ACOS(COS(RADIANS(90-$P$2)) *COS(RADIANS(90-Table2248[[#This Row],[Latitude]])) +SIN(RADIANS(90-$P$2)) *SIN(RADIANS(90-Table2248[[#This Row],[Latitude]])) *COS(RADIANS($Q$2-Table2248[[#This Row],[Longitude]]))) *3958.756</f>
        <v>15.45640450533976</v>
      </c>
      <c r="N628" s="5">
        <f>Table22[[#This Row],[Permit Approval Date]]-Table22[[#This Row],[Permit Submitted Date]]</f>
        <v>10</v>
      </c>
    </row>
    <row r="629" spans="1:14" hidden="1">
      <c r="A629" t="str">
        <f>"Norman"</f>
        <v>Norman</v>
      </c>
      <c r="B629">
        <v>0</v>
      </c>
      <c r="D629">
        <v>1</v>
      </c>
      <c r="E629">
        <v>21</v>
      </c>
      <c r="F629" s="1">
        <v>42738</v>
      </c>
      <c r="G629" s="1">
        <v>42738</v>
      </c>
      <c r="H629">
        <v>11</v>
      </c>
      <c r="I629">
        <v>87.13000000000001</v>
      </c>
      <c r="J629">
        <v>0</v>
      </c>
      <c r="K629">
        <v>35.282937899999993</v>
      </c>
      <c r="L629">
        <v>-96.756161599999999</v>
      </c>
      <c r="M629" s="5">
        <f>ACOS(COS(RADIANS(90-$P$2)) *COS(RADIANS(90-Table2248[[#This Row],[Latitude]])) +SIN(RADIANS(90-$P$2)) *SIN(RADIANS(90-Table2248[[#This Row],[Latitude]])) *COS(RADIANS($Q$2-Table2248[[#This Row],[Longitude]]))) *3958.756</f>
        <v>39.321591610794655</v>
      </c>
      <c r="N629" s="5">
        <f>Table22[[#This Row],[Permit Approval Date]]-Table22[[#This Row],[Permit Submitted Date]]</f>
        <v>0</v>
      </c>
    </row>
    <row r="630" spans="1:14">
      <c r="A630" t="str">
        <f>"Norman"</f>
        <v>Norman</v>
      </c>
      <c r="B630">
        <v>1</v>
      </c>
      <c r="D630">
        <v>1</v>
      </c>
      <c r="E630">
        <v>21</v>
      </c>
      <c r="F630" s="1">
        <v>42758</v>
      </c>
      <c r="G630" s="1">
        <v>42765</v>
      </c>
      <c r="H630">
        <v>9</v>
      </c>
      <c r="I630">
        <v>62.93</v>
      </c>
      <c r="J630">
        <v>0</v>
      </c>
      <c r="K630">
        <v>35.273205600000004</v>
      </c>
      <c r="L630">
        <v>-97.698782399999999</v>
      </c>
      <c r="M630" s="5">
        <f>ACOS(COS(RADIANS(90-$P$2)) *COS(RADIANS(90-Table2248[[#This Row],[Latitude]])) +SIN(RADIANS(90-$P$2)) *SIN(RADIANS(90-Table2248[[#This Row],[Latitude]])) *COS(RADIANS($Q$2-Table2248[[#This Row],[Longitude]]))) *3958.756</f>
        <v>14.966977076035699</v>
      </c>
      <c r="N630" s="5">
        <f>Table22[[#This Row],[Permit Approval Date]]-Table22[[#This Row],[Permit Submitted Date]]</f>
        <v>2</v>
      </c>
    </row>
    <row r="631" spans="1:14" hidden="1">
      <c r="A631" t="str">
        <f>"Norman"</f>
        <v>Norman</v>
      </c>
      <c r="B631">
        <v>0</v>
      </c>
      <c r="D631">
        <v>1</v>
      </c>
      <c r="E631">
        <v>21</v>
      </c>
      <c r="F631" s="1">
        <v>42759</v>
      </c>
      <c r="G631" s="1">
        <v>42775</v>
      </c>
      <c r="H631">
        <v>8</v>
      </c>
      <c r="I631">
        <v>57.89</v>
      </c>
      <c r="J631">
        <v>2.4300000000000002</v>
      </c>
      <c r="K631">
        <v>35.132937899999995</v>
      </c>
      <c r="L631">
        <v>-97.326161600000006</v>
      </c>
      <c r="M631" s="5">
        <f>ACOS(COS(RADIANS(90-$P$2)) *COS(RADIANS(90-Table2248[[#This Row],[Latitude]])) +SIN(RADIANS(90-$P$2)) *SIN(RADIANS(90-Table2248[[#This Row],[Latitude]])) *COS(RADIANS($Q$2-Table2248[[#This Row],[Longitude]]))) *3958.756</f>
        <v>8.4746053013923888</v>
      </c>
      <c r="N631" s="5">
        <f>Table22[[#This Row],[Permit Approval Date]]-Table22[[#This Row],[Permit Submitted Date]]</f>
        <v>9</v>
      </c>
    </row>
    <row r="632" spans="1:14" hidden="1">
      <c r="A632" t="str">
        <f>"Norman"</f>
        <v>Norman</v>
      </c>
      <c r="B632">
        <v>0</v>
      </c>
      <c r="D632">
        <v>1</v>
      </c>
      <c r="E632">
        <v>21</v>
      </c>
      <c r="F632" s="1">
        <v>42760</v>
      </c>
      <c r="G632" s="1">
        <v>42760</v>
      </c>
      <c r="H632">
        <v>4</v>
      </c>
      <c r="I632">
        <v>38.11</v>
      </c>
      <c r="J632">
        <v>0</v>
      </c>
      <c r="K632">
        <v>35.232937899999996</v>
      </c>
      <c r="L632">
        <v>-97.006161599999999</v>
      </c>
      <c r="M632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32" s="5">
        <f>Table22[[#This Row],[Permit Approval Date]]-Table22[[#This Row],[Permit Submitted Date]]</f>
        <v>0</v>
      </c>
    </row>
    <row r="633" spans="1:14" hidden="1">
      <c r="A633" t="str">
        <f>"Norman"</f>
        <v>Norman</v>
      </c>
      <c r="B633">
        <v>0</v>
      </c>
      <c r="D633">
        <v>1</v>
      </c>
      <c r="E633">
        <v>21</v>
      </c>
      <c r="F633" s="1">
        <v>42789</v>
      </c>
      <c r="G633" s="1">
        <v>42810</v>
      </c>
      <c r="H633">
        <v>4</v>
      </c>
      <c r="I633">
        <v>35.83</v>
      </c>
      <c r="J633">
        <v>0</v>
      </c>
      <c r="K633">
        <v>35.602937899999993</v>
      </c>
      <c r="L633">
        <v>-97.566161600000001</v>
      </c>
      <c r="M633" s="5">
        <f>ACOS(COS(RADIANS(90-$P$2)) *COS(RADIANS(90-Table2248[[#This Row],[Latitude]])) +SIN(RADIANS(90-$P$2)) *SIN(RADIANS(90-Table2248[[#This Row],[Latitude]])) *COS(RADIANS($Q$2-Table2248[[#This Row],[Longitude]]))) *3958.756</f>
        <v>28.23532465775164</v>
      </c>
      <c r="N633" s="5">
        <f>Table22[[#This Row],[Permit Approval Date]]-Table22[[#This Row],[Permit Submitted Date]]</f>
        <v>12</v>
      </c>
    </row>
    <row r="634" spans="1:14">
      <c r="A634" t="str">
        <f>"Norman"</f>
        <v>Norman</v>
      </c>
      <c r="B634">
        <v>1</v>
      </c>
      <c r="C634">
        <v>1</v>
      </c>
      <c r="D634">
        <v>1</v>
      </c>
      <c r="E634">
        <v>21</v>
      </c>
      <c r="F634" s="1">
        <v>42808</v>
      </c>
      <c r="G634" s="1">
        <v>42816</v>
      </c>
      <c r="H634">
        <v>7</v>
      </c>
      <c r="I634">
        <v>45.8</v>
      </c>
      <c r="J634">
        <v>8</v>
      </c>
      <c r="K634">
        <v>35.203205600000004</v>
      </c>
      <c r="L634">
        <v>-97.608782399999996</v>
      </c>
      <c r="M634" s="5">
        <f>ACOS(COS(RADIANS(90-$P$2)) *COS(RADIANS(90-Table2248[[#This Row],[Latitude]])) +SIN(RADIANS(90-$P$2)) *SIN(RADIANS(90-Table2248[[#This Row],[Latitude]])) *COS(RADIANS($Q$2-Table2248[[#This Row],[Longitude]]))) *3958.756</f>
        <v>9.1572390922930982</v>
      </c>
      <c r="N634" s="5">
        <f>Table22[[#This Row],[Permit Approval Date]]-Table22[[#This Row],[Permit Submitted Date]]</f>
        <v>0</v>
      </c>
    </row>
    <row r="635" spans="1:14">
      <c r="A635" t="str">
        <f>"Norman"</f>
        <v>Norman</v>
      </c>
      <c r="B635">
        <v>1</v>
      </c>
      <c r="C635">
        <v>1</v>
      </c>
      <c r="D635">
        <v>1</v>
      </c>
      <c r="E635">
        <v>21</v>
      </c>
      <c r="F635" s="1">
        <v>42810</v>
      </c>
      <c r="G635" s="1">
        <v>42823</v>
      </c>
      <c r="H635">
        <v>21</v>
      </c>
      <c r="I635">
        <v>115.92000000000002</v>
      </c>
      <c r="J635">
        <v>19.68</v>
      </c>
      <c r="K635">
        <v>35.460556999999994</v>
      </c>
      <c r="L635">
        <v>-97.450181399999991</v>
      </c>
      <c r="M635" s="5">
        <f>ACOS(COS(RADIANS(90-$P$2)) *COS(RADIANS(90-Table2248[[#This Row],[Latitude]])) +SIN(RADIANS(90-$P$2)) *SIN(RADIANS(90-Table2248[[#This Row],[Latitude]])) *COS(RADIANS($Q$2-Table2248[[#This Row],[Longitude]]))) *3958.756</f>
        <v>17.584568978340268</v>
      </c>
      <c r="N635" s="5">
        <f>Table22[[#This Row],[Permit Approval Date]]-Table22[[#This Row],[Permit Submitted Date]]</f>
        <v>12</v>
      </c>
    </row>
    <row r="636" spans="1:14" hidden="1">
      <c r="A636" t="str">
        <f>"Norman"</f>
        <v>Norman</v>
      </c>
      <c r="B636">
        <v>0</v>
      </c>
      <c r="D636">
        <v>1</v>
      </c>
      <c r="E636">
        <v>21</v>
      </c>
      <c r="F636" s="1">
        <v>42814</v>
      </c>
      <c r="G636" s="1">
        <v>42814</v>
      </c>
      <c r="H636">
        <v>6</v>
      </c>
      <c r="I636">
        <v>39.049999999999997</v>
      </c>
      <c r="J636">
        <v>0</v>
      </c>
      <c r="K636">
        <v>35.602937899999993</v>
      </c>
      <c r="L636">
        <v>-97.566161600000001</v>
      </c>
      <c r="M636" s="5">
        <f>ACOS(COS(RADIANS(90-$P$2)) *COS(RADIANS(90-Table2248[[#This Row],[Latitude]])) +SIN(RADIANS(90-$P$2)) *SIN(RADIANS(90-Table2248[[#This Row],[Latitude]])) *COS(RADIANS($Q$2-Table2248[[#This Row],[Longitude]]))) *3958.756</f>
        <v>28.23532465775164</v>
      </c>
      <c r="N636" s="5">
        <f>Table22[[#This Row],[Permit Approval Date]]-Table22[[#This Row],[Permit Submitted Date]]</f>
        <v>0</v>
      </c>
    </row>
    <row r="637" spans="1:14">
      <c r="A637" t="str">
        <f>"Norman"</f>
        <v>Norman</v>
      </c>
      <c r="B637">
        <v>1</v>
      </c>
      <c r="D637">
        <v>1</v>
      </c>
      <c r="E637">
        <v>21</v>
      </c>
      <c r="F637" s="1">
        <v>42816</v>
      </c>
      <c r="G637" s="1">
        <v>42838</v>
      </c>
      <c r="H637">
        <v>5</v>
      </c>
      <c r="I637">
        <v>45.980000000000004</v>
      </c>
      <c r="J637">
        <v>0</v>
      </c>
      <c r="K637">
        <v>35.6402961</v>
      </c>
      <c r="L637">
        <v>-96.926200200000011</v>
      </c>
      <c r="M637" s="5">
        <f>ACOS(COS(RADIANS(90-$P$2)) *COS(RADIANS(90-Table2248[[#This Row],[Latitude]])) +SIN(RADIANS(90-$P$2)) *SIN(RADIANS(90-Table2248[[#This Row],[Latitude]])) *COS(RADIANS($Q$2-Table2248[[#This Row],[Longitude]]))) *3958.756</f>
        <v>41.936824540572388</v>
      </c>
      <c r="N637" s="5">
        <f>Table22[[#This Row],[Permit Approval Date]]-Table22[[#This Row],[Permit Submitted Date]]</f>
        <v>0</v>
      </c>
    </row>
    <row r="638" spans="1:14">
      <c r="A638" t="str">
        <f>"Norman"</f>
        <v>Norman</v>
      </c>
      <c r="B638">
        <v>1</v>
      </c>
      <c r="C638">
        <v>1</v>
      </c>
      <c r="D638">
        <v>1</v>
      </c>
      <c r="E638">
        <v>21</v>
      </c>
      <c r="F638" s="1">
        <v>42816</v>
      </c>
      <c r="G638" s="1">
        <v>42837</v>
      </c>
      <c r="H638">
        <v>24</v>
      </c>
      <c r="I638">
        <v>174.58999999999997</v>
      </c>
      <c r="J638">
        <v>10.029999999999999</v>
      </c>
      <c r="K638">
        <v>35.1802961</v>
      </c>
      <c r="L638">
        <v>-96.506200199999995</v>
      </c>
      <c r="M638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638" s="5">
        <f>Table22[[#This Row],[Permit Approval Date]]-Table22[[#This Row],[Permit Submitted Date]]</f>
        <v>0</v>
      </c>
    </row>
    <row r="639" spans="1:14" hidden="1">
      <c r="A639" t="str">
        <f>"Norman"</f>
        <v>Norman</v>
      </c>
      <c r="B639">
        <v>0</v>
      </c>
      <c r="C639">
        <v>1</v>
      </c>
      <c r="D639">
        <v>1</v>
      </c>
      <c r="E639">
        <v>21</v>
      </c>
      <c r="F639" s="1">
        <v>42838</v>
      </c>
      <c r="G639" s="1">
        <v>42838</v>
      </c>
      <c r="H639">
        <v>7</v>
      </c>
      <c r="I639">
        <v>43.730000000000004</v>
      </c>
      <c r="J639">
        <v>22.75</v>
      </c>
      <c r="K639">
        <v>34.902937899999998</v>
      </c>
      <c r="L639">
        <v>-97.886161600000008</v>
      </c>
      <c r="M639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39" s="5">
        <f>Table22[[#This Row],[Permit Approval Date]]-Table22[[#This Row],[Permit Submitted Date]]</f>
        <v>17</v>
      </c>
    </row>
    <row r="640" spans="1:14" hidden="1">
      <c r="A640" t="str">
        <f>"Norman"</f>
        <v>Norman</v>
      </c>
      <c r="B640">
        <v>0</v>
      </c>
      <c r="D640">
        <v>1</v>
      </c>
      <c r="E640">
        <v>21</v>
      </c>
      <c r="F640" s="1">
        <v>42838</v>
      </c>
      <c r="G640" s="1">
        <v>42838</v>
      </c>
      <c r="H640">
        <v>3</v>
      </c>
      <c r="I640">
        <v>24</v>
      </c>
      <c r="J640">
        <v>0</v>
      </c>
      <c r="K640">
        <v>34.902937899999998</v>
      </c>
      <c r="L640">
        <v>-97.886161600000008</v>
      </c>
      <c r="M640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40" s="5">
        <f>Table22[[#This Row],[Permit Approval Date]]-Table22[[#This Row],[Permit Submitted Date]]</f>
        <v>7</v>
      </c>
    </row>
    <row r="641" spans="1:14" hidden="1">
      <c r="A641" t="str">
        <f>"Norman"</f>
        <v>Norman</v>
      </c>
      <c r="B641">
        <v>0</v>
      </c>
      <c r="D641">
        <v>1</v>
      </c>
      <c r="E641">
        <v>21</v>
      </c>
      <c r="F641" s="1">
        <v>42844</v>
      </c>
      <c r="G641" s="1">
        <v>42846</v>
      </c>
      <c r="H641">
        <v>3</v>
      </c>
      <c r="I641">
        <v>25.17</v>
      </c>
      <c r="J641">
        <v>0</v>
      </c>
      <c r="K641">
        <v>35.362937899999999</v>
      </c>
      <c r="L641">
        <v>-97.236161600000003</v>
      </c>
      <c r="M641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641" s="5">
        <f>Table22[[#This Row],[Permit Approval Date]]-Table22[[#This Row],[Permit Submitted Date]]</f>
        <v>14</v>
      </c>
    </row>
    <row r="642" spans="1:14" hidden="1">
      <c r="A642" t="str">
        <f>"Norman"</f>
        <v>Norman</v>
      </c>
      <c r="B642">
        <v>0</v>
      </c>
      <c r="D642">
        <v>1</v>
      </c>
      <c r="E642">
        <v>21</v>
      </c>
      <c r="F642" s="1">
        <v>42858</v>
      </c>
      <c r="G642" s="1">
        <v>42858</v>
      </c>
      <c r="H642">
        <v>3</v>
      </c>
      <c r="I642">
        <v>27.17</v>
      </c>
      <c r="J642">
        <v>0</v>
      </c>
      <c r="K642">
        <v>35.232937899999996</v>
      </c>
      <c r="L642">
        <v>-97.006161599999999</v>
      </c>
      <c r="M642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42" s="5">
        <f>Table22[[#This Row],[Permit Approval Date]]-Table22[[#This Row],[Permit Submitted Date]]</f>
        <v>0</v>
      </c>
    </row>
    <row r="643" spans="1:14" hidden="1">
      <c r="A643" t="str">
        <f>"Norman"</f>
        <v>Norman</v>
      </c>
      <c r="B643">
        <v>0</v>
      </c>
      <c r="D643">
        <v>1</v>
      </c>
      <c r="E643">
        <v>21</v>
      </c>
      <c r="F643" s="1">
        <v>42865</v>
      </c>
      <c r="G643" s="1">
        <v>42865</v>
      </c>
      <c r="H643">
        <v>4</v>
      </c>
      <c r="I643">
        <v>34.78</v>
      </c>
      <c r="J643">
        <v>0</v>
      </c>
      <c r="K643">
        <v>35.552937899999996</v>
      </c>
      <c r="L643">
        <v>-97.046161600000005</v>
      </c>
      <c r="M643" s="5">
        <f>ACOS(COS(RADIANS(90-$P$2)) *COS(RADIANS(90-Table2248[[#This Row],[Latitude]])) +SIN(RADIANS(90-$P$2)) *SIN(RADIANS(90-Table2248[[#This Row],[Latitude]])) *COS(RADIANS($Q$2-Table2248[[#This Row],[Longitude]]))) *3958.756</f>
        <v>32.913658964668713</v>
      </c>
      <c r="N643" s="5">
        <f>Table22[[#This Row],[Permit Approval Date]]-Table22[[#This Row],[Permit Submitted Date]]</f>
        <v>0</v>
      </c>
    </row>
    <row r="644" spans="1:14" hidden="1">
      <c r="A644" t="str">
        <f>"Norman"</f>
        <v>Norman</v>
      </c>
      <c r="B644">
        <v>0</v>
      </c>
      <c r="D644">
        <v>1</v>
      </c>
      <c r="E644">
        <v>21</v>
      </c>
      <c r="F644" s="1">
        <v>42872</v>
      </c>
      <c r="G644" s="1">
        <v>42872</v>
      </c>
      <c r="H644">
        <v>9</v>
      </c>
      <c r="I644">
        <v>80.180000000000007</v>
      </c>
      <c r="J644">
        <v>4</v>
      </c>
      <c r="K644">
        <v>35.232937899999996</v>
      </c>
      <c r="L644">
        <v>-97.006161599999999</v>
      </c>
      <c r="M644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44" s="5">
        <f>Table22[[#This Row],[Permit Approval Date]]-Table22[[#This Row],[Permit Submitted Date]]</f>
        <v>4</v>
      </c>
    </row>
    <row r="645" spans="1:14">
      <c r="A645" t="str">
        <f>"Norman"</f>
        <v>Norman</v>
      </c>
      <c r="B645">
        <v>1</v>
      </c>
      <c r="D645">
        <v>2</v>
      </c>
      <c r="E645">
        <v>21</v>
      </c>
      <c r="F645" s="1">
        <v>42880</v>
      </c>
      <c r="G645" s="1">
        <v>42906</v>
      </c>
      <c r="H645">
        <v>14</v>
      </c>
      <c r="I645">
        <v>112.09</v>
      </c>
      <c r="J645">
        <v>0</v>
      </c>
      <c r="K645">
        <v>35.200296100000003</v>
      </c>
      <c r="L645">
        <v>-97.456200200000012</v>
      </c>
      <c r="M645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645" s="5">
        <f>Table22[[#This Row],[Permit Approval Date]]-Table22[[#This Row],[Permit Submitted Date]]</f>
        <v>0</v>
      </c>
    </row>
    <row r="646" spans="1:14">
      <c r="A646" t="str">
        <f>"Norman"</f>
        <v>Norman</v>
      </c>
      <c r="B646">
        <v>1</v>
      </c>
      <c r="D646">
        <v>1</v>
      </c>
      <c r="E646">
        <v>21</v>
      </c>
      <c r="F646" s="1">
        <v>42885</v>
      </c>
      <c r="G646" s="1">
        <v>42900</v>
      </c>
      <c r="H646">
        <v>6</v>
      </c>
      <c r="I646">
        <v>52.190000000000005</v>
      </c>
      <c r="J646">
        <v>0</v>
      </c>
      <c r="K646">
        <v>35.232937899999996</v>
      </c>
      <c r="L646">
        <v>-97.006161599999999</v>
      </c>
      <c r="M646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46" s="5">
        <f>Table22[[#This Row],[Permit Approval Date]]-Table22[[#This Row],[Permit Submitted Date]]</f>
        <v>8</v>
      </c>
    </row>
    <row r="647" spans="1:14">
      <c r="A647" t="str">
        <f>"Norman"</f>
        <v>Norman</v>
      </c>
      <c r="B647">
        <v>1</v>
      </c>
      <c r="D647">
        <v>1</v>
      </c>
      <c r="E647">
        <v>21</v>
      </c>
      <c r="F647" s="1">
        <v>42885</v>
      </c>
      <c r="G647" s="1">
        <v>42900</v>
      </c>
      <c r="H647">
        <v>6</v>
      </c>
      <c r="I647">
        <v>52.19</v>
      </c>
      <c r="J647">
        <v>0</v>
      </c>
      <c r="K647">
        <v>35.232937899999996</v>
      </c>
      <c r="L647">
        <v>-97.006161599999999</v>
      </c>
      <c r="M647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47" s="5">
        <f>Table22[[#This Row],[Permit Approval Date]]-Table22[[#This Row],[Permit Submitted Date]]</f>
        <v>9</v>
      </c>
    </row>
    <row r="648" spans="1:14" hidden="1">
      <c r="A648" t="str">
        <f>"Norman"</f>
        <v>Norman</v>
      </c>
      <c r="B648">
        <v>0</v>
      </c>
      <c r="D648">
        <v>1</v>
      </c>
      <c r="E648">
        <v>21</v>
      </c>
      <c r="F648" s="1">
        <v>42887</v>
      </c>
      <c r="G648" s="1">
        <v>42894</v>
      </c>
      <c r="H648">
        <v>5</v>
      </c>
      <c r="I648">
        <v>37.5</v>
      </c>
      <c r="J648">
        <v>0</v>
      </c>
      <c r="K648">
        <v>35.482937899999996</v>
      </c>
      <c r="L648">
        <v>-97.206161600000001</v>
      </c>
      <c r="M648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648" s="5">
        <f>Table22[[#This Row],[Permit Approval Date]]-Table22[[#This Row],[Permit Submitted Date]]</f>
        <v>9</v>
      </c>
    </row>
    <row r="649" spans="1:14" hidden="1">
      <c r="A649" t="str">
        <f>"Norman"</f>
        <v>Norman</v>
      </c>
      <c r="B649">
        <v>0</v>
      </c>
      <c r="D649">
        <v>1</v>
      </c>
      <c r="E649">
        <v>21</v>
      </c>
      <c r="F649" s="1">
        <v>42898</v>
      </c>
      <c r="G649" s="1">
        <v>42899</v>
      </c>
      <c r="H649">
        <v>6</v>
      </c>
      <c r="I649">
        <v>55.49</v>
      </c>
      <c r="J649">
        <v>0</v>
      </c>
      <c r="K649">
        <v>35.632937899999995</v>
      </c>
      <c r="L649">
        <v>-97.506161599999999</v>
      </c>
      <c r="M649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649" s="5">
        <f>Table22[[#This Row],[Permit Approval Date]]-Table22[[#This Row],[Permit Submitted Date]]</f>
        <v>9</v>
      </c>
    </row>
    <row r="650" spans="1:14" hidden="1">
      <c r="A650" t="str">
        <f>"Norman"</f>
        <v>Norman</v>
      </c>
      <c r="B650">
        <v>0</v>
      </c>
      <c r="D650">
        <v>1</v>
      </c>
      <c r="E650">
        <v>21</v>
      </c>
      <c r="F650" s="1">
        <v>42899</v>
      </c>
      <c r="G650" s="1">
        <v>42899</v>
      </c>
      <c r="H650">
        <v>5</v>
      </c>
      <c r="I650">
        <v>42.370000000000005</v>
      </c>
      <c r="J650">
        <v>0</v>
      </c>
      <c r="K650">
        <v>34.902937899999998</v>
      </c>
      <c r="L650">
        <v>-97.886161600000008</v>
      </c>
      <c r="M650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50" s="5">
        <f>Table22[[#This Row],[Permit Approval Date]]-Table22[[#This Row],[Permit Submitted Date]]</f>
        <v>8</v>
      </c>
    </row>
    <row r="651" spans="1:14" hidden="1">
      <c r="A651" t="str">
        <f>"Norman"</f>
        <v>Norman</v>
      </c>
      <c r="B651">
        <v>0</v>
      </c>
      <c r="D651">
        <v>1</v>
      </c>
      <c r="E651">
        <v>21</v>
      </c>
      <c r="F651" s="1">
        <v>42919</v>
      </c>
      <c r="G651" s="1">
        <v>42926</v>
      </c>
      <c r="H651">
        <v>4</v>
      </c>
      <c r="I651">
        <v>31.12</v>
      </c>
      <c r="J651">
        <v>0</v>
      </c>
      <c r="K651">
        <v>35.112937899999999</v>
      </c>
      <c r="L651">
        <v>-97.386161600000008</v>
      </c>
      <c r="M651" s="5">
        <f>ACOS(COS(RADIANS(90-$P$2)) *COS(RADIANS(90-Table2248[[#This Row],[Latitude]])) +SIN(RADIANS(90-$P$2)) *SIN(RADIANS(90-Table2248[[#This Row],[Latitude]])) *COS(RADIANS($Q$2-Table2248[[#This Row],[Longitude]]))) *3958.756</f>
        <v>7.2848211017391202</v>
      </c>
      <c r="N651" s="5">
        <f>Table22[[#This Row],[Permit Approval Date]]-Table22[[#This Row],[Permit Submitted Date]]</f>
        <v>2</v>
      </c>
    </row>
    <row r="652" spans="1:14">
      <c r="A652" t="str">
        <f>"Norman"</f>
        <v>Norman</v>
      </c>
      <c r="B652">
        <v>1</v>
      </c>
      <c r="D652">
        <v>1</v>
      </c>
      <c r="E652">
        <v>21</v>
      </c>
      <c r="F652" s="1">
        <v>42932</v>
      </c>
      <c r="G652" s="1">
        <v>42934</v>
      </c>
      <c r="H652">
        <v>5</v>
      </c>
      <c r="I652">
        <v>51.1</v>
      </c>
      <c r="J652">
        <v>0</v>
      </c>
      <c r="K652">
        <v>35.028142000000003</v>
      </c>
      <c r="L652">
        <v>-97.255610999999988</v>
      </c>
      <c r="M652" s="5">
        <f>ACOS(COS(RADIANS(90-$P$2)) *COS(RADIANS(90-Table2248[[#This Row],[Latitude]])) +SIN(RADIANS(90-$P$2)) *SIN(RADIANS(90-Table2248[[#This Row],[Latitude]])) *COS(RADIANS($Q$2-Table2248[[#This Row],[Longitude]]))) *3958.756</f>
        <v>16.360536167469984</v>
      </c>
      <c r="N652" s="5">
        <f>Table22[[#This Row],[Permit Approval Date]]-Table22[[#This Row],[Permit Submitted Date]]</f>
        <v>9</v>
      </c>
    </row>
    <row r="653" spans="1:14">
      <c r="A653" t="str">
        <f>"Norman"</f>
        <v>Norman</v>
      </c>
      <c r="B653">
        <v>1</v>
      </c>
      <c r="D653">
        <v>2</v>
      </c>
      <c r="E653">
        <v>21</v>
      </c>
      <c r="F653" s="1">
        <v>42936</v>
      </c>
      <c r="G653" s="1">
        <v>42936</v>
      </c>
      <c r="H653">
        <v>16</v>
      </c>
      <c r="I653">
        <v>140.88999999999999</v>
      </c>
      <c r="J653">
        <v>0</v>
      </c>
      <c r="K653">
        <v>35.160556999999997</v>
      </c>
      <c r="L653">
        <v>-97.320181399999996</v>
      </c>
      <c r="M653" s="5">
        <f>ACOS(COS(RADIANS(90-$P$2)) *COS(RADIANS(90-Table2248[[#This Row],[Latitude]])) +SIN(RADIANS(90-$P$2)) *SIN(RADIANS(90-Table2248[[#This Row],[Latitude]])) *COS(RADIANS($Q$2-Table2248[[#This Row],[Longitude]]))) *3958.756</f>
        <v>7.8018271027525037</v>
      </c>
      <c r="N653" s="5">
        <f>Table22[[#This Row],[Permit Approval Date]]-Table22[[#This Row],[Permit Submitted Date]]</f>
        <v>0</v>
      </c>
    </row>
    <row r="654" spans="1:14" hidden="1">
      <c r="A654" t="str">
        <f>"Norman"</f>
        <v>Norman</v>
      </c>
      <c r="B654">
        <v>0</v>
      </c>
      <c r="D654">
        <v>1</v>
      </c>
      <c r="E654">
        <v>21</v>
      </c>
      <c r="F654" s="1">
        <v>42943</v>
      </c>
      <c r="G654" s="1">
        <v>42950</v>
      </c>
      <c r="H654">
        <v>4</v>
      </c>
      <c r="I654">
        <v>25.23</v>
      </c>
      <c r="J654">
        <v>0</v>
      </c>
      <c r="K654">
        <v>36.002937899999999</v>
      </c>
      <c r="L654">
        <v>-97.346161600000002</v>
      </c>
      <c r="M654" s="5">
        <f>ACOS(COS(RADIANS(90-$P$2)) *COS(RADIANS(90-Table2248[[#This Row],[Latitude]])) +SIN(RADIANS(90-$P$2)) *SIN(RADIANS(90-Table2248[[#This Row],[Latitude]])) *COS(RADIANS($Q$2-Table2248[[#This Row],[Longitude]]))) *3958.756</f>
        <v>55.346772048503162</v>
      </c>
      <c r="N654" s="5">
        <f>Table22[[#This Row],[Permit Approval Date]]-Table22[[#This Row],[Permit Submitted Date]]</f>
        <v>8</v>
      </c>
    </row>
    <row r="655" spans="1:14">
      <c r="A655" t="str">
        <f>"Norman"</f>
        <v>Norman</v>
      </c>
      <c r="B655">
        <v>1</v>
      </c>
      <c r="D655">
        <v>1</v>
      </c>
      <c r="E655">
        <v>21</v>
      </c>
      <c r="F655" s="1">
        <v>42951</v>
      </c>
      <c r="G655" s="1">
        <v>42954</v>
      </c>
      <c r="H655">
        <v>5</v>
      </c>
      <c r="I655">
        <v>45.42</v>
      </c>
      <c r="J655">
        <v>0</v>
      </c>
      <c r="K655">
        <v>35.261928299999994</v>
      </c>
      <c r="L655">
        <v>-96.956524599999995</v>
      </c>
      <c r="M655" s="5">
        <f>ACOS(COS(RADIANS(90-$P$2)) *COS(RADIANS(90-Table2248[[#This Row],[Latitude]])) +SIN(RADIANS(90-$P$2)) *SIN(RADIANS(90-Table2248[[#This Row],[Latitude]])) *COS(RADIANS($Q$2-Table2248[[#This Row],[Longitude]]))) *3958.756</f>
        <v>27.926728258825992</v>
      </c>
      <c r="N655" s="5">
        <f>Table22[[#This Row],[Permit Approval Date]]-Table22[[#This Row],[Permit Submitted Date]]</f>
        <v>9</v>
      </c>
    </row>
    <row r="656" spans="1:14" hidden="1">
      <c r="A656" t="str">
        <f>"Norman"</f>
        <v>Norman</v>
      </c>
      <c r="B656">
        <v>0</v>
      </c>
      <c r="D656">
        <v>1</v>
      </c>
      <c r="E656">
        <v>21</v>
      </c>
      <c r="F656" s="1">
        <v>42954</v>
      </c>
      <c r="G656" s="1">
        <v>42970</v>
      </c>
      <c r="H656">
        <v>5</v>
      </c>
      <c r="I656">
        <v>39</v>
      </c>
      <c r="J656">
        <v>0</v>
      </c>
      <c r="K656">
        <v>35.592937899999995</v>
      </c>
      <c r="L656">
        <v>-97.346161600000002</v>
      </c>
      <c r="M656" s="5">
        <f>ACOS(COS(RADIANS(90-$P$2)) *COS(RADIANS(90-Table2248[[#This Row],[Latitude]])) +SIN(RADIANS(90-$P$2)) *SIN(RADIANS(90-Table2248[[#This Row],[Latitude]])) *COS(RADIANS($Q$2-Table2248[[#This Row],[Longitude]]))) *3958.756</f>
        <v>27.322267185397649</v>
      </c>
      <c r="N656" s="5">
        <f>Table22[[#This Row],[Permit Approval Date]]-Table22[[#This Row],[Permit Submitted Date]]</f>
        <v>9</v>
      </c>
    </row>
    <row r="657" spans="1:14" hidden="1">
      <c r="A657" t="str">
        <f>"Norman"</f>
        <v>Norman</v>
      </c>
      <c r="B657">
        <v>0</v>
      </c>
      <c r="D657">
        <v>1</v>
      </c>
      <c r="E657">
        <v>21</v>
      </c>
      <c r="F657" s="1">
        <v>42999</v>
      </c>
      <c r="G657" s="1">
        <v>42999</v>
      </c>
      <c r="H657">
        <v>9</v>
      </c>
      <c r="I657">
        <v>72.38</v>
      </c>
      <c r="J657">
        <v>0</v>
      </c>
      <c r="K657">
        <v>35.082937899999997</v>
      </c>
      <c r="L657">
        <v>-97.616161599999998</v>
      </c>
      <c r="M657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657" s="5">
        <f>Table22[[#This Row],[Permit Approval Date]]-Table22[[#This Row],[Permit Submitted Date]]</f>
        <v>0</v>
      </c>
    </row>
    <row r="658" spans="1:14">
      <c r="A658" t="str">
        <f>"Norman"</f>
        <v>Norman</v>
      </c>
      <c r="B658">
        <v>1</v>
      </c>
      <c r="D658">
        <v>1</v>
      </c>
      <c r="E658">
        <v>21</v>
      </c>
      <c r="F658" s="1">
        <v>43003</v>
      </c>
      <c r="G658" s="1">
        <v>43025</v>
      </c>
      <c r="H658">
        <v>13</v>
      </c>
      <c r="I658">
        <v>104.51</v>
      </c>
      <c r="J658">
        <v>0</v>
      </c>
      <c r="K658">
        <v>35.200296100000003</v>
      </c>
      <c r="L658">
        <v>-97.456200200000012</v>
      </c>
      <c r="M658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658" s="5">
        <f>Table22[[#This Row],[Permit Approval Date]]-Table22[[#This Row],[Permit Submitted Date]]</f>
        <v>0</v>
      </c>
    </row>
    <row r="659" spans="1:14" hidden="1">
      <c r="A659" t="str">
        <f>"Norman"</f>
        <v>Norman</v>
      </c>
      <c r="B659">
        <v>0</v>
      </c>
      <c r="D659">
        <v>1</v>
      </c>
      <c r="E659">
        <v>21</v>
      </c>
      <c r="F659" s="1">
        <v>43003</v>
      </c>
      <c r="G659" s="1">
        <v>43021</v>
      </c>
      <c r="H659">
        <v>8</v>
      </c>
      <c r="I659">
        <v>47.47</v>
      </c>
      <c r="J659">
        <v>7.53</v>
      </c>
      <c r="K659">
        <v>35.032937899999993</v>
      </c>
      <c r="L659">
        <v>-97.356161600000007</v>
      </c>
      <c r="M659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659" s="5">
        <f>Table22[[#This Row],[Permit Approval Date]]-Table22[[#This Row],[Permit Submitted Date]]</f>
        <v>8</v>
      </c>
    </row>
    <row r="660" spans="1:14" hidden="1">
      <c r="A660" t="str">
        <f>"Norman"</f>
        <v>Norman</v>
      </c>
      <c r="B660">
        <v>0</v>
      </c>
      <c r="D660">
        <v>1</v>
      </c>
      <c r="E660">
        <v>21</v>
      </c>
      <c r="F660" s="1">
        <v>43004</v>
      </c>
      <c r="G660" s="1">
        <v>43005</v>
      </c>
      <c r="H660">
        <v>6</v>
      </c>
      <c r="I660">
        <v>65.12</v>
      </c>
      <c r="J660">
        <v>0</v>
      </c>
      <c r="K660">
        <v>35.572937899999999</v>
      </c>
      <c r="L660">
        <v>-97.996161600000008</v>
      </c>
      <c r="M660" s="5">
        <f>ACOS(COS(RADIANS(90-$P$2)) *COS(RADIANS(90-Table2248[[#This Row],[Latitude]])) +SIN(RADIANS(90-$P$2)) *SIN(RADIANS(90-Table2248[[#This Row],[Latitude]])) *COS(RADIANS($Q$2-Table2248[[#This Row],[Longitude]]))) *3958.756</f>
        <v>40.00853893941273</v>
      </c>
      <c r="N660" s="5">
        <f>Table22[[#This Row],[Permit Approval Date]]-Table22[[#This Row],[Permit Submitted Date]]</f>
        <v>11</v>
      </c>
    </row>
    <row r="661" spans="1:14" hidden="1">
      <c r="A661" t="str">
        <f>"Norman"</f>
        <v>Norman</v>
      </c>
      <c r="B661">
        <v>0</v>
      </c>
      <c r="D661">
        <v>1</v>
      </c>
      <c r="E661">
        <v>21</v>
      </c>
      <c r="F661" s="1">
        <v>43004</v>
      </c>
      <c r="G661" s="1">
        <v>43017</v>
      </c>
      <c r="H661">
        <v>6</v>
      </c>
      <c r="I661">
        <v>48</v>
      </c>
      <c r="J661">
        <v>0</v>
      </c>
      <c r="K661">
        <v>35.482937899999996</v>
      </c>
      <c r="L661">
        <v>-97.206161600000001</v>
      </c>
      <c r="M661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661" s="5">
        <f>Table22[[#This Row],[Permit Approval Date]]-Table22[[#This Row],[Permit Submitted Date]]</f>
        <v>0</v>
      </c>
    </row>
    <row r="662" spans="1:14">
      <c r="A662" t="str">
        <f>"Norman"</f>
        <v>Norman</v>
      </c>
      <c r="B662">
        <v>1</v>
      </c>
      <c r="D662">
        <v>1</v>
      </c>
      <c r="E662">
        <v>21</v>
      </c>
      <c r="F662" s="1">
        <v>43012</v>
      </c>
      <c r="G662" s="1">
        <v>43038</v>
      </c>
      <c r="H662">
        <v>5</v>
      </c>
      <c r="I662">
        <v>43.42</v>
      </c>
      <c r="J662">
        <v>0</v>
      </c>
      <c r="K662">
        <v>34.938141999999999</v>
      </c>
      <c r="L662">
        <v>-97.215610999999996</v>
      </c>
      <c r="M662" s="5">
        <f>ACOS(COS(RADIANS(90-$P$2)) *COS(RADIANS(90-Table2248[[#This Row],[Latitude]])) +SIN(RADIANS(90-$P$2)) *SIN(RADIANS(90-Table2248[[#This Row],[Latitude]])) *COS(RADIANS($Q$2-Table2248[[#This Row],[Longitude]]))) *3958.756</f>
        <v>22.656902942758002</v>
      </c>
      <c r="N662" s="5">
        <f>Table22[[#This Row],[Permit Approval Date]]-Table22[[#This Row],[Permit Submitted Date]]</f>
        <v>0</v>
      </c>
    </row>
    <row r="663" spans="1:14">
      <c r="A663" t="str">
        <f>"Norman"</f>
        <v>Norman</v>
      </c>
      <c r="B663">
        <v>1</v>
      </c>
      <c r="D663">
        <v>1</v>
      </c>
      <c r="E663">
        <v>21</v>
      </c>
      <c r="F663" s="1">
        <v>43019</v>
      </c>
      <c r="G663" s="1">
        <v>43027</v>
      </c>
      <c r="H663">
        <v>12</v>
      </c>
      <c r="I663">
        <v>95.17</v>
      </c>
      <c r="J663">
        <v>0</v>
      </c>
      <c r="K663">
        <v>35.312937899999994</v>
      </c>
      <c r="L663">
        <v>-97.116161599999998</v>
      </c>
      <c r="M663" s="5">
        <f>ACOS(COS(RADIANS(90-$P$2)) *COS(RADIANS(90-Table2248[[#This Row],[Latitude]])) +SIN(RADIANS(90-$P$2)) *SIN(RADIANS(90-Table2248[[#This Row],[Latitude]])) *COS(RADIANS($Q$2-Table2248[[#This Row],[Longitude]]))) *3958.756</f>
        <v>20.0526662182363</v>
      </c>
      <c r="N663" s="5">
        <f>Table22[[#This Row],[Permit Approval Date]]-Table22[[#This Row],[Permit Submitted Date]]</f>
        <v>0</v>
      </c>
    </row>
    <row r="664" spans="1:14">
      <c r="A664" t="str">
        <f>"Norman"</f>
        <v>Norman</v>
      </c>
      <c r="B664">
        <v>1</v>
      </c>
      <c r="D664">
        <v>1</v>
      </c>
      <c r="E664">
        <v>21</v>
      </c>
      <c r="F664" s="1">
        <v>43019</v>
      </c>
      <c r="G664" s="1">
        <v>43027</v>
      </c>
      <c r="H664">
        <v>12</v>
      </c>
      <c r="I664">
        <v>95.169999999999987</v>
      </c>
      <c r="J664">
        <v>0</v>
      </c>
      <c r="K664">
        <v>35.312937899999994</v>
      </c>
      <c r="L664">
        <v>-97.116161599999998</v>
      </c>
      <c r="M664" s="5">
        <f>ACOS(COS(RADIANS(90-$P$2)) *COS(RADIANS(90-Table2248[[#This Row],[Latitude]])) +SIN(RADIANS(90-$P$2)) *SIN(RADIANS(90-Table2248[[#This Row],[Latitude]])) *COS(RADIANS($Q$2-Table2248[[#This Row],[Longitude]]))) *3958.756</f>
        <v>20.0526662182363</v>
      </c>
      <c r="N664" s="5">
        <f>Table22[[#This Row],[Permit Approval Date]]-Table22[[#This Row],[Permit Submitted Date]]</f>
        <v>0</v>
      </c>
    </row>
    <row r="665" spans="1:14">
      <c r="A665" t="str">
        <f>"Norman"</f>
        <v>Norman</v>
      </c>
      <c r="B665">
        <v>1</v>
      </c>
      <c r="D665">
        <v>1</v>
      </c>
      <c r="E665">
        <v>21</v>
      </c>
      <c r="F665" s="1">
        <v>43020</v>
      </c>
      <c r="G665" s="1">
        <v>43033</v>
      </c>
      <c r="H665">
        <v>5</v>
      </c>
      <c r="I665">
        <v>54.15</v>
      </c>
      <c r="J665">
        <v>0</v>
      </c>
      <c r="K665">
        <v>34.958142000000002</v>
      </c>
      <c r="L665">
        <v>-97.245610999999997</v>
      </c>
      <c r="M665" s="5">
        <f>ACOS(COS(RADIANS(90-$P$2)) *COS(RADIANS(90-Table2248[[#This Row],[Latitude]])) +SIN(RADIANS(90-$P$2)) *SIN(RADIANS(90-Table2248[[#This Row],[Latitude]])) *COS(RADIANS($Q$2-Table2248[[#This Row],[Longitude]]))) *3958.756</f>
        <v>20.557428257570493</v>
      </c>
      <c r="N665" s="5">
        <f>Table22[[#This Row],[Permit Approval Date]]-Table22[[#This Row],[Permit Submitted Date]]</f>
        <v>0</v>
      </c>
    </row>
    <row r="666" spans="1:14" hidden="1">
      <c r="A666" t="str">
        <f>"Norman"</f>
        <v>Norman</v>
      </c>
      <c r="B666">
        <v>0</v>
      </c>
      <c r="D666">
        <v>1</v>
      </c>
      <c r="E666">
        <v>21</v>
      </c>
      <c r="F666" s="1">
        <v>43020</v>
      </c>
      <c r="G666" s="1">
        <v>43020</v>
      </c>
      <c r="H666">
        <v>3</v>
      </c>
      <c r="I666">
        <v>24.75</v>
      </c>
      <c r="J666">
        <v>0</v>
      </c>
      <c r="K666">
        <v>35.702937899999995</v>
      </c>
      <c r="L666">
        <v>-97.4261616</v>
      </c>
      <c r="M666" s="5">
        <f>ACOS(COS(RADIANS(90-$P$2)) *COS(RADIANS(90-Table2248[[#This Row],[Latitude]])) +SIN(RADIANS(90-$P$2)) *SIN(RADIANS(90-Table2248[[#This Row],[Latitude]])) *COS(RADIANS($Q$2-Table2248[[#This Row],[Longitude]]))) *3958.756</f>
        <v>34.349627017789345</v>
      </c>
      <c r="N666" s="5">
        <f>Table22[[#This Row],[Permit Approval Date]]-Table22[[#This Row],[Permit Submitted Date]]</f>
        <v>11</v>
      </c>
    </row>
    <row r="667" spans="1:14">
      <c r="A667" t="str">
        <f>"Norman"</f>
        <v>Norman</v>
      </c>
      <c r="B667">
        <v>1</v>
      </c>
      <c r="D667">
        <v>1</v>
      </c>
      <c r="E667">
        <v>21</v>
      </c>
      <c r="F667" s="1">
        <v>43035</v>
      </c>
      <c r="G667" s="1">
        <v>43046</v>
      </c>
      <c r="H667">
        <v>5</v>
      </c>
      <c r="I667">
        <v>25.169999999999998</v>
      </c>
      <c r="J667">
        <v>2.0499999999999998</v>
      </c>
      <c r="K667">
        <v>35.203924999999998</v>
      </c>
      <c r="L667">
        <v>-97.459214000000003</v>
      </c>
      <c r="M667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667" s="5">
        <f>Table22[[#This Row],[Permit Approval Date]]-Table22[[#This Row],[Permit Submitted Date]]</f>
        <v>0</v>
      </c>
    </row>
    <row r="668" spans="1:14">
      <c r="A668" t="str">
        <f>"Norman"</f>
        <v>Norman</v>
      </c>
      <c r="B668">
        <v>1</v>
      </c>
      <c r="D668">
        <v>1</v>
      </c>
      <c r="E668">
        <v>21</v>
      </c>
      <c r="F668" s="1">
        <v>43039</v>
      </c>
      <c r="G668" s="1">
        <v>43039</v>
      </c>
      <c r="H668">
        <v>4</v>
      </c>
      <c r="I668">
        <v>34.089999999999996</v>
      </c>
      <c r="J668">
        <v>0</v>
      </c>
      <c r="K668">
        <v>35.305345200000005</v>
      </c>
      <c r="L668">
        <v>-97.344357899999991</v>
      </c>
      <c r="M668" s="5">
        <f>ACOS(COS(RADIANS(90-$P$2)) *COS(RADIANS(90-Table2248[[#This Row],[Latitude]])) +SIN(RADIANS(90-$P$2)) *SIN(RADIANS(90-Table2248[[#This Row],[Latitude]])) *COS(RADIANS($Q$2-Table2248[[#This Row],[Longitude]]))) *3958.756</f>
        <v>8.963193647309307</v>
      </c>
      <c r="N668" s="5">
        <f>Table22[[#This Row],[Permit Approval Date]]-Table22[[#This Row],[Permit Submitted Date]]</f>
        <v>0</v>
      </c>
    </row>
    <row r="669" spans="1:14">
      <c r="A669" t="str">
        <f>"Norman"</f>
        <v>Norman</v>
      </c>
      <c r="B669">
        <v>1</v>
      </c>
      <c r="D669">
        <v>1</v>
      </c>
      <c r="E669">
        <v>21</v>
      </c>
      <c r="F669" s="1">
        <v>43041</v>
      </c>
      <c r="G669" s="1">
        <v>43066</v>
      </c>
      <c r="H669">
        <v>8</v>
      </c>
      <c r="I669">
        <v>59</v>
      </c>
      <c r="J669">
        <v>0</v>
      </c>
      <c r="K669">
        <v>35.263205599999999</v>
      </c>
      <c r="L669">
        <v>-97.938782399999994</v>
      </c>
      <c r="M669" s="5">
        <f>ACOS(COS(RADIANS(90-$P$2)) *COS(RADIANS(90-Table2248[[#This Row],[Latitude]])) +SIN(RADIANS(90-$P$2)) *SIN(RADIANS(90-Table2248[[#This Row],[Latitude]])) *COS(RADIANS($Q$2-Table2248[[#This Row],[Longitude]]))) *3958.756</f>
        <v>28.054443272571135</v>
      </c>
      <c r="N669" s="5">
        <f>Table22[[#This Row],[Permit Approval Date]]-Table22[[#This Row],[Permit Submitted Date]]</f>
        <v>7</v>
      </c>
    </row>
    <row r="670" spans="1:14">
      <c r="A670" t="str">
        <f>"Norman"</f>
        <v>Norman</v>
      </c>
      <c r="B670">
        <v>1</v>
      </c>
      <c r="D670">
        <v>1</v>
      </c>
      <c r="E670">
        <v>21</v>
      </c>
      <c r="F670" s="1">
        <v>43053</v>
      </c>
      <c r="G670" s="1">
        <v>43053</v>
      </c>
      <c r="H670">
        <v>9</v>
      </c>
      <c r="I670">
        <v>57.319999999999993</v>
      </c>
      <c r="J670">
        <v>4.12</v>
      </c>
      <c r="K670">
        <v>35.210556999999994</v>
      </c>
      <c r="L670">
        <v>-97.610181400000016</v>
      </c>
      <c r="M670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670" s="5">
        <f>Table22[[#This Row],[Permit Approval Date]]-Table22[[#This Row],[Permit Submitted Date]]</f>
        <v>4</v>
      </c>
    </row>
    <row r="671" spans="1:14">
      <c r="A671" t="str">
        <f>"Norman"</f>
        <v>Norman</v>
      </c>
      <c r="B671">
        <v>1</v>
      </c>
      <c r="D671">
        <v>1</v>
      </c>
      <c r="E671">
        <v>21</v>
      </c>
      <c r="F671" s="1">
        <v>43059</v>
      </c>
      <c r="G671" s="1">
        <v>43070</v>
      </c>
      <c r="H671">
        <v>8</v>
      </c>
      <c r="I671">
        <v>42.709999999999994</v>
      </c>
      <c r="J671">
        <v>2.99</v>
      </c>
      <c r="K671">
        <v>35.243925000000004</v>
      </c>
      <c r="L671">
        <v>-97.409213999999992</v>
      </c>
      <c r="M671" s="5">
        <f>ACOS(COS(RADIANS(90-$P$2)) *COS(RADIANS(90-Table2248[[#This Row],[Latitude]])) +SIN(RADIANS(90-$P$2)) *SIN(RADIANS(90-Table2248[[#This Row],[Latitude]])) *COS(RADIANS($Q$2-Table2248[[#This Row],[Longitude]]))) *3958.756</f>
        <v>3.3613313021155715</v>
      </c>
      <c r="N671" s="5">
        <f>Table22[[#This Row],[Permit Approval Date]]-Table22[[#This Row],[Permit Submitted Date]]</f>
        <v>4</v>
      </c>
    </row>
    <row r="672" spans="1:14">
      <c r="A672" t="str">
        <f>"Norman"</f>
        <v>Norman</v>
      </c>
      <c r="B672">
        <v>1</v>
      </c>
      <c r="D672">
        <v>1</v>
      </c>
      <c r="E672">
        <v>21</v>
      </c>
      <c r="F672" s="1">
        <v>43060</v>
      </c>
      <c r="G672" s="1">
        <v>43060</v>
      </c>
      <c r="H672">
        <v>7</v>
      </c>
      <c r="I672">
        <v>45.35</v>
      </c>
      <c r="J672">
        <v>4.5</v>
      </c>
      <c r="K672">
        <v>35.300055100000094</v>
      </c>
      <c r="L672">
        <v>-97.74221039999999</v>
      </c>
      <c r="M672" s="5">
        <f>ACOS(COS(RADIANS(90-$P$2)) *COS(RADIANS(90-Table2248[[#This Row],[Latitude]])) +SIN(RADIANS(90-$P$2)) *SIN(RADIANS(90-Table2248[[#This Row],[Latitude]])) *COS(RADIANS($Q$2-Table2248[[#This Row],[Longitude]]))) *3958.756</f>
        <v>17.897587485155416</v>
      </c>
      <c r="N672" s="5">
        <f>Table22[[#This Row],[Permit Approval Date]]-Table22[[#This Row],[Permit Submitted Date]]</f>
        <v>0</v>
      </c>
    </row>
    <row r="673" spans="1:14">
      <c r="A673" t="str">
        <f>"Norman"</f>
        <v>Norman</v>
      </c>
      <c r="B673">
        <v>1</v>
      </c>
      <c r="D673">
        <v>1</v>
      </c>
      <c r="E673">
        <v>21</v>
      </c>
      <c r="F673" s="1">
        <v>43081</v>
      </c>
      <c r="G673" s="1">
        <v>43090</v>
      </c>
      <c r="H673">
        <v>4</v>
      </c>
      <c r="I673">
        <v>43.26</v>
      </c>
      <c r="J673">
        <v>0</v>
      </c>
      <c r="K673">
        <v>35.268142000000005</v>
      </c>
      <c r="L673">
        <v>-97.45561099999999</v>
      </c>
      <c r="M673" s="5">
        <f>ACOS(COS(RADIANS(90-$P$2)) *COS(RADIANS(90-Table2248[[#This Row],[Latitude]])) +SIN(RADIANS(90-$P$2)) *SIN(RADIANS(90-Table2248[[#This Row],[Latitude]])) *COS(RADIANS($Q$2-Table2248[[#This Row],[Longitude]]))) *3958.756</f>
        <v>4.3187461484637382</v>
      </c>
      <c r="N673" s="5">
        <f>Table22[[#This Row],[Permit Approval Date]]-Table22[[#This Row],[Permit Submitted Date]]</f>
        <v>3</v>
      </c>
    </row>
    <row r="674" spans="1:14" hidden="1">
      <c r="A674" t="str">
        <f>"Norman"</f>
        <v>Norman</v>
      </c>
      <c r="B674">
        <v>0</v>
      </c>
      <c r="D674">
        <v>1</v>
      </c>
      <c r="E674">
        <v>21</v>
      </c>
      <c r="F674" s="1">
        <v>43081</v>
      </c>
      <c r="G674" s="1">
        <v>43087</v>
      </c>
      <c r="H674">
        <v>3</v>
      </c>
      <c r="I674">
        <v>28.92</v>
      </c>
      <c r="J674">
        <v>0</v>
      </c>
      <c r="K674">
        <v>35.222937899999998</v>
      </c>
      <c r="L674">
        <v>-97.486161600000003</v>
      </c>
      <c r="M674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674" s="5">
        <f>Table22[[#This Row],[Permit Approval Date]]-Table22[[#This Row],[Permit Submitted Date]]</f>
        <v>3</v>
      </c>
    </row>
    <row r="675" spans="1:14">
      <c r="A675" t="str">
        <f>"Norman"</f>
        <v>Norman</v>
      </c>
      <c r="B675">
        <v>1</v>
      </c>
      <c r="C675">
        <v>1</v>
      </c>
      <c r="D675">
        <v>1</v>
      </c>
      <c r="E675">
        <v>21</v>
      </c>
      <c r="F675" s="1">
        <v>43084</v>
      </c>
      <c r="G675" s="1">
        <v>43084</v>
      </c>
      <c r="H675">
        <v>7</v>
      </c>
      <c r="I675">
        <v>39.17</v>
      </c>
      <c r="J675">
        <v>12.81</v>
      </c>
      <c r="K675">
        <v>35.180556999999993</v>
      </c>
      <c r="L675">
        <v>-97.540181399999994</v>
      </c>
      <c r="M675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675" s="5">
        <f>Table22[[#This Row],[Permit Approval Date]]-Table22[[#This Row],[Permit Submitted Date]]</f>
        <v>7</v>
      </c>
    </row>
    <row r="676" spans="1:14">
      <c r="A676" t="str">
        <f>"Norman"</f>
        <v>Norman</v>
      </c>
      <c r="B676">
        <v>1</v>
      </c>
      <c r="D676">
        <v>1</v>
      </c>
      <c r="E676">
        <v>21</v>
      </c>
      <c r="F676" s="1">
        <v>43089</v>
      </c>
      <c r="G676" s="1">
        <v>43090</v>
      </c>
      <c r="H676">
        <v>10</v>
      </c>
      <c r="I676">
        <v>54.749999999999993</v>
      </c>
      <c r="J676">
        <v>0</v>
      </c>
      <c r="K676">
        <v>35.313924999999998</v>
      </c>
      <c r="L676">
        <v>-97.779213999999996</v>
      </c>
      <c r="M676" s="5">
        <f>ACOS(COS(RADIANS(90-$P$2)) *COS(RADIANS(90-Table2248[[#This Row],[Latitude]])) +SIN(RADIANS(90-$P$2)) *SIN(RADIANS(90-Table2248[[#This Row],[Latitude]])) *COS(RADIANS($Q$2-Table2248[[#This Row],[Longitude]]))) *3958.756</f>
        <v>20.189807526514745</v>
      </c>
      <c r="N676" s="5">
        <f>Table22[[#This Row],[Permit Approval Date]]-Table22[[#This Row],[Permit Submitted Date]]</f>
        <v>5</v>
      </c>
    </row>
    <row r="677" spans="1:14">
      <c r="A677" t="str">
        <f>"Norman"</f>
        <v>Norman</v>
      </c>
      <c r="B677">
        <v>1</v>
      </c>
      <c r="C677">
        <v>1</v>
      </c>
      <c r="D677">
        <v>1</v>
      </c>
      <c r="E677">
        <v>21</v>
      </c>
      <c r="F677" s="1">
        <v>43102</v>
      </c>
      <c r="G677" s="1">
        <v>43103</v>
      </c>
      <c r="H677">
        <v>7</v>
      </c>
      <c r="I677">
        <v>33</v>
      </c>
      <c r="J677">
        <v>23.1</v>
      </c>
      <c r="K677">
        <v>34.602937899999993</v>
      </c>
      <c r="L677">
        <v>-96.986161600000003</v>
      </c>
      <c r="M677" s="5">
        <f>ACOS(COS(RADIANS(90-$P$2)) *COS(RADIANS(90-Table2248[[#This Row],[Latitude]])) +SIN(RADIANS(90-$P$2)) *SIN(RADIANS(90-Table2248[[#This Row],[Latitude]])) *COS(RADIANS($Q$2-Table2248[[#This Row],[Longitude]]))) *3958.756</f>
        <v>49.166285764136397</v>
      </c>
      <c r="N677" s="5">
        <f>Table22[[#This Row],[Permit Approval Date]]-Table22[[#This Row],[Permit Submitted Date]]</f>
        <v>2</v>
      </c>
    </row>
    <row r="678" spans="1:14" hidden="1">
      <c r="A678" t="str">
        <f>"Norman"</f>
        <v>Norman</v>
      </c>
      <c r="B678">
        <v>0</v>
      </c>
      <c r="D678">
        <v>1</v>
      </c>
      <c r="E678">
        <v>21</v>
      </c>
      <c r="F678" s="1">
        <v>43103</v>
      </c>
      <c r="G678" s="1">
        <v>43103</v>
      </c>
      <c r="H678">
        <v>7</v>
      </c>
      <c r="I678">
        <v>46.43</v>
      </c>
      <c r="J678">
        <v>0</v>
      </c>
      <c r="K678">
        <v>35.312937899999994</v>
      </c>
      <c r="L678">
        <v>-97.116161599999998</v>
      </c>
      <c r="M678" s="5">
        <f>ACOS(COS(RADIANS(90-$P$2)) *COS(RADIANS(90-Table2248[[#This Row],[Latitude]])) +SIN(RADIANS(90-$P$2)) *SIN(RADIANS(90-Table2248[[#This Row],[Latitude]])) *COS(RADIANS($Q$2-Table2248[[#This Row],[Longitude]]))) *3958.756</f>
        <v>20.0526662182363</v>
      </c>
      <c r="N678" s="5">
        <f>Table22[[#This Row],[Permit Approval Date]]-Table22[[#This Row],[Permit Submitted Date]]</f>
        <v>6</v>
      </c>
    </row>
    <row r="679" spans="1:14">
      <c r="A679" t="str">
        <f>"Norman"</f>
        <v>Norman</v>
      </c>
      <c r="B679">
        <v>1</v>
      </c>
      <c r="D679">
        <v>1</v>
      </c>
      <c r="E679">
        <v>21</v>
      </c>
      <c r="F679" s="1">
        <v>43117</v>
      </c>
      <c r="G679" s="1">
        <v>43123</v>
      </c>
      <c r="H679">
        <v>3</v>
      </c>
      <c r="I679">
        <v>29</v>
      </c>
      <c r="J679">
        <v>0</v>
      </c>
      <c r="K679">
        <v>35.138142000000002</v>
      </c>
      <c r="L679">
        <v>-97.345610999999991</v>
      </c>
      <c r="M679" s="5">
        <f>ACOS(COS(RADIANS(90-$P$2)) *COS(RADIANS(90-Table2248[[#This Row],[Latitude]])) +SIN(RADIANS(90-$P$2)) *SIN(RADIANS(90-Table2248[[#This Row],[Latitude]])) *COS(RADIANS($Q$2-Table2248[[#This Row],[Longitude]]))) *3958.756</f>
        <v>7.3872699983068753</v>
      </c>
      <c r="N679" s="5">
        <f>Table22[[#This Row],[Permit Approval Date]]-Table22[[#This Row],[Permit Submitted Date]]</f>
        <v>0</v>
      </c>
    </row>
    <row r="680" spans="1:14" hidden="1">
      <c r="A680" t="str">
        <f>"Norman"</f>
        <v>Norman</v>
      </c>
      <c r="B680">
        <v>0</v>
      </c>
      <c r="D680">
        <v>1</v>
      </c>
      <c r="E680">
        <v>22</v>
      </c>
      <c r="F680" s="1">
        <v>42360</v>
      </c>
      <c r="G680" s="1">
        <v>42374</v>
      </c>
      <c r="H680">
        <v>10</v>
      </c>
      <c r="I680">
        <v>65.5</v>
      </c>
      <c r="J680">
        <v>0</v>
      </c>
      <c r="K680">
        <v>35.632937899999995</v>
      </c>
      <c r="L680">
        <v>-97.506161599999999</v>
      </c>
      <c r="M680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680" s="5">
        <f>Table22[[#This Row],[Permit Approval Date]]-Table22[[#This Row],[Permit Submitted Date]]</f>
        <v>0</v>
      </c>
    </row>
    <row r="681" spans="1:14" hidden="1">
      <c r="A681" t="str">
        <f>"Norman"</f>
        <v>Norman</v>
      </c>
      <c r="B681">
        <v>0</v>
      </c>
      <c r="D681">
        <v>1</v>
      </c>
      <c r="E681">
        <v>22</v>
      </c>
      <c r="F681" s="1">
        <v>42369</v>
      </c>
      <c r="G681" s="1">
        <v>42377</v>
      </c>
      <c r="H681">
        <v>10</v>
      </c>
      <c r="I681">
        <v>73</v>
      </c>
      <c r="J681">
        <v>0</v>
      </c>
      <c r="K681">
        <v>35.122937899999997</v>
      </c>
      <c r="L681">
        <v>-97.416161599999995</v>
      </c>
      <c r="M681" s="5">
        <f>ACOS(COS(RADIANS(90-$P$2)) *COS(RADIANS(90-Table2248[[#This Row],[Latitude]])) +SIN(RADIANS(90-$P$2)) *SIN(RADIANS(90-Table2248[[#This Row],[Latitude]])) *COS(RADIANS($Q$2-Table2248[[#This Row],[Longitude]]))) *3958.756</f>
        <v>5.9959070781517534</v>
      </c>
      <c r="N681" s="5">
        <f>Table22[[#This Row],[Permit Approval Date]]-Table22[[#This Row],[Permit Submitted Date]]</f>
        <v>0</v>
      </c>
    </row>
    <row r="682" spans="1:14" hidden="1">
      <c r="A682" t="str">
        <f>"Norman"</f>
        <v>Norman</v>
      </c>
      <c r="B682">
        <v>0</v>
      </c>
      <c r="D682">
        <v>1</v>
      </c>
      <c r="E682">
        <v>22</v>
      </c>
      <c r="F682" s="1">
        <v>42380</v>
      </c>
      <c r="G682" s="1">
        <v>42380</v>
      </c>
      <c r="H682">
        <v>6</v>
      </c>
      <c r="I682">
        <v>64.5</v>
      </c>
      <c r="J682">
        <v>0</v>
      </c>
      <c r="K682">
        <v>35.232937899999996</v>
      </c>
      <c r="L682">
        <v>-97.006161599999999</v>
      </c>
      <c r="M682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82" s="5">
        <f>Table22[[#This Row],[Permit Approval Date]]-Table22[[#This Row],[Permit Submitted Date]]</f>
        <v>0</v>
      </c>
    </row>
    <row r="683" spans="1:14" hidden="1">
      <c r="A683" t="str">
        <f>"Norman"</f>
        <v>Norman</v>
      </c>
      <c r="B683">
        <v>0</v>
      </c>
      <c r="D683">
        <v>1</v>
      </c>
      <c r="E683">
        <v>22</v>
      </c>
      <c r="F683" s="1">
        <v>42389</v>
      </c>
      <c r="G683" s="1">
        <v>42389</v>
      </c>
      <c r="H683">
        <v>9</v>
      </c>
      <c r="I683">
        <v>87</v>
      </c>
      <c r="J683">
        <v>0</v>
      </c>
      <c r="K683">
        <v>34.902937899999998</v>
      </c>
      <c r="L683">
        <v>-97.886161600000008</v>
      </c>
      <c r="M683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83" s="5">
        <f>Table22[[#This Row],[Permit Approval Date]]-Table22[[#This Row],[Permit Submitted Date]]</f>
        <v>6</v>
      </c>
    </row>
    <row r="684" spans="1:14" hidden="1">
      <c r="A684" t="str">
        <f>"Norman"</f>
        <v>Norman</v>
      </c>
      <c r="B684">
        <v>0</v>
      </c>
      <c r="D684">
        <v>1</v>
      </c>
      <c r="E684">
        <v>22</v>
      </c>
      <c r="F684" s="1">
        <v>42391</v>
      </c>
      <c r="G684" s="1">
        <v>42404</v>
      </c>
      <c r="H684">
        <v>13</v>
      </c>
      <c r="I684">
        <v>108.5</v>
      </c>
      <c r="J684">
        <v>0</v>
      </c>
      <c r="K684">
        <v>35.362937899999999</v>
      </c>
      <c r="L684">
        <v>-97.236161600000003</v>
      </c>
      <c r="M684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684" s="5">
        <f>Table22[[#This Row],[Permit Approval Date]]-Table22[[#This Row],[Permit Submitted Date]]</f>
        <v>0</v>
      </c>
    </row>
    <row r="685" spans="1:14" hidden="1">
      <c r="A685" t="str">
        <f>"Norman"</f>
        <v>Norman</v>
      </c>
      <c r="B685">
        <v>0</v>
      </c>
      <c r="D685">
        <v>1</v>
      </c>
      <c r="E685">
        <v>22</v>
      </c>
      <c r="F685" s="1">
        <v>42404</v>
      </c>
      <c r="G685" s="1">
        <v>42412</v>
      </c>
      <c r="H685">
        <v>5</v>
      </c>
      <c r="I685">
        <v>44</v>
      </c>
      <c r="J685">
        <v>0</v>
      </c>
      <c r="K685">
        <v>35.262937899999997</v>
      </c>
      <c r="L685">
        <v>-97.806161599999996</v>
      </c>
      <c r="M685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685" s="5">
        <f>Table22[[#This Row],[Permit Approval Date]]-Table22[[#This Row],[Permit Submitted Date]]</f>
        <v>0</v>
      </c>
    </row>
    <row r="686" spans="1:14" hidden="1">
      <c r="A686" t="str">
        <f>"Norman"</f>
        <v>Norman</v>
      </c>
      <c r="B686">
        <v>0</v>
      </c>
      <c r="D686">
        <v>1</v>
      </c>
      <c r="E686">
        <v>22</v>
      </c>
      <c r="F686" s="1">
        <v>42405</v>
      </c>
      <c r="G686" s="1">
        <v>42411</v>
      </c>
      <c r="H686">
        <v>8</v>
      </c>
      <c r="I686">
        <v>61.5</v>
      </c>
      <c r="J686">
        <v>0</v>
      </c>
      <c r="K686">
        <v>35.882937899999995</v>
      </c>
      <c r="L686">
        <v>-97.2861616</v>
      </c>
      <c r="M686" s="5">
        <f>ACOS(COS(RADIANS(90-$P$2)) *COS(RADIANS(90-Table2248[[#This Row],[Latitude]])) +SIN(RADIANS(90-$P$2)) *SIN(RADIANS(90-Table2248[[#This Row],[Latitude]])) *COS(RADIANS($Q$2-Table2248[[#This Row],[Longitude]]))) *3958.756</f>
        <v>47.629138186708296</v>
      </c>
      <c r="N686" s="5">
        <f>Table22[[#This Row],[Permit Approval Date]]-Table22[[#This Row],[Permit Submitted Date]]</f>
        <v>0</v>
      </c>
    </row>
    <row r="687" spans="1:14" hidden="1">
      <c r="A687" t="str">
        <f>"Norman"</f>
        <v>Norman</v>
      </c>
      <c r="B687">
        <v>0</v>
      </c>
      <c r="D687">
        <v>1</v>
      </c>
      <c r="E687">
        <v>22</v>
      </c>
      <c r="F687" s="1">
        <v>42410</v>
      </c>
      <c r="G687" s="1">
        <v>42410</v>
      </c>
      <c r="H687">
        <v>6</v>
      </c>
      <c r="I687">
        <v>40</v>
      </c>
      <c r="J687">
        <v>0</v>
      </c>
      <c r="K687">
        <v>35.232937899999996</v>
      </c>
      <c r="L687">
        <v>-97.006161599999999</v>
      </c>
      <c r="M687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87" s="5">
        <f>Table22[[#This Row],[Permit Approval Date]]-Table22[[#This Row],[Permit Submitted Date]]</f>
        <v>5</v>
      </c>
    </row>
    <row r="688" spans="1:14" hidden="1">
      <c r="A688" t="str">
        <f>"Norman"</f>
        <v>Norman</v>
      </c>
      <c r="B688">
        <v>0</v>
      </c>
      <c r="D688">
        <v>1</v>
      </c>
      <c r="E688">
        <v>22</v>
      </c>
      <c r="F688" s="1">
        <v>42453</v>
      </c>
      <c r="G688" s="1">
        <v>42453</v>
      </c>
      <c r="H688">
        <v>6</v>
      </c>
      <c r="I688">
        <v>42</v>
      </c>
      <c r="J688">
        <v>0</v>
      </c>
      <c r="K688">
        <v>34.982937899999996</v>
      </c>
      <c r="L688">
        <v>-97.396161599999999</v>
      </c>
      <c r="M688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688" s="5">
        <f>Table22[[#This Row],[Permit Approval Date]]-Table22[[#This Row],[Permit Submitted Date]]</f>
        <v>0</v>
      </c>
    </row>
    <row r="689" spans="1:14" hidden="1">
      <c r="A689" t="str">
        <f>"Norman"</f>
        <v>Norman</v>
      </c>
      <c r="B689">
        <v>0</v>
      </c>
      <c r="D689">
        <v>1</v>
      </c>
      <c r="E689">
        <v>22</v>
      </c>
      <c r="F689" s="1">
        <v>42487</v>
      </c>
      <c r="G689" s="1">
        <v>42487</v>
      </c>
      <c r="H689">
        <v>13</v>
      </c>
      <c r="I689">
        <v>95</v>
      </c>
      <c r="J689">
        <v>0</v>
      </c>
      <c r="K689">
        <v>35.232937899999996</v>
      </c>
      <c r="L689">
        <v>-97.006161599999999</v>
      </c>
      <c r="M689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689" s="5">
        <f>Table22[[#This Row],[Permit Approval Date]]-Table22[[#This Row],[Permit Submitted Date]]</f>
        <v>12</v>
      </c>
    </row>
    <row r="690" spans="1:14" hidden="1">
      <c r="A690" t="str">
        <f>"Norman"</f>
        <v>Norman</v>
      </c>
      <c r="B690">
        <v>0</v>
      </c>
      <c r="D690">
        <v>1</v>
      </c>
      <c r="E690">
        <v>22</v>
      </c>
      <c r="F690" s="1">
        <v>42521</v>
      </c>
      <c r="G690" s="1">
        <v>42521</v>
      </c>
      <c r="H690">
        <v>15</v>
      </c>
      <c r="I690">
        <v>118</v>
      </c>
      <c r="J690">
        <v>0</v>
      </c>
      <c r="K690">
        <v>34.962937899999993</v>
      </c>
      <c r="L690">
        <v>-97.966161600000007</v>
      </c>
      <c r="M690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690" s="5">
        <f>Table22[[#This Row],[Permit Approval Date]]-Table22[[#This Row],[Permit Submitted Date]]</f>
        <v>0</v>
      </c>
    </row>
    <row r="691" spans="1:14" hidden="1">
      <c r="A691" t="str">
        <f>"Norman"</f>
        <v>Norman</v>
      </c>
      <c r="B691">
        <v>0</v>
      </c>
      <c r="C691">
        <v>1</v>
      </c>
      <c r="D691">
        <v>1</v>
      </c>
      <c r="E691">
        <v>22</v>
      </c>
      <c r="F691" s="1">
        <v>42527</v>
      </c>
      <c r="G691" s="1">
        <v>42530</v>
      </c>
      <c r="H691">
        <v>13</v>
      </c>
      <c r="I691">
        <v>85</v>
      </c>
      <c r="J691">
        <v>9.5</v>
      </c>
      <c r="K691">
        <v>35.192937899999997</v>
      </c>
      <c r="L691">
        <v>-97.396161599999999</v>
      </c>
      <c r="M691" s="5">
        <f>ACOS(COS(RADIANS(90-$P$2)) *COS(RADIANS(90-Table2248[[#This Row],[Latitude]])) +SIN(RADIANS(90-$P$2)) *SIN(RADIANS(90-Table2248[[#This Row],[Latitude]])) *COS(RADIANS($Q$2-Table2248[[#This Row],[Longitude]]))) *3958.756</f>
        <v>2.9897876398657939</v>
      </c>
      <c r="N691" s="5">
        <f>Table22[[#This Row],[Permit Approval Date]]-Table22[[#This Row],[Permit Submitted Date]]</f>
        <v>2</v>
      </c>
    </row>
    <row r="692" spans="1:14" hidden="1">
      <c r="A692" t="str">
        <f>"Norman"</f>
        <v>Norman</v>
      </c>
      <c r="B692">
        <v>0</v>
      </c>
      <c r="D692">
        <v>1</v>
      </c>
      <c r="E692">
        <v>22</v>
      </c>
      <c r="F692" s="1">
        <v>42528</v>
      </c>
      <c r="G692" s="1">
        <v>42528</v>
      </c>
      <c r="H692">
        <v>7</v>
      </c>
      <c r="I692">
        <v>56</v>
      </c>
      <c r="J692">
        <v>0</v>
      </c>
      <c r="K692">
        <v>35.472937899999998</v>
      </c>
      <c r="L692">
        <v>-97.026161599999995</v>
      </c>
      <c r="M692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692" s="5">
        <f>Table22[[#This Row],[Permit Approval Date]]-Table22[[#This Row],[Permit Submitted Date]]</f>
        <v>3</v>
      </c>
    </row>
    <row r="693" spans="1:14" hidden="1">
      <c r="A693" t="str">
        <f>"Norman"</f>
        <v>Norman</v>
      </c>
      <c r="B693">
        <v>0</v>
      </c>
      <c r="D693">
        <v>1</v>
      </c>
      <c r="E693">
        <v>22</v>
      </c>
      <c r="F693" s="1">
        <v>42535</v>
      </c>
      <c r="G693" s="1">
        <v>42542</v>
      </c>
      <c r="H693">
        <v>9</v>
      </c>
      <c r="I693">
        <v>69</v>
      </c>
      <c r="J693">
        <v>0</v>
      </c>
      <c r="K693">
        <v>35.362937899999999</v>
      </c>
      <c r="L693">
        <v>-97.236161600000003</v>
      </c>
      <c r="M693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693" s="5">
        <f>Table22[[#This Row],[Permit Approval Date]]-Table22[[#This Row],[Permit Submitted Date]]</f>
        <v>0</v>
      </c>
    </row>
    <row r="694" spans="1:14" hidden="1">
      <c r="A694" t="str">
        <f>"Norman"</f>
        <v>Norman</v>
      </c>
      <c r="B694">
        <v>0</v>
      </c>
      <c r="D694">
        <v>1</v>
      </c>
      <c r="E694">
        <v>22</v>
      </c>
      <c r="F694" s="1">
        <v>42549</v>
      </c>
      <c r="G694" s="1">
        <v>42552</v>
      </c>
      <c r="H694">
        <v>4</v>
      </c>
      <c r="I694">
        <v>32</v>
      </c>
      <c r="J694">
        <v>0</v>
      </c>
      <c r="K694">
        <v>35.242937899999994</v>
      </c>
      <c r="L694">
        <v>-97.636161600000008</v>
      </c>
      <c r="M694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694" s="5">
        <f>Table22[[#This Row],[Permit Approval Date]]-Table22[[#This Row],[Permit Submitted Date]]</f>
        <v>0</v>
      </c>
    </row>
    <row r="695" spans="1:14" hidden="1">
      <c r="A695" t="str">
        <f>"Norman"</f>
        <v>Norman</v>
      </c>
      <c r="B695">
        <v>0</v>
      </c>
      <c r="D695">
        <v>1</v>
      </c>
      <c r="E695">
        <v>22</v>
      </c>
      <c r="F695" s="1">
        <v>42620</v>
      </c>
      <c r="G695" s="1">
        <v>42629</v>
      </c>
      <c r="H695">
        <v>3</v>
      </c>
      <c r="I695">
        <v>24.229999999999997</v>
      </c>
      <c r="J695">
        <v>0</v>
      </c>
      <c r="K695">
        <v>35.362937899999999</v>
      </c>
      <c r="L695">
        <v>-97.236161600000003</v>
      </c>
      <c r="M695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695" s="5">
        <f>Table22[[#This Row],[Permit Approval Date]]-Table22[[#This Row],[Permit Submitted Date]]</f>
        <v>2</v>
      </c>
    </row>
    <row r="696" spans="1:14" hidden="1">
      <c r="A696" t="str">
        <f>"Norman"</f>
        <v>Norman</v>
      </c>
      <c r="B696">
        <v>0</v>
      </c>
      <c r="D696">
        <v>1</v>
      </c>
      <c r="E696">
        <v>22</v>
      </c>
      <c r="F696" s="1">
        <v>42633</v>
      </c>
      <c r="G696" s="1">
        <v>42641</v>
      </c>
      <c r="H696">
        <v>4</v>
      </c>
      <c r="I696">
        <v>29.95</v>
      </c>
      <c r="J696">
        <v>0</v>
      </c>
      <c r="K696">
        <v>35.092937899999995</v>
      </c>
      <c r="L696">
        <v>-97.336161599999997</v>
      </c>
      <c r="M696" s="5">
        <f>ACOS(COS(RADIANS(90-$P$2)) *COS(RADIANS(90-Table2248[[#This Row],[Latitude]])) +SIN(RADIANS(90-$P$2)) *SIN(RADIANS(90-Table2248[[#This Row],[Latitude]])) *COS(RADIANS($Q$2-Table2248[[#This Row],[Longitude]]))) *3958.756</f>
        <v>10.001978842276545</v>
      </c>
      <c r="N696" s="5">
        <f>Table22[[#This Row],[Permit Approval Date]]-Table22[[#This Row],[Permit Submitted Date]]</f>
        <v>6</v>
      </c>
    </row>
    <row r="697" spans="1:14" hidden="1">
      <c r="A697" t="str">
        <f>"Norman"</f>
        <v>Norman</v>
      </c>
      <c r="B697">
        <v>0</v>
      </c>
      <c r="D697">
        <v>1</v>
      </c>
      <c r="E697">
        <v>22</v>
      </c>
      <c r="F697" s="1">
        <v>42633</v>
      </c>
      <c r="G697" s="1">
        <v>42641</v>
      </c>
      <c r="H697">
        <v>5</v>
      </c>
      <c r="I697">
        <v>23.830000000000002</v>
      </c>
      <c r="J697">
        <v>8.02</v>
      </c>
      <c r="K697">
        <v>35.192937899999997</v>
      </c>
      <c r="L697">
        <v>-97.396161599999999</v>
      </c>
      <c r="M697" s="5">
        <f>ACOS(COS(RADIANS(90-$P$2)) *COS(RADIANS(90-Table2248[[#This Row],[Latitude]])) +SIN(RADIANS(90-$P$2)) *SIN(RADIANS(90-Table2248[[#This Row],[Latitude]])) *COS(RADIANS($Q$2-Table2248[[#This Row],[Longitude]]))) *3958.756</f>
        <v>2.9897876398657939</v>
      </c>
      <c r="N697" s="5">
        <f>Table22[[#This Row],[Permit Approval Date]]-Table22[[#This Row],[Permit Submitted Date]]</f>
        <v>0</v>
      </c>
    </row>
    <row r="698" spans="1:14" hidden="1">
      <c r="A698" t="str">
        <f>"Norman"</f>
        <v>Norman</v>
      </c>
      <c r="B698">
        <v>0</v>
      </c>
      <c r="D698">
        <v>1</v>
      </c>
      <c r="E698">
        <v>22</v>
      </c>
      <c r="F698" s="1">
        <v>42676</v>
      </c>
      <c r="G698" s="1">
        <v>42678</v>
      </c>
      <c r="H698">
        <v>5</v>
      </c>
      <c r="I698">
        <v>40</v>
      </c>
      <c r="J698">
        <v>0</v>
      </c>
      <c r="K698">
        <v>35.062937899999994</v>
      </c>
      <c r="L698">
        <v>-97.446161599999996</v>
      </c>
      <c r="M698" s="5">
        <f>ACOS(COS(RADIANS(90-$P$2)) *COS(RADIANS(90-Table2248[[#This Row],[Latitude]])) +SIN(RADIANS(90-$P$2)) *SIN(RADIANS(90-Table2248[[#This Row],[Latitude]])) *COS(RADIANS($Q$2-Table2248[[#This Row],[Longitude]]))) *3958.756</f>
        <v>9.8894375944299533</v>
      </c>
      <c r="N698" s="5">
        <f>Table22[[#This Row],[Permit Approval Date]]-Table22[[#This Row],[Permit Submitted Date]]</f>
        <v>14</v>
      </c>
    </row>
    <row r="699" spans="1:14" hidden="1">
      <c r="A699" t="str">
        <f>"Norman"</f>
        <v>Norman</v>
      </c>
      <c r="B699">
        <v>0</v>
      </c>
      <c r="D699">
        <v>1</v>
      </c>
      <c r="E699">
        <v>22</v>
      </c>
      <c r="F699" s="1">
        <v>42692</v>
      </c>
      <c r="G699" s="1">
        <v>42692</v>
      </c>
      <c r="H699">
        <v>4</v>
      </c>
      <c r="I699">
        <v>35.369999999999997</v>
      </c>
      <c r="J699">
        <v>0</v>
      </c>
      <c r="K699">
        <v>34.902937899999998</v>
      </c>
      <c r="L699">
        <v>-97.886161600000008</v>
      </c>
      <c r="M699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699" s="5">
        <f>Table22[[#This Row],[Permit Approval Date]]-Table22[[#This Row],[Permit Submitted Date]]</f>
        <v>11</v>
      </c>
    </row>
    <row r="700" spans="1:14" hidden="1">
      <c r="A700" t="str">
        <f>"Norman"</f>
        <v>Norman</v>
      </c>
      <c r="B700">
        <v>0</v>
      </c>
      <c r="D700">
        <v>1</v>
      </c>
      <c r="E700">
        <v>22</v>
      </c>
      <c r="F700" s="1">
        <v>42706</v>
      </c>
      <c r="G700" s="1">
        <v>42706</v>
      </c>
      <c r="H700">
        <v>7</v>
      </c>
      <c r="I700">
        <v>50.78</v>
      </c>
      <c r="J700">
        <v>0</v>
      </c>
      <c r="K700">
        <v>35.102937899999993</v>
      </c>
      <c r="L700">
        <v>-97.756161599999999</v>
      </c>
      <c r="M700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700" s="5">
        <f>Table22[[#This Row],[Permit Approval Date]]-Table22[[#This Row],[Permit Submitted Date]]</f>
        <v>0</v>
      </c>
    </row>
    <row r="701" spans="1:14" hidden="1">
      <c r="A701" t="str">
        <f>"Norman"</f>
        <v>Norman</v>
      </c>
      <c r="B701">
        <v>0</v>
      </c>
      <c r="C701">
        <v>1</v>
      </c>
      <c r="D701">
        <v>1</v>
      </c>
      <c r="E701">
        <v>22</v>
      </c>
      <c r="F701" s="1">
        <v>42706</v>
      </c>
      <c r="G701" s="1">
        <v>42706</v>
      </c>
      <c r="H701">
        <v>17</v>
      </c>
      <c r="I701">
        <v>122.59</v>
      </c>
      <c r="J701">
        <v>10.32</v>
      </c>
      <c r="K701">
        <v>35.102937899999993</v>
      </c>
      <c r="L701">
        <v>-97.756161599999999</v>
      </c>
      <c r="M701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701" s="5">
        <f>Table22[[#This Row],[Permit Approval Date]]-Table22[[#This Row],[Permit Submitted Date]]</f>
        <v>11</v>
      </c>
    </row>
    <row r="702" spans="1:14" hidden="1">
      <c r="A702" t="str">
        <f>"Norman"</f>
        <v>Norman</v>
      </c>
      <c r="B702">
        <v>0</v>
      </c>
      <c r="D702">
        <v>1</v>
      </c>
      <c r="E702">
        <v>22</v>
      </c>
      <c r="F702" s="1">
        <v>42747</v>
      </c>
      <c r="G702" s="1">
        <v>42754</v>
      </c>
      <c r="H702">
        <v>8</v>
      </c>
      <c r="I702">
        <v>69.36999999999999</v>
      </c>
      <c r="J702">
        <v>0</v>
      </c>
      <c r="K702">
        <v>35.482937899999996</v>
      </c>
      <c r="L702">
        <v>-97.206161600000001</v>
      </c>
      <c r="M702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702" s="5">
        <f>Table22[[#This Row],[Permit Approval Date]]-Table22[[#This Row],[Permit Submitted Date]]</f>
        <v>3</v>
      </c>
    </row>
    <row r="703" spans="1:14" hidden="1">
      <c r="A703" t="str">
        <f>"Norman"</f>
        <v>Norman</v>
      </c>
      <c r="B703">
        <v>0</v>
      </c>
      <c r="D703">
        <v>1</v>
      </c>
      <c r="E703">
        <v>22</v>
      </c>
      <c r="F703" s="1">
        <v>42765</v>
      </c>
      <c r="G703" s="1">
        <v>42772</v>
      </c>
      <c r="H703">
        <v>5</v>
      </c>
      <c r="I703">
        <v>41.91</v>
      </c>
      <c r="J703">
        <v>0</v>
      </c>
      <c r="K703">
        <v>35.222937899999998</v>
      </c>
      <c r="L703">
        <v>-97.486161600000003</v>
      </c>
      <c r="M703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703" s="5">
        <f>Table22[[#This Row],[Permit Approval Date]]-Table22[[#This Row],[Permit Submitted Date]]</f>
        <v>0</v>
      </c>
    </row>
    <row r="704" spans="1:14" hidden="1">
      <c r="A704" t="str">
        <f>"Norman"</f>
        <v>Norman</v>
      </c>
      <c r="B704">
        <v>0</v>
      </c>
      <c r="D704">
        <v>1</v>
      </c>
      <c r="E704">
        <v>22</v>
      </c>
      <c r="F704" s="1">
        <v>42782</v>
      </c>
      <c r="G704" s="1">
        <v>42782</v>
      </c>
      <c r="H704">
        <v>6</v>
      </c>
      <c r="I704">
        <v>52.18</v>
      </c>
      <c r="J704">
        <v>2.33</v>
      </c>
      <c r="K704">
        <v>35.232937899999996</v>
      </c>
      <c r="L704">
        <v>-97.006161599999999</v>
      </c>
      <c r="M704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704" s="5">
        <f>Table22[[#This Row],[Permit Approval Date]]-Table22[[#This Row],[Permit Submitted Date]]</f>
        <v>0</v>
      </c>
    </row>
    <row r="705" spans="1:14" hidden="1">
      <c r="A705" t="str">
        <f>"Norman"</f>
        <v>Norman</v>
      </c>
      <c r="B705">
        <v>0</v>
      </c>
      <c r="D705">
        <v>1</v>
      </c>
      <c r="E705">
        <v>22</v>
      </c>
      <c r="F705" s="1">
        <v>42811</v>
      </c>
      <c r="G705" s="1">
        <v>42814</v>
      </c>
      <c r="H705">
        <v>5</v>
      </c>
      <c r="I705">
        <v>44.8</v>
      </c>
      <c r="J705">
        <v>0</v>
      </c>
      <c r="K705">
        <v>35.152937899999998</v>
      </c>
      <c r="L705">
        <v>-97.236161600000003</v>
      </c>
      <c r="M705" s="5">
        <f>ACOS(COS(RADIANS(90-$P$2)) *COS(RADIANS(90-Table2248[[#This Row],[Latitude]])) +SIN(RADIANS(90-$P$2)) *SIN(RADIANS(90-Table2248[[#This Row],[Latitude]])) *COS(RADIANS($Q$2-Table2248[[#This Row],[Longitude]]))) *3958.756</f>
        <v>12.439282911481813</v>
      </c>
      <c r="N705" s="5">
        <f>Table22[[#This Row],[Permit Approval Date]]-Table22[[#This Row],[Permit Submitted Date]]</f>
        <v>0</v>
      </c>
    </row>
    <row r="706" spans="1:14" hidden="1">
      <c r="A706" t="str">
        <f>"Norman"</f>
        <v>Norman</v>
      </c>
      <c r="B706">
        <v>0</v>
      </c>
      <c r="D706">
        <v>1</v>
      </c>
      <c r="E706">
        <v>22</v>
      </c>
      <c r="F706" s="1">
        <v>42817</v>
      </c>
      <c r="G706" s="1">
        <v>42824</v>
      </c>
      <c r="H706">
        <v>3</v>
      </c>
      <c r="I706">
        <v>27.38</v>
      </c>
      <c r="J706">
        <v>0</v>
      </c>
      <c r="K706">
        <v>35.602937899999993</v>
      </c>
      <c r="L706">
        <v>-97.686161600000005</v>
      </c>
      <c r="M706" s="5">
        <f>ACOS(COS(RADIANS(90-$P$2)) *COS(RADIANS(90-Table2248[[#This Row],[Latitude]])) +SIN(RADIANS(90-$P$2)) *SIN(RADIANS(90-Table2248[[#This Row],[Latitude]])) *COS(RADIANS($Q$2-Table2248[[#This Row],[Longitude]]))) *3958.756</f>
        <v>30.559712201892509</v>
      </c>
      <c r="N706" s="5">
        <f>Table22[[#This Row],[Permit Approval Date]]-Table22[[#This Row],[Permit Submitted Date]]</f>
        <v>0</v>
      </c>
    </row>
    <row r="707" spans="1:14">
      <c r="A707" t="str">
        <f>"Norman"</f>
        <v>Norman</v>
      </c>
      <c r="B707">
        <v>1</v>
      </c>
      <c r="C707">
        <v>1</v>
      </c>
      <c r="D707">
        <v>1</v>
      </c>
      <c r="E707">
        <v>22</v>
      </c>
      <c r="F707" s="1">
        <v>42823</v>
      </c>
      <c r="G707" s="1">
        <v>42836</v>
      </c>
      <c r="H707">
        <v>6</v>
      </c>
      <c r="I707">
        <v>36.5</v>
      </c>
      <c r="J707">
        <v>7.77</v>
      </c>
      <c r="K707">
        <v>35.040954999999997</v>
      </c>
      <c r="L707">
        <v>-97.311639999999997</v>
      </c>
      <c r="M707" s="5">
        <f>ACOS(COS(RADIANS(90-$P$2)) *COS(RADIANS(90-Table2248[[#This Row],[Latitude]])) +SIN(RADIANS(90-$P$2)) *SIN(RADIANS(90-Table2248[[#This Row],[Latitude]])) *COS(RADIANS($Q$2-Table2248[[#This Row],[Longitude]]))) *3958.756</f>
        <v>13.723512092077399</v>
      </c>
      <c r="N707" s="5">
        <f>Table22[[#This Row],[Permit Approval Date]]-Table22[[#This Row],[Permit Submitted Date]]</f>
        <v>0</v>
      </c>
    </row>
    <row r="708" spans="1:14" hidden="1">
      <c r="A708" t="str">
        <f>"Norman"</f>
        <v>Norman</v>
      </c>
      <c r="B708">
        <v>0</v>
      </c>
      <c r="D708">
        <v>1</v>
      </c>
      <c r="E708">
        <v>22</v>
      </c>
      <c r="F708" s="1">
        <v>42836</v>
      </c>
      <c r="G708" s="1">
        <v>42836</v>
      </c>
      <c r="H708">
        <v>5</v>
      </c>
      <c r="I708">
        <v>45.34</v>
      </c>
      <c r="J708">
        <v>0</v>
      </c>
      <c r="K708">
        <v>34.902937899999998</v>
      </c>
      <c r="L708">
        <v>-97.886161600000008</v>
      </c>
      <c r="M708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708" s="5">
        <f>Table22[[#This Row],[Permit Approval Date]]-Table22[[#This Row],[Permit Submitted Date]]</f>
        <v>7</v>
      </c>
    </row>
    <row r="709" spans="1:14" hidden="1">
      <c r="A709" t="str">
        <f>"Norman"</f>
        <v>Norman</v>
      </c>
      <c r="B709">
        <v>0</v>
      </c>
      <c r="D709">
        <v>1</v>
      </c>
      <c r="E709">
        <v>22</v>
      </c>
      <c r="F709" s="1">
        <v>42842</v>
      </c>
      <c r="G709" s="1">
        <v>42846</v>
      </c>
      <c r="H709">
        <v>7</v>
      </c>
      <c r="I709">
        <v>52.17</v>
      </c>
      <c r="J709">
        <v>0</v>
      </c>
      <c r="K709">
        <v>35.332937899999997</v>
      </c>
      <c r="L709">
        <v>-97.326161600000006</v>
      </c>
      <c r="M709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709" s="5">
        <f>Table22[[#This Row],[Permit Approval Date]]-Table22[[#This Row],[Permit Submitted Date]]</f>
        <v>0</v>
      </c>
    </row>
    <row r="710" spans="1:14" hidden="1">
      <c r="A710" t="str">
        <f>"Norman"</f>
        <v>Norman</v>
      </c>
      <c r="B710">
        <v>0</v>
      </c>
      <c r="D710">
        <v>1</v>
      </c>
      <c r="E710">
        <v>22</v>
      </c>
      <c r="F710" s="1">
        <v>42846</v>
      </c>
      <c r="G710" s="1">
        <v>42850</v>
      </c>
      <c r="H710">
        <v>3</v>
      </c>
      <c r="I710">
        <v>26.82</v>
      </c>
      <c r="J710">
        <v>0</v>
      </c>
      <c r="K710">
        <v>34.902937899999998</v>
      </c>
      <c r="L710">
        <v>-97.376161600000003</v>
      </c>
      <c r="M710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710" s="5">
        <f>Table22[[#This Row],[Permit Approval Date]]-Table22[[#This Row],[Permit Submitted Date]]</f>
        <v>0</v>
      </c>
    </row>
    <row r="711" spans="1:14">
      <c r="A711" t="str">
        <f>"Norman"</f>
        <v>Norman</v>
      </c>
      <c r="B711">
        <v>1</v>
      </c>
      <c r="D711">
        <v>1</v>
      </c>
      <c r="E711">
        <v>22</v>
      </c>
      <c r="F711" s="1">
        <v>42853</v>
      </c>
      <c r="G711" s="1">
        <v>42867</v>
      </c>
      <c r="H711">
        <v>11</v>
      </c>
      <c r="I711">
        <v>73.66</v>
      </c>
      <c r="J711">
        <v>6.54</v>
      </c>
      <c r="K711">
        <v>35.310557000000003</v>
      </c>
      <c r="L711">
        <v>-97.71018140000001</v>
      </c>
      <c r="M711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711" s="5">
        <f>Table22[[#This Row],[Permit Approval Date]]-Table22[[#This Row],[Permit Submitted Date]]</f>
        <v>0</v>
      </c>
    </row>
    <row r="712" spans="1:14">
      <c r="A712" t="str">
        <f>"Norman"</f>
        <v>Norman</v>
      </c>
      <c r="B712">
        <v>1</v>
      </c>
      <c r="C712">
        <v>1</v>
      </c>
      <c r="D712">
        <v>1</v>
      </c>
      <c r="E712">
        <v>22</v>
      </c>
      <c r="F712" s="1">
        <v>42853</v>
      </c>
      <c r="G712" s="1">
        <v>42860</v>
      </c>
      <c r="H712">
        <v>12</v>
      </c>
      <c r="I712">
        <v>83.559999999999988</v>
      </c>
      <c r="J712">
        <v>10.42</v>
      </c>
      <c r="K712">
        <v>35.210556999999994</v>
      </c>
      <c r="L712">
        <v>-97.610181400000016</v>
      </c>
      <c r="M712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712" s="5">
        <f>Table22[[#This Row],[Permit Approval Date]]-Table22[[#This Row],[Permit Submitted Date]]</f>
        <v>4</v>
      </c>
    </row>
    <row r="713" spans="1:14" hidden="1">
      <c r="A713" t="str">
        <f>"Norman"</f>
        <v>Norman</v>
      </c>
      <c r="B713">
        <v>0</v>
      </c>
      <c r="D713">
        <v>1</v>
      </c>
      <c r="E713">
        <v>22</v>
      </c>
      <c r="F713" s="1">
        <v>42856</v>
      </c>
      <c r="G713" s="1">
        <v>42865</v>
      </c>
      <c r="H713">
        <v>3</v>
      </c>
      <c r="I713">
        <v>21.03</v>
      </c>
      <c r="J713">
        <v>0</v>
      </c>
      <c r="K713">
        <v>35.212937899999993</v>
      </c>
      <c r="L713">
        <v>-97.576161600000006</v>
      </c>
      <c r="M713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713" s="5">
        <f>Table22[[#This Row],[Permit Approval Date]]-Table22[[#This Row],[Permit Submitted Date]]</f>
        <v>1</v>
      </c>
    </row>
    <row r="714" spans="1:14">
      <c r="A714" t="str">
        <f>"Norman"</f>
        <v>Norman</v>
      </c>
      <c r="B714">
        <v>1</v>
      </c>
      <c r="C714">
        <v>1</v>
      </c>
      <c r="D714">
        <v>1</v>
      </c>
      <c r="E714">
        <v>22</v>
      </c>
      <c r="F714" s="1">
        <v>42864</v>
      </c>
      <c r="G714" s="1">
        <v>42873</v>
      </c>
      <c r="H714">
        <v>10</v>
      </c>
      <c r="I714">
        <v>57.269999999999996</v>
      </c>
      <c r="J714">
        <v>8.48</v>
      </c>
      <c r="K714">
        <v>35.203924999999998</v>
      </c>
      <c r="L714">
        <v>-97.459214000000003</v>
      </c>
      <c r="M714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714" s="5">
        <f>Table22[[#This Row],[Permit Approval Date]]-Table22[[#This Row],[Permit Submitted Date]]</f>
        <v>7</v>
      </c>
    </row>
    <row r="715" spans="1:14">
      <c r="A715" t="str">
        <f>"Norman"</f>
        <v>Norman</v>
      </c>
      <c r="B715">
        <v>1</v>
      </c>
      <c r="D715">
        <v>1</v>
      </c>
      <c r="E715">
        <v>22</v>
      </c>
      <c r="F715" s="1">
        <v>42865</v>
      </c>
      <c r="G715" s="1">
        <v>42879</v>
      </c>
      <c r="H715">
        <v>13</v>
      </c>
      <c r="I715">
        <v>85.52</v>
      </c>
      <c r="J715">
        <v>7</v>
      </c>
      <c r="K715">
        <v>35.270556999999997</v>
      </c>
      <c r="L715">
        <v>-97.490181400000012</v>
      </c>
      <c r="M715" s="5">
        <f>ACOS(COS(RADIANS(90-$P$2)) *COS(RADIANS(90-Table2248[[#This Row],[Latitude]])) +SIN(RADIANS(90-$P$2)) *SIN(RADIANS(90-Table2248[[#This Row],[Latitude]])) *COS(RADIANS($Q$2-Table2248[[#This Row],[Longitude]]))) *3958.756</f>
        <v>5.0888713619078683</v>
      </c>
      <c r="N715" s="5">
        <f>Table22[[#This Row],[Permit Approval Date]]-Table22[[#This Row],[Permit Submitted Date]]</f>
        <v>0</v>
      </c>
    </row>
    <row r="716" spans="1:14">
      <c r="A716" t="str">
        <f>"Norman"</f>
        <v>Norman</v>
      </c>
      <c r="B716">
        <v>1</v>
      </c>
      <c r="D716">
        <v>1</v>
      </c>
      <c r="E716">
        <v>22</v>
      </c>
      <c r="F716" s="1">
        <v>42866</v>
      </c>
      <c r="G716" s="1">
        <v>42878</v>
      </c>
      <c r="H716">
        <v>7</v>
      </c>
      <c r="I716">
        <v>44.110000000000007</v>
      </c>
      <c r="J716">
        <v>2.0499999999999998</v>
      </c>
      <c r="K716">
        <v>35.162937899999996</v>
      </c>
      <c r="L716">
        <v>-96.9261616</v>
      </c>
      <c r="M716" s="5">
        <f>ACOS(COS(RADIANS(90-$P$2)) *COS(RADIANS(90-Table2248[[#This Row],[Latitude]])) +SIN(RADIANS(90-$P$2)) *SIN(RADIANS(90-Table2248[[#This Row],[Latitude]])) *COS(RADIANS($Q$2-Table2248[[#This Row],[Longitude]]))) *3958.756</f>
        <v>29.540907678509793</v>
      </c>
      <c r="N716" s="5">
        <f>Table22[[#This Row],[Permit Approval Date]]-Table22[[#This Row],[Permit Submitted Date]]</f>
        <v>2</v>
      </c>
    </row>
    <row r="717" spans="1:14">
      <c r="A717" t="str">
        <f>"Norman"</f>
        <v>Norman</v>
      </c>
      <c r="B717">
        <v>1</v>
      </c>
      <c r="D717">
        <v>1</v>
      </c>
      <c r="E717">
        <v>22</v>
      </c>
      <c r="F717" s="1">
        <v>42866</v>
      </c>
      <c r="G717" s="1">
        <v>42878</v>
      </c>
      <c r="H717">
        <v>7</v>
      </c>
      <c r="I717">
        <v>44.110000000000007</v>
      </c>
      <c r="J717">
        <v>2.0499999999999998</v>
      </c>
      <c r="K717">
        <v>35.162937899999996</v>
      </c>
      <c r="L717">
        <v>-96.9261616</v>
      </c>
      <c r="M717" s="5">
        <f>ACOS(COS(RADIANS(90-$P$2)) *COS(RADIANS(90-Table2248[[#This Row],[Latitude]])) +SIN(RADIANS(90-$P$2)) *SIN(RADIANS(90-Table2248[[#This Row],[Latitude]])) *COS(RADIANS($Q$2-Table2248[[#This Row],[Longitude]]))) *3958.756</f>
        <v>29.540907678509793</v>
      </c>
      <c r="N717" s="5">
        <f>Table22[[#This Row],[Permit Approval Date]]-Table22[[#This Row],[Permit Submitted Date]]</f>
        <v>0</v>
      </c>
    </row>
    <row r="718" spans="1:14" hidden="1">
      <c r="A718" t="str">
        <f>"Norman"</f>
        <v>Norman</v>
      </c>
      <c r="B718">
        <v>0</v>
      </c>
      <c r="D718">
        <v>1</v>
      </c>
      <c r="E718">
        <v>22</v>
      </c>
      <c r="F718" s="1">
        <v>42891</v>
      </c>
      <c r="G718" s="1">
        <v>42891</v>
      </c>
      <c r="H718">
        <v>4</v>
      </c>
      <c r="I718">
        <v>33.5</v>
      </c>
      <c r="J718">
        <v>0</v>
      </c>
      <c r="K718">
        <v>35.232937899999996</v>
      </c>
      <c r="L718">
        <v>-97.006161599999999</v>
      </c>
      <c r="M718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718" s="5">
        <f>Table22[[#This Row],[Permit Approval Date]]-Table22[[#This Row],[Permit Submitted Date]]</f>
        <v>0</v>
      </c>
    </row>
    <row r="719" spans="1:14" hidden="1">
      <c r="A719" t="str">
        <f>"Norman"</f>
        <v>Norman</v>
      </c>
      <c r="B719">
        <v>0</v>
      </c>
      <c r="D719">
        <v>1</v>
      </c>
      <c r="E719">
        <v>22</v>
      </c>
      <c r="F719" s="1">
        <v>42895</v>
      </c>
      <c r="G719" s="1">
        <v>42895</v>
      </c>
      <c r="H719">
        <v>4</v>
      </c>
      <c r="I719">
        <v>36.660000000000004</v>
      </c>
      <c r="J719">
        <v>0</v>
      </c>
      <c r="K719">
        <v>34.902937899999998</v>
      </c>
      <c r="L719">
        <v>-97.886161600000008</v>
      </c>
      <c r="M719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719" s="5">
        <f>Table22[[#This Row],[Permit Approval Date]]-Table22[[#This Row],[Permit Submitted Date]]</f>
        <v>2</v>
      </c>
    </row>
    <row r="720" spans="1:14" hidden="1">
      <c r="A720" t="str">
        <f>"Norman"</f>
        <v>Norman</v>
      </c>
      <c r="B720">
        <v>0</v>
      </c>
      <c r="D720">
        <v>1</v>
      </c>
      <c r="E720">
        <v>22</v>
      </c>
      <c r="F720" s="1">
        <v>42899</v>
      </c>
      <c r="G720" s="1">
        <v>42915</v>
      </c>
      <c r="H720">
        <v>4</v>
      </c>
      <c r="I720">
        <v>31.869999999999997</v>
      </c>
      <c r="J720">
        <v>0</v>
      </c>
      <c r="K720">
        <v>35.352937899999993</v>
      </c>
      <c r="L720">
        <v>-97.196161599999996</v>
      </c>
      <c r="M720" s="5">
        <f>ACOS(COS(RADIANS(90-$P$2)) *COS(RADIANS(90-Table2248[[#This Row],[Latitude]])) +SIN(RADIANS(90-$P$2)) *SIN(RADIANS(90-Table2248[[#This Row],[Latitude]])) *COS(RADIANS($Q$2-Table2248[[#This Row],[Longitude]]))) *3958.756</f>
        <v>17.393696381103698</v>
      </c>
      <c r="N720" s="5">
        <f>Table22[[#This Row],[Permit Approval Date]]-Table22[[#This Row],[Permit Submitted Date]]</f>
        <v>0</v>
      </c>
    </row>
    <row r="721" spans="1:14">
      <c r="A721" t="str">
        <f>"Norman"</f>
        <v>Norman</v>
      </c>
      <c r="B721">
        <v>1</v>
      </c>
      <c r="D721">
        <v>1</v>
      </c>
      <c r="E721">
        <v>22</v>
      </c>
      <c r="F721" s="1">
        <v>42902</v>
      </c>
      <c r="G721" s="1">
        <v>42902</v>
      </c>
      <c r="H721">
        <v>5</v>
      </c>
      <c r="I721">
        <v>36.410000000000004</v>
      </c>
      <c r="J721">
        <v>0</v>
      </c>
      <c r="K721">
        <v>35.065301499999997</v>
      </c>
      <c r="L721">
        <v>-97.206652800000001</v>
      </c>
      <c r="M721" s="5">
        <f>ACOS(COS(RADIANS(90-$P$2)) *COS(RADIANS(90-Table2248[[#This Row],[Latitude]])) +SIN(RADIANS(90-$P$2)) *SIN(RADIANS(90-Table2248[[#This Row],[Latitude]])) *COS(RADIANS($Q$2-Table2248[[#This Row],[Longitude]]))) *3958.756</f>
        <v>16.686641062063039</v>
      </c>
      <c r="N721" s="5">
        <f>Table22[[#This Row],[Permit Approval Date]]-Table22[[#This Row],[Permit Submitted Date]]</f>
        <v>21</v>
      </c>
    </row>
    <row r="722" spans="1:14" hidden="1">
      <c r="A722" t="str">
        <f>"Norman"</f>
        <v>Norman</v>
      </c>
      <c r="B722">
        <v>0</v>
      </c>
      <c r="D722">
        <v>1</v>
      </c>
      <c r="E722">
        <v>22</v>
      </c>
      <c r="F722" s="1">
        <v>42909</v>
      </c>
      <c r="G722" s="1">
        <v>42909</v>
      </c>
      <c r="H722">
        <v>9</v>
      </c>
      <c r="I722">
        <v>62.99</v>
      </c>
      <c r="J722">
        <v>0</v>
      </c>
      <c r="K722">
        <v>35.102937899999993</v>
      </c>
      <c r="L722">
        <v>-97.756161599999999</v>
      </c>
      <c r="M722" s="5">
        <f>ACOS(COS(RADIANS(90-$P$2)) *COS(RADIANS(90-Table2248[[#This Row],[Latitude]])) +SIN(RADIANS(90-$P$2)) *SIN(RADIANS(90-Table2248[[#This Row],[Latitude]])) *COS(RADIANS($Q$2-Table2248[[#This Row],[Longitude]]))) *3958.756</f>
        <v>18.882438005172606</v>
      </c>
      <c r="N722" s="5">
        <f>Table22[[#This Row],[Permit Approval Date]]-Table22[[#This Row],[Permit Submitted Date]]</f>
        <v>0</v>
      </c>
    </row>
    <row r="723" spans="1:14" hidden="1">
      <c r="A723" t="str">
        <f>"Norman"</f>
        <v>Norman</v>
      </c>
      <c r="B723">
        <v>0</v>
      </c>
      <c r="D723">
        <v>1</v>
      </c>
      <c r="E723">
        <v>22</v>
      </c>
      <c r="F723" s="1">
        <v>42913</v>
      </c>
      <c r="G723" s="1">
        <v>42913</v>
      </c>
      <c r="H723">
        <v>3</v>
      </c>
      <c r="I723">
        <v>31.909999999999997</v>
      </c>
      <c r="J723">
        <v>0</v>
      </c>
      <c r="K723">
        <v>35.162937899999996</v>
      </c>
      <c r="L723">
        <v>-96.9261616</v>
      </c>
      <c r="M723" s="5">
        <f>ACOS(COS(RADIANS(90-$P$2)) *COS(RADIANS(90-Table2248[[#This Row],[Latitude]])) +SIN(RADIANS(90-$P$2)) *SIN(RADIANS(90-Table2248[[#This Row],[Latitude]])) *COS(RADIANS($Q$2-Table2248[[#This Row],[Longitude]]))) *3958.756</f>
        <v>29.540907678509793</v>
      </c>
      <c r="N723" s="5">
        <f>Table22[[#This Row],[Permit Approval Date]]-Table22[[#This Row],[Permit Submitted Date]]</f>
        <v>0</v>
      </c>
    </row>
    <row r="724" spans="1:14" hidden="1">
      <c r="A724" t="str">
        <f>"Norman"</f>
        <v>Norman</v>
      </c>
      <c r="B724">
        <v>0</v>
      </c>
      <c r="D724">
        <v>1</v>
      </c>
      <c r="E724">
        <v>22</v>
      </c>
      <c r="F724" s="1">
        <v>42913</v>
      </c>
      <c r="G724" s="1">
        <v>42921</v>
      </c>
      <c r="H724">
        <v>4</v>
      </c>
      <c r="I724">
        <v>28.770000000000003</v>
      </c>
      <c r="J724">
        <v>0</v>
      </c>
      <c r="K724">
        <v>35.482937899999996</v>
      </c>
      <c r="L724">
        <v>-97.206161600000001</v>
      </c>
      <c r="M724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724" s="5">
        <f>Table22[[#This Row],[Permit Approval Date]]-Table22[[#This Row],[Permit Submitted Date]]</f>
        <v>0</v>
      </c>
    </row>
    <row r="725" spans="1:14" hidden="1">
      <c r="A725" t="str">
        <f>"Norman"</f>
        <v>Norman</v>
      </c>
      <c r="B725">
        <v>0</v>
      </c>
      <c r="D725">
        <v>1</v>
      </c>
      <c r="E725">
        <v>22</v>
      </c>
      <c r="F725" s="1">
        <v>42923</v>
      </c>
      <c r="G725" s="1">
        <v>42923</v>
      </c>
      <c r="H725">
        <v>6</v>
      </c>
      <c r="I725">
        <v>40.76</v>
      </c>
      <c r="J725">
        <v>0</v>
      </c>
      <c r="K725">
        <v>35.362937899999999</v>
      </c>
      <c r="L725">
        <v>-97.116161599999998</v>
      </c>
      <c r="M725" s="5">
        <f>ACOS(COS(RADIANS(90-$P$2)) *COS(RADIANS(90-Table2248[[#This Row],[Latitude]])) +SIN(RADIANS(90-$P$2)) *SIN(RADIANS(90-Table2248[[#This Row],[Latitude]])) *COS(RADIANS($Q$2-Table2248[[#This Row],[Longitude]]))) *3958.756</f>
        <v>21.560319683425128</v>
      </c>
      <c r="N725" s="5">
        <f>Table22[[#This Row],[Permit Approval Date]]-Table22[[#This Row],[Permit Submitted Date]]</f>
        <v>4</v>
      </c>
    </row>
    <row r="726" spans="1:14">
      <c r="A726" t="str">
        <f>"Norman"</f>
        <v>Norman</v>
      </c>
      <c r="B726">
        <v>1</v>
      </c>
      <c r="D726">
        <v>1</v>
      </c>
      <c r="E726">
        <v>22</v>
      </c>
      <c r="F726" s="1">
        <v>42930</v>
      </c>
      <c r="G726" s="1">
        <v>42930</v>
      </c>
      <c r="H726">
        <v>8</v>
      </c>
      <c r="I726">
        <v>63.21</v>
      </c>
      <c r="J726">
        <v>0</v>
      </c>
      <c r="K726">
        <v>35.170954999999999</v>
      </c>
      <c r="L726">
        <v>-97.531639999999996</v>
      </c>
      <c r="M726" s="5">
        <f>ACOS(COS(RADIANS(90-$P$2)) *COS(RADIANS(90-Table2248[[#This Row],[Latitude]])) +SIN(RADIANS(90-$P$2)) *SIN(RADIANS(90-Table2248[[#This Row],[Latitude]])) *COS(RADIANS($Q$2-Table2248[[#This Row],[Longitude]]))) *3958.756</f>
        <v>5.3791098180254622</v>
      </c>
      <c r="N726" s="5">
        <f>Table22[[#This Row],[Permit Approval Date]]-Table22[[#This Row],[Permit Submitted Date]]</f>
        <v>11</v>
      </c>
    </row>
    <row r="727" spans="1:14" hidden="1">
      <c r="A727" t="str">
        <f>"Norman"</f>
        <v>Norman</v>
      </c>
      <c r="B727">
        <v>0</v>
      </c>
      <c r="D727">
        <v>1</v>
      </c>
      <c r="E727">
        <v>22</v>
      </c>
      <c r="F727" s="1">
        <v>42934</v>
      </c>
      <c r="G727" s="1">
        <v>42941</v>
      </c>
      <c r="H727">
        <v>3</v>
      </c>
      <c r="I727">
        <v>29.099999999999998</v>
      </c>
      <c r="J727">
        <v>0</v>
      </c>
      <c r="K727">
        <v>34.902937899999998</v>
      </c>
      <c r="L727">
        <v>-97.376161600000003</v>
      </c>
      <c r="M727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727" s="5">
        <f>Table22[[#This Row],[Permit Approval Date]]-Table22[[#This Row],[Permit Submitted Date]]</f>
        <v>11</v>
      </c>
    </row>
    <row r="728" spans="1:14">
      <c r="A728" t="str">
        <f>"Norman"</f>
        <v>Norman</v>
      </c>
      <c r="B728">
        <v>1</v>
      </c>
      <c r="D728">
        <v>1</v>
      </c>
      <c r="E728">
        <v>22</v>
      </c>
      <c r="F728" s="1">
        <v>42940</v>
      </c>
      <c r="G728" s="1">
        <v>42957</v>
      </c>
      <c r="H728">
        <v>9</v>
      </c>
      <c r="I728">
        <v>68.359999999999985</v>
      </c>
      <c r="J728">
        <v>0</v>
      </c>
      <c r="K728">
        <v>35.572431399999999</v>
      </c>
      <c r="L728">
        <v>-97.563839600000009</v>
      </c>
      <c r="M728" s="5">
        <f>ACOS(COS(RADIANS(90-$P$2)) *COS(RADIANS(90-Table2248[[#This Row],[Latitude]])) +SIN(RADIANS(90-$P$2)) *SIN(RADIANS(90-Table2248[[#This Row],[Latitude]])) *COS(RADIANS($Q$2-Table2248[[#This Row],[Longitude]]))) *3958.756</f>
        <v>26.160153350215055</v>
      </c>
      <c r="N728" s="5">
        <f>Table22[[#This Row],[Permit Approval Date]]-Table22[[#This Row],[Permit Submitted Date]]</f>
        <v>0</v>
      </c>
    </row>
    <row r="729" spans="1:14">
      <c r="A729" t="str">
        <f>"Norman"</f>
        <v>Norman</v>
      </c>
      <c r="B729">
        <v>1</v>
      </c>
      <c r="C729">
        <v>1</v>
      </c>
      <c r="D729">
        <v>2</v>
      </c>
      <c r="E729">
        <v>22</v>
      </c>
      <c r="F729" s="1">
        <v>42943</v>
      </c>
      <c r="G729" s="1">
        <v>42943</v>
      </c>
      <c r="H729">
        <v>14</v>
      </c>
      <c r="I729">
        <v>92.740000000000009</v>
      </c>
      <c r="J729">
        <v>12.219999999999999</v>
      </c>
      <c r="K729">
        <v>35.310557000000003</v>
      </c>
      <c r="L729">
        <v>-97.71018140000001</v>
      </c>
      <c r="M729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729" s="5">
        <f>Table22[[#This Row],[Permit Approval Date]]-Table22[[#This Row],[Permit Submitted Date]]</f>
        <v>0</v>
      </c>
    </row>
    <row r="730" spans="1:14">
      <c r="A730" t="str">
        <f>"Norman"</f>
        <v>Norman</v>
      </c>
      <c r="B730">
        <v>1</v>
      </c>
      <c r="D730">
        <v>1</v>
      </c>
      <c r="E730">
        <v>22</v>
      </c>
      <c r="F730" s="1">
        <v>42948</v>
      </c>
      <c r="G730" s="1">
        <v>42964</v>
      </c>
      <c r="H730">
        <v>10</v>
      </c>
      <c r="I730">
        <v>59.519999999999996</v>
      </c>
      <c r="J730">
        <v>6.63</v>
      </c>
      <c r="K730">
        <v>35.112937899999999</v>
      </c>
      <c r="L730">
        <v>-97.946161599999996</v>
      </c>
      <c r="M730" s="5">
        <f>ACOS(COS(RADIANS(90-$P$2)) *COS(RADIANS(90-Table2248[[#This Row],[Latitude]])) +SIN(RADIANS(90-$P$2)) *SIN(RADIANS(90-Table2248[[#This Row],[Latitude]])) *COS(RADIANS($Q$2-Table2248[[#This Row],[Longitude]]))) *3958.756</f>
        <v>28.942207529288897</v>
      </c>
      <c r="N730" s="5">
        <f>Table22[[#This Row],[Permit Approval Date]]-Table22[[#This Row],[Permit Submitted Date]]</f>
        <v>10</v>
      </c>
    </row>
    <row r="731" spans="1:14">
      <c r="A731" t="str">
        <f>"Norman"</f>
        <v>Norman</v>
      </c>
      <c r="B731">
        <v>1</v>
      </c>
      <c r="D731">
        <v>1</v>
      </c>
      <c r="E731">
        <v>22</v>
      </c>
      <c r="F731" s="1">
        <v>42948</v>
      </c>
      <c r="G731" s="1">
        <v>42964</v>
      </c>
      <c r="H731">
        <v>10</v>
      </c>
      <c r="I731">
        <v>59.519999999999996</v>
      </c>
      <c r="J731">
        <v>6.63</v>
      </c>
      <c r="K731">
        <v>35.112937899999999</v>
      </c>
      <c r="L731">
        <v>-97.946161599999996</v>
      </c>
      <c r="M731" s="5">
        <f>ACOS(COS(RADIANS(90-$P$2)) *COS(RADIANS(90-Table2248[[#This Row],[Latitude]])) +SIN(RADIANS(90-$P$2)) *SIN(RADIANS(90-Table2248[[#This Row],[Latitude]])) *COS(RADIANS($Q$2-Table2248[[#This Row],[Longitude]]))) *3958.756</f>
        <v>28.942207529288897</v>
      </c>
      <c r="N731" s="5">
        <f>Table22[[#This Row],[Permit Approval Date]]-Table22[[#This Row],[Permit Submitted Date]]</f>
        <v>10</v>
      </c>
    </row>
    <row r="732" spans="1:14">
      <c r="A732" t="str">
        <f>"Norman"</f>
        <v>Norman</v>
      </c>
      <c r="B732">
        <v>1</v>
      </c>
      <c r="D732">
        <v>1</v>
      </c>
      <c r="E732">
        <v>22</v>
      </c>
      <c r="F732" s="1">
        <v>42957</v>
      </c>
      <c r="G732" s="1">
        <v>42958</v>
      </c>
      <c r="H732">
        <v>6</v>
      </c>
      <c r="I732">
        <v>51.08</v>
      </c>
      <c r="J732">
        <v>0</v>
      </c>
      <c r="K732">
        <v>35.320954999999998</v>
      </c>
      <c r="L732">
        <v>-97.271640000000005</v>
      </c>
      <c r="M732" s="5">
        <f>ACOS(COS(RADIANS(90-$P$2)) *COS(RADIANS(90-Table2248[[#This Row],[Latitude]])) +SIN(RADIANS(90-$P$2)) *SIN(RADIANS(90-Table2248[[#This Row],[Latitude]])) *COS(RADIANS($Q$2-Table2248[[#This Row],[Longitude]]))) *3958.756</f>
        <v>12.667085104072182</v>
      </c>
      <c r="N732" s="5">
        <f>Table22[[#This Row],[Permit Approval Date]]-Table22[[#This Row],[Permit Submitted Date]]</f>
        <v>0</v>
      </c>
    </row>
    <row r="733" spans="1:14" hidden="1">
      <c r="A733" t="str">
        <f>"Norman"</f>
        <v>Norman</v>
      </c>
      <c r="B733">
        <v>0</v>
      </c>
      <c r="D733">
        <v>1</v>
      </c>
      <c r="E733">
        <v>22</v>
      </c>
      <c r="F733" s="1">
        <v>42977</v>
      </c>
      <c r="G733" s="1">
        <v>42986</v>
      </c>
      <c r="H733">
        <v>8</v>
      </c>
      <c r="I733">
        <v>57.57</v>
      </c>
      <c r="J733">
        <v>0</v>
      </c>
      <c r="K733">
        <v>35.202937899999995</v>
      </c>
      <c r="L733">
        <v>-97.206161600000001</v>
      </c>
      <c r="M733" s="5">
        <f>ACOS(COS(RADIANS(90-$P$2)) *COS(RADIANS(90-Table2248[[#This Row],[Latitude]])) +SIN(RADIANS(90-$P$2)) *SIN(RADIANS(90-Table2248[[#This Row],[Latitude]])) *COS(RADIANS($Q$2-Table2248[[#This Row],[Longitude]]))) *3958.756</f>
        <v>13.577014277156541</v>
      </c>
      <c r="N733" s="5">
        <f>Table22[[#This Row],[Permit Approval Date]]-Table22[[#This Row],[Permit Submitted Date]]</f>
        <v>9</v>
      </c>
    </row>
    <row r="734" spans="1:14" hidden="1">
      <c r="A734" t="str">
        <f>"Norman"</f>
        <v>Norman</v>
      </c>
      <c r="B734">
        <v>0</v>
      </c>
      <c r="D734">
        <v>1</v>
      </c>
      <c r="E734">
        <v>22</v>
      </c>
      <c r="F734" s="1">
        <v>42989</v>
      </c>
      <c r="G734" s="1">
        <v>42989</v>
      </c>
      <c r="H734">
        <v>4</v>
      </c>
      <c r="I734">
        <v>32.880000000000003</v>
      </c>
      <c r="J734">
        <v>3.75</v>
      </c>
      <c r="K734">
        <v>35.472937899999998</v>
      </c>
      <c r="L734">
        <v>-97.026161599999995</v>
      </c>
      <c r="M734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734" s="5">
        <f>Table22[[#This Row],[Permit Approval Date]]-Table22[[#This Row],[Permit Submitted Date]]</f>
        <v>4</v>
      </c>
    </row>
    <row r="735" spans="1:14" hidden="1">
      <c r="A735" t="str">
        <f>"Norman"</f>
        <v>Norman</v>
      </c>
      <c r="B735">
        <v>0</v>
      </c>
      <c r="D735">
        <v>2</v>
      </c>
      <c r="E735">
        <v>22</v>
      </c>
      <c r="F735" s="1">
        <v>43003</v>
      </c>
      <c r="G735" s="1">
        <v>43003</v>
      </c>
      <c r="H735">
        <v>4</v>
      </c>
      <c r="I735">
        <v>40.28</v>
      </c>
      <c r="J735">
        <v>0</v>
      </c>
      <c r="K735">
        <v>34.902937899999998</v>
      </c>
      <c r="L735">
        <v>-97.886161600000008</v>
      </c>
      <c r="M735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735" s="5">
        <f>Table22[[#This Row],[Permit Approval Date]]-Table22[[#This Row],[Permit Submitted Date]]</f>
        <v>7</v>
      </c>
    </row>
    <row r="736" spans="1:14">
      <c r="A736" t="str">
        <f>"Norman"</f>
        <v>Norman</v>
      </c>
      <c r="B736">
        <v>1</v>
      </c>
      <c r="D736">
        <v>1</v>
      </c>
      <c r="E736">
        <v>22</v>
      </c>
      <c r="F736" s="1">
        <v>43004</v>
      </c>
      <c r="G736" s="1">
        <v>43005</v>
      </c>
      <c r="H736">
        <v>6</v>
      </c>
      <c r="I736">
        <v>52.84</v>
      </c>
      <c r="J736">
        <v>0</v>
      </c>
      <c r="K736">
        <v>35.233924999999999</v>
      </c>
      <c r="L736">
        <v>-97.269214000000005</v>
      </c>
      <c r="M736" s="5">
        <f>ACOS(COS(RADIANS(90-$P$2)) *COS(RADIANS(90-Table2248[[#This Row],[Latitude]])) +SIN(RADIANS(90-$P$2)) *SIN(RADIANS(90-Table2248[[#This Row],[Latitude]])) *COS(RADIANS($Q$2-Table2248[[#This Row],[Longitude]]))) *3958.756</f>
        <v>10.196972675987457</v>
      </c>
      <c r="N736" s="5">
        <f>Table22[[#This Row],[Permit Approval Date]]-Table22[[#This Row],[Permit Submitted Date]]</f>
        <v>0</v>
      </c>
    </row>
    <row r="737" spans="1:14">
      <c r="A737" t="str">
        <f>"Norman"</f>
        <v>Norman</v>
      </c>
      <c r="B737">
        <v>1</v>
      </c>
      <c r="D737">
        <v>1</v>
      </c>
      <c r="E737">
        <v>22</v>
      </c>
      <c r="F737" s="1">
        <v>43005</v>
      </c>
      <c r="G737" s="1">
        <v>43018</v>
      </c>
      <c r="H737">
        <v>6</v>
      </c>
      <c r="I737">
        <v>50.95</v>
      </c>
      <c r="J737">
        <v>0</v>
      </c>
      <c r="K737">
        <v>35.198142000000004</v>
      </c>
      <c r="L737">
        <v>-97.395610999999988</v>
      </c>
      <c r="M737" s="5">
        <f>ACOS(COS(RADIANS(90-$P$2)) *COS(RADIANS(90-Table2248[[#This Row],[Latitude]])) +SIN(RADIANS(90-$P$2)) *SIN(RADIANS(90-Table2248[[#This Row],[Latitude]])) *COS(RADIANS($Q$2-Table2248[[#This Row],[Longitude]]))) *3958.756</f>
        <v>2.931419758170823</v>
      </c>
      <c r="N737" s="5">
        <f>Table22[[#This Row],[Permit Approval Date]]-Table22[[#This Row],[Permit Submitted Date]]</f>
        <v>0</v>
      </c>
    </row>
    <row r="738" spans="1:14">
      <c r="A738" t="str">
        <f>"Norman"</f>
        <v>Norman</v>
      </c>
      <c r="B738">
        <v>1</v>
      </c>
      <c r="C738">
        <v>1</v>
      </c>
      <c r="D738">
        <v>1</v>
      </c>
      <c r="E738">
        <v>22</v>
      </c>
      <c r="F738" s="1">
        <v>43006</v>
      </c>
      <c r="G738" s="1">
        <v>43025</v>
      </c>
      <c r="H738">
        <v>5</v>
      </c>
      <c r="I738">
        <v>38.75</v>
      </c>
      <c r="J738">
        <v>17.75</v>
      </c>
      <c r="K738">
        <v>35.200296100000003</v>
      </c>
      <c r="L738">
        <v>-97.456200200000012</v>
      </c>
      <c r="M738" s="5">
        <f>ACOS(COS(RADIANS(90-$P$2)) *COS(RADIANS(90-Table2248[[#This Row],[Latitude]])) +SIN(RADIANS(90-$P$2)) *SIN(RADIANS(90-Table2248[[#This Row],[Latitude]])) *COS(RADIANS($Q$2-Table2248[[#This Row],[Longitude]]))) *3958.756</f>
        <v>0.67208451015404147</v>
      </c>
      <c r="N738" s="5">
        <f>Table22[[#This Row],[Permit Approval Date]]-Table22[[#This Row],[Permit Submitted Date]]</f>
        <v>0</v>
      </c>
    </row>
    <row r="739" spans="1:14">
      <c r="A739" t="str">
        <f>"Norman"</f>
        <v>Norman</v>
      </c>
      <c r="B739">
        <v>1</v>
      </c>
      <c r="D739">
        <v>2</v>
      </c>
      <c r="E739">
        <v>22</v>
      </c>
      <c r="F739" s="1">
        <v>43006</v>
      </c>
      <c r="G739" s="1">
        <v>43006</v>
      </c>
      <c r="H739">
        <v>10</v>
      </c>
      <c r="I739">
        <v>63.75</v>
      </c>
      <c r="J739">
        <v>5.0199999999999996</v>
      </c>
      <c r="K739">
        <v>35.180556999999993</v>
      </c>
      <c r="L739">
        <v>-97.540181399999994</v>
      </c>
      <c r="M739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739" s="5">
        <f>Table22[[#This Row],[Permit Approval Date]]-Table22[[#This Row],[Permit Submitted Date]]</f>
        <v>4</v>
      </c>
    </row>
    <row r="740" spans="1:14">
      <c r="A740" t="str">
        <f>"Norman"</f>
        <v>Norman</v>
      </c>
      <c r="B740">
        <v>1</v>
      </c>
      <c r="C740">
        <v>1</v>
      </c>
      <c r="D740">
        <v>1</v>
      </c>
      <c r="E740">
        <v>22</v>
      </c>
      <c r="F740" s="1">
        <v>43013</v>
      </c>
      <c r="G740" s="1">
        <v>43026</v>
      </c>
      <c r="H740">
        <v>9</v>
      </c>
      <c r="I740">
        <v>47.109999999999992</v>
      </c>
      <c r="J740">
        <v>19.97</v>
      </c>
      <c r="K740">
        <v>35.115773100000006</v>
      </c>
      <c r="L740">
        <v>-97.674911899999998</v>
      </c>
      <c r="M740" s="5">
        <f>ACOS(COS(RADIANS(90-$P$2)) *COS(RADIANS(90-Table2248[[#This Row],[Latitude]])) +SIN(RADIANS(90-$P$2)) *SIN(RADIANS(90-Table2248[[#This Row],[Latitude]])) *COS(RADIANS($Q$2-Table2248[[#This Row],[Longitude]]))) *3958.756</f>
        <v>14.325346708328922</v>
      </c>
      <c r="N740" s="5">
        <f>Table22[[#This Row],[Permit Approval Date]]-Table22[[#This Row],[Permit Submitted Date]]</f>
        <v>0</v>
      </c>
    </row>
    <row r="741" spans="1:14" hidden="1">
      <c r="A741" t="str">
        <f>"Norman"</f>
        <v>Norman</v>
      </c>
      <c r="B741">
        <v>0</v>
      </c>
      <c r="D741">
        <v>1</v>
      </c>
      <c r="E741">
        <v>22</v>
      </c>
      <c r="F741" s="1">
        <v>43025</v>
      </c>
      <c r="G741" s="1">
        <v>43025</v>
      </c>
      <c r="H741">
        <v>4</v>
      </c>
      <c r="I741">
        <v>42.269999999999996</v>
      </c>
      <c r="J741">
        <v>0</v>
      </c>
      <c r="K741">
        <v>35.232937899999996</v>
      </c>
      <c r="L741">
        <v>-97.006161599999999</v>
      </c>
      <c r="M741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741" s="5">
        <f>Table22[[#This Row],[Permit Approval Date]]-Table22[[#This Row],[Permit Submitted Date]]</f>
        <v>0</v>
      </c>
    </row>
    <row r="742" spans="1:14" hidden="1">
      <c r="A742" t="str">
        <f>"Norman"</f>
        <v>Norman</v>
      </c>
      <c r="B742">
        <v>0</v>
      </c>
      <c r="D742">
        <v>1</v>
      </c>
      <c r="E742">
        <v>22</v>
      </c>
      <c r="F742" s="1">
        <v>43028</v>
      </c>
      <c r="G742" s="1">
        <v>43049</v>
      </c>
      <c r="H742">
        <v>6</v>
      </c>
      <c r="I742">
        <v>48.31</v>
      </c>
      <c r="J742">
        <v>0</v>
      </c>
      <c r="K742">
        <v>35.332937899999997</v>
      </c>
      <c r="L742">
        <v>-97.326161600000006</v>
      </c>
      <c r="M742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742" s="5">
        <f>Table22[[#This Row],[Permit Approval Date]]-Table22[[#This Row],[Permit Submitted Date]]</f>
        <v>10</v>
      </c>
    </row>
    <row r="743" spans="1:14" hidden="1">
      <c r="A743" t="str">
        <f>"Norman"</f>
        <v>Norman</v>
      </c>
      <c r="B743">
        <v>0</v>
      </c>
      <c r="D743">
        <v>1</v>
      </c>
      <c r="E743">
        <v>22</v>
      </c>
      <c r="F743" s="1">
        <v>43032</v>
      </c>
      <c r="G743" s="1">
        <v>43035</v>
      </c>
      <c r="H743">
        <v>5</v>
      </c>
      <c r="I743">
        <v>42.16</v>
      </c>
      <c r="J743">
        <v>0</v>
      </c>
      <c r="K743">
        <v>35.212937899999993</v>
      </c>
      <c r="L743">
        <v>-97.576161600000006</v>
      </c>
      <c r="M743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743" s="5">
        <f>Table22[[#This Row],[Permit Approval Date]]-Table22[[#This Row],[Permit Submitted Date]]</f>
        <v>3</v>
      </c>
    </row>
    <row r="744" spans="1:14" hidden="1">
      <c r="A744" t="str">
        <f>"Norman"</f>
        <v>Norman</v>
      </c>
      <c r="B744">
        <v>0</v>
      </c>
      <c r="D744">
        <v>1</v>
      </c>
      <c r="E744">
        <v>22</v>
      </c>
      <c r="F744" s="1">
        <v>43035</v>
      </c>
      <c r="G744" s="1">
        <v>43045</v>
      </c>
      <c r="H744">
        <v>7</v>
      </c>
      <c r="I744">
        <v>50.92</v>
      </c>
      <c r="J744">
        <v>0</v>
      </c>
      <c r="K744">
        <v>35.482937899999996</v>
      </c>
      <c r="L744">
        <v>-97.206161600000001</v>
      </c>
      <c r="M744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744" s="5">
        <f>Table22[[#This Row],[Permit Approval Date]]-Table22[[#This Row],[Permit Submitted Date]]</f>
        <v>7</v>
      </c>
    </row>
    <row r="745" spans="1:14">
      <c r="A745" t="str">
        <f>"Norman"</f>
        <v>Norman</v>
      </c>
      <c r="B745">
        <v>1</v>
      </c>
      <c r="D745">
        <v>1</v>
      </c>
      <c r="E745">
        <v>22</v>
      </c>
      <c r="F745" s="1">
        <v>43041</v>
      </c>
      <c r="G745" s="1">
        <v>43041</v>
      </c>
      <c r="H745">
        <v>8</v>
      </c>
      <c r="I745">
        <v>61.74</v>
      </c>
      <c r="J745">
        <v>0</v>
      </c>
      <c r="K745">
        <v>35.315345200000003</v>
      </c>
      <c r="L745">
        <v>-97.104357899999997</v>
      </c>
      <c r="M745" s="5">
        <f>ACOS(COS(RADIANS(90-$P$2)) *COS(RADIANS(90-Table2248[[#This Row],[Latitude]])) +SIN(RADIANS(90-$P$2)) *SIN(RADIANS(90-Table2248[[#This Row],[Latitude]])) *COS(RADIANS($Q$2-Table2248[[#This Row],[Longitude]]))) *3958.756</f>
        <v>20.73299011149086</v>
      </c>
      <c r="N745" s="5">
        <f>Table22[[#This Row],[Permit Approval Date]]-Table22[[#This Row],[Permit Submitted Date]]</f>
        <v>3</v>
      </c>
    </row>
    <row r="746" spans="1:14" hidden="1">
      <c r="A746" t="str">
        <f>"Norman"</f>
        <v>Norman</v>
      </c>
      <c r="B746">
        <v>0</v>
      </c>
      <c r="D746">
        <v>1</v>
      </c>
      <c r="E746">
        <v>22</v>
      </c>
      <c r="F746" s="1">
        <v>43042</v>
      </c>
      <c r="G746" s="1">
        <v>43047</v>
      </c>
      <c r="H746">
        <v>7</v>
      </c>
      <c r="I746">
        <v>51.97</v>
      </c>
      <c r="J746">
        <v>0</v>
      </c>
      <c r="K746">
        <v>35.162937899999996</v>
      </c>
      <c r="L746">
        <v>-97.446161599999996</v>
      </c>
      <c r="M746" s="5">
        <f>ACOS(COS(RADIANS(90-$P$2)) *COS(RADIANS(90-Table2248[[#This Row],[Latitude]])) +SIN(RADIANS(90-$P$2)) *SIN(RADIANS(90-Table2248[[#This Row],[Latitude]])) *COS(RADIANS($Q$2-Table2248[[#This Row],[Longitude]]))) *3958.756</f>
        <v>2.980183107586265</v>
      </c>
      <c r="N746" s="5">
        <f>Table22[[#This Row],[Permit Approval Date]]-Table22[[#This Row],[Permit Submitted Date]]</f>
        <v>8</v>
      </c>
    </row>
    <row r="747" spans="1:14" hidden="1">
      <c r="A747" t="str">
        <f>"Norman"</f>
        <v>Norman</v>
      </c>
      <c r="B747">
        <v>0</v>
      </c>
      <c r="D747">
        <v>1</v>
      </c>
      <c r="E747">
        <v>22</v>
      </c>
      <c r="F747" s="1">
        <v>43045</v>
      </c>
      <c r="G747" s="1">
        <v>43048</v>
      </c>
      <c r="H747">
        <v>17</v>
      </c>
      <c r="I747">
        <v>70.139999999999986</v>
      </c>
      <c r="J747">
        <v>0</v>
      </c>
      <c r="K747">
        <v>35.352937899999993</v>
      </c>
      <c r="L747">
        <v>-97.196161599999996</v>
      </c>
      <c r="M747" s="5">
        <f>ACOS(COS(RADIANS(90-$P$2)) *COS(RADIANS(90-Table2248[[#This Row],[Latitude]])) +SIN(RADIANS(90-$P$2)) *SIN(RADIANS(90-Table2248[[#This Row],[Latitude]])) *COS(RADIANS($Q$2-Table2248[[#This Row],[Longitude]]))) *3958.756</f>
        <v>17.393696381103698</v>
      </c>
      <c r="N747" s="5">
        <f>Table22[[#This Row],[Permit Approval Date]]-Table22[[#This Row],[Permit Submitted Date]]</f>
        <v>5</v>
      </c>
    </row>
    <row r="748" spans="1:14" hidden="1">
      <c r="A748" t="str">
        <f>"Norman"</f>
        <v>Norman</v>
      </c>
      <c r="B748">
        <v>0</v>
      </c>
      <c r="D748">
        <v>1</v>
      </c>
      <c r="E748">
        <v>22</v>
      </c>
      <c r="F748" s="1">
        <v>43046</v>
      </c>
      <c r="G748" s="1">
        <v>43047</v>
      </c>
      <c r="H748">
        <v>4</v>
      </c>
      <c r="I748">
        <v>26.12</v>
      </c>
      <c r="J748">
        <v>0</v>
      </c>
      <c r="K748">
        <v>35.082937899999997</v>
      </c>
      <c r="L748">
        <v>-97.616161599999998</v>
      </c>
      <c r="M748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748" s="5">
        <f>Table22[[#This Row],[Permit Approval Date]]-Table22[[#This Row],[Permit Submitted Date]]</f>
        <v>6</v>
      </c>
    </row>
    <row r="749" spans="1:14">
      <c r="A749" t="str">
        <f>"Norman"</f>
        <v>Norman</v>
      </c>
      <c r="B749">
        <v>1</v>
      </c>
      <c r="D749">
        <v>1</v>
      </c>
      <c r="E749">
        <v>22</v>
      </c>
      <c r="F749" s="1">
        <v>43052</v>
      </c>
      <c r="G749" s="1">
        <v>43052</v>
      </c>
      <c r="H749">
        <v>11</v>
      </c>
      <c r="I749">
        <v>108.13000000000001</v>
      </c>
      <c r="J749">
        <v>6.5</v>
      </c>
      <c r="K749">
        <v>34.583205599999999</v>
      </c>
      <c r="L749">
        <v>-97.178782400000003</v>
      </c>
      <c r="M749" s="5">
        <f>ACOS(COS(RADIANS(90-$P$2)) *COS(RADIANS(90-Table2248[[#This Row],[Latitude]])) +SIN(RADIANS(90-$P$2)) *SIN(RADIANS(90-Table2248[[#This Row],[Latitude]])) *COS(RADIANS($Q$2-Table2248[[#This Row],[Longitude]]))) *3958.756</f>
        <v>45.633899465568618</v>
      </c>
      <c r="N749" s="5">
        <f>Table22[[#This Row],[Permit Approval Date]]-Table22[[#This Row],[Permit Submitted Date]]</f>
        <v>5</v>
      </c>
    </row>
    <row r="750" spans="1:14">
      <c r="A750" t="str">
        <f>"Norman"</f>
        <v>Norman</v>
      </c>
      <c r="B750">
        <v>1</v>
      </c>
      <c r="D750">
        <v>1</v>
      </c>
      <c r="E750">
        <v>22</v>
      </c>
      <c r="F750" s="1">
        <v>43053</v>
      </c>
      <c r="G750" s="1">
        <v>43067</v>
      </c>
      <c r="H750">
        <v>10</v>
      </c>
      <c r="I750">
        <v>75.47</v>
      </c>
      <c r="J750">
        <v>0</v>
      </c>
      <c r="K750">
        <v>35.173621400000002</v>
      </c>
      <c r="L750">
        <v>-97.419232199999996</v>
      </c>
      <c r="M750" s="5">
        <f>ACOS(COS(RADIANS(90-$P$2)) *COS(RADIANS(90-Table2248[[#This Row],[Latitude]])) +SIN(RADIANS(90-$P$2)) *SIN(RADIANS(90-Table2248[[#This Row],[Latitude]])) *COS(RADIANS($Q$2-Table2248[[#This Row],[Longitude]]))) *3958.756</f>
        <v>2.723531371916752</v>
      </c>
      <c r="N750" s="5">
        <f>Table22[[#This Row],[Permit Approval Date]]-Table22[[#This Row],[Permit Submitted Date]]</f>
        <v>0</v>
      </c>
    </row>
    <row r="751" spans="1:14" hidden="1">
      <c r="A751" t="str">
        <f>"Norman"</f>
        <v>Norman</v>
      </c>
      <c r="B751">
        <v>0</v>
      </c>
      <c r="D751">
        <v>1</v>
      </c>
      <c r="E751">
        <v>22</v>
      </c>
      <c r="F751" s="1">
        <v>43053</v>
      </c>
      <c r="G751" s="1">
        <v>43073</v>
      </c>
      <c r="H751">
        <v>7</v>
      </c>
      <c r="I751">
        <v>49.07</v>
      </c>
      <c r="J751">
        <v>0</v>
      </c>
      <c r="K751">
        <v>35.482937899999996</v>
      </c>
      <c r="L751">
        <v>-97.206161600000001</v>
      </c>
      <c r="M751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751" s="5">
        <f>Table22[[#This Row],[Permit Approval Date]]-Table22[[#This Row],[Permit Submitted Date]]</f>
        <v>0</v>
      </c>
    </row>
    <row r="752" spans="1:14">
      <c r="A752" t="str">
        <f>"Norman"</f>
        <v>Norman</v>
      </c>
      <c r="B752">
        <v>1</v>
      </c>
      <c r="D752">
        <v>1</v>
      </c>
      <c r="E752">
        <v>22</v>
      </c>
      <c r="F752" s="1">
        <v>43053</v>
      </c>
      <c r="G752" s="1">
        <v>43053</v>
      </c>
      <c r="H752">
        <v>9</v>
      </c>
      <c r="I752">
        <v>48.73</v>
      </c>
      <c r="J752">
        <v>3.35</v>
      </c>
      <c r="K752">
        <v>35.210556999999994</v>
      </c>
      <c r="L752">
        <v>-97.610181400000016</v>
      </c>
      <c r="M752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752" s="5">
        <f>Table22[[#This Row],[Permit Approval Date]]-Table22[[#This Row],[Permit Submitted Date]]</f>
        <v>5</v>
      </c>
    </row>
    <row r="753" spans="1:14">
      <c r="A753" t="str">
        <f>"Norman"</f>
        <v>Norman</v>
      </c>
      <c r="B753">
        <v>1</v>
      </c>
      <c r="D753">
        <v>1</v>
      </c>
      <c r="E753">
        <v>22</v>
      </c>
      <c r="F753" s="1">
        <v>43053</v>
      </c>
      <c r="G753" s="1">
        <v>43053</v>
      </c>
      <c r="H753">
        <v>6</v>
      </c>
      <c r="I753">
        <v>48.309999999999995</v>
      </c>
      <c r="J753">
        <v>0</v>
      </c>
      <c r="K753">
        <v>35.305345200000005</v>
      </c>
      <c r="L753">
        <v>-97.344357899999991</v>
      </c>
      <c r="M753" s="5">
        <f>ACOS(COS(RADIANS(90-$P$2)) *COS(RADIANS(90-Table2248[[#This Row],[Latitude]])) +SIN(RADIANS(90-$P$2)) *SIN(RADIANS(90-Table2248[[#This Row],[Latitude]])) *COS(RADIANS($Q$2-Table2248[[#This Row],[Longitude]]))) *3958.756</f>
        <v>8.963193647309307</v>
      </c>
      <c r="N753" s="5">
        <f>Table22[[#This Row],[Permit Approval Date]]-Table22[[#This Row],[Permit Submitted Date]]</f>
        <v>0</v>
      </c>
    </row>
    <row r="754" spans="1:14">
      <c r="A754" t="str">
        <f>"Norman"</f>
        <v>Norman</v>
      </c>
      <c r="B754">
        <v>1</v>
      </c>
      <c r="D754">
        <v>1</v>
      </c>
      <c r="E754">
        <v>22</v>
      </c>
      <c r="F754" s="1">
        <v>43067</v>
      </c>
      <c r="G754" s="1">
        <v>43067</v>
      </c>
      <c r="H754">
        <v>4</v>
      </c>
      <c r="I754">
        <v>33.089999999999996</v>
      </c>
      <c r="J754">
        <v>4.0199999999999996</v>
      </c>
      <c r="K754">
        <v>35.310557000000003</v>
      </c>
      <c r="L754">
        <v>-97.71018140000001</v>
      </c>
      <c r="M754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754" s="5">
        <f>Table22[[#This Row],[Permit Approval Date]]-Table22[[#This Row],[Permit Submitted Date]]</f>
        <v>0</v>
      </c>
    </row>
    <row r="755" spans="1:14">
      <c r="A755" t="str">
        <f>"Norman"</f>
        <v>Norman</v>
      </c>
      <c r="B755">
        <v>1</v>
      </c>
      <c r="D755">
        <v>1</v>
      </c>
      <c r="E755">
        <v>22</v>
      </c>
      <c r="F755" s="1">
        <v>43069</v>
      </c>
      <c r="G755" s="1">
        <v>43076</v>
      </c>
      <c r="H755">
        <v>5</v>
      </c>
      <c r="I755">
        <v>52.78</v>
      </c>
      <c r="J755">
        <v>0</v>
      </c>
      <c r="K755">
        <v>35.198142000000004</v>
      </c>
      <c r="L755">
        <v>-97.395610999999988</v>
      </c>
      <c r="M755" s="5">
        <f>ACOS(COS(RADIANS(90-$P$2)) *COS(RADIANS(90-Table2248[[#This Row],[Latitude]])) +SIN(RADIANS(90-$P$2)) *SIN(RADIANS(90-Table2248[[#This Row],[Latitude]])) *COS(RADIANS($Q$2-Table2248[[#This Row],[Longitude]]))) *3958.756</f>
        <v>2.931419758170823</v>
      </c>
      <c r="N755" s="5">
        <f>Table22[[#This Row],[Permit Approval Date]]-Table22[[#This Row],[Permit Submitted Date]]</f>
        <v>0</v>
      </c>
    </row>
    <row r="756" spans="1:14">
      <c r="A756" t="str">
        <f>"Norman"</f>
        <v>Norman</v>
      </c>
      <c r="B756">
        <v>1</v>
      </c>
      <c r="D756">
        <v>1</v>
      </c>
      <c r="E756">
        <v>22</v>
      </c>
      <c r="F756" s="1">
        <v>43069</v>
      </c>
      <c r="G756" s="1">
        <v>43069</v>
      </c>
      <c r="H756">
        <v>6</v>
      </c>
      <c r="I756">
        <v>40.68</v>
      </c>
      <c r="J756">
        <v>1.5</v>
      </c>
      <c r="K756">
        <v>35.260556999999999</v>
      </c>
      <c r="L756">
        <v>-97.540181399999994</v>
      </c>
      <c r="M756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756" s="5">
        <f>Table22[[#This Row],[Permit Approval Date]]-Table22[[#This Row],[Permit Submitted Date]]</f>
        <v>4</v>
      </c>
    </row>
    <row r="757" spans="1:14" hidden="1">
      <c r="A757" t="str">
        <f>"Norman"</f>
        <v>Norman</v>
      </c>
      <c r="B757">
        <v>0</v>
      </c>
      <c r="D757">
        <v>1</v>
      </c>
      <c r="E757">
        <v>22</v>
      </c>
      <c r="F757" s="1">
        <v>43070</v>
      </c>
      <c r="G757" s="1">
        <v>43083</v>
      </c>
      <c r="H757">
        <v>6</v>
      </c>
      <c r="I757">
        <v>59.989999999999995</v>
      </c>
      <c r="J757">
        <v>0</v>
      </c>
      <c r="K757">
        <v>35.032937899999993</v>
      </c>
      <c r="L757">
        <v>-97.356161600000007</v>
      </c>
      <c r="M757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757" s="5">
        <f>Table22[[#This Row],[Permit Approval Date]]-Table22[[#This Row],[Permit Submitted Date]]</f>
        <v>8</v>
      </c>
    </row>
    <row r="758" spans="1:14">
      <c r="A758" t="str">
        <f>"Norman"</f>
        <v>Norman</v>
      </c>
      <c r="B758">
        <v>1</v>
      </c>
      <c r="D758">
        <v>1</v>
      </c>
      <c r="E758">
        <v>22</v>
      </c>
      <c r="F758" s="1">
        <v>43070</v>
      </c>
      <c r="G758" s="1">
        <v>43081</v>
      </c>
      <c r="H758">
        <v>5</v>
      </c>
      <c r="I758">
        <v>47.629999999999995</v>
      </c>
      <c r="J758">
        <v>0</v>
      </c>
      <c r="K758">
        <v>35.008141999999999</v>
      </c>
      <c r="L758">
        <v>-97.375610999999992</v>
      </c>
      <c r="M758" s="5">
        <f>ACOS(COS(RADIANS(90-$P$2)) *COS(RADIANS(90-Table2248[[#This Row],[Latitude]])) +SIN(RADIANS(90-$P$2)) *SIN(RADIANS(90-Table2248[[#This Row],[Latitude]])) *COS(RADIANS($Q$2-Table2248[[#This Row],[Longitude]]))) *3958.756</f>
        <v>14.252255103051054</v>
      </c>
      <c r="N758" s="5">
        <f>Table22[[#This Row],[Permit Approval Date]]-Table22[[#This Row],[Permit Submitted Date]]</f>
        <v>7</v>
      </c>
    </row>
    <row r="759" spans="1:14" hidden="1">
      <c r="A759" t="str">
        <f>"Norman"</f>
        <v>Norman</v>
      </c>
      <c r="B759">
        <v>0</v>
      </c>
      <c r="D759">
        <v>1</v>
      </c>
      <c r="E759">
        <v>22</v>
      </c>
      <c r="F759" s="1">
        <v>43070</v>
      </c>
      <c r="G759" s="1">
        <v>43076</v>
      </c>
      <c r="H759">
        <v>3</v>
      </c>
      <c r="I759">
        <v>26.83</v>
      </c>
      <c r="J759">
        <v>0</v>
      </c>
      <c r="K759">
        <v>35.092937899999995</v>
      </c>
      <c r="L759">
        <v>-97.336161599999997</v>
      </c>
      <c r="M759" s="5">
        <f>ACOS(COS(RADIANS(90-$P$2)) *COS(RADIANS(90-Table2248[[#This Row],[Latitude]])) +SIN(RADIANS(90-$P$2)) *SIN(RADIANS(90-Table2248[[#This Row],[Latitude]])) *COS(RADIANS($Q$2-Table2248[[#This Row],[Longitude]]))) *3958.756</f>
        <v>10.001978842276545</v>
      </c>
      <c r="N759" s="5">
        <f>Table22[[#This Row],[Permit Approval Date]]-Table22[[#This Row],[Permit Submitted Date]]</f>
        <v>8</v>
      </c>
    </row>
    <row r="760" spans="1:14">
      <c r="A760" t="str">
        <f>"Norman"</f>
        <v>Norman</v>
      </c>
      <c r="B760">
        <v>1</v>
      </c>
      <c r="D760">
        <v>1</v>
      </c>
      <c r="E760">
        <v>22</v>
      </c>
      <c r="F760" s="1">
        <v>43073</v>
      </c>
      <c r="G760" s="1">
        <v>43081</v>
      </c>
      <c r="H760">
        <v>4</v>
      </c>
      <c r="I760">
        <v>41.6</v>
      </c>
      <c r="J760">
        <v>0</v>
      </c>
      <c r="K760">
        <v>35.008141999999999</v>
      </c>
      <c r="L760">
        <v>-97.375610999999992</v>
      </c>
      <c r="M760" s="5">
        <f>ACOS(COS(RADIANS(90-$P$2)) *COS(RADIANS(90-Table2248[[#This Row],[Latitude]])) +SIN(RADIANS(90-$P$2)) *SIN(RADIANS(90-Table2248[[#This Row],[Latitude]])) *COS(RADIANS($Q$2-Table2248[[#This Row],[Longitude]]))) *3958.756</f>
        <v>14.252255103051054</v>
      </c>
      <c r="N760" s="5">
        <f>Table22[[#This Row],[Permit Approval Date]]-Table22[[#This Row],[Permit Submitted Date]]</f>
        <v>0</v>
      </c>
    </row>
    <row r="761" spans="1:14" hidden="1">
      <c r="A761" t="str">
        <f>"Norman"</f>
        <v>Norman</v>
      </c>
      <c r="B761">
        <v>0</v>
      </c>
      <c r="D761">
        <v>1</v>
      </c>
      <c r="E761">
        <v>22</v>
      </c>
      <c r="F761" s="1">
        <v>43074</v>
      </c>
      <c r="G761" s="1">
        <v>43080</v>
      </c>
      <c r="H761">
        <v>8</v>
      </c>
      <c r="I761">
        <v>59.699999999999996</v>
      </c>
      <c r="J761">
        <v>0</v>
      </c>
      <c r="K761">
        <v>35.362937899999999</v>
      </c>
      <c r="L761">
        <v>-97.116161599999998</v>
      </c>
      <c r="M761" s="5">
        <f>ACOS(COS(RADIANS(90-$P$2)) *COS(RADIANS(90-Table2248[[#This Row],[Latitude]])) +SIN(RADIANS(90-$P$2)) *SIN(RADIANS(90-Table2248[[#This Row],[Latitude]])) *COS(RADIANS($Q$2-Table2248[[#This Row],[Longitude]]))) *3958.756</f>
        <v>21.560319683425128</v>
      </c>
      <c r="N761" s="5">
        <f>Table22[[#This Row],[Permit Approval Date]]-Table22[[#This Row],[Permit Submitted Date]]</f>
        <v>2</v>
      </c>
    </row>
    <row r="762" spans="1:14" hidden="1">
      <c r="A762" t="str">
        <f>"Norman"</f>
        <v>Norman</v>
      </c>
      <c r="B762">
        <v>0</v>
      </c>
      <c r="D762">
        <v>1</v>
      </c>
      <c r="E762">
        <v>22</v>
      </c>
      <c r="F762" s="1">
        <v>43074</v>
      </c>
      <c r="G762" s="1">
        <v>43082</v>
      </c>
      <c r="H762">
        <v>11</v>
      </c>
      <c r="I762">
        <v>41.07</v>
      </c>
      <c r="J762">
        <v>9.1900000000000013</v>
      </c>
      <c r="K762">
        <v>36.292937899999998</v>
      </c>
      <c r="L762">
        <v>-97.566161600000001</v>
      </c>
      <c r="M762" s="5">
        <f>ACOS(COS(RADIANS(90-$P$2)) *COS(RADIANS(90-Table2248[[#This Row],[Latitude]])) +SIN(RADIANS(90-$P$2)) *SIN(RADIANS(90-Table2248[[#This Row],[Latitude]])) *COS(RADIANS($Q$2-Table2248[[#This Row],[Longitude]]))) *3958.756</f>
        <v>75.393953636815993</v>
      </c>
      <c r="N762" s="5">
        <f>Table22[[#This Row],[Permit Approval Date]]-Table22[[#This Row],[Permit Submitted Date]]</f>
        <v>7</v>
      </c>
    </row>
    <row r="763" spans="1:14" hidden="1">
      <c r="A763" t="str">
        <f>"Norman"</f>
        <v>Norman</v>
      </c>
      <c r="B763">
        <v>0</v>
      </c>
      <c r="D763">
        <v>1</v>
      </c>
      <c r="E763">
        <v>22</v>
      </c>
      <c r="F763" s="1">
        <v>43077</v>
      </c>
      <c r="G763" s="1">
        <v>43077</v>
      </c>
      <c r="H763">
        <v>8</v>
      </c>
      <c r="I763">
        <v>60.32</v>
      </c>
      <c r="J763">
        <v>0</v>
      </c>
      <c r="K763">
        <v>34.962937899999993</v>
      </c>
      <c r="L763">
        <v>-97.966161600000007</v>
      </c>
      <c r="M763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763" s="5">
        <f>Table22[[#This Row],[Permit Approval Date]]-Table22[[#This Row],[Permit Submitted Date]]</f>
        <v>20</v>
      </c>
    </row>
    <row r="764" spans="1:14" hidden="1">
      <c r="A764" t="str">
        <f>"Norman"</f>
        <v>Norman</v>
      </c>
      <c r="B764">
        <v>0</v>
      </c>
      <c r="D764">
        <v>1</v>
      </c>
      <c r="E764">
        <v>23</v>
      </c>
      <c r="F764" s="1">
        <v>42367</v>
      </c>
      <c r="G764" s="1">
        <v>42373</v>
      </c>
      <c r="H764">
        <v>9</v>
      </c>
      <c r="I764">
        <v>72</v>
      </c>
      <c r="J764">
        <v>0</v>
      </c>
      <c r="K764">
        <v>34.742937899999994</v>
      </c>
      <c r="L764">
        <v>-97.886161600000008</v>
      </c>
      <c r="M764" s="5">
        <f>ACOS(COS(RADIANS(90-$P$2)) *COS(RADIANS(90-Table2248[[#This Row],[Latitude]])) +SIN(RADIANS(90-$P$2)) *SIN(RADIANS(90-Table2248[[#This Row],[Latitude]])) *COS(RADIANS($Q$2-Table2248[[#This Row],[Longitude]]))) *3958.756</f>
        <v>40.536462813968647</v>
      </c>
      <c r="N764" s="5">
        <f>Table22[[#This Row],[Permit Approval Date]]-Table22[[#This Row],[Permit Submitted Date]]</f>
        <v>0</v>
      </c>
    </row>
    <row r="765" spans="1:14" hidden="1">
      <c r="A765" t="str">
        <f>"Norman"</f>
        <v>Norman</v>
      </c>
      <c r="B765">
        <v>0</v>
      </c>
      <c r="D765">
        <v>1</v>
      </c>
      <c r="E765">
        <v>23</v>
      </c>
      <c r="F765" s="1">
        <v>42367</v>
      </c>
      <c r="G765" s="1">
        <v>42380</v>
      </c>
      <c r="H765">
        <v>9</v>
      </c>
      <c r="I765">
        <v>48</v>
      </c>
      <c r="J765">
        <v>0</v>
      </c>
      <c r="K765">
        <v>35.242937899999994</v>
      </c>
      <c r="L765">
        <v>-97.266161600000004</v>
      </c>
      <c r="M765" s="5">
        <f>ACOS(COS(RADIANS(90-$P$2)) *COS(RADIANS(90-Table2248[[#This Row],[Latitude]])) +SIN(RADIANS(90-$P$2)) *SIN(RADIANS(90-Table2248[[#This Row],[Latitude]])) *COS(RADIANS($Q$2-Table2248[[#This Row],[Longitude]]))) *3958.756</f>
        <v>10.49913770014671</v>
      </c>
      <c r="N765" s="5">
        <f>Table22[[#This Row],[Permit Approval Date]]-Table22[[#This Row],[Permit Submitted Date]]</f>
        <v>0</v>
      </c>
    </row>
    <row r="766" spans="1:14" hidden="1">
      <c r="A766" t="str">
        <f>"Norman"</f>
        <v>Norman</v>
      </c>
      <c r="B766">
        <v>0</v>
      </c>
      <c r="D766">
        <v>1</v>
      </c>
      <c r="E766">
        <v>23</v>
      </c>
      <c r="F766" s="1">
        <v>42380</v>
      </c>
      <c r="G766" s="1">
        <v>42388</v>
      </c>
      <c r="H766">
        <v>10</v>
      </c>
      <c r="I766">
        <v>82</v>
      </c>
      <c r="J766">
        <v>1.5</v>
      </c>
      <c r="K766">
        <v>35.332937899999997</v>
      </c>
      <c r="L766">
        <v>-97.326161600000006</v>
      </c>
      <c r="M766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766" s="5">
        <f>Table22[[#This Row],[Permit Approval Date]]-Table22[[#This Row],[Permit Submitted Date]]</f>
        <v>0</v>
      </c>
    </row>
    <row r="767" spans="1:14" hidden="1">
      <c r="A767" t="str">
        <f>"Norman"</f>
        <v>Norman</v>
      </c>
      <c r="B767">
        <v>0</v>
      </c>
      <c r="D767">
        <v>1</v>
      </c>
      <c r="E767">
        <v>23</v>
      </c>
      <c r="F767" s="1">
        <v>42389</v>
      </c>
      <c r="G767" s="1">
        <v>42396</v>
      </c>
      <c r="H767">
        <v>4</v>
      </c>
      <c r="I767">
        <v>27</v>
      </c>
      <c r="J767">
        <v>4</v>
      </c>
      <c r="K767">
        <v>35.282937899999993</v>
      </c>
      <c r="L767">
        <v>-96.756161599999999</v>
      </c>
      <c r="M767" s="5">
        <f>ACOS(COS(RADIANS(90-$P$2)) *COS(RADIANS(90-Table2248[[#This Row],[Latitude]])) +SIN(RADIANS(90-$P$2)) *SIN(RADIANS(90-Table2248[[#This Row],[Latitude]])) *COS(RADIANS($Q$2-Table2248[[#This Row],[Longitude]]))) *3958.756</f>
        <v>39.321591610794655</v>
      </c>
      <c r="N767" s="5">
        <f>Table22[[#This Row],[Permit Approval Date]]-Table22[[#This Row],[Permit Submitted Date]]</f>
        <v>0</v>
      </c>
    </row>
    <row r="768" spans="1:14" hidden="1">
      <c r="A768" t="str">
        <f>"Norman"</f>
        <v>Norman</v>
      </c>
      <c r="B768">
        <v>0</v>
      </c>
      <c r="D768">
        <v>1</v>
      </c>
      <c r="E768">
        <v>23</v>
      </c>
      <c r="F768" s="1">
        <v>42390</v>
      </c>
      <c r="G768" s="1">
        <v>42394</v>
      </c>
      <c r="H768">
        <v>5</v>
      </c>
      <c r="I768">
        <v>40.5</v>
      </c>
      <c r="J768">
        <v>1.5</v>
      </c>
      <c r="K768">
        <v>35.312937899999994</v>
      </c>
      <c r="L768">
        <v>-97.236161600000003</v>
      </c>
      <c r="M768" s="5">
        <f>ACOS(COS(RADIANS(90-$P$2)) *COS(RADIANS(90-Table2248[[#This Row],[Latitude]])) +SIN(RADIANS(90-$P$2)) *SIN(RADIANS(90-Table2248[[#This Row],[Latitude]])) *COS(RADIANS($Q$2-Table2248[[#This Row],[Longitude]]))) *3958.756</f>
        <v>13.982260288154336</v>
      </c>
      <c r="N768" s="5">
        <f>Table22[[#This Row],[Permit Approval Date]]-Table22[[#This Row],[Permit Submitted Date]]</f>
        <v>0</v>
      </c>
    </row>
    <row r="769" spans="1:14" hidden="1">
      <c r="A769" t="str">
        <f>"Norman"</f>
        <v>Norman</v>
      </c>
      <c r="B769">
        <v>0</v>
      </c>
      <c r="D769">
        <v>1</v>
      </c>
      <c r="E769">
        <v>23</v>
      </c>
      <c r="F769" s="1">
        <v>42423</v>
      </c>
      <c r="G769" s="1">
        <v>42423</v>
      </c>
      <c r="H769">
        <v>12</v>
      </c>
      <c r="I769">
        <v>79</v>
      </c>
      <c r="J769">
        <v>0</v>
      </c>
      <c r="K769">
        <v>35.202937899999995</v>
      </c>
      <c r="L769">
        <v>-97.206161600000001</v>
      </c>
      <c r="M769" s="5">
        <f>ACOS(COS(RADIANS(90-$P$2)) *COS(RADIANS(90-Table2248[[#This Row],[Latitude]])) +SIN(RADIANS(90-$P$2)) *SIN(RADIANS(90-Table2248[[#This Row],[Latitude]])) *COS(RADIANS($Q$2-Table2248[[#This Row],[Longitude]]))) *3958.756</f>
        <v>13.577014277156541</v>
      </c>
      <c r="N769" s="5">
        <f>Table22[[#This Row],[Permit Approval Date]]-Table22[[#This Row],[Permit Submitted Date]]</f>
        <v>0</v>
      </c>
    </row>
    <row r="770" spans="1:14" hidden="1">
      <c r="A770" t="str">
        <f>"Norman"</f>
        <v>Norman</v>
      </c>
      <c r="B770">
        <v>0</v>
      </c>
      <c r="D770">
        <v>1</v>
      </c>
      <c r="E770">
        <v>23</v>
      </c>
      <c r="F770" s="1">
        <v>42447</v>
      </c>
      <c r="G770" s="1">
        <v>42447</v>
      </c>
      <c r="H770">
        <v>17</v>
      </c>
      <c r="I770">
        <v>131.5</v>
      </c>
      <c r="J770">
        <v>0</v>
      </c>
      <c r="K770">
        <v>34.902937899999998</v>
      </c>
      <c r="L770">
        <v>-97.376161600000003</v>
      </c>
      <c r="M770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770" s="5">
        <f>Table22[[#This Row],[Permit Approval Date]]-Table22[[#This Row],[Permit Submitted Date]]</f>
        <v>3</v>
      </c>
    </row>
    <row r="771" spans="1:14" hidden="1">
      <c r="A771" t="str">
        <f>"Norman"</f>
        <v>Norman</v>
      </c>
      <c r="B771">
        <v>0</v>
      </c>
      <c r="D771">
        <v>1</v>
      </c>
      <c r="E771">
        <v>23</v>
      </c>
      <c r="F771" s="1">
        <v>42447</v>
      </c>
      <c r="G771" s="1">
        <v>42457</v>
      </c>
      <c r="H771">
        <v>3</v>
      </c>
      <c r="I771">
        <v>30</v>
      </c>
      <c r="J771">
        <v>0</v>
      </c>
      <c r="K771">
        <v>35.632937899999995</v>
      </c>
      <c r="L771">
        <v>-97.506161599999999</v>
      </c>
      <c r="M771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771" s="5">
        <f>Table22[[#This Row],[Permit Approval Date]]-Table22[[#This Row],[Permit Submitted Date]]</f>
        <v>0</v>
      </c>
    </row>
    <row r="772" spans="1:14" hidden="1">
      <c r="A772" t="str">
        <f>"Norman"</f>
        <v>Norman</v>
      </c>
      <c r="B772">
        <v>0</v>
      </c>
      <c r="D772">
        <v>1</v>
      </c>
      <c r="E772">
        <v>23</v>
      </c>
      <c r="F772" s="1">
        <v>42479</v>
      </c>
      <c r="G772" s="1">
        <v>42479</v>
      </c>
      <c r="H772">
        <v>14</v>
      </c>
      <c r="I772">
        <v>106.5</v>
      </c>
      <c r="J772">
        <v>8</v>
      </c>
      <c r="K772">
        <v>35.232937899999996</v>
      </c>
      <c r="L772">
        <v>-97.006161599999999</v>
      </c>
      <c r="M772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772" s="5">
        <f>Table22[[#This Row],[Permit Approval Date]]-Table22[[#This Row],[Permit Submitted Date]]</f>
        <v>13</v>
      </c>
    </row>
    <row r="773" spans="1:14" hidden="1">
      <c r="A773" t="str">
        <f>"Norman"</f>
        <v>Norman</v>
      </c>
      <c r="B773">
        <v>0</v>
      </c>
      <c r="D773">
        <v>1</v>
      </c>
      <c r="E773">
        <v>23</v>
      </c>
      <c r="F773" s="1">
        <v>42501</v>
      </c>
      <c r="G773" s="1">
        <v>42507</v>
      </c>
      <c r="H773">
        <v>18</v>
      </c>
      <c r="I773">
        <v>162.5</v>
      </c>
      <c r="J773">
        <v>0</v>
      </c>
      <c r="K773">
        <v>36.292937899999998</v>
      </c>
      <c r="L773">
        <v>-97.566161600000001</v>
      </c>
      <c r="M773" s="5">
        <f>ACOS(COS(RADIANS(90-$P$2)) *COS(RADIANS(90-Table2248[[#This Row],[Latitude]])) +SIN(RADIANS(90-$P$2)) *SIN(RADIANS(90-Table2248[[#This Row],[Latitude]])) *COS(RADIANS($Q$2-Table2248[[#This Row],[Longitude]]))) *3958.756</f>
        <v>75.393953636815993</v>
      </c>
      <c r="N773" s="5">
        <f>Table22[[#This Row],[Permit Approval Date]]-Table22[[#This Row],[Permit Submitted Date]]</f>
        <v>14</v>
      </c>
    </row>
    <row r="774" spans="1:14" hidden="1">
      <c r="A774" t="str">
        <f>"Norman"</f>
        <v>Norman</v>
      </c>
      <c r="B774">
        <v>0</v>
      </c>
      <c r="D774">
        <v>1</v>
      </c>
      <c r="E774">
        <v>23</v>
      </c>
      <c r="F774" s="1">
        <v>42513</v>
      </c>
      <c r="G774" s="1">
        <v>42513</v>
      </c>
      <c r="H774">
        <v>5</v>
      </c>
      <c r="I774">
        <v>32</v>
      </c>
      <c r="J774">
        <v>2</v>
      </c>
      <c r="K774">
        <v>35.232937899999996</v>
      </c>
      <c r="L774">
        <v>-97.006161599999999</v>
      </c>
      <c r="M774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774" s="5">
        <f>Table22[[#This Row],[Permit Approval Date]]-Table22[[#This Row],[Permit Submitted Date]]</f>
        <v>19</v>
      </c>
    </row>
    <row r="775" spans="1:14" hidden="1">
      <c r="A775" t="str">
        <f>"Norman"</f>
        <v>Norman</v>
      </c>
      <c r="B775">
        <v>0</v>
      </c>
      <c r="D775">
        <v>1</v>
      </c>
      <c r="E775">
        <v>23</v>
      </c>
      <c r="F775" s="1">
        <v>42516</v>
      </c>
      <c r="G775" s="1">
        <v>42522</v>
      </c>
      <c r="H775">
        <v>4</v>
      </c>
      <c r="I775">
        <v>32</v>
      </c>
      <c r="J775">
        <v>0</v>
      </c>
      <c r="K775">
        <v>35.262937899999997</v>
      </c>
      <c r="L775">
        <v>-97.316161600000001</v>
      </c>
      <c r="M775" s="5">
        <f>ACOS(COS(RADIANS(90-$P$2)) *COS(RADIANS(90-Table2248[[#This Row],[Latitude]])) +SIN(RADIANS(90-$P$2)) *SIN(RADIANS(90-Table2248[[#This Row],[Latitude]])) *COS(RADIANS($Q$2-Table2248[[#This Row],[Longitude]]))) *3958.756</f>
        <v>8.3452968784445485</v>
      </c>
      <c r="N775" s="5">
        <f>Table22[[#This Row],[Permit Approval Date]]-Table22[[#This Row],[Permit Submitted Date]]</f>
        <v>12</v>
      </c>
    </row>
    <row r="776" spans="1:14" hidden="1">
      <c r="A776" t="str">
        <f>"Norman"</f>
        <v>Norman</v>
      </c>
      <c r="B776">
        <v>0</v>
      </c>
      <c r="D776">
        <v>1</v>
      </c>
      <c r="E776">
        <v>23</v>
      </c>
      <c r="F776" s="1">
        <v>42551</v>
      </c>
      <c r="G776" s="1">
        <v>42562</v>
      </c>
      <c r="H776">
        <v>8</v>
      </c>
      <c r="I776">
        <v>64</v>
      </c>
      <c r="J776">
        <v>0</v>
      </c>
      <c r="K776">
        <v>35.262937899999997</v>
      </c>
      <c r="L776">
        <v>-97.316161600000001</v>
      </c>
      <c r="M776" s="5">
        <f>ACOS(COS(RADIANS(90-$P$2)) *COS(RADIANS(90-Table2248[[#This Row],[Latitude]])) +SIN(RADIANS(90-$P$2)) *SIN(RADIANS(90-Table2248[[#This Row],[Latitude]])) *COS(RADIANS($Q$2-Table2248[[#This Row],[Longitude]]))) *3958.756</f>
        <v>8.3452968784445485</v>
      </c>
      <c r="N776" s="5">
        <f>Table22[[#This Row],[Permit Approval Date]]-Table22[[#This Row],[Permit Submitted Date]]</f>
        <v>0</v>
      </c>
    </row>
    <row r="777" spans="1:14" hidden="1">
      <c r="A777" t="str">
        <f>"Norman"</f>
        <v>Norman</v>
      </c>
      <c r="B777">
        <v>0</v>
      </c>
      <c r="D777">
        <v>1</v>
      </c>
      <c r="E777">
        <v>23</v>
      </c>
      <c r="F777" s="1">
        <v>42552</v>
      </c>
      <c r="G777" s="1">
        <v>42552</v>
      </c>
      <c r="H777">
        <v>5</v>
      </c>
      <c r="I777">
        <v>42</v>
      </c>
      <c r="J777">
        <v>0</v>
      </c>
      <c r="K777">
        <v>34.902937899999998</v>
      </c>
      <c r="L777">
        <v>-97.376161600000003</v>
      </c>
      <c r="M777" s="5">
        <f>ACOS(COS(RADIANS(90-$P$2)) *COS(RADIANS(90-Table2248[[#This Row],[Latitude]])) +SIN(RADIANS(90-$P$2)) *SIN(RADIANS(90-Table2248[[#This Row],[Latitude]])) *COS(RADIANS($Q$2-Table2248[[#This Row],[Longitude]]))) *3958.756</f>
        <v>21.320085098479392</v>
      </c>
      <c r="N777" s="5">
        <f>Table22[[#This Row],[Permit Approval Date]]-Table22[[#This Row],[Permit Submitted Date]]</f>
        <v>0</v>
      </c>
    </row>
    <row r="778" spans="1:14" hidden="1">
      <c r="A778" t="str">
        <f>"Norman"</f>
        <v>Norman</v>
      </c>
      <c r="B778">
        <v>0</v>
      </c>
      <c r="D778">
        <v>1</v>
      </c>
      <c r="E778">
        <v>23</v>
      </c>
      <c r="F778" s="1">
        <v>42566</v>
      </c>
      <c r="G778" s="1">
        <v>42566</v>
      </c>
      <c r="H778">
        <v>1</v>
      </c>
      <c r="I778">
        <v>9</v>
      </c>
      <c r="J778">
        <v>0</v>
      </c>
      <c r="K778">
        <v>35.732937899999996</v>
      </c>
      <c r="L778">
        <v>-97.156161600000004</v>
      </c>
      <c r="M778" s="5">
        <f>ACOS(COS(RADIANS(90-$P$2)) *COS(RADIANS(90-Table2248[[#This Row],[Latitude]])) +SIN(RADIANS(90-$P$2)) *SIN(RADIANS(90-Table2248[[#This Row],[Latitude]])) *COS(RADIANS($Q$2-Table2248[[#This Row],[Longitude]]))) *3958.756</f>
        <v>39.903915270050199</v>
      </c>
      <c r="N778" s="5">
        <f>Table22[[#This Row],[Permit Approval Date]]-Table22[[#This Row],[Permit Submitted Date]]</f>
        <v>0</v>
      </c>
    </row>
    <row r="779" spans="1:14" hidden="1">
      <c r="A779" t="str">
        <f>"Norman"</f>
        <v>Norman</v>
      </c>
      <c r="B779">
        <v>0</v>
      </c>
      <c r="D779">
        <v>1</v>
      </c>
      <c r="E779">
        <v>23</v>
      </c>
      <c r="F779" s="1">
        <v>42607</v>
      </c>
      <c r="G779" s="1">
        <v>42607</v>
      </c>
      <c r="H779">
        <v>7</v>
      </c>
      <c r="I779">
        <v>56</v>
      </c>
      <c r="J779">
        <v>0</v>
      </c>
      <c r="K779">
        <v>35.662937899999996</v>
      </c>
      <c r="L779">
        <v>-97.076161600000006</v>
      </c>
      <c r="M779" s="5">
        <f>ACOS(COS(RADIANS(90-$P$2)) *COS(RADIANS(90-Table2248[[#This Row],[Latitude]])) +SIN(RADIANS(90-$P$2)) *SIN(RADIANS(90-Table2248[[#This Row],[Latitude]])) *COS(RADIANS($Q$2-Table2248[[#This Row],[Longitude]]))) *3958.756</f>
        <v>37.833612942927211</v>
      </c>
      <c r="N779" s="5">
        <f>Table22[[#This Row],[Permit Approval Date]]-Table22[[#This Row],[Permit Submitted Date]]</f>
        <v>0</v>
      </c>
    </row>
    <row r="780" spans="1:14" hidden="1">
      <c r="A780" t="str">
        <f>"Norman"</f>
        <v>Norman</v>
      </c>
      <c r="B780">
        <v>0</v>
      </c>
      <c r="D780">
        <v>1</v>
      </c>
      <c r="E780">
        <v>23</v>
      </c>
      <c r="F780" s="1">
        <v>42607</v>
      </c>
      <c r="G780" s="1">
        <v>42607</v>
      </c>
      <c r="H780">
        <v>4</v>
      </c>
      <c r="I780">
        <v>32</v>
      </c>
      <c r="J780">
        <v>0</v>
      </c>
      <c r="K780">
        <v>34.902937899999998</v>
      </c>
      <c r="L780">
        <v>-97.886161600000008</v>
      </c>
      <c r="M780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780" s="5">
        <f>Table22[[#This Row],[Permit Approval Date]]-Table22[[#This Row],[Permit Submitted Date]]</f>
        <v>0</v>
      </c>
    </row>
    <row r="781" spans="1:14" hidden="1">
      <c r="A781" t="str">
        <f>"Norman"</f>
        <v>Norman</v>
      </c>
      <c r="B781">
        <v>0</v>
      </c>
      <c r="D781">
        <v>1</v>
      </c>
      <c r="E781">
        <v>23</v>
      </c>
      <c r="F781" s="1">
        <v>42628</v>
      </c>
      <c r="G781" s="1">
        <v>42641</v>
      </c>
      <c r="H781">
        <v>4</v>
      </c>
      <c r="I781">
        <v>31.11</v>
      </c>
      <c r="J781">
        <v>0</v>
      </c>
      <c r="K781">
        <v>35.232937899999996</v>
      </c>
      <c r="L781">
        <v>-97.406161600000004</v>
      </c>
      <c r="M781" s="5">
        <f>ACOS(COS(RADIANS(90-$P$2)) *COS(RADIANS(90-Table2248[[#This Row],[Latitude]])) +SIN(RADIANS(90-$P$2)) *SIN(RADIANS(90-Table2248[[#This Row],[Latitude]])) *COS(RADIANS($Q$2-Table2248[[#This Row],[Longitude]]))) *3958.756</f>
        <v>2.9430408882432082</v>
      </c>
      <c r="N781" s="5">
        <f>Table22[[#This Row],[Permit Approval Date]]-Table22[[#This Row],[Permit Submitted Date]]</f>
        <v>5</v>
      </c>
    </row>
    <row r="782" spans="1:14" hidden="1">
      <c r="A782" t="str">
        <f>"Norman"</f>
        <v>Norman</v>
      </c>
      <c r="B782">
        <v>0</v>
      </c>
      <c r="D782">
        <v>1</v>
      </c>
      <c r="E782">
        <v>23</v>
      </c>
      <c r="F782" s="1">
        <v>42632</v>
      </c>
      <c r="G782" s="1">
        <v>42632</v>
      </c>
      <c r="H782">
        <v>8</v>
      </c>
      <c r="I782">
        <v>66.98</v>
      </c>
      <c r="J782">
        <v>0</v>
      </c>
      <c r="K782">
        <v>35.572937899999999</v>
      </c>
      <c r="L782">
        <v>-97.996161600000008</v>
      </c>
      <c r="M782" s="5">
        <f>ACOS(COS(RADIANS(90-$P$2)) *COS(RADIANS(90-Table2248[[#This Row],[Latitude]])) +SIN(RADIANS(90-$P$2)) *SIN(RADIANS(90-Table2248[[#This Row],[Latitude]])) *COS(RADIANS($Q$2-Table2248[[#This Row],[Longitude]]))) *3958.756</f>
        <v>40.00853893941273</v>
      </c>
      <c r="N782" s="5">
        <f>Table22[[#This Row],[Permit Approval Date]]-Table22[[#This Row],[Permit Submitted Date]]</f>
        <v>15</v>
      </c>
    </row>
    <row r="783" spans="1:14" hidden="1">
      <c r="A783" t="str">
        <f>"Norman"</f>
        <v>Norman</v>
      </c>
      <c r="B783">
        <v>0</v>
      </c>
      <c r="D783">
        <v>1</v>
      </c>
      <c r="E783">
        <v>23</v>
      </c>
      <c r="F783" s="1">
        <v>42646</v>
      </c>
      <c r="G783" s="1">
        <v>42646</v>
      </c>
      <c r="H783">
        <v>7</v>
      </c>
      <c r="I783">
        <v>62.570000000000007</v>
      </c>
      <c r="J783">
        <v>0</v>
      </c>
      <c r="K783">
        <v>35.732937899999996</v>
      </c>
      <c r="L783">
        <v>-96.936161600000005</v>
      </c>
      <c r="M783" s="5">
        <f>ACOS(COS(RADIANS(90-$P$2)) *COS(RADIANS(90-Table2248[[#This Row],[Latitude]])) +SIN(RADIANS(90-$P$2)) *SIN(RADIANS(90-Table2248[[#This Row],[Latitude]])) *COS(RADIANS($Q$2-Table2248[[#This Row],[Longitude]]))) *3958.756</f>
        <v>46.370733487732394</v>
      </c>
      <c r="N783" s="5">
        <f>Table22[[#This Row],[Permit Approval Date]]-Table22[[#This Row],[Permit Submitted Date]]</f>
        <v>0</v>
      </c>
    </row>
    <row r="784" spans="1:14" hidden="1">
      <c r="A784" t="str">
        <f>"Norman"</f>
        <v>Norman</v>
      </c>
      <c r="B784">
        <v>0</v>
      </c>
      <c r="D784">
        <v>1</v>
      </c>
      <c r="E784">
        <v>23</v>
      </c>
      <c r="F784" s="1">
        <v>42646</v>
      </c>
      <c r="G784" s="1">
        <v>42656</v>
      </c>
      <c r="H784">
        <v>5</v>
      </c>
      <c r="I784">
        <v>21.67</v>
      </c>
      <c r="J784">
        <v>9.35</v>
      </c>
      <c r="K784">
        <v>35.092937899999995</v>
      </c>
      <c r="L784">
        <v>-97.236161600000003</v>
      </c>
      <c r="M784" s="5">
        <f>ACOS(COS(RADIANS(90-$P$2)) *COS(RADIANS(90-Table2248[[#This Row],[Latitude]])) +SIN(RADIANS(90-$P$2)) *SIN(RADIANS(90-Table2248[[#This Row],[Latitude]])) *COS(RADIANS($Q$2-Table2248[[#This Row],[Longitude]]))) *3958.756</f>
        <v>14.228947513888629</v>
      </c>
      <c r="N784" s="5">
        <f>Table22[[#This Row],[Permit Approval Date]]-Table22[[#This Row],[Permit Submitted Date]]</f>
        <v>0</v>
      </c>
    </row>
    <row r="785" spans="1:14" hidden="1">
      <c r="A785" t="str">
        <f>"Norman"</f>
        <v>Norman</v>
      </c>
      <c r="B785">
        <v>0</v>
      </c>
      <c r="D785">
        <v>1</v>
      </c>
      <c r="E785">
        <v>23</v>
      </c>
      <c r="F785" s="1">
        <v>42660</v>
      </c>
      <c r="G785" s="1">
        <v>42660</v>
      </c>
      <c r="H785">
        <v>6</v>
      </c>
      <c r="I785">
        <v>42.170000000000009</v>
      </c>
      <c r="J785">
        <v>0</v>
      </c>
      <c r="K785">
        <v>34.902937899999998</v>
      </c>
      <c r="L785">
        <v>-97.886161600000008</v>
      </c>
      <c r="M785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785" s="5">
        <f>Table22[[#This Row],[Permit Approval Date]]-Table22[[#This Row],[Permit Submitted Date]]</f>
        <v>0</v>
      </c>
    </row>
    <row r="786" spans="1:14" hidden="1">
      <c r="A786" t="str">
        <f>"Norman"</f>
        <v>Norman</v>
      </c>
      <c r="B786">
        <v>0</v>
      </c>
      <c r="C786">
        <v>1</v>
      </c>
      <c r="D786">
        <v>1</v>
      </c>
      <c r="E786">
        <v>23</v>
      </c>
      <c r="F786" s="1">
        <v>42669</v>
      </c>
      <c r="G786" s="1">
        <v>42674</v>
      </c>
      <c r="H786">
        <v>7</v>
      </c>
      <c r="I786">
        <v>54.3</v>
      </c>
      <c r="J786">
        <v>10.5</v>
      </c>
      <c r="K786">
        <v>35.262937899999997</v>
      </c>
      <c r="L786">
        <v>-97.316161600000001</v>
      </c>
      <c r="M786" s="5">
        <f>ACOS(COS(RADIANS(90-$P$2)) *COS(RADIANS(90-Table2248[[#This Row],[Latitude]])) +SIN(RADIANS(90-$P$2)) *SIN(RADIANS(90-Table2248[[#This Row],[Latitude]])) *COS(RADIANS($Q$2-Table2248[[#This Row],[Longitude]]))) *3958.756</f>
        <v>8.3452968784445485</v>
      </c>
      <c r="N786" s="5">
        <f>Table22[[#This Row],[Permit Approval Date]]-Table22[[#This Row],[Permit Submitted Date]]</f>
        <v>7</v>
      </c>
    </row>
    <row r="787" spans="1:14" hidden="1">
      <c r="A787" t="str">
        <f>"Norman"</f>
        <v>Norman</v>
      </c>
      <c r="B787">
        <v>0</v>
      </c>
      <c r="D787">
        <v>1</v>
      </c>
      <c r="E787">
        <v>23</v>
      </c>
      <c r="F787" s="1">
        <v>42670</v>
      </c>
      <c r="G787" s="1">
        <v>42670</v>
      </c>
      <c r="H787">
        <v>3</v>
      </c>
      <c r="I787">
        <v>30.319999999999997</v>
      </c>
      <c r="J787">
        <v>0</v>
      </c>
      <c r="K787">
        <v>34.962937899999993</v>
      </c>
      <c r="L787">
        <v>-97.966161600000007</v>
      </c>
      <c r="M787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787" s="5">
        <f>Table22[[#This Row],[Permit Approval Date]]-Table22[[#This Row],[Permit Submitted Date]]</f>
        <v>0</v>
      </c>
    </row>
    <row r="788" spans="1:14" hidden="1">
      <c r="A788" t="str">
        <f>"Norman"</f>
        <v>Norman</v>
      </c>
      <c r="B788">
        <v>0</v>
      </c>
      <c r="D788">
        <v>1</v>
      </c>
      <c r="E788">
        <v>23</v>
      </c>
      <c r="F788" s="1">
        <v>42688</v>
      </c>
      <c r="G788" s="1">
        <v>42688</v>
      </c>
      <c r="H788">
        <v>4</v>
      </c>
      <c r="I788">
        <v>41.39</v>
      </c>
      <c r="J788">
        <v>0</v>
      </c>
      <c r="K788">
        <v>35.162937899999996</v>
      </c>
      <c r="L788">
        <v>-96.9261616</v>
      </c>
      <c r="M788" s="5">
        <f>ACOS(COS(RADIANS(90-$P$2)) *COS(RADIANS(90-Table2248[[#This Row],[Latitude]])) +SIN(RADIANS(90-$P$2)) *SIN(RADIANS(90-Table2248[[#This Row],[Latitude]])) *COS(RADIANS($Q$2-Table2248[[#This Row],[Longitude]]))) *3958.756</f>
        <v>29.540907678509793</v>
      </c>
      <c r="N788" s="5">
        <f>Table22[[#This Row],[Permit Approval Date]]-Table22[[#This Row],[Permit Submitted Date]]</f>
        <v>0</v>
      </c>
    </row>
    <row r="789" spans="1:14" hidden="1">
      <c r="A789" t="str">
        <f>"Norman"</f>
        <v>Norman</v>
      </c>
      <c r="B789">
        <v>0</v>
      </c>
      <c r="D789">
        <v>1</v>
      </c>
      <c r="E789">
        <v>23</v>
      </c>
      <c r="F789" s="1">
        <v>42689</v>
      </c>
      <c r="G789" s="1">
        <v>42689</v>
      </c>
      <c r="H789">
        <v>3</v>
      </c>
      <c r="I789">
        <v>28.099999999999998</v>
      </c>
      <c r="J789">
        <v>0</v>
      </c>
      <c r="K789">
        <v>35.282937899999993</v>
      </c>
      <c r="L789">
        <v>-97.986161600000003</v>
      </c>
      <c r="M789" s="5">
        <f>ACOS(COS(RADIANS(90-$P$2)) *COS(RADIANS(90-Table2248[[#This Row],[Latitude]])) +SIN(RADIANS(90-$P$2)) *SIN(RADIANS(90-Table2248[[#This Row],[Latitude]])) *COS(RADIANS($Q$2-Table2248[[#This Row],[Longitude]]))) *3958.756</f>
        <v>30.905216772083463</v>
      </c>
      <c r="N789" s="5">
        <f>Table22[[#This Row],[Permit Approval Date]]-Table22[[#This Row],[Permit Submitted Date]]</f>
        <v>1</v>
      </c>
    </row>
    <row r="790" spans="1:14" hidden="1">
      <c r="A790" t="str">
        <f>"Norman"</f>
        <v>Norman</v>
      </c>
      <c r="B790">
        <v>0</v>
      </c>
      <c r="D790">
        <v>1</v>
      </c>
      <c r="E790">
        <v>23</v>
      </c>
      <c r="F790" s="1">
        <v>42690</v>
      </c>
      <c r="G790" s="1">
        <v>42690</v>
      </c>
      <c r="H790">
        <v>3</v>
      </c>
      <c r="I790">
        <v>28.57</v>
      </c>
      <c r="J790">
        <v>0</v>
      </c>
      <c r="K790">
        <v>36.292937899999998</v>
      </c>
      <c r="L790">
        <v>-97.7861616</v>
      </c>
      <c r="M790" s="5">
        <f>ACOS(COS(RADIANS(90-$P$2)) *COS(RADIANS(90-Table2248[[#This Row],[Latitude]])) +SIN(RADIANS(90-$P$2)) *SIN(RADIANS(90-Table2248[[#This Row],[Latitude]])) *COS(RADIANS($Q$2-Table2248[[#This Row],[Longitude]]))) *3958.756</f>
        <v>77.471292321758767</v>
      </c>
      <c r="N790" s="5">
        <f>Table22[[#This Row],[Permit Approval Date]]-Table22[[#This Row],[Permit Submitted Date]]</f>
        <v>7</v>
      </c>
    </row>
    <row r="791" spans="1:14" hidden="1">
      <c r="A791" t="str">
        <f>"Norman"</f>
        <v>Norman</v>
      </c>
      <c r="B791">
        <v>0</v>
      </c>
      <c r="D791">
        <v>1</v>
      </c>
      <c r="E791">
        <v>23</v>
      </c>
      <c r="F791" s="1">
        <v>42691</v>
      </c>
      <c r="G791" s="1">
        <v>42702</v>
      </c>
      <c r="H791">
        <v>4</v>
      </c>
      <c r="I791">
        <v>38.129999999999995</v>
      </c>
      <c r="J791">
        <v>0</v>
      </c>
      <c r="K791">
        <v>35.212937899999993</v>
      </c>
      <c r="L791">
        <v>-97.576161600000006</v>
      </c>
      <c r="M791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791" s="5">
        <f>Table22[[#This Row],[Permit Approval Date]]-Table22[[#This Row],[Permit Submitted Date]]</f>
        <v>7</v>
      </c>
    </row>
    <row r="792" spans="1:14" hidden="1">
      <c r="A792" t="str">
        <f>"Norman"</f>
        <v>Norman</v>
      </c>
      <c r="B792">
        <v>0</v>
      </c>
      <c r="C792">
        <v>1</v>
      </c>
      <c r="D792">
        <v>1</v>
      </c>
      <c r="E792">
        <v>23</v>
      </c>
      <c r="F792" s="1">
        <v>42711</v>
      </c>
      <c r="G792" s="1">
        <v>42716</v>
      </c>
      <c r="H792">
        <v>13</v>
      </c>
      <c r="I792">
        <v>81.19</v>
      </c>
      <c r="J792">
        <v>16.47</v>
      </c>
      <c r="K792">
        <v>35.1429379</v>
      </c>
      <c r="L792">
        <v>-97.366161599999998</v>
      </c>
      <c r="M792" s="5">
        <f>ACOS(COS(RADIANS(90-$P$2)) *COS(RADIANS(90-Table2248[[#This Row],[Latitude]])) +SIN(RADIANS(90-$P$2)) *SIN(RADIANS(90-Table2248[[#This Row],[Latitude]])) *COS(RADIANS($Q$2-Table2248[[#This Row],[Longitude]]))) *3958.756</f>
        <v>6.2987574863903912</v>
      </c>
      <c r="N792" s="5">
        <f>Table22[[#This Row],[Permit Approval Date]]-Table22[[#This Row],[Permit Submitted Date]]</f>
        <v>0</v>
      </c>
    </row>
    <row r="793" spans="1:14" hidden="1">
      <c r="A793" t="str">
        <f>"Norman"</f>
        <v>Norman</v>
      </c>
      <c r="B793">
        <v>0</v>
      </c>
      <c r="D793">
        <v>1</v>
      </c>
      <c r="E793">
        <v>23</v>
      </c>
      <c r="F793" s="1">
        <v>42712</v>
      </c>
      <c r="G793" s="1">
        <v>42717</v>
      </c>
      <c r="H793">
        <v>7</v>
      </c>
      <c r="I793">
        <v>49.38</v>
      </c>
      <c r="J793">
        <v>0</v>
      </c>
      <c r="K793">
        <v>35.472937899999998</v>
      </c>
      <c r="L793">
        <v>-97.026161599999995</v>
      </c>
      <c r="M793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793" s="5">
        <f>Table22[[#This Row],[Permit Approval Date]]-Table22[[#This Row],[Permit Submitted Date]]</f>
        <v>0</v>
      </c>
    </row>
    <row r="794" spans="1:14" hidden="1">
      <c r="A794" t="str">
        <f>"Norman"</f>
        <v>Norman</v>
      </c>
      <c r="B794">
        <v>0</v>
      </c>
      <c r="D794">
        <v>1</v>
      </c>
      <c r="E794">
        <v>23</v>
      </c>
      <c r="F794" s="1">
        <v>42724</v>
      </c>
      <c r="G794" s="1">
        <v>42724</v>
      </c>
      <c r="H794">
        <v>6</v>
      </c>
      <c r="I794">
        <v>56.629999999999995</v>
      </c>
      <c r="J794">
        <v>0</v>
      </c>
      <c r="K794">
        <v>34.992937899999994</v>
      </c>
      <c r="L794">
        <v>-97.256161599999999</v>
      </c>
      <c r="M794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794" s="5">
        <f>Table22[[#This Row],[Permit Approval Date]]-Table22[[#This Row],[Permit Submitted Date]]</f>
        <v>6</v>
      </c>
    </row>
    <row r="795" spans="1:14" hidden="1">
      <c r="A795" t="str">
        <f>"Norman"</f>
        <v>Norman</v>
      </c>
      <c r="B795">
        <v>0</v>
      </c>
      <c r="D795">
        <v>1</v>
      </c>
      <c r="E795">
        <v>23</v>
      </c>
      <c r="F795" s="1">
        <v>42752</v>
      </c>
      <c r="G795" s="1">
        <v>42759</v>
      </c>
      <c r="H795">
        <v>6</v>
      </c>
      <c r="I795">
        <v>37.519999999999996</v>
      </c>
      <c r="J795">
        <v>3.2600000000000002</v>
      </c>
      <c r="K795">
        <v>35.032937899999993</v>
      </c>
      <c r="L795">
        <v>-97.356161600000007</v>
      </c>
      <c r="M795" s="5">
        <f>ACOS(COS(RADIANS(90-$P$2)) *COS(RADIANS(90-Table2248[[#This Row],[Latitude]])) +SIN(RADIANS(90-$P$2)) *SIN(RADIANS(90-Table2248[[#This Row],[Latitude]])) *COS(RADIANS($Q$2-Table2248[[#This Row],[Longitude]]))) *3958.756</f>
        <v>13.008804681234098</v>
      </c>
      <c r="N795" s="5">
        <f>Table22[[#This Row],[Permit Approval Date]]-Table22[[#This Row],[Permit Submitted Date]]</f>
        <v>0</v>
      </c>
    </row>
    <row r="796" spans="1:14" hidden="1">
      <c r="A796" t="str">
        <f>"Norman"</f>
        <v>Norman</v>
      </c>
      <c r="B796">
        <v>0</v>
      </c>
      <c r="D796">
        <v>1</v>
      </c>
      <c r="E796">
        <v>23</v>
      </c>
      <c r="F796" s="1">
        <v>42780</v>
      </c>
      <c r="G796" s="1">
        <v>42787</v>
      </c>
      <c r="H796">
        <v>8</v>
      </c>
      <c r="I796">
        <v>53.639999999999993</v>
      </c>
      <c r="J796">
        <v>0</v>
      </c>
      <c r="K796">
        <v>35.482937899999996</v>
      </c>
      <c r="L796">
        <v>-97.206161600000001</v>
      </c>
      <c r="M796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796" s="5">
        <f>Table22[[#This Row],[Permit Approval Date]]-Table22[[#This Row],[Permit Submitted Date]]</f>
        <v>0</v>
      </c>
    </row>
    <row r="797" spans="1:14" hidden="1">
      <c r="A797" t="str">
        <f>"Norman"</f>
        <v>Norman</v>
      </c>
      <c r="B797">
        <v>0</v>
      </c>
      <c r="D797">
        <v>1</v>
      </c>
      <c r="E797">
        <v>23</v>
      </c>
      <c r="F797" s="1">
        <v>42781</v>
      </c>
      <c r="G797" s="1">
        <v>42781</v>
      </c>
      <c r="H797">
        <v>8</v>
      </c>
      <c r="I797">
        <v>58.440000000000005</v>
      </c>
      <c r="J797">
        <v>0</v>
      </c>
      <c r="K797">
        <v>34.992937899999994</v>
      </c>
      <c r="L797">
        <v>-97.256161599999999</v>
      </c>
      <c r="M797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797" s="5">
        <f>Table22[[#This Row],[Permit Approval Date]]-Table22[[#This Row],[Permit Submitted Date]]</f>
        <v>0</v>
      </c>
    </row>
    <row r="798" spans="1:14" hidden="1">
      <c r="A798" t="str">
        <f>"Norman"</f>
        <v>Norman</v>
      </c>
      <c r="B798">
        <v>0</v>
      </c>
      <c r="D798">
        <v>1</v>
      </c>
      <c r="E798">
        <v>23</v>
      </c>
      <c r="F798" s="1">
        <v>42782</v>
      </c>
      <c r="G798" s="1">
        <v>42789</v>
      </c>
      <c r="H798">
        <v>11</v>
      </c>
      <c r="I798">
        <v>82.149999999999991</v>
      </c>
      <c r="J798">
        <v>0</v>
      </c>
      <c r="K798">
        <v>34.982937899999996</v>
      </c>
      <c r="L798">
        <v>-97.396161599999999</v>
      </c>
      <c r="M798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798" s="5">
        <f>Table22[[#This Row],[Permit Approval Date]]-Table22[[#This Row],[Permit Submitted Date]]</f>
        <v>0</v>
      </c>
    </row>
    <row r="799" spans="1:14">
      <c r="A799" t="str">
        <f>"Norman"</f>
        <v>Norman</v>
      </c>
      <c r="B799">
        <v>1</v>
      </c>
      <c r="D799">
        <v>1</v>
      </c>
      <c r="E799">
        <v>23</v>
      </c>
      <c r="F799" s="1">
        <v>42810</v>
      </c>
      <c r="G799" s="1">
        <v>42823</v>
      </c>
      <c r="H799">
        <v>6</v>
      </c>
      <c r="I799">
        <v>49.870000000000012</v>
      </c>
      <c r="J799">
        <v>0</v>
      </c>
      <c r="K799">
        <v>35.270556999999997</v>
      </c>
      <c r="L799">
        <v>-97.490181400000012</v>
      </c>
      <c r="M799" s="5">
        <f>ACOS(COS(RADIANS(90-$P$2)) *COS(RADIANS(90-Table2248[[#This Row],[Latitude]])) +SIN(RADIANS(90-$P$2)) *SIN(RADIANS(90-Table2248[[#This Row],[Latitude]])) *COS(RADIANS($Q$2-Table2248[[#This Row],[Longitude]]))) *3958.756</f>
        <v>5.0888713619078683</v>
      </c>
      <c r="N799" s="5">
        <f>Table22[[#This Row],[Permit Approval Date]]-Table22[[#This Row],[Permit Submitted Date]]</f>
        <v>3</v>
      </c>
    </row>
    <row r="800" spans="1:14" hidden="1">
      <c r="A800" t="str">
        <f>"Norman"</f>
        <v>Norman</v>
      </c>
      <c r="B800">
        <v>0</v>
      </c>
      <c r="D800">
        <v>1</v>
      </c>
      <c r="E800">
        <v>23</v>
      </c>
      <c r="F800" s="1">
        <v>42811</v>
      </c>
      <c r="G800" s="1">
        <v>42811</v>
      </c>
      <c r="H800">
        <v>13</v>
      </c>
      <c r="I800">
        <v>94.339999999999989</v>
      </c>
      <c r="J800">
        <v>0</v>
      </c>
      <c r="K800">
        <v>34.902937899999998</v>
      </c>
      <c r="L800">
        <v>-97.886161600000008</v>
      </c>
      <c r="M800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800" s="5">
        <f>Table22[[#This Row],[Permit Approval Date]]-Table22[[#This Row],[Permit Submitted Date]]</f>
        <v>7</v>
      </c>
    </row>
    <row r="801" spans="1:14" hidden="1">
      <c r="A801" t="str">
        <f>"Norman"</f>
        <v>Norman</v>
      </c>
      <c r="B801">
        <v>0</v>
      </c>
      <c r="D801">
        <v>1</v>
      </c>
      <c r="E801">
        <v>23</v>
      </c>
      <c r="F801" s="1">
        <v>42811</v>
      </c>
      <c r="G801" s="1">
        <v>42815</v>
      </c>
      <c r="H801">
        <v>8</v>
      </c>
      <c r="I801">
        <v>35.989999999999995</v>
      </c>
      <c r="J801">
        <v>0</v>
      </c>
      <c r="K801">
        <v>35.482937899999996</v>
      </c>
      <c r="L801">
        <v>-97.206161600000001</v>
      </c>
      <c r="M801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801" s="5">
        <f>Table22[[#This Row],[Permit Approval Date]]-Table22[[#This Row],[Permit Submitted Date]]</f>
        <v>0</v>
      </c>
    </row>
    <row r="802" spans="1:14" hidden="1">
      <c r="A802" t="str">
        <f>"Norman"</f>
        <v>Norman</v>
      </c>
      <c r="B802">
        <v>0</v>
      </c>
      <c r="D802">
        <v>1</v>
      </c>
      <c r="E802">
        <v>23</v>
      </c>
      <c r="F802" s="1">
        <v>42814</v>
      </c>
      <c r="G802" s="1">
        <v>42836</v>
      </c>
      <c r="H802">
        <v>4</v>
      </c>
      <c r="I802">
        <v>35.340000000000003</v>
      </c>
      <c r="J802">
        <v>0</v>
      </c>
      <c r="K802">
        <v>35.212937899999993</v>
      </c>
      <c r="L802">
        <v>-97.576161600000006</v>
      </c>
      <c r="M802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802" s="5">
        <f>Table22[[#This Row],[Permit Approval Date]]-Table22[[#This Row],[Permit Submitted Date]]</f>
        <v>16</v>
      </c>
    </row>
    <row r="803" spans="1:14">
      <c r="A803" t="str">
        <f>"Norman"</f>
        <v>Norman</v>
      </c>
      <c r="B803">
        <v>1</v>
      </c>
      <c r="D803">
        <v>1</v>
      </c>
      <c r="E803">
        <v>23</v>
      </c>
      <c r="F803" s="1">
        <v>42823</v>
      </c>
      <c r="G803" s="1">
        <v>42843</v>
      </c>
      <c r="H803">
        <v>9</v>
      </c>
      <c r="I803">
        <v>69.5</v>
      </c>
      <c r="J803">
        <v>0</v>
      </c>
      <c r="K803">
        <v>35.610296099999999</v>
      </c>
      <c r="L803">
        <v>-96.836200200000007</v>
      </c>
      <c r="M803" s="5">
        <f>ACOS(COS(RADIANS(90-$P$2)) *COS(RADIANS(90-Table2248[[#This Row],[Latitude]])) +SIN(RADIANS(90-$P$2)) *SIN(RADIANS(90-Table2248[[#This Row],[Latitude]])) *COS(RADIANS($Q$2-Table2248[[#This Row],[Longitude]]))) *3958.756</f>
        <v>44.290986761079026</v>
      </c>
      <c r="N803" s="5">
        <f>Table22[[#This Row],[Permit Approval Date]]-Table22[[#This Row],[Permit Submitted Date]]</f>
        <v>7</v>
      </c>
    </row>
    <row r="804" spans="1:14">
      <c r="A804" t="str">
        <f>"Norman"</f>
        <v>Norman</v>
      </c>
      <c r="B804">
        <v>1</v>
      </c>
      <c r="D804">
        <v>1</v>
      </c>
      <c r="E804">
        <v>23</v>
      </c>
      <c r="F804" s="1">
        <v>42828</v>
      </c>
      <c r="G804" s="1">
        <v>42838</v>
      </c>
      <c r="H804">
        <v>6</v>
      </c>
      <c r="I804">
        <v>55.04</v>
      </c>
      <c r="J804">
        <v>0</v>
      </c>
      <c r="K804">
        <v>35.2253015</v>
      </c>
      <c r="L804">
        <v>-97.106652800000006</v>
      </c>
      <c r="M804" s="5">
        <f>ACOS(COS(RADIANS(90-$P$2)) *COS(RADIANS(90-Table2248[[#This Row],[Latitude]])) +SIN(RADIANS(90-$P$2)) *SIN(RADIANS(90-Table2248[[#This Row],[Latitude]])) *COS(RADIANS($Q$2-Table2248[[#This Row],[Longitude]]))) *3958.756</f>
        <v>19.236475099371141</v>
      </c>
      <c r="N804" s="5">
        <f>Table22[[#This Row],[Permit Approval Date]]-Table22[[#This Row],[Permit Submitted Date]]</f>
        <v>0</v>
      </c>
    </row>
    <row r="805" spans="1:14">
      <c r="A805" t="str">
        <f>"Norman"</f>
        <v>Norman</v>
      </c>
      <c r="B805">
        <v>1</v>
      </c>
      <c r="D805">
        <v>1</v>
      </c>
      <c r="E805">
        <v>23</v>
      </c>
      <c r="F805" s="1">
        <v>42837</v>
      </c>
      <c r="G805" s="1">
        <v>42839</v>
      </c>
      <c r="H805">
        <v>18</v>
      </c>
      <c r="I805">
        <v>100.34</v>
      </c>
      <c r="J805">
        <v>8.5</v>
      </c>
      <c r="K805">
        <v>35.210556999999994</v>
      </c>
      <c r="L805">
        <v>-97.610181400000016</v>
      </c>
      <c r="M805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805" s="5">
        <f>Table22[[#This Row],[Permit Approval Date]]-Table22[[#This Row],[Permit Submitted Date]]</f>
        <v>5</v>
      </c>
    </row>
    <row r="806" spans="1:14">
      <c r="A806" t="str">
        <f>"Norman"</f>
        <v>Norman</v>
      </c>
      <c r="B806">
        <v>1</v>
      </c>
      <c r="C806">
        <v>1</v>
      </c>
      <c r="D806">
        <v>1</v>
      </c>
      <c r="E806">
        <v>23</v>
      </c>
      <c r="F806" s="1">
        <v>42843</v>
      </c>
      <c r="G806" s="1">
        <v>42845</v>
      </c>
      <c r="H806">
        <v>5</v>
      </c>
      <c r="I806">
        <v>13.42</v>
      </c>
      <c r="J806">
        <v>24.749999999999996</v>
      </c>
      <c r="K806">
        <v>35.313924999999998</v>
      </c>
      <c r="L806">
        <v>-97.779213999999996</v>
      </c>
      <c r="M806" s="5">
        <f>ACOS(COS(RADIANS(90-$P$2)) *COS(RADIANS(90-Table2248[[#This Row],[Latitude]])) +SIN(RADIANS(90-$P$2)) *SIN(RADIANS(90-Table2248[[#This Row],[Latitude]])) *COS(RADIANS($Q$2-Table2248[[#This Row],[Longitude]]))) *3958.756</f>
        <v>20.189807526514745</v>
      </c>
      <c r="N806" s="5">
        <f>Table22[[#This Row],[Permit Approval Date]]-Table22[[#This Row],[Permit Submitted Date]]</f>
        <v>0</v>
      </c>
    </row>
    <row r="807" spans="1:14" hidden="1">
      <c r="A807" t="str">
        <f>"Norman"</f>
        <v>Norman</v>
      </c>
      <c r="B807">
        <v>0</v>
      </c>
      <c r="C807">
        <v>1</v>
      </c>
      <c r="D807">
        <v>1</v>
      </c>
      <c r="E807">
        <v>23</v>
      </c>
      <c r="F807" s="1">
        <v>42844</v>
      </c>
      <c r="G807" s="1">
        <v>42844</v>
      </c>
      <c r="H807">
        <v>6</v>
      </c>
      <c r="I807">
        <v>44.43</v>
      </c>
      <c r="J807">
        <v>14.93</v>
      </c>
      <c r="K807">
        <v>35.472937899999998</v>
      </c>
      <c r="L807">
        <v>-97.026161599999995</v>
      </c>
      <c r="M807" s="5">
        <f>ACOS(COS(RADIANS(90-$P$2)) *COS(RADIANS(90-Table2248[[#This Row],[Latitude]])) +SIN(RADIANS(90-$P$2)) *SIN(RADIANS(90-Table2248[[#This Row],[Latitude]])) *COS(RADIANS($Q$2-Table2248[[#This Row],[Longitude]]))) *3958.756</f>
        <v>30.026275671280082</v>
      </c>
      <c r="N807" s="5">
        <f>Table22[[#This Row],[Permit Approval Date]]-Table22[[#This Row],[Permit Submitted Date]]</f>
        <v>0</v>
      </c>
    </row>
    <row r="808" spans="1:14" hidden="1">
      <c r="A808" t="str">
        <f>"Norman"</f>
        <v>Norman</v>
      </c>
      <c r="B808">
        <v>0</v>
      </c>
      <c r="D808">
        <v>1</v>
      </c>
      <c r="E808">
        <v>23</v>
      </c>
      <c r="F808" s="1">
        <v>42844</v>
      </c>
      <c r="G808" s="1">
        <v>42844</v>
      </c>
      <c r="H808">
        <v>3</v>
      </c>
      <c r="I808">
        <v>33.480000000000004</v>
      </c>
      <c r="J808">
        <v>0</v>
      </c>
      <c r="K808">
        <v>34.962937899999993</v>
      </c>
      <c r="L808">
        <v>-97.966161600000007</v>
      </c>
      <c r="M808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808" s="5">
        <f>Table22[[#This Row],[Permit Approval Date]]-Table22[[#This Row],[Permit Submitted Date]]</f>
        <v>10</v>
      </c>
    </row>
    <row r="809" spans="1:14">
      <c r="A809" t="str">
        <f>"Norman"</f>
        <v>Norman</v>
      </c>
      <c r="B809">
        <v>1</v>
      </c>
      <c r="C809">
        <v>1</v>
      </c>
      <c r="D809">
        <v>1</v>
      </c>
      <c r="E809">
        <v>23</v>
      </c>
      <c r="F809" s="1">
        <v>42853</v>
      </c>
      <c r="G809" s="1">
        <v>42860</v>
      </c>
      <c r="H809">
        <v>9</v>
      </c>
      <c r="I809">
        <v>40.36</v>
      </c>
      <c r="J809">
        <v>25.790000000000003</v>
      </c>
      <c r="K809">
        <v>35.310557000000003</v>
      </c>
      <c r="L809">
        <v>-97.71018140000001</v>
      </c>
      <c r="M809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809" s="5">
        <f>Table22[[#This Row],[Permit Approval Date]]-Table22[[#This Row],[Permit Submitted Date]]</f>
        <v>7</v>
      </c>
    </row>
    <row r="810" spans="1:14">
      <c r="A810" t="str">
        <f>"Norman"</f>
        <v>Norman</v>
      </c>
      <c r="B810">
        <v>1</v>
      </c>
      <c r="D810">
        <v>1</v>
      </c>
      <c r="E810">
        <v>23</v>
      </c>
      <c r="F810" s="1">
        <v>42853</v>
      </c>
      <c r="G810" s="1">
        <v>42860</v>
      </c>
      <c r="H810">
        <v>9</v>
      </c>
      <c r="I810">
        <v>62.039999999999992</v>
      </c>
      <c r="J810">
        <v>6.55</v>
      </c>
      <c r="K810">
        <v>35.310557000000003</v>
      </c>
      <c r="L810">
        <v>-97.71018140000001</v>
      </c>
      <c r="M810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810" s="5">
        <f>Table22[[#This Row],[Permit Approval Date]]-Table22[[#This Row],[Permit Submitted Date]]</f>
        <v>0</v>
      </c>
    </row>
    <row r="811" spans="1:14" hidden="1">
      <c r="A811" t="str">
        <f>"Norman"</f>
        <v>Norman</v>
      </c>
      <c r="B811">
        <v>0</v>
      </c>
      <c r="D811">
        <v>1</v>
      </c>
      <c r="E811">
        <v>23</v>
      </c>
      <c r="F811" s="1">
        <v>42853</v>
      </c>
      <c r="G811" s="1">
        <v>42853</v>
      </c>
      <c r="H811">
        <v>5</v>
      </c>
      <c r="I811">
        <v>54.68</v>
      </c>
      <c r="J811">
        <v>0</v>
      </c>
      <c r="K811">
        <v>35.552937899999996</v>
      </c>
      <c r="L811">
        <v>-97.046161600000005</v>
      </c>
      <c r="M811" s="5">
        <f>ACOS(COS(RADIANS(90-$P$2)) *COS(RADIANS(90-Table2248[[#This Row],[Latitude]])) +SIN(RADIANS(90-$P$2)) *SIN(RADIANS(90-Table2248[[#This Row],[Latitude]])) *COS(RADIANS($Q$2-Table2248[[#This Row],[Longitude]]))) *3958.756</f>
        <v>32.913658964668713</v>
      </c>
      <c r="N811" s="5">
        <f>Table22[[#This Row],[Permit Approval Date]]-Table22[[#This Row],[Permit Submitted Date]]</f>
        <v>7</v>
      </c>
    </row>
    <row r="812" spans="1:14">
      <c r="A812" t="str">
        <f>"Norman"</f>
        <v>Norman</v>
      </c>
      <c r="B812">
        <v>1</v>
      </c>
      <c r="C812">
        <v>1</v>
      </c>
      <c r="D812">
        <v>1</v>
      </c>
      <c r="E812">
        <v>23</v>
      </c>
      <c r="F812" s="1">
        <v>42853</v>
      </c>
      <c r="G812" s="1">
        <v>42860</v>
      </c>
      <c r="H812">
        <v>15</v>
      </c>
      <c r="I812">
        <v>88.2</v>
      </c>
      <c r="J812">
        <v>10.32</v>
      </c>
      <c r="K812">
        <v>35.180556999999993</v>
      </c>
      <c r="L812">
        <v>-97.540181399999994</v>
      </c>
      <c r="M812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812" s="5">
        <f>Table22[[#This Row],[Permit Approval Date]]-Table22[[#This Row],[Permit Submitted Date]]</f>
        <v>0</v>
      </c>
    </row>
    <row r="813" spans="1:14">
      <c r="A813" t="str">
        <f>"Norman"</f>
        <v>Norman</v>
      </c>
      <c r="B813">
        <v>1</v>
      </c>
      <c r="D813">
        <v>1</v>
      </c>
      <c r="E813">
        <v>23</v>
      </c>
      <c r="F813" s="1">
        <v>42866</v>
      </c>
      <c r="G813" s="1">
        <v>42891</v>
      </c>
      <c r="H813">
        <v>4</v>
      </c>
      <c r="I813">
        <v>34.43</v>
      </c>
      <c r="J813">
        <v>0</v>
      </c>
      <c r="K813">
        <v>35.035301499999996</v>
      </c>
      <c r="L813">
        <v>-96.926652799999999</v>
      </c>
      <c r="M813" s="5">
        <f>ACOS(COS(RADIANS(90-$P$2)) *COS(RADIANS(90-Table2248[[#This Row],[Latitude]])) +SIN(RADIANS(90-$P$2)) *SIN(RADIANS(90-Table2248[[#This Row],[Latitude]])) *COS(RADIANS($Q$2-Table2248[[#This Row],[Longitude]]))) *3958.756</f>
        <v>31.665765013299861</v>
      </c>
      <c r="N813" s="5">
        <f>Table22[[#This Row],[Permit Approval Date]]-Table22[[#This Row],[Permit Submitted Date]]</f>
        <v>4</v>
      </c>
    </row>
    <row r="814" spans="1:14">
      <c r="A814" t="str">
        <f>"Norman"</f>
        <v>Norman</v>
      </c>
      <c r="B814">
        <v>1</v>
      </c>
      <c r="D814">
        <v>2</v>
      </c>
      <c r="E814">
        <v>23</v>
      </c>
      <c r="F814" s="1">
        <v>42880</v>
      </c>
      <c r="G814" s="1">
        <v>42906</v>
      </c>
      <c r="H814">
        <v>10</v>
      </c>
      <c r="I814">
        <v>79.02000000000001</v>
      </c>
      <c r="J814">
        <v>0</v>
      </c>
      <c r="K814">
        <v>35.060296100000002</v>
      </c>
      <c r="L814">
        <v>-96.406200200000001</v>
      </c>
      <c r="M814" s="5">
        <f>ACOS(COS(RADIANS(90-$P$2)) *COS(RADIANS(90-Table2248[[#This Row],[Latitude]])) +SIN(RADIANS(90-$P$2)) *SIN(RADIANS(90-Table2248[[#This Row],[Latitude]])) *COS(RADIANS($Q$2-Table2248[[#This Row],[Longitude]]))) *3958.756</f>
        <v>59.645787478648849</v>
      </c>
      <c r="N814" s="5">
        <f>Table22[[#This Row],[Permit Approval Date]]-Table22[[#This Row],[Permit Submitted Date]]</f>
        <v>0</v>
      </c>
    </row>
    <row r="815" spans="1:14">
      <c r="A815" t="str">
        <f>"Norman"</f>
        <v>Norman</v>
      </c>
      <c r="B815">
        <v>1</v>
      </c>
      <c r="D815">
        <v>1</v>
      </c>
      <c r="E815">
        <v>23</v>
      </c>
      <c r="F815" s="1">
        <v>42885</v>
      </c>
      <c r="G815" s="1">
        <v>42899</v>
      </c>
      <c r="H815">
        <v>7</v>
      </c>
      <c r="I815">
        <v>54.88</v>
      </c>
      <c r="J815">
        <v>3.5</v>
      </c>
      <c r="K815">
        <v>35.380055100000099</v>
      </c>
      <c r="L815">
        <v>-97.3722104</v>
      </c>
      <c r="M815" s="5">
        <f>ACOS(COS(RADIANS(90-$P$2)) *COS(RADIANS(90-Table2248[[#This Row],[Latitude]])) +SIN(RADIANS(90-$P$2)) *SIN(RADIANS(90-Table2248[[#This Row],[Latitude]])) *COS(RADIANS($Q$2-Table2248[[#This Row],[Longitude]]))) *3958.756</f>
        <v>12.732615276214201</v>
      </c>
      <c r="N815" s="5">
        <f>Table22[[#This Row],[Permit Approval Date]]-Table22[[#This Row],[Permit Submitted Date]]</f>
        <v>1</v>
      </c>
    </row>
    <row r="816" spans="1:14">
      <c r="A816" t="str">
        <f>"Norman"</f>
        <v>Norman</v>
      </c>
      <c r="B816">
        <v>1</v>
      </c>
      <c r="D816">
        <v>2</v>
      </c>
      <c r="E816">
        <v>23</v>
      </c>
      <c r="F816" s="1">
        <v>42887</v>
      </c>
      <c r="G816" s="1">
        <v>42906</v>
      </c>
      <c r="H816">
        <v>17</v>
      </c>
      <c r="I816">
        <v>119.5</v>
      </c>
      <c r="J816">
        <v>0</v>
      </c>
      <c r="K816">
        <v>35.1802961</v>
      </c>
      <c r="L816">
        <v>-96.506200199999995</v>
      </c>
      <c r="M816" s="5">
        <f>ACOS(COS(RADIANS(90-$P$2)) *COS(RADIANS(90-Table2248[[#This Row],[Latitude]])) +SIN(RADIANS(90-$P$2)) *SIN(RADIANS(90-Table2248[[#This Row],[Latitude]])) *COS(RADIANS($Q$2-Table2248[[#This Row],[Longitude]]))) *3958.756</f>
        <v>53.129456726400853</v>
      </c>
      <c r="N816" s="5">
        <f>Table22[[#This Row],[Permit Approval Date]]-Table22[[#This Row],[Permit Submitted Date]]</f>
        <v>0</v>
      </c>
    </row>
    <row r="817" spans="1:14">
      <c r="A817" t="str">
        <f>"Norman"</f>
        <v>Norman</v>
      </c>
      <c r="B817">
        <v>1</v>
      </c>
      <c r="D817">
        <v>2</v>
      </c>
      <c r="E817">
        <v>23</v>
      </c>
      <c r="F817" s="1">
        <v>42893</v>
      </c>
      <c r="G817" s="1">
        <v>42893</v>
      </c>
      <c r="H817">
        <v>10</v>
      </c>
      <c r="I817">
        <v>60.21</v>
      </c>
      <c r="J817">
        <v>0.78</v>
      </c>
      <c r="K817">
        <v>35.180556999999993</v>
      </c>
      <c r="L817">
        <v>-97.540181399999994</v>
      </c>
      <c r="M817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817" s="5">
        <f>Table22[[#This Row],[Permit Approval Date]]-Table22[[#This Row],[Permit Submitted Date]]</f>
        <v>7</v>
      </c>
    </row>
    <row r="818" spans="1:14" hidden="1">
      <c r="A818" t="str">
        <f>"Norman"</f>
        <v>Norman</v>
      </c>
      <c r="B818">
        <v>0</v>
      </c>
      <c r="D818">
        <v>1</v>
      </c>
      <c r="E818">
        <v>23</v>
      </c>
      <c r="F818" s="1">
        <v>42908</v>
      </c>
      <c r="G818" s="1">
        <v>42912</v>
      </c>
      <c r="H818">
        <v>4</v>
      </c>
      <c r="I818">
        <v>37.379999999999995</v>
      </c>
      <c r="J818">
        <v>0</v>
      </c>
      <c r="K818">
        <v>34.992937899999994</v>
      </c>
      <c r="L818">
        <v>-97.256161599999999</v>
      </c>
      <c r="M818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818" s="5">
        <f>Table22[[#This Row],[Permit Approval Date]]-Table22[[#This Row],[Permit Submitted Date]]</f>
        <v>0</v>
      </c>
    </row>
    <row r="819" spans="1:14">
      <c r="A819" t="str">
        <f>"Norman"</f>
        <v>Norman</v>
      </c>
      <c r="B819">
        <v>1</v>
      </c>
      <c r="D819">
        <v>2</v>
      </c>
      <c r="E819">
        <v>23</v>
      </c>
      <c r="F819" s="1">
        <v>42943</v>
      </c>
      <c r="G819" s="1">
        <v>42943</v>
      </c>
      <c r="H819">
        <v>11</v>
      </c>
      <c r="I819">
        <v>74.89</v>
      </c>
      <c r="J819">
        <v>1</v>
      </c>
      <c r="K819">
        <v>35.310557000000003</v>
      </c>
      <c r="L819">
        <v>-97.71018140000001</v>
      </c>
      <c r="M819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819" s="5">
        <f>Table22[[#This Row],[Permit Approval Date]]-Table22[[#This Row],[Permit Submitted Date]]</f>
        <v>9</v>
      </c>
    </row>
    <row r="820" spans="1:14">
      <c r="A820" t="str">
        <f>"Norman"</f>
        <v>Norman</v>
      </c>
      <c r="B820">
        <v>1</v>
      </c>
      <c r="D820">
        <v>1</v>
      </c>
      <c r="E820">
        <v>23</v>
      </c>
      <c r="F820" s="1">
        <v>42949</v>
      </c>
      <c r="G820" s="1">
        <v>42954</v>
      </c>
      <c r="H820">
        <v>8</v>
      </c>
      <c r="I820">
        <v>71.08</v>
      </c>
      <c r="J820">
        <v>0</v>
      </c>
      <c r="K820">
        <v>34.542937899999998</v>
      </c>
      <c r="L820">
        <v>-97.636161600000008</v>
      </c>
      <c r="M820" s="5">
        <f>ACOS(COS(RADIANS(90-$P$2)) *COS(RADIANS(90-Table2248[[#This Row],[Latitude]])) +SIN(RADIANS(90-$P$2)) *SIN(RADIANS(90-Table2248[[#This Row],[Latitude]])) *COS(RADIANS($Q$2-Table2248[[#This Row],[Longitude]]))) *3958.756</f>
        <v>47.060775072230186</v>
      </c>
      <c r="N820" s="5">
        <f>Table22[[#This Row],[Permit Approval Date]]-Table22[[#This Row],[Permit Submitted Date]]</f>
        <v>0</v>
      </c>
    </row>
    <row r="821" spans="1:14">
      <c r="A821" t="str">
        <f>"Norman"</f>
        <v>Norman</v>
      </c>
      <c r="B821">
        <v>1</v>
      </c>
      <c r="D821">
        <v>1</v>
      </c>
      <c r="E821">
        <v>23</v>
      </c>
      <c r="F821" s="1">
        <v>42962</v>
      </c>
      <c r="G821" s="1">
        <v>42964</v>
      </c>
      <c r="H821">
        <v>5</v>
      </c>
      <c r="I821">
        <v>58.2</v>
      </c>
      <c r="J821">
        <v>0</v>
      </c>
      <c r="K821">
        <v>35.158142000000005</v>
      </c>
      <c r="L821">
        <v>-97.145610999999988</v>
      </c>
      <c r="M821" s="5">
        <f>ACOS(COS(RADIANS(90-$P$2)) *COS(RADIANS(90-Table2248[[#This Row],[Latitude]])) +SIN(RADIANS(90-$P$2)) *SIN(RADIANS(90-Table2248[[#This Row],[Latitude]])) *COS(RADIANS($Q$2-Table2248[[#This Row],[Longitude]]))) *3958.756</f>
        <v>17.317968646855981</v>
      </c>
      <c r="N821" s="5">
        <f>Table22[[#This Row],[Permit Approval Date]]-Table22[[#This Row],[Permit Submitted Date]]</f>
        <v>9</v>
      </c>
    </row>
    <row r="822" spans="1:14">
      <c r="A822" t="str">
        <f>"Norman"</f>
        <v>Norman</v>
      </c>
      <c r="B822">
        <v>1</v>
      </c>
      <c r="C822">
        <v>1</v>
      </c>
      <c r="D822">
        <v>1</v>
      </c>
      <c r="E822">
        <v>23</v>
      </c>
      <c r="F822" s="1">
        <v>42977</v>
      </c>
      <c r="G822" s="1">
        <v>42977</v>
      </c>
      <c r="H822">
        <v>13</v>
      </c>
      <c r="I822">
        <v>67.679999999999993</v>
      </c>
      <c r="J822">
        <v>17.02</v>
      </c>
      <c r="K822">
        <v>35.270556999999997</v>
      </c>
      <c r="L822">
        <v>-97.260181399999993</v>
      </c>
      <c r="M822" s="5">
        <f>ACOS(COS(RADIANS(90-$P$2)) *COS(RADIANS(90-Table2248[[#This Row],[Latitude]])) +SIN(RADIANS(90-$P$2)) *SIN(RADIANS(90-Table2248[[#This Row],[Latitude]])) *COS(RADIANS($Q$2-Table2248[[#This Row],[Longitude]]))) *3958.756</f>
        <v>11.425758104207031</v>
      </c>
      <c r="N822" s="5">
        <f>Table22[[#This Row],[Permit Approval Date]]-Table22[[#This Row],[Permit Submitted Date]]</f>
        <v>8</v>
      </c>
    </row>
    <row r="823" spans="1:14">
      <c r="A823" t="str">
        <f>"Norman"</f>
        <v>Norman</v>
      </c>
      <c r="B823">
        <v>1</v>
      </c>
      <c r="D823">
        <v>1</v>
      </c>
      <c r="E823">
        <v>23</v>
      </c>
      <c r="F823" s="1">
        <v>42981</v>
      </c>
      <c r="G823" s="1">
        <v>42997</v>
      </c>
      <c r="H823">
        <v>7</v>
      </c>
      <c r="I823">
        <v>68.31</v>
      </c>
      <c r="J823">
        <v>0</v>
      </c>
      <c r="K823">
        <v>35.108142000000001</v>
      </c>
      <c r="L823">
        <v>-97.325610999999995</v>
      </c>
      <c r="M823" s="5">
        <f>ACOS(COS(RADIANS(90-$P$2)) *COS(RADIANS(90-Table2248[[#This Row],[Latitude]])) +SIN(RADIANS(90-$P$2)) *SIN(RADIANS(90-Table2248[[#This Row],[Latitude]])) *COS(RADIANS($Q$2-Table2248[[#This Row],[Longitude]]))) *3958.756</f>
        <v>9.6179996795149965</v>
      </c>
      <c r="N823" s="5">
        <f>Table22[[#This Row],[Permit Approval Date]]-Table22[[#This Row],[Permit Submitted Date]]</f>
        <v>0</v>
      </c>
    </row>
    <row r="824" spans="1:14">
      <c r="A824" t="str">
        <f>"Norman"</f>
        <v>Norman</v>
      </c>
      <c r="B824">
        <v>1</v>
      </c>
      <c r="D824">
        <v>1</v>
      </c>
      <c r="E824">
        <v>23</v>
      </c>
      <c r="F824" s="1">
        <v>42983</v>
      </c>
      <c r="G824" s="1">
        <v>42989</v>
      </c>
      <c r="H824">
        <v>4</v>
      </c>
      <c r="I824">
        <v>35.119999999999997</v>
      </c>
      <c r="J824">
        <v>0</v>
      </c>
      <c r="K824">
        <v>35.163924999999999</v>
      </c>
      <c r="L824">
        <v>-97.349214000000003</v>
      </c>
      <c r="M824" s="5">
        <f>ACOS(COS(RADIANS(90-$P$2)) *COS(RADIANS(90-Table2248[[#This Row],[Latitude]])) +SIN(RADIANS(90-$P$2)) *SIN(RADIANS(90-Table2248[[#This Row],[Latitude]])) *COS(RADIANS($Q$2-Table2248[[#This Row],[Longitude]]))) *3958.756</f>
        <v>6.2236407343565459</v>
      </c>
      <c r="N824" s="5">
        <f>Table22[[#This Row],[Permit Approval Date]]-Table22[[#This Row],[Permit Submitted Date]]</f>
        <v>0</v>
      </c>
    </row>
    <row r="825" spans="1:14">
      <c r="A825" t="str">
        <f>"Norman"</f>
        <v>Norman</v>
      </c>
      <c r="B825">
        <v>1</v>
      </c>
      <c r="D825">
        <v>1</v>
      </c>
      <c r="E825">
        <v>23</v>
      </c>
      <c r="F825" s="1">
        <v>42990</v>
      </c>
      <c r="G825" s="1">
        <v>43006</v>
      </c>
      <c r="H825">
        <v>4</v>
      </c>
      <c r="I825">
        <v>39.28</v>
      </c>
      <c r="J825">
        <v>0</v>
      </c>
      <c r="K825">
        <v>35.101928299999997</v>
      </c>
      <c r="L825">
        <v>-97.126524599999996</v>
      </c>
      <c r="M825" s="5">
        <f>ACOS(COS(RADIANS(90-$P$2)) *COS(RADIANS(90-Table2248[[#This Row],[Latitude]])) +SIN(RADIANS(90-$P$2)) *SIN(RADIANS(90-Table2248[[#This Row],[Latitude]])) *COS(RADIANS($Q$2-Table2248[[#This Row],[Longitude]]))) *3958.756</f>
        <v>19.461533505901098</v>
      </c>
      <c r="N825" s="5">
        <f>Table22[[#This Row],[Permit Approval Date]]-Table22[[#This Row],[Permit Submitted Date]]</f>
        <v>19</v>
      </c>
    </row>
    <row r="826" spans="1:14">
      <c r="A826" t="str">
        <f>"Norman"</f>
        <v>Norman</v>
      </c>
      <c r="B826">
        <v>1</v>
      </c>
      <c r="D826">
        <v>1</v>
      </c>
      <c r="E826">
        <v>23</v>
      </c>
      <c r="F826" s="1">
        <v>42996</v>
      </c>
      <c r="G826" s="1">
        <v>42996</v>
      </c>
      <c r="H826">
        <v>5</v>
      </c>
      <c r="I826">
        <v>49.110000000000007</v>
      </c>
      <c r="J826">
        <v>3.08</v>
      </c>
      <c r="K826">
        <v>35.210556999999994</v>
      </c>
      <c r="L826">
        <v>-97.610181400000016</v>
      </c>
      <c r="M826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826" s="5">
        <f>Table22[[#This Row],[Permit Approval Date]]-Table22[[#This Row],[Permit Submitted Date]]</f>
        <v>0</v>
      </c>
    </row>
    <row r="827" spans="1:14">
      <c r="A827" t="str">
        <f>"Norman"</f>
        <v>Norman</v>
      </c>
      <c r="B827">
        <v>1</v>
      </c>
      <c r="D827">
        <v>1</v>
      </c>
      <c r="E827">
        <v>23</v>
      </c>
      <c r="F827" s="1">
        <v>43000</v>
      </c>
      <c r="G827" s="1">
        <v>43024</v>
      </c>
      <c r="H827">
        <v>10</v>
      </c>
      <c r="I827">
        <v>60.650000000000006</v>
      </c>
      <c r="J827">
        <v>2.87</v>
      </c>
      <c r="K827">
        <v>35.210556999999994</v>
      </c>
      <c r="L827">
        <v>-97.610181400000016</v>
      </c>
      <c r="M827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827" s="5">
        <f>Table22[[#This Row],[Permit Approval Date]]-Table22[[#This Row],[Permit Submitted Date]]</f>
        <v>0</v>
      </c>
    </row>
    <row r="828" spans="1:14" hidden="1">
      <c r="A828" t="str">
        <f>"Norman"</f>
        <v>Norman</v>
      </c>
      <c r="B828">
        <v>0</v>
      </c>
      <c r="D828">
        <v>1</v>
      </c>
      <c r="E828">
        <v>23</v>
      </c>
      <c r="F828" s="1">
        <v>43003</v>
      </c>
      <c r="G828" s="1">
        <v>43006</v>
      </c>
      <c r="H828">
        <v>4</v>
      </c>
      <c r="I828">
        <v>34.15</v>
      </c>
      <c r="J828">
        <v>0</v>
      </c>
      <c r="K828">
        <v>35.212937899999993</v>
      </c>
      <c r="L828">
        <v>-97.576161600000006</v>
      </c>
      <c r="M828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828" s="5">
        <f>Table22[[#This Row],[Permit Approval Date]]-Table22[[#This Row],[Permit Submitted Date]]</f>
        <v>7</v>
      </c>
    </row>
    <row r="829" spans="1:14">
      <c r="A829" t="str">
        <f>"Norman"</f>
        <v>Norman</v>
      </c>
      <c r="B829">
        <v>1</v>
      </c>
      <c r="D829">
        <v>1</v>
      </c>
      <c r="E829">
        <v>23</v>
      </c>
      <c r="F829" s="1">
        <v>43005</v>
      </c>
      <c r="G829" s="1">
        <v>43011</v>
      </c>
      <c r="H829">
        <v>5</v>
      </c>
      <c r="I829">
        <v>32.36</v>
      </c>
      <c r="J829">
        <v>0</v>
      </c>
      <c r="K829">
        <v>35.213925000000003</v>
      </c>
      <c r="L829">
        <v>-97.339213999999998</v>
      </c>
      <c r="M829" s="5">
        <f>ACOS(COS(RADIANS(90-$P$2)) *COS(RADIANS(90-Table2248[[#This Row],[Latitude]])) +SIN(RADIANS(90-$P$2)) *SIN(RADIANS(90-Table2248[[#This Row],[Latitude]])) *COS(RADIANS($Q$2-Table2248[[#This Row],[Longitude]]))) *3958.756</f>
        <v>6.0875077162164093</v>
      </c>
      <c r="N829" s="5">
        <f>Table22[[#This Row],[Permit Approval Date]]-Table22[[#This Row],[Permit Submitted Date]]</f>
        <v>0</v>
      </c>
    </row>
    <row r="830" spans="1:14">
      <c r="A830" t="str">
        <f>"Norman"</f>
        <v>Norman</v>
      </c>
      <c r="B830">
        <v>1</v>
      </c>
      <c r="C830">
        <v>1</v>
      </c>
      <c r="D830">
        <v>1</v>
      </c>
      <c r="E830">
        <v>23</v>
      </c>
      <c r="F830" s="1">
        <v>43010</v>
      </c>
      <c r="G830" s="1">
        <v>43011</v>
      </c>
      <c r="H830">
        <v>10</v>
      </c>
      <c r="I830">
        <v>58.03</v>
      </c>
      <c r="J830">
        <v>30.18</v>
      </c>
      <c r="K830">
        <v>35.370055100000094</v>
      </c>
      <c r="L830">
        <v>-97.212210400000004</v>
      </c>
      <c r="M830" s="5">
        <f>ACOS(COS(RADIANS(90-$P$2)) *COS(RADIANS(90-Table2248[[#This Row],[Latitude]])) +SIN(RADIANS(90-$P$2)) *SIN(RADIANS(90-Table2248[[#This Row],[Latitude]])) *COS(RADIANS($Q$2-Table2248[[#This Row],[Longitude]]))) *3958.756</f>
        <v>17.411182267990768</v>
      </c>
      <c r="N830" s="5">
        <f>Table22[[#This Row],[Permit Approval Date]]-Table22[[#This Row],[Permit Submitted Date]]</f>
        <v>0</v>
      </c>
    </row>
    <row r="831" spans="1:14">
      <c r="A831" t="str">
        <f>"Norman"</f>
        <v>Norman</v>
      </c>
      <c r="B831">
        <v>1</v>
      </c>
      <c r="C831">
        <v>1</v>
      </c>
      <c r="D831">
        <v>1</v>
      </c>
      <c r="E831">
        <v>23</v>
      </c>
      <c r="F831" s="1">
        <v>43013</v>
      </c>
      <c r="G831" s="1">
        <v>43032</v>
      </c>
      <c r="H831">
        <v>10</v>
      </c>
      <c r="I831">
        <v>61.49</v>
      </c>
      <c r="J831">
        <v>17</v>
      </c>
      <c r="K831">
        <v>35.075773099999999</v>
      </c>
      <c r="L831">
        <v>-97.674911899999998</v>
      </c>
      <c r="M831" s="5">
        <f>ACOS(COS(RADIANS(90-$P$2)) *COS(RADIANS(90-Table2248[[#This Row],[Latitude]])) +SIN(RADIANS(90-$P$2)) *SIN(RADIANS(90-Table2248[[#This Row],[Latitude]])) *COS(RADIANS($Q$2-Table2248[[#This Row],[Longitude]]))) *3958.756</f>
        <v>15.729604323045256</v>
      </c>
      <c r="N831" s="5">
        <f>Table22[[#This Row],[Permit Approval Date]]-Table22[[#This Row],[Permit Submitted Date]]</f>
        <v>0</v>
      </c>
    </row>
    <row r="832" spans="1:14">
      <c r="A832" t="str">
        <f>"Norman"</f>
        <v>Norman</v>
      </c>
      <c r="B832">
        <v>1</v>
      </c>
      <c r="D832">
        <v>1</v>
      </c>
      <c r="E832">
        <v>23</v>
      </c>
      <c r="F832" s="1">
        <v>43017</v>
      </c>
      <c r="G832" s="1">
        <v>43024</v>
      </c>
      <c r="H832">
        <v>6</v>
      </c>
      <c r="I832">
        <v>33.17</v>
      </c>
      <c r="J832">
        <v>0</v>
      </c>
      <c r="K832">
        <v>35.203924999999998</v>
      </c>
      <c r="L832">
        <v>-97.459214000000003</v>
      </c>
      <c r="M832" s="5">
        <f>ACOS(COS(RADIANS(90-$P$2)) *COS(RADIANS(90-Table2248[[#This Row],[Latitude]])) +SIN(RADIANS(90-$P$2)) *SIN(RADIANS(90-Table2248[[#This Row],[Latitude]])) *COS(RADIANS($Q$2-Table2248[[#This Row],[Longitude]]))) *3958.756</f>
        <v>0.72632740937908113</v>
      </c>
      <c r="N832" s="5">
        <f>Table22[[#This Row],[Permit Approval Date]]-Table22[[#This Row],[Permit Submitted Date]]</f>
        <v>1</v>
      </c>
    </row>
    <row r="833" spans="1:14" hidden="1">
      <c r="A833" t="str">
        <f>"Norman"</f>
        <v>Norman</v>
      </c>
      <c r="B833">
        <v>0</v>
      </c>
      <c r="D833">
        <v>1</v>
      </c>
      <c r="E833">
        <v>23</v>
      </c>
      <c r="F833" s="1">
        <v>43021</v>
      </c>
      <c r="G833" s="1">
        <v>43026</v>
      </c>
      <c r="H833">
        <v>3</v>
      </c>
      <c r="I833">
        <v>29.85</v>
      </c>
      <c r="J833">
        <v>0</v>
      </c>
      <c r="K833">
        <v>35.162937899999996</v>
      </c>
      <c r="L833">
        <v>-97.446161599999996</v>
      </c>
      <c r="M833" s="5">
        <f>ACOS(COS(RADIANS(90-$P$2)) *COS(RADIANS(90-Table2248[[#This Row],[Latitude]])) +SIN(RADIANS(90-$P$2)) *SIN(RADIANS(90-Table2248[[#This Row],[Latitude]])) *COS(RADIANS($Q$2-Table2248[[#This Row],[Longitude]]))) *3958.756</f>
        <v>2.980183107586265</v>
      </c>
      <c r="N833" s="5">
        <f>Table22[[#This Row],[Permit Approval Date]]-Table22[[#This Row],[Permit Submitted Date]]</f>
        <v>0</v>
      </c>
    </row>
    <row r="834" spans="1:14">
      <c r="A834" t="str">
        <f>"Norman"</f>
        <v>Norman</v>
      </c>
      <c r="B834">
        <v>1</v>
      </c>
      <c r="D834">
        <v>1</v>
      </c>
      <c r="E834">
        <v>23</v>
      </c>
      <c r="F834" s="1">
        <v>43026</v>
      </c>
      <c r="G834" s="1">
        <v>43032</v>
      </c>
      <c r="H834">
        <v>7</v>
      </c>
      <c r="I834">
        <v>52.33</v>
      </c>
      <c r="J834">
        <v>1</v>
      </c>
      <c r="K834">
        <v>35.233924999999999</v>
      </c>
      <c r="L834">
        <v>-97.269214000000005</v>
      </c>
      <c r="M834" s="5">
        <f>ACOS(COS(RADIANS(90-$P$2)) *COS(RADIANS(90-Table2248[[#This Row],[Latitude]])) +SIN(RADIANS(90-$P$2)) *SIN(RADIANS(90-Table2248[[#This Row],[Latitude]])) *COS(RADIANS($Q$2-Table2248[[#This Row],[Longitude]]))) *3958.756</f>
        <v>10.196972675987457</v>
      </c>
      <c r="N834" s="5">
        <f>Table22[[#This Row],[Permit Approval Date]]-Table22[[#This Row],[Permit Submitted Date]]</f>
        <v>0</v>
      </c>
    </row>
    <row r="835" spans="1:14">
      <c r="A835" t="str">
        <f>"Norman"</f>
        <v>Norman</v>
      </c>
      <c r="B835">
        <v>1</v>
      </c>
      <c r="C835">
        <v>1</v>
      </c>
      <c r="D835">
        <v>1</v>
      </c>
      <c r="E835">
        <v>23</v>
      </c>
      <c r="F835" s="1">
        <v>43028</v>
      </c>
      <c r="G835" s="1">
        <v>43034</v>
      </c>
      <c r="H835">
        <v>10</v>
      </c>
      <c r="I835">
        <v>51.959999999999994</v>
      </c>
      <c r="J835">
        <v>22.13</v>
      </c>
      <c r="K835">
        <v>36.292937899999998</v>
      </c>
      <c r="L835">
        <v>-97.566161600000001</v>
      </c>
      <c r="M835" s="5">
        <f>ACOS(COS(RADIANS(90-$P$2)) *COS(RADIANS(90-Table2248[[#This Row],[Latitude]])) +SIN(RADIANS(90-$P$2)) *SIN(RADIANS(90-Table2248[[#This Row],[Latitude]])) *COS(RADIANS($Q$2-Table2248[[#This Row],[Longitude]]))) *3958.756</f>
        <v>75.393953636815993</v>
      </c>
      <c r="N835" s="5">
        <f>Table22[[#This Row],[Permit Approval Date]]-Table22[[#This Row],[Permit Submitted Date]]</f>
        <v>7</v>
      </c>
    </row>
    <row r="836" spans="1:14">
      <c r="A836" t="str">
        <f>"Norman"</f>
        <v>Norman</v>
      </c>
      <c r="B836">
        <v>1</v>
      </c>
      <c r="C836">
        <v>1</v>
      </c>
      <c r="D836">
        <v>1</v>
      </c>
      <c r="E836">
        <v>23</v>
      </c>
      <c r="F836" s="1">
        <v>43028</v>
      </c>
      <c r="G836" s="1">
        <v>43034</v>
      </c>
      <c r="H836">
        <v>10</v>
      </c>
      <c r="I836">
        <v>51.959999999999994</v>
      </c>
      <c r="J836">
        <v>22.13</v>
      </c>
      <c r="K836">
        <v>36.292937899999998</v>
      </c>
      <c r="L836">
        <v>-97.566161600000001</v>
      </c>
      <c r="M836" s="5">
        <f>ACOS(COS(RADIANS(90-$P$2)) *COS(RADIANS(90-Table2248[[#This Row],[Latitude]])) +SIN(RADIANS(90-$P$2)) *SIN(RADIANS(90-Table2248[[#This Row],[Latitude]])) *COS(RADIANS($Q$2-Table2248[[#This Row],[Longitude]]))) *3958.756</f>
        <v>75.393953636815993</v>
      </c>
      <c r="N836" s="5">
        <f>Table22[[#This Row],[Permit Approval Date]]-Table22[[#This Row],[Permit Submitted Date]]</f>
        <v>0</v>
      </c>
    </row>
    <row r="837" spans="1:14">
      <c r="A837" t="str">
        <f>"Norman"</f>
        <v>Norman</v>
      </c>
      <c r="B837">
        <v>1</v>
      </c>
      <c r="D837">
        <v>1</v>
      </c>
      <c r="E837">
        <v>23</v>
      </c>
      <c r="F837" s="1">
        <v>43028</v>
      </c>
      <c r="G837" s="1">
        <v>43039</v>
      </c>
      <c r="H837">
        <v>9</v>
      </c>
      <c r="I837">
        <v>42.79</v>
      </c>
      <c r="J837">
        <v>0</v>
      </c>
      <c r="K837">
        <v>34.9906826</v>
      </c>
      <c r="L837">
        <v>-97.572868299999996</v>
      </c>
      <c r="M837" s="5">
        <f>ACOS(COS(RADIANS(90-$P$2)) *COS(RADIANS(90-Table2248[[#This Row],[Latitude]])) +SIN(RADIANS(90-$P$2)) *SIN(RADIANS(90-Table2248[[#This Row],[Latitude]])) *COS(RADIANS($Q$2-Table2248[[#This Row],[Longitude]]))) *3958.756</f>
        <v>16.504584998100857</v>
      </c>
      <c r="N837" s="5">
        <f>Table22[[#This Row],[Permit Approval Date]]-Table22[[#This Row],[Permit Submitted Date]]</f>
        <v>7</v>
      </c>
    </row>
    <row r="838" spans="1:14">
      <c r="A838" t="str">
        <f>"Norman"</f>
        <v>Norman</v>
      </c>
      <c r="B838">
        <v>1</v>
      </c>
      <c r="C838">
        <v>1</v>
      </c>
      <c r="D838">
        <v>1</v>
      </c>
      <c r="E838">
        <v>23</v>
      </c>
      <c r="F838" s="1">
        <v>43033</v>
      </c>
      <c r="G838" s="1">
        <v>43039</v>
      </c>
      <c r="H838">
        <v>6</v>
      </c>
      <c r="I838">
        <v>46.519999999999996</v>
      </c>
      <c r="J838">
        <v>10</v>
      </c>
      <c r="K838">
        <v>35.120055100000094</v>
      </c>
      <c r="L838">
        <v>-96.9822104</v>
      </c>
      <c r="M838" s="5">
        <f>ACOS(COS(RADIANS(90-$P$2)) *COS(RADIANS(90-Table2248[[#This Row],[Latitude]])) +SIN(RADIANS(90-$P$2)) *SIN(RADIANS(90-Table2248[[#This Row],[Latitude]])) *COS(RADIANS($Q$2-Table2248[[#This Row],[Longitude]]))) *3958.756</f>
        <v>26.896835715087352</v>
      </c>
      <c r="N838" s="5">
        <f>Table22[[#This Row],[Permit Approval Date]]-Table22[[#This Row],[Permit Submitted Date]]</f>
        <v>0</v>
      </c>
    </row>
    <row r="839" spans="1:14">
      <c r="A839" t="str">
        <f>"Norman"</f>
        <v>Norman</v>
      </c>
      <c r="B839">
        <v>1</v>
      </c>
      <c r="D839">
        <v>1</v>
      </c>
      <c r="E839">
        <v>23</v>
      </c>
      <c r="F839" s="1">
        <v>43034</v>
      </c>
      <c r="G839" s="1">
        <v>43040</v>
      </c>
      <c r="H839">
        <v>11</v>
      </c>
      <c r="I839">
        <v>82.810000000000016</v>
      </c>
      <c r="J839">
        <v>0</v>
      </c>
      <c r="K839">
        <v>35.108142000000001</v>
      </c>
      <c r="L839">
        <v>-97.225610999999986</v>
      </c>
      <c r="M839" s="5">
        <f>ACOS(COS(RADIANS(90-$P$2)) *COS(RADIANS(90-Table2248[[#This Row],[Latitude]])) +SIN(RADIANS(90-$P$2)) *SIN(RADIANS(90-Table2248[[#This Row],[Latitude]])) *COS(RADIANS($Q$2-Table2248[[#This Row],[Longitude]]))) *3958.756</f>
        <v>14.200125910696551</v>
      </c>
      <c r="N839" s="5">
        <f>Table22[[#This Row],[Permit Approval Date]]-Table22[[#This Row],[Permit Submitted Date]]</f>
        <v>11</v>
      </c>
    </row>
    <row r="840" spans="1:14">
      <c r="A840" t="str">
        <f>"Norman"</f>
        <v>Norman</v>
      </c>
      <c r="B840">
        <v>1</v>
      </c>
      <c r="D840">
        <v>1</v>
      </c>
      <c r="E840">
        <v>23</v>
      </c>
      <c r="F840" s="1">
        <v>43035</v>
      </c>
      <c r="G840" s="1">
        <v>43038</v>
      </c>
      <c r="H840">
        <v>9</v>
      </c>
      <c r="I840">
        <v>66.25</v>
      </c>
      <c r="J840">
        <v>6.8999999999999995</v>
      </c>
      <c r="K840">
        <v>34.592937899999995</v>
      </c>
      <c r="L840">
        <v>-97.306161599999996</v>
      </c>
      <c r="M840" s="5">
        <f>ACOS(COS(RADIANS(90-$P$2)) *COS(RADIANS(90-Table2248[[#This Row],[Latitude]])) +SIN(RADIANS(90-$P$2)) *SIN(RADIANS(90-Table2248[[#This Row],[Latitude]])) *COS(RADIANS($Q$2-Table2248[[#This Row],[Longitude]]))) *3958.756</f>
        <v>43.104479792239502</v>
      </c>
      <c r="N840" s="5">
        <f>Table22[[#This Row],[Permit Approval Date]]-Table22[[#This Row],[Permit Submitted Date]]</f>
        <v>11</v>
      </c>
    </row>
    <row r="841" spans="1:14">
      <c r="A841" t="str">
        <f>"Norman"</f>
        <v>Norman</v>
      </c>
      <c r="B841">
        <v>1</v>
      </c>
      <c r="D841">
        <v>1</v>
      </c>
      <c r="E841">
        <v>23</v>
      </c>
      <c r="F841" s="1">
        <v>43047</v>
      </c>
      <c r="G841" s="1">
        <v>43047</v>
      </c>
      <c r="H841">
        <v>9</v>
      </c>
      <c r="I841">
        <v>61.79</v>
      </c>
      <c r="J841">
        <v>6.75</v>
      </c>
      <c r="K841">
        <v>35.280557000000002</v>
      </c>
      <c r="L841">
        <v>-97.320181399999996</v>
      </c>
      <c r="M841" s="5">
        <f>ACOS(COS(RADIANS(90-$P$2)) *COS(RADIANS(90-Table2248[[#This Row],[Latitude]])) +SIN(RADIANS(90-$P$2)) *SIN(RADIANS(90-Table2248[[#This Row],[Latitude]])) *COS(RADIANS($Q$2-Table2248[[#This Row],[Longitude]]))) *3958.756</f>
        <v>8.7973049412467539</v>
      </c>
      <c r="N841" s="5">
        <f>Table22[[#This Row],[Permit Approval Date]]-Table22[[#This Row],[Permit Submitted Date]]</f>
        <v>11</v>
      </c>
    </row>
    <row r="842" spans="1:14">
      <c r="A842" t="str">
        <f>"Norman"</f>
        <v>Norman</v>
      </c>
      <c r="B842">
        <v>1</v>
      </c>
      <c r="D842">
        <v>1</v>
      </c>
      <c r="E842">
        <v>23</v>
      </c>
      <c r="F842" s="1">
        <v>43056</v>
      </c>
      <c r="G842" s="1">
        <v>43056</v>
      </c>
      <c r="H842">
        <v>8</v>
      </c>
      <c r="I842">
        <v>34.589999999999996</v>
      </c>
      <c r="J842">
        <v>9.9600000000000009</v>
      </c>
      <c r="K842">
        <v>35.260556999999999</v>
      </c>
      <c r="L842">
        <v>-97.540181399999994</v>
      </c>
      <c r="M842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842" s="5">
        <f>Table22[[#This Row],[Permit Approval Date]]-Table22[[#This Row],[Permit Submitted Date]]</f>
        <v>11</v>
      </c>
    </row>
    <row r="843" spans="1:14">
      <c r="A843" t="str">
        <f>"Norman"</f>
        <v>Norman</v>
      </c>
      <c r="B843">
        <v>1</v>
      </c>
      <c r="D843">
        <v>1</v>
      </c>
      <c r="E843">
        <v>23</v>
      </c>
      <c r="F843" s="1">
        <v>43060</v>
      </c>
      <c r="G843" s="1">
        <v>43066</v>
      </c>
      <c r="H843">
        <v>5</v>
      </c>
      <c r="I843">
        <v>47.5</v>
      </c>
      <c r="J843">
        <v>0</v>
      </c>
      <c r="K843">
        <v>35.220954999999996</v>
      </c>
      <c r="L843">
        <v>-97.461640000000003</v>
      </c>
      <c r="M843" s="5">
        <f>ACOS(COS(RADIANS(90-$P$2)) *COS(RADIANS(90-Table2248[[#This Row],[Latitude]])) +SIN(RADIANS(90-$P$2)) *SIN(RADIANS(90-Table2248[[#This Row],[Latitude]])) *COS(RADIANS($Q$2-Table2248[[#This Row],[Longitude]]))) *3958.756</f>
        <v>1.3329858135153894</v>
      </c>
      <c r="N843" s="5">
        <f>Table22[[#This Row],[Permit Approval Date]]-Table22[[#This Row],[Permit Submitted Date]]</f>
        <v>0</v>
      </c>
    </row>
    <row r="844" spans="1:14" hidden="1">
      <c r="A844" t="str">
        <f>"Norman"</f>
        <v>Norman</v>
      </c>
      <c r="B844">
        <v>0</v>
      </c>
      <c r="D844">
        <v>1</v>
      </c>
      <c r="E844">
        <v>23</v>
      </c>
      <c r="F844" s="1">
        <v>43075</v>
      </c>
      <c r="G844" s="1">
        <v>43075</v>
      </c>
      <c r="H844">
        <v>3</v>
      </c>
      <c r="I844">
        <v>23.56</v>
      </c>
      <c r="J844">
        <v>0</v>
      </c>
      <c r="K844">
        <v>34.962937899999993</v>
      </c>
      <c r="L844">
        <v>-97.966161600000007</v>
      </c>
      <c r="M844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844" s="5">
        <f>Table22[[#This Row],[Permit Approval Date]]-Table22[[#This Row],[Permit Submitted Date]]</f>
        <v>13</v>
      </c>
    </row>
    <row r="845" spans="1:14">
      <c r="A845" t="str">
        <f>"Norman"</f>
        <v>Norman</v>
      </c>
      <c r="B845">
        <v>1</v>
      </c>
      <c r="D845">
        <v>1</v>
      </c>
      <c r="E845">
        <v>23</v>
      </c>
      <c r="F845" s="1">
        <v>43077</v>
      </c>
      <c r="G845" s="1">
        <v>43077</v>
      </c>
      <c r="H845">
        <v>8</v>
      </c>
      <c r="I845">
        <v>55.999999999999993</v>
      </c>
      <c r="J845">
        <v>5</v>
      </c>
      <c r="K845">
        <v>35.180556999999993</v>
      </c>
      <c r="L845">
        <v>-97.540181399999994</v>
      </c>
      <c r="M845" s="5">
        <f>ACOS(COS(RADIANS(90-$P$2)) *COS(RADIANS(90-Table2248[[#This Row],[Latitude]])) +SIN(RADIANS(90-$P$2)) *SIN(RADIANS(90-Table2248[[#This Row],[Latitude]])) *COS(RADIANS($Q$2-Table2248[[#This Row],[Longitude]]))) *3958.756</f>
        <v>5.5692151990718619</v>
      </c>
      <c r="N845" s="5">
        <f>Table22[[#This Row],[Permit Approval Date]]-Table22[[#This Row],[Permit Submitted Date]]</f>
        <v>0</v>
      </c>
    </row>
    <row r="846" spans="1:14" hidden="1">
      <c r="A846" t="str">
        <f>"Norman"</f>
        <v>Norman</v>
      </c>
      <c r="B846">
        <v>0</v>
      </c>
      <c r="D846">
        <v>1</v>
      </c>
      <c r="E846">
        <v>23</v>
      </c>
      <c r="F846" s="1">
        <v>43084</v>
      </c>
      <c r="G846" s="1">
        <v>43084</v>
      </c>
      <c r="H846">
        <v>14</v>
      </c>
      <c r="I846">
        <v>99.15</v>
      </c>
      <c r="J846">
        <v>0</v>
      </c>
      <c r="K846">
        <v>35.232937899999996</v>
      </c>
      <c r="L846">
        <v>-97.006161599999999</v>
      </c>
      <c r="M846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846" s="5">
        <f>Table22[[#This Row],[Permit Approval Date]]-Table22[[#This Row],[Permit Submitted Date]]</f>
        <v>0</v>
      </c>
    </row>
    <row r="847" spans="1:14" hidden="1">
      <c r="A847" t="str">
        <f>"Norman"</f>
        <v>Norman</v>
      </c>
      <c r="B847">
        <v>0</v>
      </c>
      <c r="D847">
        <v>1</v>
      </c>
      <c r="E847">
        <v>23</v>
      </c>
      <c r="F847" s="1">
        <v>43084</v>
      </c>
      <c r="G847" s="1">
        <v>43088</v>
      </c>
      <c r="H847">
        <v>4</v>
      </c>
      <c r="I847">
        <v>32.799999999999997</v>
      </c>
      <c r="J847">
        <v>0</v>
      </c>
      <c r="K847">
        <v>35.192937899999997</v>
      </c>
      <c r="L847">
        <v>-97.496161600000008</v>
      </c>
      <c r="M847" s="5">
        <f>ACOS(COS(RADIANS(90-$P$2)) *COS(RADIANS(90-Table2248[[#This Row],[Latitude]])) +SIN(RADIANS(90-$P$2)) *SIN(RADIANS(90-Table2248[[#This Row],[Latitude]])) *COS(RADIANS($Q$2-Table2248[[#This Row],[Longitude]]))) *3958.756</f>
        <v>2.9406156746702079</v>
      </c>
      <c r="N847" s="5">
        <f>Table22[[#This Row],[Permit Approval Date]]-Table22[[#This Row],[Permit Submitted Date]]</f>
        <v>0</v>
      </c>
    </row>
    <row r="848" spans="1:14">
      <c r="A848" t="str">
        <f>"Norman"</f>
        <v>Norman</v>
      </c>
      <c r="B848">
        <v>1</v>
      </c>
      <c r="D848">
        <v>1</v>
      </c>
      <c r="E848">
        <v>23</v>
      </c>
      <c r="F848" s="1">
        <v>43088</v>
      </c>
      <c r="G848" s="1">
        <v>43088</v>
      </c>
      <c r="H848">
        <v>8</v>
      </c>
      <c r="I848">
        <v>68</v>
      </c>
      <c r="J848">
        <v>0</v>
      </c>
      <c r="K848">
        <v>35.140954999999998</v>
      </c>
      <c r="L848">
        <v>-97.121639999999999</v>
      </c>
      <c r="M848" s="5">
        <f>ACOS(COS(RADIANS(90-$P$2)) *COS(RADIANS(90-Table2248[[#This Row],[Latitude]])) +SIN(RADIANS(90-$P$2)) *SIN(RADIANS(90-Table2248[[#This Row],[Latitude]])) *COS(RADIANS($Q$2-Table2248[[#This Row],[Longitude]]))) *3958.756</f>
        <v>18.897392488293068</v>
      </c>
      <c r="N848" s="5">
        <f>Table22[[#This Row],[Permit Approval Date]]-Table22[[#This Row],[Permit Submitted Date]]</f>
        <v>0</v>
      </c>
    </row>
    <row r="849" spans="1:14" hidden="1">
      <c r="A849" t="str">
        <f>"Norman"</f>
        <v>Norman</v>
      </c>
      <c r="B849">
        <v>0</v>
      </c>
      <c r="D849">
        <v>1</v>
      </c>
      <c r="E849">
        <v>23</v>
      </c>
      <c r="F849" s="1">
        <v>43089</v>
      </c>
      <c r="G849" s="1">
        <v>43091</v>
      </c>
      <c r="H849">
        <v>5</v>
      </c>
      <c r="I849">
        <v>30.9</v>
      </c>
      <c r="J849">
        <v>0</v>
      </c>
      <c r="K849">
        <v>35.332937899999997</v>
      </c>
      <c r="L849">
        <v>-97.326161600000006</v>
      </c>
      <c r="M849" s="5">
        <f>ACOS(COS(RADIANS(90-$P$2)) *COS(RADIANS(90-Table2248[[#This Row],[Latitude]])) +SIN(RADIANS(90-$P$2)) *SIN(RADIANS(90-Table2248[[#This Row],[Latitude]])) *COS(RADIANS($Q$2-Table2248[[#This Row],[Longitude]]))) *3958.756</f>
        <v>11.09110584816289</v>
      </c>
      <c r="N849" s="5">
        <f>Table22[[#This Row],[Permit Approval Date]]-Table22[[#This Row],[Permit Submitted Date]]</f>
        <v>19</v>
      </c>
    </row>
    <row r="850" spans="1:14">
      <c r="A850" t="str">
        <f>"Norman"</f>
        <v>Norman</v>
      </c>
      <c r="B850">
        <v>1</v>
      </c>
      <c r="D850">
        <v>1</v>
      </c>
      <c r="E850">
        <v>23</v>
      </c>
      <c r="F850" s="1">
        <v>43090</v>
      </c>
      <c r="G850" s="1">
        <v>43098</v>
      </c>
      <c r="H850">
        <v>9</v>
      </c>
      <c r="I850">
        <v>69.84</v>
      </c>
      <c r="J850">
        <v>0</v>
      </c>
      <c r="K850">
        <v>35.232937899999996</v>
      </c>
      <c r="L850">
        <v>-97.006161599999999</v>
      </c>
      <c r="M850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850" s="5">
        <f>Table22[[#This Row],[Permit Approval Date]]-Table22[[#This Row],[Permit Submitted Date]]</f>
        <v>21</v>
      </c>
    </row>
    <row r="851" spans="1:14">
      <c r="A851" t="str">
        <f>"Norman"</f>
        <v>Norman</v>
      </c>
      <c r="B851">
        <v>1</v>
      </c>
      <c r="D851">
        <v>1</v>
      </c>
      <c r="E851">
        <v>23</v>
      </c>
      <c r="F851" s="1">
        <v>43090</v>
      </c>
      <c r="G851" s="1">
        <v>43098</v>
      </c>
      <c r="H851">
        <v>9</v>
      </c>
      <c r="I851">
        <v>69.84</v>
      </c>
      <c r="J851">
        <v>0</v>
      </c>
      <c r="K851">
        <v>35.232937899999996</v>
      </c>
      <c r="L851">
        <v>-97.006161599999999</v>
      </c>
      <c r="M851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851" s="5">
        <f>Table22[[#This Row],[Permit Approval Date]]-Table22[[#This Row],[Permit Submitted Date]]</f>
        <v>0</v>
      </c>
    </row>
    <row r="852" spans="1:14" hidden="1">
      <c r="A852" t="str">
        <f>"Norman"</f>
        <v>Norman</v>
      </c>
      <c r="B852">
        <v>0</v>
      </c>
      <c r="D852">
        <v>1</v>
      </c>
      <c r="E852">
        <v>23</v>
      </c>
      <c r="F852" s="1">
        <v>43097</v>
      </c>
      <c r="G852" s="1">
        <v>43097</v>
      </c>
      <c r="H852">
        <v>4</v>
      </c>
      <c r="I852">
        <v>28.380000000000003</v>
      </c>
      <c r="J852">
        <v>0</v>
      </c>
      <c r="K852">
        <v>36.262937899999997</v>
      </c>
      <c r="L852">
        <v>-97.766161600000004</v>
      </c>
      <c r="M852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852" s="5">
        <f>Table22[[#This Row],[Permit Approval Date]]-Table22[[#This Row],[Permit Submitted Date]]</f>
        <v>0</v>
      </c>
    </row>
    <row r="853" spans="1:14" hidden="1">
      <c r="A853" t="str">
        <f>"Norman"</f>
        <v>Norman</v>
      </c>
      <c r="B853">
        <v>0</v>
      </c>
      <c r="D853">
        <v>1</v>
      </c>
      <c r="E853">
        <v>24</v>
      </c>
      <c r="F853" s="1">
        <v>42373</v>
      </c>
      <c r="G853" s="1">
        <v>42375</v>
      </c>
      <c r="H853">
        <v>7</v>
      </c>
      <c r="I853">
        <v>69</v>
      </c>
      <c r="J853">
        <v>0</v>
      </c>
      <c r="K853">
        <v>35.362937899999999</v>
      </c>
      <c r="L853">
        <v>-97.236161600000003</v>
      </c>
      <c r="M853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853" s="5">
        <f>Table22[[#This Row],[Permit Approval Date]]-Table22[[#This Row],[Permit Submitted Date]]</f>
        <v>0</v>
      </c>
    </row>
    <row r="854" spans="1:14" hidden="1">
      <c r="A854" t="str">
        <f>"Norman"</f>
        <v>Norman</v>
      </c>
      <c r="B854">
        <v>0</v>
      </c>
      <c r="D854">
        <v>1</v>
      </c>
      <c r="E854">
        <v>24</v>
      </c>
      <c r="F854" s="1">
        <v>42373</v>
      </c>
      <c r="G854" s="1">
        <v>42375</v>
      </c>
      <c r="H854">
        <v>6</v>
      </c>
      <c r="I854">
        <v>55.5</v>
      </c>
      <c r="J854">
        <v>0</v>
      </c>
      <c r="K854">
        <v>35.362937899999999</v>
      </c>
      <c r="L854">
        <v>-97.236161600000003</v>
      </c>
      <c r="M854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854" s="5">
        <f>Table22[[#This Row],[Permit Approval Date]]-Table22[[#This Row],[Permit Submitted Date]]</f>
        <v>0</v>
      </c>
    </row>
    <row r="855" spans="1:14" hidden="1">
      <c r="A855" t="str">
        <f>"Norman"</f>
        <v>Norman</v>
      </c>
      <c r="B855">
        <v>0</v>
      </c>
      <c r="D855">
        <v>1</v>
      </c>
      <c r="E855">
        <v>24</v>
      </c>
      <c r="F855" s="1">
        <v>42376</v>
      </c>
      <c r="G855" s="1">
        <v>42388</v>
      </c>
      <c r="H855">
        <v>9</v>
      </c>
      <c r="I855">
        <v>66.5</v>
      </c>
      <c r="J855">
        <v>0</v>
      </c>
      <c r="K855">
        <v>35.212937899999993</v>
      </c>
      <c r="L855">
        <v>-97.576161600000006</v>
      </c>
      <c r="M855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855" s="5">
        <f>Table22[[#This Row],[Permit Approval Date]]-Table22[[#This Row],[Permit Submitted Date]]</f>
        <v>1</v>
      </c>
    </row>
    <row r="856" spans="1:14" hidden="1">
      <c r="A856" t="str">
        <f>"Norman"</f>
        <v>Norman</v>
      </c>
      <c r="B856">
        <v>0</v>
      </c>
      <c r="D856">
        <v>1</v>
      </c>
      <c r="E856">
        <v>24</v>
      </c>
      <c r="F856" s="1">
        <v>42433</v>
      </c>
      <c r="G856" s="1">
        <v>42437</v>
      </c>
      <c r="H856">
        <v>12</v>
      </c>
      <c r="I856">
        <v>92</v>
      </c>
      <c r="J856">
        <v>0</v>
      </c>
      <c r="K856">
        <v>35.482937899999996</v>
      </c>
      <c r="L856">
        <v>-97.206161600000001</v>
      </c>
      <c r="M856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856" s="5">
        <f>Table22[[#This Row],[Permit Approval Date]]-Table22[[#This Row],[Permit Submitted Date]]</f>
        <v>8</v>
      </c>
    </row>
    <row r="857" spans="1:14" hidden="1">
      <c r="A857" t="str">
        <f>"Norman"</f>
        <v>Norman</v>
      </c>
      <c r="B857">
        <v>0</v>
      </c>
      <c r="D857">
        <v>1</v>
      </c>
      <c r="E857">
        <v>24</v>
      </c>
      <c r="F857" s="1">
        <v>42445</v>
      </c>
      <c r="G857" s="1">
        <v>42451</v>
      </c>
      <c r="H857">
        <v>8</v>
      </c>
      <c r="I857">
        <v>62.5</v>
      </c>
      <c r="J857">
        <v>0</v>
      </c>
      <c r="K857">
        <v>35.242937899999994</v>
      </c>
      <c r="L857">
        <v>-97.636161600000008</v>
      </c>
      <c r="M857" s="5">
        <f>ACOS(COS(RADIANS(90-$P$2)) *COS(RADIANS(90-Table2248[[#This Row],[Latitude]])) +SIN(RADIANS(90-$P$2)) *SIN(RADIANS(90-Table2248[[#This Row],[Latitude]])) *COS(RADIANS($Q$2-Table2248[[#This Row],[Longitude]]))) *3958.756</f>
        <v>10.997307585302561</v>
      </c>
      <c r="N857" s="5">
        <f>Table22[[#This Row],[Permit Approval Date]]-Table22[[#This Row],[Permit Submitted Date]]</f>
        <v>0</v>
      </c>
    </row>
    <row r="858" spans="1:14" hidden="1">
      <c r="A858" t="str">
        <f>"Norman"</f>
        <v>Norman</v>
      </c>
      <c r="B858">
        <v>0</v>
      </c>
      <c r="D858">
        <v>1</v>
      </c>
      <c r="E858">
        <v>24</v>
      </c>
      <c r="F858" s="1">
        <v>42458</v>
      </c>
      <c r="G858" s="1">
        <v>42465</v>
      </c>
      <c r="H858">
        <v>4</v>
      </c>
      <c r="I858">
        <v>27.5</v>
      </c>
      <c r="J858">
        <v>0</v>
      </c>
      <c r="K858">
        <v>35.242937899999994</v>
      </c>
      <c r="L858">
        <v>-97.226161599999998</v>
      </c>
      <c r="M858" s="5">
        <f>ACOS(COS(RADIANS(90-$P$2)) *COS(RADIANS(90-Table2248[[#This Row],[Latitude]])) +SIN(RADIANS(90-$P$2)) *SIN(RADIANS(90-Table2248[[#This Row],[Latitude]])) *COS(RADIANS($Q$2-Table2248[[#This Row],[Longitude]]))) *3958.756</f>
        <v>12.701181611774436</v>
      </c>
      <c r="N858" s="5">
        <f>Table22[[#This Row],[Permit Approval Date]]-Table22[[#This Row],[Permit Submitted Date]]</f>
        <v>0</v>
      </c>
    </row>
    <row r="859" spans="1:14" hidden="1">
      <c r="A859" t="str">
        <f>"Norman"</f>
        <v>Norman</v>
      </c>
      <c r="B859">
        <v>0</v>
      </c>
      <c r="D859">
        <v>1</v>
      </c>
      <c r="E859">
        <v>24</v>
      </c>
      <c r="F859" s="1">
        <v>42458</v>
      </c>
      <c r="G859" s="1">
        <v>42459</v>
      </c>
      <c r="H859">
        <v>3</v>
      </c>
      <c r="I859">
        <v>24</v>
      </c>
      <c r="J859">
        <v>0</v>
      </c>
      <c r="K859">
        <v>35.602937899999993</v>
      </c>
      <c r="L859">
        <v>-97.566161600000001</v>
      </c>
      <c r="M859" s="5">
        <f>ACOS(COS(RADIANS(90-$P$2)) *COS(RADIANS(90-Table2248[[#This Row],[Latitude]])) +SIN(RADIANS(90-$P$2)) *SIN(RADIANS(90-Table2248[[#This Row],[Latitude]])) *COS(RADIANS($Q$2-Table2248[[#This Row],[Longitude]]))) *3958.756</f>
        <v>28.23532465775164</v>
      </c>
      <c r="N859" s="5">
        <f>Table22[[#This Row],[Permit Approval Date]]-Table22[[#This Row],[Permit Submitted Date]]</f>
        <v>0</v>
      </c>
    </row>
    <row r="860" spans="1:14" hidden="1">
      <c r="A860" t="str">
        <f>"Norman"</f>
        <v>Norman</v>
      </c>
      <c r="B860">
        <v>0</v>
      </c>
      <c r="D860">
        <v>1</v>
      </c>
      <c r="E860">
        <v>24</v>
      </c>
      <c r="F860" s="1">
        <v>42459</v>
      </c>
      <c r="G860" s="1">
        <v>42472</v>
      </c>
      <c r="H860">
        <v>4</v>
      </c>
      <c r="I860">
        <v>40</v>
      </c>
      <c r="J860">
        <v>0</v>
      </c>
      <c r="K860">
        <v>35.602937899999993</v>
      </c>
      <c r="L860">
        <v>-97.566161600000001</v>
      </c>
      <c r="M860" s="5">
        <f>ACOS(COS(RADIANS(90-$P$2)) *COS(RADIANS(90-Table2248[[#This Row],[Latitude]])) +SIN(RADIANS(90-$P$2)) *SIN(RADIANS(90-Table2248[[#This Row],[Latitude]])) *COS(RADIANS($Q$2-Table2248[[#This Row],[Longitude]]))) *3958.756</f>
        <v>28.23532465775164</v>
      </c>
      <c r="N860" s="5">
        <f>Table22[[#This Row],[Permit Approval Date]]-Table22[[#This Row],[Permit Submitted Date]]</f>
        <v>0</v>
      </c>
    </row>
    <row r="861" spans="1:14" hidden="1">
      <c r="A861" t="str">
        <f>"Norman"</f>
        <v>Norman</v>
      </c>
      <c r="B861">
        <v>0</v>
      </c>
      <c r="D861">
        <v>2</v>
      </c>
      <c r="E861">
        <v>24</v>
      </c>
      <c r="F861" s="1">
        <v>42473</v>
      </c>
      <c r="G861" s="1">
        <v>42473</v>
      </c>
      <c r="H861">
        <v>5</v>
      </c>
      <c r="I861">
        <v>42</v>
      </c>
      <c r="J861">
        <v>0</v>
      </c>
      <c r="K861">
        <v>35.572937899999999</v>
      </c>
      <c r="L861">
        <v>-97.996161600000008</v>
      </c>
      <c r="M861" s="5">
        <f>ACOS(COS(RADIANS(90-$P$2)) *COS(RADIANS(90-Table2248[[#This Row],[Latitude]])) +SIN(RADIANS(90-$P$2)) *SIN(RADIANS(90-Table2248[[#This Row],[Latitude]])) *COS(RADIANS($Q$2-Table2248[[#This Row],[Longitude]]))) *3958.756</f>
        <v>40.00853893941273</v>
      </c>
      <c r="N861" s="5">
        <f>Table22[[#This Row],[Permit Approval Date]]-Table22[[#This Row],[Permit Submitted Date]]</f>
        <v>0</v>
      </c>
    </row>
    <row r="862" spans="1:14" hidden="1">
      <c r="A862" t="str">
        <f>"Norman"</f>
        <v>Norman</v>
      </c>
      <c r="B862">
        <v>0</v>
      </c>
      <c r="C862">
        <v>1</v>
      </c>
      <c r="D862">
        <v>2</v>
      </c>
      <c r="E862">
        <v>24</v>
      </c>
      <c r="F862" s="1">
        <v>42478</v>
      </c>
      <c r="G862" s="1">
        <v>42481</v>
      </c>
      <c r="H862">
        <v>8</v>
      </c>
      <c r="I862">
        <v>42.5</v>
      </c>
      <c r="J862">
        <v>11</v>
      </c>
      <c r="K862">
        <v>35.702937899999995</v>
      </c>
      <c r="L862">
        <v>-97.4261616</v>
      </c>
      <c r="M862" s="5">
        <f>ACOS(COS(RADIANS(90-$P$2)) *COS(RADIANS(90-Table2248[[#This Row],[Latitude]])) +SIN(RADIANS(90-$P$2)) *SIN(RADIANS(90-Table2248[[#This Row],[Latitude]])) *COS(RADIANS($Q$2-Table2248[[#This Row],[Longitude]]))) *3958.756</f>
        <v>34.349627017789345</v>
      </c>
      <c r="N862" s="5">
        <f>Table22[[#This Row],[Permit Approval Date]]-Table22[[#This Row],[Permit Submitted Date]]</f>
        <v>18</v>
      </c>
    </row>
    <row r="863" spans="1:14" hidden="1">
      <c r="A863" t="str">
        <f>"Norman"</f>
        <v>Norman</v>
      </c>
      <c r="B863">
        <v>0</v>
      </c>
      <c r="D863">
        <v>2</v>
      </c>
      <c r="E863">
        <v>24</v>
      </c>
      <c r="F863" s="1">
        <v>42513</v>
      </c>
      <c r="G863" s="1">
        <v>42515</v>
      </c>
      <c r="H863">
        <v>9</v>
      </c>
      <c r="I863">
        <v>72</v>
      </c>
      <c r="J863">
        <v>0</v>
      </c>
      <c r="K863">
        <v>35.222937899999998</v>
      </c>
      <c r="L863">
        <v>-97.486161600000003</v>
      </c>
      <c r="M863" s="5">
        <f>ACOS(COS(RADIANS(90-$P$2)) *COS(RADIANS(90-Table2248[[#This Row],[Latitude]])) +SIN(RADIANS(90-$P$2)) *SIN(RADIANS(90-Table2248[[#This Row],[Latitude]])) *COS(RADIANS($Q$2-Table2248[[#This Row],[Longitude]]))) *3958.756</f>
        <v>2.5181217902147086</v>
      </c>
      <c r="N863" s="5">
        <f>Table22[[#This Row],[Permit Approval Date]]-Table22[[#This Row],[Permit Submitted Date]]</f>
        <v>10</v>
      </c>
    </row>
    <row r="864" spans="1:14" hidden="1">
      <c r="A864" t="str">
        <f>"Norman"</f>
        <v>Norman</v>
      </c>
      <c r="B864">
        <v>0</v>
      </c>
      <c r="D864">
        <v>1</v>
      </c>
      <c r="E864">
        <v>24</v>
      </c>
      <c r="F864" s="1">
        <v>42534</v>
      </c>
      <c r="G864" s="1">
        <v>42534</v>
      </c>
      <c r="H864">
        <v>3</v>
      </c>
      <c r="I864">
        <v>35</v>
      </c>
      <c r="J864">
        <v>0</v>
      </c>
      <c r="K864">
        <v>36.052937899999996</v>
      </c>
      <c r="L864">
        <v>-97.626161600000003</v>
      </c>
      <c r="M864" s="5">
        <f>ACOS(COS(RADIANS(90-$P$2)) *COS(RADIANS(90-Table2248[[#This Row],[Latitude]])) +SIN(RADIANS(90-$P$2)) *SIN(RADIANS(90-Table2248[[#This Row],[Latitude]])) *COS(RADIANS($Q$2-Table2248[[#This Row],[Longitude]]))) *3958.756</f>
        <v>59.375341336611015</v>
      </c>
      <c r="N864" s="5">
        <f>Table22[[#This Row],[Permit Approval Date]]-Table22[[#This Row],[Permit Submitted Date]]</f>
        <v>1</v>
      </c>
    </row>
    <row r="865" spans="1:14" hidden="1">
      <c r="A865" t="str">
        <f>"Norman"</f>
        <v>Norman</v>
      </c>
      <c r="B865">
        <v>0</v>
      </c>
      <c r="C865">
        <v>1</v>
      </c>
      <c r="D865">
        <v>1</v>
      </c>
      <c r="E865">
        <v>24</v>
      </c>
      <c r="F865" s="1">
        <v>42604</v>
      </c>
      <c r="G865" s="1">
        <v>42604</v>
      </c>
      <c r="H865">
        <v>13</v>
      </c>
      <c r="I865">
        <v>65.910000000000011</v>
      </c>
      <c r="J865">
        <v>35.72</v>
      </c>
      <c r="K865">
        <v>34.902937899999998</v>
      </c>
      <c r="L865">
        <v>-97.886161600000008</v>
      </c>
      <c r="M865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865" s="5">
        <f>Table22[[#This Row],[Permit Approval Date]]-Table22[[#This Row],[Permit Submitted Date]]</f>
        <v>0</v>
      </c>
    </row>
    <row r="866" spans="1:14" hidden="1">
      <c r="A866" t="str">
        <f>"Norman"</f>
        <v>Norman</v>
      </c>
      <c r="B866">
        <v>0</v>
      </c>
      <c r="D866">
        <v>1</v>
      </c>
      <c r="E866">
        <v>24</v>
      </c>
      <c r="F866" s="1">
        <v>42648</v>
      </c>
      <c r="G866" s="1">
        <v>42648</v>
      </c>
      <c r="H866">
        <v>3</v>
      </c>
      <c r="I866">
        <v>24.06</v>
      </c>
      <c r="J866">
        <v>0</v>
      </c>
      <c r="K866">
        <v>35.6429379</v>
      </c>
      <c r="L866">
        <v>-96.876161600000003</v>
      </c>
      <c r="M866" s="5">
        <f>ACOS(COS(RADIANS(90-$P$2)) *COS(RADIANS(90-Table2248[[#This Row],[Latitude]])) +SIN(RADIANS(90-$P$2)) *SIN(RADIANS(90-Table2248[[#This Row],[Latitude]])) *COS(RADIANS($Q$2-Table2248[[#This Row],[Longitude]]))) *3958.756</f>
        <v>44.075950321991947</v>
      </c>
      <c r="N866" s="5">
        <f>Table22[[#This Row],[Permit Approval Date]]-Table22[[#This Row],[Permit Submitted Date]]</f>
        <v>6</v>
      </c>
    </row>
    <row r="867" spans="1:14" hidden="1">
      <c r="A867" t="str">
        <f>"Norman"</f>
        <v>Norman</v>
      </c>
      <c r="B867">
        <v>0</v>
      </c>
      <c r="D867">
        <v>1</v>
      </c>
      <c r="E867">
        <v>24</v>
      </c>
      <c r="F867" s="1">
        <v>42650</v>
      </c>
      <c r="G867" s="1">
        <v>42655</v>
      </c>
      <c r="H867">
        <v>13</v>
      </c>
      <c r="I867">
        <v>78.349999999999994</v>
      </c>
      <c r="J867">
        <v>0</v>
      </c>
      <c r="K867">
        <v>35.102937899999993</v>
      </c>
      <c r="L867">
        <v>-97.276161599999995</v>
      </c>
      <c r="M867" s="5">
        <f>ACOS(COS(RADIANS(90-$P$2)) *COS(RADIANS(90-Table2248[[#This Row],[Latitude]])) +SIN(RADIANS(90-$P$2)) *SIN(RADIANS(90-Table2248[[#This Row],[Latitude]])) *COS(RADIANS($Q$2-Table2248[[#This Row],[Longitude]]))) *3958.756</f>
        <v>11.979075684087395</v>
      </c>
      <c r="N867" s="5">
        <f>Table22[[#This Row],[Permit Approval Date]]-Table22[[#This Row],[Permit Submitted Date]]</f>
        <v>9</v>
      </c>
    </row>
    <row r="868" spans="1:14" hidden="1">
      <c r="A868" t="str">
        <f>"Norman"</f>
        <v>Norman</v>
      </c>
      <c r="B868">
        <v>0</v>
      </c>
      <c r="D868">
        <v>1</v>
      </c>
      <c r="E868">
        <v>24</v>
      </c>
      <c r="F868" s="1">
        <v>42650</v>
      </c>
      <c r="G868" s="1">
        <v>42650</v>
      </c>
      <c r="H868">
        <v>8</v>
      </c>
      <c r="I868">
        <v>71.819999999999993</v>
      </c>
      <c r="J868">
        <v>0</v>
      </c>
      <c r="K868">
        <v>35.232937899999996</v>
      </c>
      <c r="L868">
        <v>-97.006161599999999</v>
      </c>
      <c r="M868" s="5">
        <f>ACOS(COS(RADIANS(90-$P$2)) *COS(RADIANS(90-Table2248[[#This Row],[Latitude]])) +SIN(RADIANS(90-$P$2)) *SIN(RADIANS(90-Table2248[[#This Row],[Latitude]])) *COS(RADIANS($Q$2-Table2248[[#This Row],[Longitude]]))) *3958.756</f>
        <v>24.931120266161376</v>
      </c>
      <c r="N868" s="5">
        <f>Table22[[#This Row],[Permit Approval Date]]-Table22[[#This Row],[Permit Submitted Date]]</f>
        <v>7</v>
      </c>
    </row>
    <row r="869" spans="1:14" hidden="1">
      <c r="A869" t="str">
        <f>"Norman"</f>
        <v>Norman</v>
      </c>
      <c r="B869">
        <v>0</v>
      </c>
      <c r="D869">
        <v>1</v>
      </c>
      <c r="E869">
        <v>24</v>
      </c>
      <c r="F869" s="1">
        <v>42662</v>
      </c>
      <c r="G869" s="1">
        <v>42662</v>
      </c>
      <c r="H869">
        <v>7</v>
      </c>
      <c r="I869">
        <v>51.35</v>
      </c>
      <c r="J869">
        <v>0</v>
      </c>
      <c r="K869">
        <v>34.962937899999993</v>
      </c>
      <c r="L869">
        <v>-97.966161600000007</v>
      </c>
      <c r="M869" s="5">
        <f>ACOS(COS(RADIANS(90-$P$2)) *COS(RADIANS(90-Table2248[[#This Row],[Latitude]])) +SIN(RADIANS(90-$P$2)) *SIN(RADIANS(90-Table2248[[#This Row],[Latitude]])) *COS(RADIANS($Q$2-Table2248[[#This Row],[Longitude]]))) *3958.756</f>
        <v>33.838764252834551</v>
      </c>
      <c r="N869" s="5">
        <f>Table22[[#This Row],[Permit Approval Date]]-Table22[[#This Row],[Permit Submitted Date]]</f>
        <v>25</v>
      </c>
    </row>
    <row r="870" spans="1:14" hidden="1">
      <c r="A870" t="str">
        <f>"Norman"</f>
        <v>Norman</v>
      </c>
      <c r="B870">
        <v>0</v>
      </c>
      <c r="D870">
        <v>1</v>
      </c>
      <c r="E870">
        <v>24</v>
      </c>
      <c r="F870" s="1">
        <v>42668</v>
      </c>
      <c r="G870" s="1">
        <v>42671</v>
      </c>
      <c r="H870">
        <v>3</v>
      </c>
      <c r="I870">
        <v>30.57</v>
      </c>
      <c r="J870">
        <v>0</v>
      </c>
      <c r="K870">
        <v>35.732937899999996</v>
      </c>
      <c r="L870">
        <v>-96.936161600000005</v>
      </c>
      <c r="M870" s="5">
        <f>ACOS(COS(RADIANS(90-$P$2)) *COS(RADIANS(90-Table2248[[#This Row],[Latitude]])) +SIN(RADIANS(90-$P$2)) *SIN(RADIANS(90-Table2248[[#This Row],[Latitude]])) *COS(RADIANS($Q$2-Table2248[[#This Row],[Longitude]]))) *3958.756</f>
        <v>46.370733487732394</v>
      </c>
      <c r="N870" s="5">
        <f>Table22[[#This Row],[Permit Approval Date]]-Table22[[#This Row],[Permit Submitted Date]]</f>
        <v>5</v>
      </c>
    </row>
    <row r="871" spans="1:14" hidden="1">
      <c r="A871" t="str">
        <f>"Norman"</f>
        <v>Norman</v>
      </c>
      <c r="B871">
        <v>0</v>
      </c>
      <c r="D871">
        <v>1</v>
      </c>
      <c r="E871">
        <v>24</v>
      </c>
      <c r="F871" s="1">
        <v>42668</v>
      </c>
      <c r="G871" s="1">
        <v>42675</v>
      </c>
      <c r="H871">
        <v>3</v>
      </c>
      <c r="I871">
        <v>23.27</v>
      </c>
      <c r="J871">
        <v>0</v>
      </c>
      <c r="K871">
        <v>35.262937899999997</v>
      </c>
      <c r="L871">
        <v>-97.806161599999996</v>
      </c>
      <c r="M871" s="5">
        <f>ACOS(COS(RADIANS(90-$P$2)) *COS(RADIANS(90-Table2248[[#This Row],[Latitude]])) +SIN(RADIANS(90-$P$2)) *SIN(RADIANS(90-Table2248[[#This Row],[Latitude]])) *COS(RADIANS($Q$2-Table2248[[#This Row],[Longitude]]))) *3958.756</f>
        <v>20.667811889200305</v>
      </c>
      <c r="N871" s="5">
        <f>Table22[[#This Row],[Permit Approval Date]]-Table22[[#This Row],[Permit Submitted Date]]</f>
        <v>20</v>
      </c>
    </row>
    <row r="872" spans="1:14">
      <c r="A872" t="str">
        <f>"Norman"</f>
        <v>Norman</v>
      </c>
      <c r="B872">
        <v>1</v>
      </c>
      <c r="C872">
        <v>1</v>
      </c>
      <c r="D872">
        <v>1</v>
      </c>
      <c r="E872">
        <v>24</v>
      </c>
      <c r="F872" s="1">
        <v>42688</v>
      </c>
      <c r="G872" s="1">
        <v>42689</v>
      </c>
      <c r="H872">
        <v>9</v>
      </c>
      <c r="I872">
        <v>56.05</v>
      </c>
      <c r="J872">
        <v>16</v>
      </c>
      <c r="K872">
        <v>34.993205600000003</v>
      </c>
      <c r="L872">
        <v>-97.178782400000003</v>
      </c>
      <c r="M872" s="5">
        <f>ACOS(COS(RADIANS(90-$P$2)) *COS(RADIANS(90-Table2248[[#This Row],[Latitude]])) +SIN(RADIANS(90-$P$2)) *SIN(RADIANS(90-Table2248[[#This Row],[Latitude]])) *COS(RADIANS($Q$2-Table2248[[#This Row],[Longitude]]))) *3958.756</f>
        <v>21.107896740502056</v>
      </c>
      <c r="N872" s="5">
        <f>Table22[[#This Row],[Permit Approval Date]]-Table22[[#This Row],[Permit Submitted Date]]</f>
        <v>0</v>
      </c>
    </row>
    <row r="873" spans="1:14" hidden="1">
      <c r="A873" t="str">
        <f>"Norman"</f>
        <v>Norman</v>
      </c>
      <c r="B873">
        <v>0</v>
      </c>
      <c r="D873">
        <v>2</v>
      </c>
      <c r="E873">
        <v>24</v>
      </c>
      <c r="F873" s="1">
        <v>42690</v>
      </c>
      <c r="G873" s="1">
        <v>42711</v>
      </c>
      <c r="H873">
        <v>4</v>
      </c>
      <c r="I873">
        <v>34.130000000000003</v>
      </c>
      <c r="J873">
        <v>0</v>
      </c>
      <c r="K873">
        <v>35.012937899999997</v>
      </c>
      <c r="L873">
        <v>-96.836161599999997</v>
      </c>
      <c r="M873" s="5">
        <f>ACOS(COS(RADIANS(90-$P$2)) *COS(RADIANS(90-Table2248[[#This Row],[Latitude]])) +SIN(RADIANS(90-$P$2)) *SIN(RADIANS(90-Table2248[[#This Row],[Latitude]])) *COS(RADIANS($Q$2-Table2248[[#This Row],[Longitude]]))) *3958.756</f>
        <v>36.99468278300084</v>
      </c>
      <c r="N873" s="5">
        <f>Table22[[#This Row],[Permit Approval Date]]-Table22[[#This Row],[Permit Submitted Date]]</f>
        <v>25</v>
      </c>
    </row>
    <row r="874" spans="1:14" hidden="1">
      <c r="A874" t="str">
        <f>"Norman"</f>
        <v>Norman</v>
      </c>
      <c r="B874">
        <v>0</v>
      </c>
      <c r="D874">
        <v>1</v>
      </c>
      <c r="E874">
        <v>24</v>
      </c>
      <c r="F874" s="1">
        <v>42711</v>
      </c>
      <c r="G874" s="1">
        <v>42717</v>
      </c>
      <c r="H874">
        <v>7</v>
      </c>
      <c r="I874">
        <v>70.5</v>
      </c>
      <c r="J874">
        <v>0</v>
      </c>
      <c r="K874">
        <v>36.452937899999995</v>
      </c>
      <c r="L874">
        <v>-97.7861616</v>
      </c>
      <c r="M874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874" s="5">
        <f>Table22[[#This Row],[Permit Approval Date]]-Table22[[#This Row],[Permit Submitted Date]]</f>
        <v>9</v>
      </c>
    </row>
    <row r="875" spans="1:14" hidden="1">
      <c r="A875" t="str">
        <f>"Norman"</f>
        <v>Norman</v>
      </c>
      <c r="B875">
        <v>0</v>
      </c>
      <c r="D875">
        <v>2</v>
      </c>
      <c r="E875">
        <v>24</v>
      </c>
      <c r="F875" s="1">
        <v>42713</v>
      </c>
      <c r="G875" s="1">
        <v>42713</v>
      </c>
      <c r="H875">
        <v>5</v>
      </c>
      <c r="I875">
        <v>39.58</v>
      </c>
      <c r="J875">
        <v>0</v>
      </c>
      <c r="K875">
        <v>35.122937899999997</v>
      </c>
      <c r="L875">
        <v>-97.126161600000003</v>
      </c>
      <c r="M875" s="5">
        <f>ACOS(COS(RADIANS(90-$P$2)) *COS(RADIANS(90-Table2248[[#This Row],[Latitude]])) +SIN(RADIANS(90-$P$2)) *SIN(RADIANS(90-Table2248[[#This Row],[Latitude]])) *COS(RADIANS($Q$2-Table2248[[#This Row],[Longitude]]))) *3958.756</f>
        <v>18.990152129534994</v>
      </c>
      <c r="N875" s="5">
        <f>Table22[[#This Row],[Permit Approval Date]]-Table22[[#This Row],[Permit Submitted Date]]</f>
        <v>0</v>
      </c>
    </row>
    <row r="876" spans="1:14" hidden="1">
      <c r="A876" t="str">
        <f>"Norman"</f>
        <v>Norman</v>
      </c>
      <c r="B876">
        <v>0</v>
      </c>
      <c r="D876">
        <v>1</v>
      </c>
      <c r="E876">
        <v>24</v>
      </c>
      <c r="F876" s="1">
        <v>42718</v>
      </c>
      <c r="G876" s="1">
        <v>42720</v>
      </c>
      <c r="H876">
        <v>9</v>
      </c>
      <c r="I876">
        <v>75.31</v>
      </c>
      <c r="J876">
        <v>0</v>
      </c>
      <c r="K876">
        <v>35.172937899999994</v>
      </c>
      <c r="L876">
        <v>-97.276161599999995</v>
      </c>
      <c r="M876" s="5">
        <f>ACOS(COS(RADIANS(90-$P$2)) *COS(RADIANS(90-Table2248[[#This Row],[Latitude]])) +SIN(RADIANS(90-$P$2)) *SIN(RADIANS(90-Table2248[[#This Row],[Latitude]])) *COS(RADIANS($Q$2-Table2248[[#This Row],[Longitude]]))) *3958.756</f>
        <v>9.893608223818962</v>
      </c>
      <c r="N876" s="5">
        <f>Table22[[#This Row],[Permit Approval Date]]-Table22[[#This Row],[Permit Submitted Date]]</f>
        <v>10</v>
      </c>
    </row>
    <row r="877" spans="1:14" hidden="1">
      <c r="A877" t="str">
        <f>"Norman"</f>
        <v>Norman</v>
      </c>
      <c r="B877">
        <v>0</v>
      </c>
      <c r="D877">
        <v>1</v>
      </c>
      <c r="E877">
        <v>24</v>
      </c>
      <c r="F877" s="1">
        <v>42746</v>
      </c>
      <c r="G877" s="1">
        <v>42746</v>
      </c>
      <c r="H877">
        <v>6</v>
      </c>
      <c r="I877">
        <v>53.03</v>
      </c>
      <c r="J877">
        <v>0</v>
      </c>
      <c r="K877">
        <v>36.452937899999995</v>
      </c>
      <c r="L877">
        <v>-97.7861616</v>
      </c>
      <c r="M877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877" s="5">
        <f>Table22[[#This Row],[Permit Approval Date]]-Table22[[#This Row],[Permit Submitted Date]]</f>
        <v>10</v>
      </c>
    </row>
    <row r="878" spans="1:14" hidden="1">
      <c r="A878" t="str">
        <f>"Norman"</f>
        <v>Norman</v>
      </c>
      <c r="B878">
        <v>0</v>
      </c>
      <c r="D878">
        <v>1</v>
      </c>
      <c r="E878">
        <v>24</v>
      </c>
      <c r="F878" s="1">
        <v>42783</v>
      </c>
      <c r="G878" s="1">
        <v>42783</v>
      </c>
      <c r="H878">
        <v>11</v>
      </c>
      <c r="I878">
        <v>85.93</v>
      </c>
      <c r="J878">
        <v>0</v>
      </c>
      <c r="K878">
        <v>35.082937899999997</v>
      </c>
      <c r="L878">
        <v>-97.616161599999998</v>
      </c>
      <c r="M878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878" s="5">
        <f>Table22[[#This Row],[Permit Approval Date]]-Table22[[#This Row],[Permit Submitted Date]]</f>
        <v>14</v>
      </c>
    </row>
    <row r="879" spans="1:14">
      <c r="A879" t="str">
        <f>"Norman"</f>
        <v>Norman</v>
      </c>
      <c r="B879">
        <v>1</v>
      </c>
      <c r="D879">
        <v>1</v>
      </c>
      <c r="E879">
        <v>24</v>
      </c>
      <c r="F879" s="1">
        <v>42810</v>
      </c>
      <c r="G879" s="1">
        <v>42823</v>
      </c>
      <c r="H879">
        <v>8</v>
      </c>
      <c r="I879">
        <v>48.81</v>
      </c>
      <c r="J879">
        <v>0.73</v>
      </c>
      <c r="K879">
        <v>35.260556999999999</v>
      </c>
      <c r="L879">
        <v>-97.540181399999994</v>
      </c>
      <c r="M879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879" s="5">
        <f>Table22[[#This Row],[Permit Approval Date]]-Table22[[#This Row],[Permit Submitted Date]]</f>
        <v>8</v>
      </c>
    </row>
    <row r="880" spans="1:14" hidden="1">
      <c r="A880" t="str">
        <f>"Norman"</f>
        <v>Norman</v>
      </c>
      <c r="B880">
        <v>0</v>
      </c>
      <c r="D880">
        <v>1</v>
      </c>
      <c r="E880">
        <v>24</v>
      </c>
      <c r="F880" s="1">
        <v>42815</v>
      </c>
      <c r="G880" s="1">
        <v>42815</v>
      </c>
      <c r="H880">
        <v>5</v>
      </c>
      <c r="I880">
        <v>29.05</v>
      </c>
      <c r="J880">
        <v>0</v>
      </c>
      <c r="K880">
        <v>35.552937899999996</v>
      </c>
      <c r="L880">
        <v>-97.046161600000005</v>
      </c>
      <c r="M880" s="5">
        <f>ACOS(COS(RADIANS(90-$P$2)) *COS(RADIANS(90-Table2248[[#This Row],[Latitude]])) +SIN(RADIANS(90-$P$2)) *SIN(RADIANS(90-Table2248[[#This Row],[Latitude]])) *COS(RADIANS($Q$2-Table2248[[#This Row],[Longitude]]))) *3958.756</f>
        <v>32.913658964668713</v>
      </c>
      <c r="N880" s="5">
        <f>Table22[[#This Row],[Permit Approval Date]]-Table22[[#This Row],[Permit Submitted Date]]</f>
        <v>13</v>
      </c>
    </row>
    <row r="881" spans="1:14" hidden="1">
      <c r="A881" t="str">
        <f>"Norman"</f>
        <v>Norman</v>
      </c>
      <c r="B881">
        <v>0</v>
      </c>
      <c r="D881">
        <v>1</v>
      </c>
      <c r="E881">
        <v>24</v>
      </c>
      <c r="F881" s="1">
        <v>42817</v>
      </c>
      <c r="G881" s="1">
        <v>42817</v>
      </c>
      <c r="H881">
        <v>4</v>
      </c>
      <c r="I881">
        <v>33.090000000000003</v>
      </c>
      <c r="J881">
        <v>0</v>
      </c>
      <c r="K881">
        <v>36.262937899999997</v>
      </c>
      <c r="L881">
        <v>-97.766161600000004</v>
      </c>
      <c r="M881" s="5">
        <f>ACOS(COS(RADIANS(90-$P$2)) *COS(RADIANS(90-Table2248[[#This Row],[Latitude]])) +SIN(RADIANS(90-$P$2)) *SIN(RADIANS(90-Table2248[[#This Row],[Latitude]])) *COS(RADIANS($Q$2-Table2248[[#This Row],[Longitude]]))) *3958.756</f>
        <v>75.189491667285424</v>
      </c>
      <c r="N881" s="5">
        <f>Table22[[#This Row],[Permit Approval Date]]-Table22[[#This Row],[Permit Submitted Date]]</f>
        <v>13</v>
      </c>
    </row>
    <row r="882" spans="1:14" hidden="1">
      <c r="A882" t="str">
        <f>"Norman"</f>
        <v>Norman</v>
      </c>
      <c r="B882">
        <v>0</v>
      </c>
      <c r="D882">
        <v>1</v>
      </c>
      <c r="E882">
        <v>24</v>
      </c>
      <c r="F882" s="1">
        <v>42835</v>
      </c>
      <c r="G882" s="1">
        <v>42835</v>
      </c>
      <c r="H882">
        <v>3</v>
      </c>
      <c r="I882">
        <v>27.53</v>
      </c>
      <c r="J882">
        <v>0</v>
      </c>
      <c r="K882">
        <v>35.632937899999995</v>
      </c>
      <c r="L882">
        <v>-97.506161599999999</v>
      </c>
      <c r="M882" s="5">
        <f>ACOS(COS(RADIANS(90-$P$2)) *COS(RADIANS(90-Table2248[[#This Row],[Latitude]])) +SIN(RADIANS(90-$P$2)) *SIN(RADIANS(90-Table2248[[#This Row],[Latitude]])) *COS(RADIANS($Q$2-Table2248[[#This Row],[Longitude]]))) *3958.756</f>
        <v>29.683728221432123</v>
      </c>
      <c r="N882" s="5">
        <f>Table22[[#This Row],[Permit Approval Date]]-Table22[[#This Row],[Permit Submitted Date]]</f>
        <v>13</v>
      </c>
    </row>
    <row r="883" spans="1:14" hidden="1">
      <c r="A883" t="str">
        <f>"Norman"</f>
        <v>Norman</v>
      </c>
      <c r="B883">
        <v>0</v>
      </c>
      <c r="D883">
        <v>1</v>
      </c>
      <c r="E883">
        <v>24</v>
      </c>
      <c r="F883" s="1">
        <v>42843</v>
      </c>
      <c r="G883" s="1">
        <v>42843</v>
      </c>
      <c r="H883">
        <v>4</v>
      </c>
      <c r="I883">
        <v>38.450000000000003</v>
      </c>
      <c r="J883">
        <v>0</v>
      </c>
      <c r="K883">
        <v>36.452937899999995</v>
      </c>
      <c r="L883">
        <v>-97.7861616</v>
      </c>
      <c r="M883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883" s="5">
        <f>Table22[[#This Row],[Permit Approval Date]]-Table22[[#This Row],[Permit Submitted Date]]</f>
        <v>13</v>
      </c>
    </row>
    <row r="884" spans="1:14" hidden="1">
      <c r="A884" t="str">
        <f>"Norman"</f>
        <v>Norman</v>
      </c>
      <c r="B884">
        <v>0</v>
      </c>
      <c r="C884">
        <v>1</v>
      </c>
      <c r="D884">
        <v>1</v>
      </c>
      <c r="E884">
        <v>24</v>
      </c>
      <c r="F884" s="1">
        <v>42851</v>
      </c>
      <c r="G884" s="1">
        <v>42859</v>
      </c>
      <c r="H884">
        <v>7</v>
      </c>
      <c r="I884">
        <v>37.919999999999995</v>
      </c>
      <c r="J884">
        <v>13.05</v>
      </c>
      <c r="K884">
        <v>35.442937899999997</v>
      </c>
      <c r="L884">
        <v>-97.756161599999999</v>
      </c>
      <c r="M884" s="5">
        <f>ACOS(COS(RADIANS(90-$P$2)) *COS(RADIANS(90-Table2248[[#This Row],[Latitude]])) +SIN(RADIANS(90-$P$2)) *SIN(RADIANS(90-Table2248[[#This Row],[Latitude]])) *COS(RADIANS($Q$2-Table2248[[#This Row],[Longitude]]))) *3958.756</f>
        <v>23.923610815887201</v>
      </c>
      <c r="N884" s="5">
        <f>Table22[[#This Row],[Permit Approval Date]]-Table22[[#This Row],[Permit Submitted Date]]</f>
        <v>13</v>
      </c>
    </row>
    <row r="885" spans="1:14" hidden="1">
      <c r="A885" t="str">
        <f>"Norman"</f>
        <v>Norman</v>
      </c>
      <c r="B885">
        <v>0</v>
      </c>
      <c r="D885">
        <v>1</v>
      </c>
      <c r="E885">
        <v>24</v>
      </c>
      <c r="F885" s="1">
        <v>42856</v>
      </c>
      <c r="G885" s="1">
        <v>42857</v>
      </c>
      <c r="H885">
        <v>4</v>
      </c>
      <c r="I885">
        <v>31.46</v>
      </c>
      <c r="J885">
        <v>0</v>
      </c>
      <c r="K885">
        <v>35.482937899999996</v>
      </c>
      <c r="L885">
        <v>-97.206161600000001</v>
      </c>
      <c r="M885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885" s="5">
        <f>Table22[[#This Row],[Permit Approval Date]]-Table22[[#This Row],[Permit Submitted Date]]</f>
        <v>13</v>
      </c>
    </row>
    <row r="886" spans="1:14" hidden="1">
      <c r="A886" t="str">
        <f>"Norman"</f>
        <v>Norman</v>
      </c>
      <c r="B886">
        <v>0</v>
      </c>
      <c r="D886">
        <v>1</v>
      </c>
      <c r="E886">
        <v>24</v>
      </c>
      <c r="F886" s="1">
        <v>42857</v>
      </c>
      <c r="G886" s="1">
        <v>42857</v>
      </c>
      <c r="H886">
        <v>4</v>
      </c>
      <c r="I886">
        <v>44.67</v>
      </c>
      <c r="J886">
        <v>0</v>
      </c>
      <c r="K886">
        <v>36.452937899999995</v>
      </c>
      <c r="L886">
        <v>-97.7861616</v>
      </c>
      <c r="M886" s="5">
        <f>ACOS(COS(RADIANS(90-$P$2)) *COS(RADIANS(90-Table2248[[#This Row],[Latitude]])) +SIN(RADIANS(90-$P$2)) *SIN(RADIANS(90-Table2248[[#This Row],[Latitude]])) *COS(RADIANS($Q$2-Table2248[[#This Row],[Longitude]]))) *3958.756</f>
        <v>88.224846694032422</v>
      </c>
      <c r="N886" s="5">
        <f>Table22[[#This Row],[Permit Approval Date]]-Table22[[#This Row],[Permit Submitted Date]]</f>
        <v>13</v>
      </c>
    </row>
    <row r="887" spans="1:14" hidden="1">
      <c r="A887" t="str">
        <f>"Norman"</f>
        <v>Norman</v>
      </c>
      <c r="B887">
        <v>0</v>
      </c>
      <c r="C887">
        <v>1</v>
      </c>
      <c r="D887">
        <v>1</v>
      </c>
      <c r="E887">
        <v>24</v>
      </c>
      <c r="F887" s="1">
        <v>42870</v>
      </c>
      <c r="G887" s="1">
        <v>42878</v>
      </c>
      <c r="H887">
        <v>9</v>
      </c>
      <c r="I887">
        <v>42.370000000000005</v>
      </c>
      <c r="J887">
        <v>11.75</v>
      </c>
      <c r="K887">
        <v>35.482937899999996</v>
      </c>
      <c r="L887">
        <v>-97.206161600000001</v>
      </c>
      <c r="M887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887" s="5">
        <f>Table22[[#This Row],[Permit Approval Date]]-Table22[[#This Row],[Permit Submitted Date]]</f>
        <v>13</v>
      </c>
    </row>
    <row r="888" spans="1:14">
      <c r="A888" t="str">
        <f>"Norman"</f>
        <v>Norman</v>
      </c>
      <c r="B888">
        <v>1</v>
      </c>
      <c r="D888">
        <v>1</v>
      </c>
      <c r="E888">
        <v>24</v>
      </c>
      <c r="F888" s="1">
        <v>42887</v>
      </c>
      <c r="G888" s="1">
        <v>42906</v>
      </c>
      <c r="H888">
        <v>7</v>
      </c>
      <c r="I888">
        <v>55.78</v>
      </c>
      <c r="J888">
        <v>2.12</v>
      </c>
      <c r="K888">
        <v>35.260296100000005</v>
      </c>
      <c r="L888">
        <v>-96.546200200000015</v>
      </c>
      <c r="M888" s="5">
        <f>ACOS(COS(RADIANS(90-$P$2)) *COS(RADIANS(90-Table2248[[#This Row],[Latitude]])) +SIN(RADIANS(90-$P$2)) *SIN(RADIANS(90-Table2248[[#This Row],[Latitude]])) *COS(RADIANS($Q$2-Table2248[[#This Row],[Longitude]]))) *3958.756</f>
        <v>50.953960558140352</v>
      </c>
      <c r="N888" s="5">
        <f>Table22[[#This Row],[Permit Approval Date]]-Table22[[#This Row],[Permit Submitted Date]]</f>
        <v>13</v>
      </c>
    </row>
    <row r="889" spans="1:14" hidden="1">
      <c r="A889" t="str">
        <f>"Norman"</f>
        <v>Norman</v>
      </c>
      <c r="B889">
        <v>0</v>
      </c>
      <c r="D889">
        <v>1</v>
      </c>
      <c r="E889">
        <v>24</v>
      </c>
      <c r="F889" s="1">
        <v>42887</v>
      </c>
      <c r="G889" s="1">
        <v>42887</v>
      </c>
      <c r="H889">
        <v>2</v>
      </c>
      <c r="I889">
        <v>19</v>
      </c>
      <c r="J889">
        <v>0</v>
      </c>
      <c r="K889">
        <v>36.002937899999999</v>
      </c>
      <c r="L889">
        <v>-97.346161600000002</v>
      </c>
      <c r="M889" s="5">
        <f>ACOS(COS(RADIANS(90-$P$2)) *COS(RADIANS(90-Table2248[[#This Row],[Latitude]])) +SIN(RADIANS(90-$P$2)) *SIN(RADIANS(90-Table2248[[#This Row],[Latitude]])) *COS(RADIANS($Q$2-Table2248[[#This Row],[Longitude]]))) *3958.756</f>
        <v>55.346772048503162</v>
      </c>
      <c r="N889" s="5">
        <f>Table22[[#This Row],[Permit Approval Date]]-Table22[[#This Row],[Permit Submitted Date]]</f>
        <v>13</v>
      </c>
    </row>
    <row r="890" spans="1:14">
      <c r="A890" t="str">
        <f>"Norman"</f>
        <v>Norman</v>
      </c>
      <c r="B890">
        <v>1</v>
      </c>
      <c r="D890">
        <v>1</v>
      </c>
      <c r="E890">
        <v>24</v>
      </c>
      <c r="F890" s="1">
        <v>42894</v>
      </c>
      <c r="G890" s="1">
        <v>42900</v>
      </c>
      <c r="H890">
        <v>14</v>
      </c>
      <c r="I890">
        <v>75.110000000000014</v>
      </c>
      <c r="J890">
        <v>6.93</v>
      </c>
      <c r="K890">
        <v>35.385345200000003</v>
      </c>
      <c r="L890">
        <v>-97.614357900000002</v>
      </c>
      <c r="M890" s="5">
        <f>ACOS(COS(RADIANS(90-$P$2)) *COS(RADIANS(90-Table2248[[#This Row],[Latitude]])) +SIN(RADIANS(90-$P$2)) *SIN(RADIANS(90-Table2248[[#This Row],[Latitude]])) *COS(RADIANS($Q$2-Table2248[[#This Row],[Longitude]]))) *3958.756</f>
        <v>15.585557003203469</v>
      </c>
      <c r="N890" s="5">
        <f>Table22[[#This Row],[Permit Approval Date]]-Table22[[#This Row],[Permit Submitted Date]]</f>
        <v>13</v>
      </c>
    </row>
    <row r="891" spans="1:14">
      <c r="A891" t="str">
        <f>"Norman"</f>
        <v>Norman</v>
      </c>
      <c r="B891">
        <v>1</v>
      </c>
      <c r="D891">
        <v>1</v>
      </c>
      <c r="E891">
        <v>24</v>
      </c>
      <c r="F891" s="1">
        <v>42905</v>
      </c>
      <c r="G891" s="1">
        <v>42914</v>
      </c>
      <c r="H891">
        <v>8</v>
      </c>
      <c r="I891">
        <v>60.059999999999988</v>
      </c>
      <c r="J891">
        <v>4.1500000000000004</v>
      </c>
      <c r="K891">
        <v>34.422937899999994</v>
      </c>
      <c r="L891">
        <v>-97.556161599999996</v>
      </c>
      <c r="M891" s="5">
        <f>ACOS(COS(RADIANS(90-$P$2)) *COS(RADIANS(90-Table2248[[#This Row],[Latitude]])) +SIN(RADIANS(90-$P$2)) *SIN(RADIANS(90-Table2248[[#This Row],[Latitude]])) *COS(RADIANS($Q$2-Table2248[[#This Row],[Longitude]]))) *3958.756</f>
        <v>54.464753935639081</v>
      </c>
      <c r="N891" s="5">
        <f>Table22[[#This Row],[Permit Approval Date]]-Table22[[#This Row],[Permit Submitted Date]]</f>
        <v>14</v>
      </c>
    </row>
    <row r="892" spans="1:14" hidden="1">
      <c r="A892" t="str">
        <f>"Norman"</f>
        <v>Norman</v>
      </c>
      <c r="B892">
        <v>0</v>
      </c>
      <c r="D892">
        <v>1</v>
      </c>
      <c r="E892">
        <v>24</v>
      </c>
      <c r="F892" s="1">
        <v>42908</v>
      </c>
      <c r="G892" s="1">
        <v>42912</v>
      </c>
      <c r="H892">
        <v>6</v>
      </c>
      <c r="I892">
        <v>42.56</v>
      </c>
      <c r="J892">
        <v>0</v>
      </c>
      <c r="K892">
        <v>34.992937899999994</v>
      </c>
      <c r="L892">
        <v>-97.256161599999999</v>
      </c>
      <c r="M892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892" s="5">
        <f>Table22[[#This Row],[Permit Approval Date]]-Table22[[#This Row],[Permit Submitted Date]]</f>
        <v>13</v>
      </c>
    </row>
    <row r="893" spans="1:14" hidden="1">
      <c r="A893" t="str">
        <f>"Norman"</f>
        <v>Norman</v>
      </c>
      <c r="B893">
        <v>0</v>
      </c>
      <c r="D893">
        <v>2</v>
      </c>
      <c r="E893">
        <v>24</v>
      </c>
      <c r="F893" s="1">
        <v>42919</v>
      </c>
      <c r="G893" s="1">
        <v>42929</v>
      </c>
      <c r="H893">
        <v>6</v>
      </c>
      <c r="I893">
        <v>49.57</v>
      </c>
      <c r="J893">
        <v>0</v>
      </c>
      <c r="K893">
        <v>34.992937899999994</v>
      </c>
      <c r="L893">
        <v>-97.256161599999999</v>
      </c>
      <c r="M893" s="5">
        <f>ACOS(COS(RADIANS(90-$P$2)) *COS(RADIANS(90-Table2248[[#This Row],[Latitude]])) +SIN(RADIANS(90-$P$2)) *SIN(RADIANS(90-Table2248[[#This Row],[Latitude]])) *COS(RADIANS($Q$2-Table2248[[#This Row],[Longitude]]))) *3958.756</f>
        <v>18.241919062229613</v>
      </c>
      <c r="N893" s="5">
        <f>Table22[[#This Row],[Permit Approval Date]]-Table22[[#This Row],[Permit Submitted Date]]</f>
        <v>13</v>
      </c>
    </row>
    <row r="894" spans="1:14" hidden="1">
      <c r="A894" t="str">
        <f>"Norman"</f>
        <v>Norman</v>
      </c>
      <c r="B894">
        <v>0</v>
      </c>
      <c r="D894">
        <v>2</v>
      </c>
      <c r="E894">
        <v>24</v>
      </c>
      <c r="F894" s="1">
        <v>42929</v>
      </c>
      <c r="G894" s="1">
        <v>42944</v>
      </c>
      <c r="H894">
        <v>7</v>
      </c>
      <c r="I894">
        <v>55.08</v>
      </c>
      <c r="J894">
        <v>3.5</v>
      </c>
      <c r="K894">
        <v>34.942937899999997</v>
      </c>
      <c r="L894">
        <v>-97.766161600000004</v>
      </c>
      <c r="M894" s="5">
        <f>ACOS(COS(RADIANS(90-$P$2)) *COS(RADIANS(90-Table2248[[#This Row],[Latitude]])) +SIN(RADIANS(90-$P$2)) *SIN(RADIANS(90-Table2248[[#This Row],[Latitude]])) *COS(RADIANS($Q$2-Table2248[[#This Row],[Longitude]]))) *3958.756</f>
        <v>25.632407703032921</v>
      </c>
      <c r="N894" s="5">
        <f>Table22[[#This Row],[Permit Approval Date]]-Table22[[#This Row],[Permit Submitted Date]]</f>
        <v>13</v>
      </c>
    </row>
    <row r="895" spans="1:14" hidden="1">
      <c r="A895" t="str">
        <f>"Norman"</f>
        <v>Norman</v>
      </c>
      <c r="B895">
        <v>0</v>
      </c>
      <c r="D895">
        <v>1</v>
      </c>
      <c r="E895">
        <v>24</v>
      </c>
      <c r="F895" s="1">
        <v>42947</v>
      </c>
      <c r="G895" s="1">
        <v>42951</v>
      </c>
      <c r="H895">
        <v>2</v>
      </c>
      <c r="I895">
        <v>19</v>
      </c>
      <c r="J895">
        <v>0</v>
      </c>
      <c r="K895">
        <v>34.982937899999996</v>
      </c>
      <c r="L895">
        <v>-97.396161599999999</v>
      </c>
      <c r="M895" s="5">
        <f>ACOS(COS(RADIANS(90-$P$2)) *COS(RADIANS(90-Table2248[[#This Row],[Latitude]])) +SIN(RADIANS(90-$P$2)) *SIN(RADIANS(90-Table2248[[#This Row],[Latitude]])) *COS(RADIANS($Q$2-Table2248[[#This Row],[Longitude]]))) *3958.756</f>
        <v>15.67853663998685</v>
      </c>
      <c r="N895" s="5">
        <f>Table22[[#This Row],[Permit Approval Date]]-Table22[[#This Row],[Permit Submitted Date]]</f>
        <v>13</v>
      </c>
    </row>
    <row r="896" spans="1:14">
      <c r="A896" t="str">
        <f>"Norman"</f>
        <v>Norman</v>
      </c>
      <c r="B896">
        <v>1</v>
      </c>
      <c r="D896">
        <v>1</v>
      </c>
      <c r="E896">
        <v>24</v>
      </c>
      <c r="F896" s="1">
        <v>42948</v>
      </c>
      <c r="G896" s="1">
        <v>42969</v>
      </c>
      <c r="H896">
        <v>8</v>
      </c>
      <c r="I896">
        <v>61.160000000000004</v>
      </c>
      <c r="J896">
        <v>0</v>
      </c>
      <c r="K896">
        <v>34.928142000000001</v>
      </c>
      <c r="L896">
        <v>-97.295610999999994</v>
      </c>
      <c r="M896" s="5">
        <f>ACOS(COS(RADIANS(90-$P$2)) *COS(RADIANS(90-Table2248[[#This Row],[Latitude]])) +SIN(RADIANS(90-$P$2)) *SIN(RADIANS(90-Table2248[[#This Row],[Latitude]])) *COS(RADIANS($Q$2-Table2248[[#This Row],[Longitude]]))) *3958.756</f>
        <v>21.016135911583238</v>
      </c>
      <c r="N896" s="5">
        <f>Table22[[#This Row],[Permit Approval Date]]-Table22[[#This Row],[Permit Submitted Date]]</f>
        <v>5</v>
      </c>
    </row>
    <row r="897" spans="1:14" hidden="1">
      <c r="A897" t="str">
        <f>"Norman"</f>
        <v>Norman</v>
      </c>
      <c r="B897">
        <v>0</v>
      </c>
      <c r="D897">
        <v>1</v>
      </c>
      <c r="E897">
        <v>24</v>
      </c>
      <c r="F897" s="1">
        <v>42948</v>
      </c>
      <c r="G897" s="1">
        <v>42963</v>
      </c>
      <c r="H897">
        <v>6</v>
      </c>
      <c r="I897">
        <v>46.71</v>
      </c>
      <c r="J897">
        <v>0</v>
      </c>
      <c r="K897">
        <v>35.362937899999999</v>
      </c>
      <c r="L897">
        <v>-97.236161600000003</v>
      </c>
      <c r="M897" s="5">
        <f>ACOS(COS(RADIANS(90-$P$2)) *COS(RADIANS(90-Table2248[[#This Row],[Latitude]])) +SIN(RADIANS(90-$P$2)) *SIN(RADIANS(90-Table2248[[#This Row],[Latitude]])) *COS(RADIANS($Q$2-Table2248[[#This Row],[Longitude]]))) *3958.756</f>
        <v>16.07386776250852</v>
      </c>
      <c r="N897" s="5">
        <f>Table22[[#This Row],[Permit Approval Date]]-Table22[[#This Row],[Permit Submitted Date]]</f>
        <v>0</v>
      </c>
    </row>
    <row r="898" spans="1:14">
      <c r="A898" t="str">
        <f>"Norman"</f>
        <v>Norman</v>
      </c>
      <c r="B898">
        <v>1</v>
      </c>
      <c r="D898">
        <v>1</v>
      </c>
      <c r="E898">
        <v>24</v>
      </c>
      <c r="F898" s="1">
        <v>42964</v>
      </c>
      <c r="G898" s="1">
        <v>42976</v>
      </c>
      <c r="H898">
        <v>6</v>
      </c>
      <c r="I898">
        <v>44.410000000000004</v>
      </c>
      <c r="J898">
        <v>8.1300000000000008</v>
      </c>
      <c r="K898">
        <v>35.045301500000001</v>
      </c>
      <c r="L898">
        <v>-96.476652799999997</v>
      </c>
      <c r="M898" s="5">
        <f>ACOS(COS(RADIANS(90-$P$2)) *COS(RADIANS(90-Table2248[[#This Row],[Latitude]])) +SIN(RADIANS(90-$P$2)) *SIN(RADIANS(90-Table2248[[#This Row],[Latitude]])) *COS(RADIANS($Q$2-Table2248[[#This Row],[Longitude]]))) *3958.756</f>
        <v>55.927565371644249</v>
      </c>
      <c r="N898" s="5">
        <f>Table22[[#This Row],[Permit Approval Date]]-Table22[[#This Row],[Permit Submitted Date]]</f>
        <v>12</v>
      </c>
    </row>
    <row r="899" spans="1:14" hidden="1">
      <c r="A899" t="str">
        <f>"Norman"</f>
        <v>Norman</v>
      </c>
      <c r="B899">
        <v>0</v>
      </c>
      <c r="D899">
        <v>1</v>
      </c>
      <c r="E899">
        <v>24</v>
      </c>
      <c r="F899" s="1">
        <v>42970</v>
      </c>
      <c r="G899" s="1">
        <v>42977</v>
      </c>
      <c r="H899">
        <v>4</v>
      </c>
      <c r="I899">
        <v>37.07</v>
      </c>
      <c r="J899">
        <v>0</v>
      </c>
      <c r="K899">
        <v>35.232937899999996</v>
      </c>
      <c r="L899">
        <v>-97.1761616</v>
      </c>
      <c r="M899" s="5">
        <f>ACOS(COS(RADIANS(90-$P$2)) *COS(RADIANS(90-Table2248[[#This Row],[Latitude]])) +SIN(RADIANS(90-$P$2)) *SIN(RADIANS(90-Table2248[[#This Row],[Latitude]])) *COS(RADIANS($Q$2-Table2248[[#This Row],[Longitude]]))) *3958.756</f>
        <v>15.378616388051286</v>
      </c>
      <c r="N899" s="5">
        <f>Table22[[#This Row],[Permit Approval Date]]-Table22[[#This Row],[Permit Submitted Date]]</f>
        <v>0</v>
      </c>
    </row>
    <row r="900" spans="1:14">
      <c r="A900" t="str">
        <f>"Norman"</f>
        <v>Norman</v>
      </c>
      <c r="B900">
        <v>1</v>
      </c>
      <c r="D900">
        <v>1</v>
      </c>
      <c r="E900">
        <v>24</v>
      </c>
      <c r="F900" s="1">
        <v>42973</v>
      </c>
      <c r="G900" s="1">
        <v>42975</v>
      </c>
      <c r="H900">
        <v>5</v>
      </c>
      <c r="I900">
        <v>45.88</v>
      </c>
      <c r="J900">
        <v>0</v>
      </c>
      <c r="K900">
        <v>35.088142000000005</v>
      </c>
      <c r="L900">
        <v>-97.125610999999992</v>
      </c>
      <c r="M900" s="5">
        <f>ACOS(COS(RADIANS(90-$P$2)) *COS(RADIANS(90-Table2248[[#This Row],[Latitude]])) +SIN(RADIANS(90-$P$2)) *SIN(RADIANS(90-Table2248[[#This Row],[Latitude]])) *COS(RADIANS($Q$2-Table2248[[#This Row],[Longitude]]))) *3958.756</f>
        <v>19.881934317166429</v>
      </c>
      <c r="N900" s="5">
        <f>Table22[[#This Row],[Permit Approval Date]]-Table22[[#This Row],[Permit Submitted Date]]</f>
        <v>12</v>
      </c>
    </row>
    <row r="901" spans="1:14" hidden="1">
      <c r="A901" t="str">
        <f>"Norman"</f>
        <v>Norman</v>
      </c>
      <c r="B901">
        <v>0</v>
      </c>
      <c r="D901">
        <v>1</v>
      </c>
      <c r="E901">
        <v>24</v>
      </c>
      <c r="F901" s="1">
        <v>42985</v>
      </c>
      <c r="G901" s="1">
        <v>42996</v>
      </c>
      <c r="H901">
        <v>4</v>
      </c>
      <c r="I901">
        <v>32.049999999999997</v>
      </c>
      <c r="J901">
        <v>0</v>
      </c>
      <c r="K901">
        <v>35.482937899999996</v>
      </c>
      <c r="L901">
        <v>-97.206161600000001</v>
      </c>
      <c r="M901" s="5">
        <f>ACOS(COS(RADIANS(90-$P$2)) *COS(RADIANS(90-Table2248[[#This Row],[Latitude]])) +SIN(RADIANS(90-$P$2)) *SIN(RADIANS(90-Table2248[[#This Row],[Latitude]])) *COS(RADIANS($Q$2-Table2248[[#This Row],[Longitude]]))) *3958.756</f>
        <v>23.443563020453009</v>
      </c>
      <c r="N901" s="5">
        <f>Table22[[#This Row],[Permit Approval Date]]-Table22[[#This Row],[Permit Submitted Date]]</f>
        <v>0</v>
      </c>
    </row>
    <row r="902" spans="1:14">
      <c r="A902" t="str">
        <f>"Norman"</f>
        <v>Norman</v>
      </c>
      <c r="B902">
        <v>1</v>
      </c>
      <c r="D902">
        <v>2</v>
      </c>
      <c r="E902">
        <v>24</v>
      </c>
      <c r="F902" s="1">
        <v>42986</v>
      </c>
      <c r="G902" s="1">
        <v>42986</v>
      </c>
      <c r="H902">
        <v>11</v>
      </c>
      <c r="I902">
        <v>69.459999999999994</v>
      </c>
      <c r="J902">
        <v>5.17</v>
      </c>
      <c r="K902">
        <v>35.320556999999994</v>
      </c>
      <c r="L902">
        <v>-97.540181399999994</v>
      </c>
      <c r="M902" s="5">
        <f>ACOS(COS(RADIANS(90-$P$2)) *COS(RADIANS(90-Table2248[[#This Row],[Latitude]])) +SIN(RADIANS(90-$P$2)) *SIN(RADIANS(90-Table2248[[#This Row],[Latitude]])) *COS(RADIANS($Q$2-Table2248[[#This Row],[Longitude]]))) *3958.756</f>
        <v>9.5097119946493365</v>
      </c>
      <c r="N902" s="5">
        <f>Table22[[#This Row],[Permit Approval Date]]-Table22[[#This Row],[Permit Submitted Date]]</f>
        <v>3</v>
      </c>
    </row>
    <row r="903" spans="1:14">
      <c r="A903" t="str">
        <f>"Norman"</f>
        <v>Norman</v>
      </c>
      <c r="B903">
        <v>1</v>
      </c>
      <c r="C903">
        <v>1</v>
      </c>
      <c r="D903">
        <v>2</v>
      </c>
      <c r="E903">
        <v>24</v>
      </c>
      <c r="F903" s="1">
        <v>42986</v>
      </c>
      <c r="G903" s="1">
        <v>42986</v>
      </c>
      <c r="H903">
        <v>9</v>
      </c>
      <c r="I903">
        <v>57.260000000000005</v>
      </c>
      <c r="J903">
        <v>9.77</v>
      </c>
      <c r="K903">
        <v>35.270556999999997</v>
      </c>
      <c r="L903">
        <v>-97.260181399999993</v>
      </c>
      <c r="M903" s="5">
        <f>ACOS(COS(RADIANS(90-$P$2)) *COS(RADIANS(90-Table2248[[#This Row],[Latitude]])) +SIN(RADIANS(90-$P$2)) *SIN(RADIANS(90-Table2248[[#This Row],[Latitude]])) *COS(RADIANS($Q$2-Table2248[[#This Row],[Longitude]]))) *3958.756</f>
        <v>11.425758104207031</v>
      </c>
      <c r="N903" s="5">
        <f>Table22[[#This Row],[Permit Approval Date]]-Table22[[#This Row],[Permit Submitted Date]]</f>
        <v>21</v>
      </c>
    </row>
    <row r="904" spans="1:14" hidden="1">
      <c r="A904" t="str">
        <f>"Norman"</f>
        <v>Norman</v>
      </c>
      <c r="B904">
        <v>0</v>
      </c>
      <c r="D904">
        <v>1</v>
      </c>
      <c r="E904">
        <v>24</v>
      </c>
      <c r="F904" s="1">
        <v>42990</v>
      </c>
      <c r="G904" s="1">
        <v>42990</v>
      </c>
      <c r="H904">
        <v>7</v>
      </c>
      <c r="I904">
        <v>45.650000000000006</v>
      </c>
      <c r="J904">
        <v>0</v>
      </c>
      <c r="K904">
        <v>34.902937899999998</v>
      </c>
      <c r="L904">
        <v>-97.886161600000008</v>
      </c>
      <c r="M904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904" s="5">
        <f>Table22[[#This Row],[Permit Approval Date]]-Table22[[#This Row],[Permit Submitted Date]]</f>
        <v>4</v>
      </c>
    </row>
    <row r="905" spans="1:14" hidden="1">
      <c r="A905" t="str">
        <f>"Norman"</f>
        <v>Norman</v>
      </c>
      <c r="B905">
        <v>0</v>
      </c>
      <c r="D905">
        <v>1</v>
      </c>
      <c r="E905">
        <v>24</v>
      </c>
      <c r="F905" s="1">
        <v>42998</v>
      </c>
      <c r="G905" s="1">
        <v>42998</v>
      </c>
      <c r="H905">
        <v>8</v>
      </c>
      <c r="I905">
        <v>59.78</v>
      </c>
      <c r="J905">
        <v>0</v>
      </c>
      <c r="K905">
        <v>35.082937899999997</v>
      </c>
      <c r="L905">
        <v>-97.616161599999998</v>
      </c>
      <c r="M905" s="5">
        <f>ACOS(COS(RADIANS(90-$P$2)) *COS(RADIANS(90-Table2248[[#This Row],[Latitude]])) +SIN(RADIANS(90-$P$2)) *SIN(RADIANS(90-Table2248[[#This Row],[Latitude]])) *COS(RADIANS($Q$2-Table2248[[#This Row],[Longitude]]))) *3958.756</f>
        <v>12.811370472846091</v>
      </c>
      <c r="N905" s="5">
        <f>Table22[[#This Row],[Permit Approval Date]]-Table22[[#This Row],[Permit Submitted Date]]</f>
        <v>3</v>
      </c>
    </row>
    <row r="906" spans="1:14">
      <c r="A906" t="str">
        <f>"Norman"</f>
        <v>Norman</v>
      </c>
      <c r="B906">
        <v>1</v>
      </c>
      <c r="C906">
        <v>1</v>
      </c>
      <c r="D906">
        <v>1</v>
      </c>
      <c r="E906">
        <v>24</v>
      </c>
      <c r="F906" s="1">
        <v>43000</v>
      </c>
      <c r="G906" s="1">
        <v>43007</v>
      </c>
      <c r="H906">
        <v>8</v>
      </c>
      <c r="I906">
        <v>60.31</v>
      </c>
      <c r="J906">
        <v>12.05</v>
      </c>
      <c r="K906">
        <v>35.170055100000098</v>
      </c>
      <c r="L906">
        <v>-97.462210400000004</v>
      </c>
      <c r="M906" s="5">
        <f>ACOS(COS(RADIANS(90-$P$2)) *COS(RADIANS(90-Table2248[[#This Row],[Latitude]])) +SIN(RADIANS(90-$P$2)) *SIN(RADIANS(90-Table2248[[#This Row],[Latitude]])) *COS(RADIANS($Q$2-Table2248[[#This Row],[Longitude]]))) *3958.756</f>
        <v>2.6394802156242476</v>
      </c>
      <c r="N906" s="5">
        <f>Table22[[#This Row],[Permit Approval Date]]-Table22[[#This Row],[Permit Submitted Date]]</f>
        <v>12</v>
      </c>
    </row>
    <row r="907" spans="1:14">
      <c r="A907" t="str">
        <f>"Norman"</f>
        <v>Norman</v>
      </c>
      <c r="B907">
        <v>1</v>
      </c>
      <c r="D907">
        <v>1</v>
      </c>
      <c r="E907">
        <v>24</v>
      </c>
      <c r="F907" s="1">
        <v>43003</v>
      </c>
      <c r="G907" s="1">
        <v>43004</v>
      </c>
      <c r="H907">
        <v>7</v>
      </c>
      <c r="I907">
        <v>47.48</v>
      </c>
      <c r="J907">
        <v>0</v>
      </c>
      <c r="K907">
        <v>35.120954999999995</v>
      </c>
      <c r="L907">
        <v>-97.541640000000001</v>
      </c>
      <c r="M907" s="5">
        <f>ACOS(COS(RADIANS(90-$P$2)) *COS(RADIANS(90-Table2248[[#This Row],[Latitude]])) +SIN(RADIANS(90-$P$2)) *SIN(RADIANS(90-Table2248[[#This Row],[Latitude]])) *COS(RADIANS($Q$2-Table2248[[#This Row],[Longitude]]))) *3958.756</f>
        <v>7.9618465204585229</v>
      </c>
      <c r="N907" s="5">
        <f>Table22[[#This Row],[Permit Approval Date]]-Table22[[#This Row],[Permit Submitted Date]]</f>
        <v>12</v>
      </c>
    </row>
    <row r="908" spans="1:14" hidden="1">
      <c r="A908" t="str">
        <f>"Norman"</f>
        <v>Norman</v>
      </c>
      <c r="B908">
        <v>0</v>
      </c>
      <c r="D908">
        <v>1</v>
      </c>
      <c r="E908">
        <v>24</v>
      </c>
      <c r="F908" s="1">
        <v>43003</v>
      </c>
      <c r="G908" s="1">
        <v>43006</v>
      </c>
      <c r="H908">
        <v>3</v>
      </c>
      <c r="I908">
        <v>26.96</v>
      </c>
      <c r="J908">
        <v>0</v>
      </c>
      <c r="K908">
        <v>35.212937899999993</v>
      </c>
      <c r="L908">
        <v>-97.576161600000006</v>
      </c>
      <c r="M908" s="5">
        <f>ACOS(COS(RADIANS(90-$P$2)) *COS(RADIANS(90-Table2248[[#This Row],[Latitude]])) +SIN(RADIANS(90-$P$2)) *SIN(RADIANS(90-Table2248[[#This Row],[Latitude]])) *COS(RADIANS($Q$2-Table2248[[#This Row],[Longitude]]))) *3958.756</f>
        <v>7.3284066219263675</v>
      </c>
      <c r="N908" s="5">
        <f>Table22[[#This Row],[Permit Approval Date]]-Table22[[#This Row],[Permit Submitted Date]]</f>
        <v>3</v>
      </c>
    </row>
    <row r="909" spans="1:14">
      <c r="A909" t="str">
        <f>"Norman"</f>
        <v>Norman</v>
      </c>
      <c r="B909">
        <v>1</v>
      </c>
      <c r="C909">
        <v>1</v>
      </c>
      <c r="D909">
        <v>2</v>
      </c>
      <c r="E909">
        <v>24</v>
      </c>
      <c r="F909" s="1">
        <v>43005</v>
      </c>
      <c r="G909" s="1">
        <v>43005</v>
      </c>
      <c r="H909">
        <v>15</v>
      </c>
      <c r="I909">
        <v>71.38</v>
      </c>
      <c r="J909">
        <v>13.07</v>
      </c>
      <c r="K909">
        <v>35.260556999999999</v>
      </c>
      <c r="L909">
        <v>-97.540181399999994</v>
      </c>
      <c r="M909" s="5">
        <f>ACOS(COS(RADIANS(90-$P$2)) *COS(RADIANS(90-Table2248[[#This Row],[Latitude]])) +SIN(RADIANS(90-$P$2)) *SIN(RADIANS(90-Table2248[[#This Row],[Latitude]])) *COS(RADIANS($Q$2-Table2248[[#This Row],[Longitude]]))) *3958.756</f>
        <v>6.4849763629514818</v>
      </c>
      <c r="N909" s="5">
        <f>Table22[[#This Row],[Permit Approval Date]]-Table22[[#This Row],[Permit Submitted Date]]</f>
        <v>3</v>
      </c>
    </row>
    <row r="910" spans="1:14">
      <c r="A910" t="str">
        <f>"Norman"</f>
        <v>Norman</v>
      </c>
      <c r="B910">
        <v>1</v>
      </c>
      <c r="D910">
        <v>1</v>
      </c>
      <c r="E910">
        <v>24</v>
      </c>
      <c r="F910" s="1">
        <v>43013</v>
      </c>
      <c r="G910" s="1">
        <v>43013</v>
      </c>
      <c r="H910">
        <v>4</v>
      </c>
      <c r="I910">
        <v>40.28</v>
      </c>
      <c r="J910">
        <v>0</v>
      </c>
      <c r="K910">
        <v>35.218142</v>
      </c>
      <c r="L910">
        <v>-97.155610999999993</v>
      </c>
      <c r="M910" s="5">
        <f>ACOS(COS(RADIANS(90-$P$2)) *COS(RADIANS(90-Table2248[[#This Row],[Latitude]])) +SIN(RADIANS(90-$P$2)) *SIN(RADIANS(90-Table2248[[#This Row],[Latitude]])) *COS(RADIANS($Q$2-Table2248[[#This Row],[Longitude]]))) *3958.756</f>
        <v>16.448805996412069</v>
      </c>
      <c r="N910" s="5">
        <f>Table22[[#This Row],[Permit Approval Date]]-Table22[[#This Row],[Permit Submitted Date]]</f>
        <v>14</v>
      </c>
    </row>
    <row r="911" spans="1:14">
      <c r="A911" t="str">
        <f>"Norman"</f>
        <v>Norman</v>
      </c>
      <c r="B911">
        <v>1</v>
      </c>
      <c r="C911">
        <v>1</v>
      </c>
      <c r="D911">
        <v>1</v>
      </c>
      <c r="E911">
        <v>24</v>
      </c>
      <c r="F911" s="1">
        <v>43014</v>
      </c>
      <c r="G911" s="1">
        <v>43014</v>
      </c>
      <c r="H911">
        <v>7</v>
      </c>
      <c r="I911">
        <v>41.75</v>
      </c>
      <c r="J911">
        <v>14.82</v>
      </c>
      <c r="K911">
        <v>35.310557000000003</v>
      </c>
      <c r="L911">
        <v>-97.71018140000001</v>
      </c>
      <c r="M911" s="5">
        <f>ACOS(COS(RADIANS(90-$P$2)) *COS(RADIANS(90-Table2248[[#This Row],[Latitude]])) +SIN(RADIANS(90-$P$2)) *SIN(RADIANS(90-Table2248[[#This Row],[Latitude]])) *COS(RADIANS($Q$2-Table2248[[#This Row],[Longitude]]))) *3958.756</f>
        <v>16.529734858429485</v>
      </c>
      <c r="N911" s="5">
        <f>Table22[[#This Row],[Permit Approval Date]]-Table22[[#This Row],[Permit Submitted Date]]</f>
        <v>3</v>
      </c>
    </row>
    <row r="912" spans="1:14">
      <c r="A912" t="str">
        <f>"Norman"</f>
        <v>Norman</v>
      </c>
      <c r="B912">
        <v>1</v>
      </c>
      <c r="D912">
        <v>1</v>
      </c>
      <c r="E912">
        <v>24</v>
      </c>
      <c r="F912" s="1">
        <v>43017</v>
      </c>
      <c r="G912" s="1">
        <v>43019</v>
      </c>
      <c r="H912">
        <v>12</v>
      </c>
      <c r="I912">
        <v>79.61</v>
      </c>
      <c r="J912">
        <v>6.15</v>
      </c>
      <c r="K912">
        <v>35.045301500000001</v>
      </c>
      <c r="L912">
        <v>-96.476652799999997</v>
      </c>
      <c r="M912" s="5">
        <f>ACOS(COS(RADIANS(90-$P$2)) *COS(RADIANS(90-Table2248[[#This Row],[Latitude]])) +SIN(RADIANS(90-$P$2)) *SIN(RADIANS(90-Table2248[[#This Row],[Latitude]])) *COS(RADIANS($Q$2-Table2248[[#This Row],[Longitude]]))) *3958.756</f>
        <v>55.927565371644249</v>
      </c>
      <c r="N912" s="5">
        <f>Table22[[#This Row],[Permit Approval Date]]-Table22[[#This Row],[Permit Submitted Date]]</f>
        <v>0</v>
      </c>
    </row>
    <row r="913" spans="1:14">
      <c r="A913" t="str">
        <f>"Norman"</f>
        <v>Norman</v>
      </c>
      <c r="B913">
        <v>1</v>
      </c>
      <c r="D913">
        <v>1</v>
      </c>
      <c r="E913">
        <v>24</v>
      </c>
      <c r="F913" s="1">
        <v>43019</v>
      </c>
      <c r="G913" s="1">
        <v>43019</v>
      </c>
      <c r="H913">
        <v>9</v>
      </c>
      <c r="I913">
        <v>72</v>
      </c>
      <c r="J913">
        <v>0</v>
      </c>
      <c r="K913">
        <v>35.460055100000098</v>
      </c>
      <c r="L913">
        <v>-97.49221039999999</v>
      </c>
      <c r="M913" s="5">
        <f>ACOS(COS(RADIANS(90-$P$2)) *COS(RADIANS(90-Table2248[[#This Row],[Latitude]])) +SIN(RADIANS(90-$P$2)) *SIN(RADIANS(90-Table2248[[#This Row],[Latitude]])) *COS(RADIANS($Q$2-Table2248[[#This Row],[Longitude]]))) *3958.756</f>
        <v>17.735908430062363</v>
      </c>
      <c r="N913" s="5">
        <f>Table22[[#This Row],[Permit Approval Date]]-Table22[[#This Row],[Permit Submitted Date]]</f>
        <v>22</v>
      </c>
    </row>
    <row r="914" spans="1:14">
      <c r="A914" t="str">
        <f>"Norman"</f>
        <v>Norman</v>
      </c>
      <c r="B914">
        <v>1</v>
      </c>
      <c r="D914">
        <v>1</v>
      </c>
      <c r="E914">
        <v>24</v>
      </c>
      <c r="F914" s="1">
        <v>43020</v>
      </c>
      <c r="G914" s="1">
        <v>43024</v>
      </c>
      <c r="H914">
        <v>4</v>
      </c>
      <c r="I914">
        <v>42.64</v>
      </c>
      <c r="J914">
        <v>0</v>
      </c>
      <c r="K914">
        <v>35.028142000000003</v>
      </c>
      <c r="L914">
        <v>-97.255610999999988</v>
      </c>
      <c r="M914" s="5">
        <f>ACOS(COS(RADIANS(90-$P$2)) *COS(RADIANS(90-Table2248[[#This Row],[Latitude]])) +SIN(RADIANS(90-$P$2)) *SIN(RADIANS(90-Table2248[[#This Row],[Latitude]])) *COS(RADIANS($Q$2-Table2248[[#This Row],[Longitude]]))) *3958.756</f>
        <v>16.360536167469984</v>
      </c>
      <c r="N914" s="5">
        <f>Table22[[#This Row],[Permit Approval Date]]-Table22[[#This Row],[Permit Submitted Date]]</f>
        <v>10</v>
      </c>
    </row>
    <row r="915" spans="1:14">
      <c r="A915" t="str">
        <f>"Norman"</f>
        <v>Norman</v>
      </c>
      <c r="B915">
        <v>1</v>
      </c>
      <c r="C915">
        <v>1</v>
      </c>
      <c r="D915">
        <v>1</v>
      </c>
      <c r="E915">
        <v>24</v>
      </c>
      <c r="F915" s="1">
        <v>43024</v>
      </c>
      <c r="G915" s="1">
        <v>43038</v>
      </c>
      <c r="H915">
        <v>7</v>
      </c>
      <c r="I915">
        <v>26.439999999999998</v>
      </c>
      <c r="J915">
        <v>17.04</v>
      </c>
      <c r="K915">
        <v>35.075773099999999</v>
      </c>
      <c r="L915">
        <v>-97.674911899999998</v>
      </c>
      <c r="M915" s="5">
        <f>ACOS(COS(RADIANS(90-$P$2)) *COS(RADIANS(90-Table2248[[#This Row],[Latitude]])) +SIN(RADIANS(90-$P$2)) *SIN(RADIANS(90-Table2248[[#This Row],[Latitude]])) *COS(RADIANS($Q$2-Table2248[[#This Row],[Longitude]]))) *3958.756</f>
        <v>15.729604323045256</v>
      </c>
      <c r="N915" s="5">
        <f>Table22[[#This Row],[Permit Approval Date]]-Table22[[#This Row],[Permit Submitted Date]]</f>
        <v>8</v>
      </c>
    </row>
    <row r="916" spans="1:14">
      <c r="A916" t="str">
        <f>"Norman"</f>
        <v>Norman</v>
      </c>
      <c r="B916">
        <v>1</v>
      </c>
      <c r="D916">
        <v>1</v>
      </c>
      <c r="E916">
        <v>24</v>
      </c>
      <c r="F916" s="1">
        <v>43025</v>
      </c>
      <c r="G916" s="1">
        <v>43025</v>
      </c>
      <c r="H916">
        <v>9</v>
      </c>
      <c r="I916">
        <v>89.06</v>
      </c>
      <c r="J916">
        <v>0</v>
      </c>
      <c r="K916">
        <v>35.065345200000003</v>
      </c>
      <c r="L916">
        <v>-97.484357899999992</v>
      </c>
      <c r="M916" s="5">
        <f>ACOS(COS(RADIANS(90-$P$2)) *COS(RADIANS(90-Table2248[[#This Row],[Latitude]])) +SIN(RADIANS(90-$P$2)) *SIN(RADIANS(90-Table2248[[#This Row],[Latitude]])) *COS(RADIANS($Q$2-Table2248[[#This Row],[Longitude]]))) *3958.756</f>
        <v>9.9541600162234207</v>
      </c>
      <c r="N916" s="5">
        <f>Table22[[#This Row],[Permit Approval Date]]-Table22[[#This Row],[Permit Submitted Date]]</f>
        <v>0</v>
      </c>
    </row>
    <row r="917" spans="1:14">
      <c r="A917" t="str">
        <f>"Norman"</f>
        <v>Norman</v>
      </c>
      <c r="B917">
        <v>1</v>
      </c>
      <c r="D917">
        <v>1</v>
      </c>
      <c r="E917">
        <v>24</v>
      </c>
      <c r="F917" s="1">
        <v>43025</v>
      </c>
      <c r="G917" s="1">
        <v>43025</v>
      </c>
      <c r="H917">
        <v>4</v>
      </c>
      <c r="I917">
        <v>45.25</v>
      </c>
      <c r="J917">
        <v>0</v>
      </c>
      <c r="K917">
        <v>34.883924999999998</v>
      </c>
      <c r="L917">
        <v>-97.529213999999996</v>
      </c>
      <c r="M917" s="5">
        <f>ACOS(COS(RADIANS(90-$P$2)) *COS(RADIANS(90-Table2248[[#This Row],[Latitude]])) +SIN(RADIANS(90-$P$2)) *SIN(RADIANS(90-Table2248[[#This Row],[Latitude]])) *COS(RADIANS($Q$2-Table2248[[#This Row],[Longitude]]))) *3958.756</f>
        <v>22.743071222211018</v>
      </c>
      <c r="N917" s="5">
        <f>Table22[[#This Row],[Permit Approval Date]]-Table22[[#This Row],[Permit Submitted Date]]</f>
        <v>7</v>
      </c>
    </row>
    <row r="918" spans="1:14">
      <c r="A918" t="str">
        <f>"Norman"</f>
        <v>Norman</v>
      </c>
      <c r="B918">
        <v>1</v>
      </c>
      <c r="D918">
        <v>1</v>
      </c>
      <c r="E918">
        <v>24</v>
      </c>
      <c r="F918" s="1">
        <v>43026</v>
      </c>
      <c r="G918" s="1">
        <v>43026</v>
      </c>
      <c r="H918">
        <v>9</v>
      </c>
      <c r="I918">
        <v>56.96</v>
      </c>
      <c r="J918">
        <v>9.08</v>
      </c>
      <c r="K918">
        <v>35.4748345</v>
      </c>
      <c r="L918">
        <v>-97.610178399999995</v>
      </c>
      <c r="M918" s="5">
        <f>ACOS(COS(RADIANS(90-$P$2)) *COS(RADIANS(90-Table2248[[#This Row],[Latitude]])) +SIN(RADIANS(90-$P$2)) *SIN(RADIANS(90-Table2248[[#This Row],[Latitude]])) *COS(RADIANS($Q$2-Table2248[[#This Row],[Longitude]]))) *3958.756</f>
        <v>20.732115643256577</v>
      </c>
      <c r="N918" s="5">
        <f>Table22[[#This Row],[Permit Approval Date]]-Table22[[#This Row],[Permit Submitted Date]]</f>
        <v>23</v>
      </c>
    </row>
    <row r="919" spans="1:14">
      <c r="A919" t="str">
        <f>"Norman"</f>
        <v>Norman</v>
      </c>
      <c r="B919">
        <v>1</v>
      </c>
      <c r="D919">
        <v>1</v>
      </c>
      <c r="E919">
        <v>24</v>
      </c>
      <c r="F919" s="1">
        <v>43028</v>
      </c>
      <c r="G919" s="1">
        <v>43040</v>
      </c>
      <c r="H919">
        <v>11</v>
      </c>
      <c r="I919">
        <v>91.86</v>
      </c>
      <c r="J919">
        <v>0</v>
      </c>
      <c r="K919">
        <v>35.272937899999995</v>
      </c>
      <c r="L919">
        <v>-96.956161600000001</v>
      </c>
      <c r="M919" s="5">
        <f>ACOS(COS(RADIANS(90-$P$2)) *COS(RADIANS(90-Table2248[[#This Row],[Latitude]])) +SIN(RADIANS(90-$P$2)) *SIN(RADIANS(90-Table2248[[#This Row],[Latitude]])) *COS(RADIANS($Q$2-Table2248[[#This Row],[Longitude]]))) *3958.756</f>
        <v>28.060331074102265</v>
      </c>
      <c r="N919" s="5">
        <f>Table22[[#This Row],[Permit Approval Date]]-Table22[[#This Row],[Permit Submitted Date]]</f>
        <v>0</v>
      </c>
    </row>
    <row r="920" spans="1:14">
      <c r="A920" t="str">
        <f>"Norman"</f>
        <v>Norman</v>
      </c>
      <c r="B920">
        <v>1</v>
      </c>
      <c r="D920">
        <v>1</v>
      </c>
      <c r="E920">
        <v>24</v>
      </c>
      <c r="F920" s="1">
        <v>43028</v>
      </c>
      <c r="G920" s="1">
        <v>43040</v>
      </c>
      <c r="H920">
        <v>11</v>
      </c>
      <c r="I920">
        <v>91.86</v>
      </c>
      <c r="J920">
        <v>0</v>
      </c>
      <c r="K920">
        <v>35.272937899999995</v>
      </c>
      <c r="L920">
        <v>-96.956161600000001</v>
      </c>
      <c r="M920" s="5">
        <f>ACOS(COS(RADIANS(90-$P$2)) *COS(RADIANS(90-Table2248[[#This Row],[Latitude]])) +SIN(RADIANS(90-$P$2)) *SIN(RADIANS(90-Table2248[[#This Row],[Latitude]])) *COS(RADIANS($Q$2-Table2248[[#This Row],[Longitude]]))) *3958.756</f>
        <v>28.060331074102265</v>
      </c>
      <c r="N920" s="5">
        <f>Table22[[#This Row],[Permit Approval Date]]-Table22[[#This Row],[Permit Submitted Date]]</f>
        <v>0</v>
      </c>
    </row>
    <row r="921" spans="1:14">
      <c r="A921" t="str">
        <f>"Norman"</f>
        <v>Norman</v>
      </c>
      <c r="B921">
        <v>1</v>
      </c>
      <c r="D921">
        <v>1</v>
      </c>
      <c r="E921">
        <v>24</v>
      </c>
      <c r="F921" s="1">
        <v>43038</v>
      </c>
      <c r="G921" s="1">
        <v>43040</v>
      </c>
      <c r="H921">
        <v>5</v>
      </c>
      <c r="I921">
        <v>50.6</v>
      </c>
      <c r="J921">
        <v>4.5</v>
      </c>
      <c r="K921">
        <v>35.211928299999997</v>
      </c>
      <c r="L921">
        <v>-97.016524599999997</v>
      </c>
      <c r="M921" s="5">
        <f>ACOS(COS(RADIANS(90-$P$2)) *COS(RADIANS(90-Table2248[[#This Row],[Latitude]])) +SIN(RADIANS(90-$P$2)) *SIN(RADIANS(90-Table2248[[#This Row],[Latitude]])) *COS(RADIANS($Q$2-Table2248[[#This Row],[Longitude]]))) *3958.756</f>
        <v>24.283476477935956</v>
      </c>
      <c r="N921" s="5">
        <f>Table22[[#This Row],[Permit Approval Date]]-Table22[[#This Row],[Permit Submitted Date]]</f>
        <v>22</v>
      </c>
    </row>
    <row r="922" spans="1:14">
      <c r="A922" t="str">
        <f>"Norman"</f>
        <v>Norman</v>
      </c>
      <c r="B922">
        <v>1</v>
      </c>
      <c r="C922">
        <v>1</v>
      </c>
      <c r="D922">
        <v>1</v>
      </c>
      <c r="E922">
        <v>24</v>
      </c>
      <c r="F922" s="1">
        <v>43046</v>
      </c>
      <c r="G922" s="1">
        <v>43046</v>
      </c>
      <c r="H922">
        <v>17</v>
      </c>
      <c r="I922">
        <v>94.87</v>
      </c>
      <c r="J922">
        <v>14.3</v>
      </c>
      <c r="K922">
        <v>35.210556999999994</v>
      </c>
      <c r="L922">
        <v>-97.610181400000016</v>
      </c>
      <c r="M922" s="5">
        <f>ACOS(COS(RADIANS(90-$P$2)) *COS(RADIANS(90-Table2248[[#This Row],[Latitude]])) +SIN(RADIANS(90-$P$2)) *SIN(RADIANS(90-Table2248[[#This Row],[Latitude]])) *COS(RADIANS($Q$2-Table2248[[#This Row],[Longitude]]))) *3958.756</f>
        <v>9.2388710109045373</v>
      </c>
      <c r="N922" s="5">
        <f>Table22[[#This Row],[Permit Approval Date]]-Table22[[#This Row],[Permit Submitted Date]]</f>
        <v>21</v>
      </c>
    </row>
    <row r="923" spans="1:14">
      <c r="A923" t="str">
        <f>"Norman"</f>
        <v>Norman</v>
      </c>
      <c r="B923">
        <v>1</v>
      </c>
      <c r="D923">
        <v>1</v>
      </c>
      <c r="E923">
        <v>24</v>
      </c>
      <c r="F923" s="1">
        <v>43049</v>
      </c>
      <c r="G923" s="1">
        <v>43053</v>
      </c>
      <c r="H923">
        <v>5</v>
      </c>
      <c r="I923">
        <v>27.03</v>
      </c>
      <c r="J923">
        <v>5.18</v>
      </c>
      <c r="K923">
        <v>35.233924999999999</v>
      </c>
      <c r="L923">
        <v>-97.269214000000005</v>
      </c>
      <c r="M923" s="5">
        <f>ACOS(COS(RADIANS(90-$P$2)) *COS(RADIANS(90-Table2248[[#This Row],[Latitude]])) +SIN(RADIANS(90-$P$2)) *SIN(RADIANS(90-Table2248[[#This Row],[Latitude]])) *COS(RADIANS($Q$2-Table2248[[#This Row],[Longitude]]))) *3958.756</f>
        <v>10.196972675987457</v>
      </c>
      <c r="N923" s="5">
        <f>Table22[[#This Row],[Permit Approval Date]]-Table22[[#This Row],[Permit Submitted Date]]</f>
        <v>5</v>
      </c>
    </row>
    <row r="924" spans="1:14">
      <c r="A924" t="str">
        <f>"Norman"</f>
        <v>Norman</v>
      </c>
      <c r="B924">
        <v>1</v>
      </c>
      <c r="D924">
        <v>1</v>
      </c>
      <c r="E924">
        <v>24</v>
      </c>
      <c r="F924" s="1">
        <v>43066</v>
      </c>
      <c r="G924" s="1">
        <v>43073</v>
      </c>
      <c r="H924">
        <v>10</v>
      </c>
      <c r="I924">
        <v>66.5</v>
      </c>
      <c r="J924">
        <v>0</v>
      </c>
      <c r="K924">
        <v>35.324834499999994</v>
      </c>
      <c r="L924">
        <v>-96.840178399999999</v>
      </c>
      <c r="M924" s="5">
        <f>ACOS(COS(RADIANS(90-$P$2)) *COS(RADIANS(90-Table2248[[#This Row],[Latitude]])) +SIN(RADIANS(90-$P$2)) *SIN(RADIANS(90-Table2248[[#This Row],[Latitude]])) *COS(RADIANS($Q$2-Table2248[[#This Row],[Longitude]]))) *3958.756</f>
        <v>35.181869205571907</v>
      </c>
      <c r="N924" s="5">
        <f>Table22[[#This Row],[Permit Approval Date]]-Table22[[#This Row],[Permit Submitted Date]]</f>
        <v>22</v>
      </c>
    </row>
    <row r="925" spans="1:14" hidden="1">
      <c r="A925" t="str">
        <f>"Norman"</f>
        <v>Norman</v>
      </c>
      <c r="B925">
        <v>0</v>
      </c>
      <c r="D925">
        <v>1</v>
      </c>
      <c r="E925">
        <v>24</v>
      </c>
      <c r="F925" s="1">
        <v>43068</v>
      </c>
      <c r="G925" s="1">
        <v>43082</v>
      </c>
      <c r="H925">
        <v>3</v>
      </c>
      <c r="I925">
        <v>27.03</v>
      </c>
      <c r="J925">
        <v>0</v>
      </c>
      <c r="K925">
        <v>35.112937899999999</v>
      </c>
      <c r="L925">
        <v>-97.946161599999996</v>
      </c>
      <c r="M925" s="5">
        <f>ACOS(COS(RADIANS(90-$P$2)) *COS(RADIANS(90-Table2248[[#This Row],[Latitude]])) +SIN(RADIANS(90-$P$2)) *SIN(RADIANS(90-Table2248[[#This Row],[Latitude]])) *COS(RADIANS($Q$2-Table2248[[#This Row],[Longitude]]))) *3958.756</f>
        <v>28.942207529288897</v>
      </c>
      <c r="N925" s="5">
        <f>Table22[[#This Row],[Permit Approval Date]]-Table22[[#This Row],[Permit Submitted Date]]</f>
        <v>5</v>
      </c>
    </row>
    <row r="926" spans="1:14">
      <c r="A926" t="str">
        <f>"Norman"</f>
        <v>Norman</v>
      </c>
      <c r="B926">
        <v>1</v>
      </c>
      <c r="D926">
        <v>1</v>
      </c>
      <c r="E926">
        <v>24</v>
      </c>
      <c r="F926" s="1">
        <v>43080</v>
      </c>
      <c r="G926" s="1">
        <v>43080</v>
      </c>
      <c r="H926">
        <v>6</v>
      </c>
      <c r="I926">
        <v>54.170000000000009</v>
      </c>
      <c r="J926">
        <v>0</v>
      </c>
      <c r="K926">
        <v>35.1457731</v>
      </c>
      <c r="L926">
        <v>-97.694911900000008</v>
      </c>
      <c r="M926" s="5">
        <f>ACOS(COS(RADIANS(90-$P$2)) *COS(RADIANS(90-Table2248[[#This Row],[Latitude]])) +SIN(RADIANS(90-$P$2)) *SIN(RADIANS(90-Table2248[[#This Row],[Latitude]])) *COS(RADIANS($Q$2-Table2248[[#This Row],[Longitude]]))) *3958.756</f>
        <v>14.628354249935571</v>
      </c>
      <c r="N926" s="5">
        <f>Table22[[#This Row],[Permit Approval Date]]-Table22[[#This Row],[Permit Submitted Date]]</f>
        <v>0</v>
      </c>
    </row>
    <row r="927" spans="1:14">
      <c r="A927" t="str">
        <f>"Norman"</f>
        <v>Norman</v>
      </c>
      <c r="B927">
        <v>1</v>
      </c>
      <c r="D927">
        <v>1</v>
      </c>
      <c r="E927">
        <v>24</v>
      </c>
      <c r="F927" s="1">
        <v>43082</v>
      </c>
      <c r="G927" s="1">
        <v>43096</v>
      </c>
      <c r="H927">
        <v>4</v>
      </c>
      <c r="I927">
        <v>29.32</v>
      </c>
      <c r="J927">
        <v>2.7699999999999996</v>
      </c>
      <c r="K927">
        <v>35.193925</v>
      </c>
      <c r="L927">
        <v>-97.029213999999996</v>
      </c>
      <c r="M927" s="5">
        <f>ACOS(COS(RADIANS(90-$P$2)) *COS(RADIANS(90-Table2248[[#This Row],[Latitude]])) +SIN(RADIANS(90-$P$2)) *SIN(RADIANS(90-Table2248[[#This Row],[Latitude]])) *COS(RADIANS($Q$2-Table2248[[#This Row],[Longitude]]))) *3958.756</f>
        <v>23.581293156455043</v>
      </c>
      <c r="N927" s="5">
        <f>Table22[[#This Row],[Permit Approval Date]]-Table22[[#This Row],[Permit Submitted Date]]</f>
        <v>22</v>
      </c>
    </row>
    <row r="928" spans="1:14">
      <c r="A928" t="str">
        <f>"Norman"</f>
        <v>Norman</v>
      </c>
      <c r="B928">
        <v>1</v>
      </c>
      <c r="D928">
        <v>1</v>
      </c>
      <c r="E928">
        <v>24</v>
      </c>
      <c r="F928" s="1">
        <v>43087</v>
      </c>
      <c r="G928" s="1">
        <v>43088</v>
      </c>
      <c r="H928">
        <v>5</v>
      </c>
      <c r="I928">
        <v>47.83</v>
      </c>
      <c r="J928">
        <v>0</v>
      </c>
      <c r="K928">
        <v>35.028142000000003</v>
      </c>
      <c r="L928">
        <v>-97.255610999999988</v>
      </c>
      <c r="M928" s="5">
        <f>ACOS(COS(RADIANS(90-$P$2)) *COS(RADIANS(90-Table2248[[#This Row],[Latitude]])) +SIN(RADIANS(90-$P$2)) *SIN(RADIANS(90-Table2248[[#This Row],[Latitude]])) *COS(RADIANS($Q$2-Table2248[[#This Row],[Longitude]]))) *3958.756</f>
        <v>16.360536167469984</v>
      </c>
      <c r="N928" s="5">
        <f>Table22[[#This Row],[Permit Approval Date]]-Table22[[#This Row],[Permit Submitted Date]]</f>
        <v>0</v>
      </c>
    </row>
    <row r="929" spans="1:17" hidden="1">
      <c r="A929" t="str">
        <f>"Norman"</f>
        <v>Norman</v>
      </c>
      <c r="B929">
        <v>0</v>
      </c>
      <c r="C929">
        <v>1</v>
      </c>
      <c r="D929">
        <v>1</v>
      </c>
      <c r="E929">
        <v>24</v>
      </c>
      <c r="F929" s="1">
        <v>43088</v>
      </c>
      <c r="G929" s="1">
        <v>43088</v>
      </c>
      <c r="H929">
        <v>6</v>
      </c>
      <c r="I929">
        <v>40.480000000000004</v>
      </c>
      <c r="J929">
        <v>16.55</v>
      </c>
      <c r="K929">
        <v>34.902937899999998</v>
      </c>
      <c r="L929">
        <v>-97.886161600000008</v>
      </c>
      <c r="M929" s="5">
        <f>ACOS(COS(RADIANS(90-$P$2)) *COS(RADIANS(90-Table2248[[#This Row],[Latitude]])) +SIN(RADIANS(90-$P$2)) *SIN(RADIANS(90-Table2248[[#This Row],[Latitude]])) *COS(RADIANS($Q$2-Table2248[[#This Row],[Longitude]]))) *3958.756</f>
        <v>32.507095666015886</v>
      </c>
      <c r="N929" s="5">
        <f>Table22[[#This Row],[Permit Approval Date]]-Table22[[#This Row],[Permit Submitted Date]]</f>
        <v>0</v>
      </c>
    </row>
    <row r="930" spans="1:17">
      <c r="A930" t="str">
        <f>"Norman"</f>
        <v>Norman</v>
      </c>
      <c r="B930">
        <v>1</v>
      </c>
      <c r="D930">
        <v>1</v>
      </c>
      <c r="E930">
        <v>24</v>
      </c>
      <c r="F930" s="1">
        <v>43098</v>
      </c>
      <c r="G930" s="1">
        <v>43110</v>
      </c>
      <c r="H930">
        <v>5</v>
      </c>
      <c r="I930">
        <v>47.78</v>
      </c>
      <c r="J930">
        <v>0</v>
      </c>
      <c r="K930">
        <v>35.108142000000001</v>
      </c>
      <c r="L930">
        <v>-97.225610999999986</v>
      </c>
      <c r="M930" s="5">
        <f>ACOS(COS(RADIANS(90-$P$2)) *COS(RADIANS(90-Table2248[[#This Row],[Latitude]])) +SIN(RADIANS(90-$P$2)) *SIN(RADIANS(90-Table2248[[#This Row],[Latitude]])) *COS(RADIANS($Q$2-Table2248[[#This Row],[Longitude]]))) *3958.756</f>
        <v>14.200125910696551</v>
      </c>
      <c r="N930" s="5">
        <f>Table22[[#This Row],[Permit Approval Date]]-Table22[[#This Row],[Permit Submitted Date]]</f>
        <v>7</v>
      </c>
    </row>
    <row r="931" spans="1:17" hidden="1">
      <c r="A931" s="6"/>
      <c r="B931" s="6"/>
      <c r="C931" s="6"/>
      <c r="D931" s="6"/>
      <c r="E931" s="6"/>
      <c r="F931" s="7"/>
      <c r="G931" s="7"/>
      <c r="H931" s="6"/>
      <c r="I931" s="6"/>
      <c r="J931" s="6"/>
      <c r="K931" s="6"/>
      <c r="L931" s="6"/>
      <c r="M931" s="6"/>
      <c r="N931" s="6"/>
      <c r="O931" s="6"/>
      <c r="P931" s="6"/>
      <c r="Q931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Q931"/>
  <sheetViews>
    <sheetView workbookViewId="0">
      <selection activeCell="C2" sqref="C2:C930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3" max="13" width="10" customWidth="1"/>
    <col min="14" max="14" width="12.140625" customWidth="1"/>
    <col min="15" max="15" width="13.5703125" customWidth="1"/>
    <col min="16" max="16" width="10" customWidth="1"/>
    <col min="17" max="17" width="10.4257812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 hidden="1">
      <c r="A2" t="str">
        <f>"Norman"</f>
        <v>Norman</v>
      </c>
      <c r="B2">
        <v>0</v>
      </c>
      <c r="D2">
        <v>1</v>
      </c>
      <c r="E2">
        <v>14</v>
      </c>
      <c r="F2" s="1">
        <v>42376</v>
      </c>
      <c r="G2" s="1">
        <v>42381</v>
      </c>
      <c r="H2">
        <v>10</v>
      </c>
      <c r="I2">
        <v>72.5</v>
      </c>
      <c r="J2">
        <v>0</v>
      </c>
      <c r="K2">
        <v>35.192937899999997</v>
      </c>
      <c r="L2">
        <v>-97.396161599999999</v>
      </c>
      <c r="M2" s="5">
        <f>ACOS(COS(RADIANS(90-$P$2)) *COS(RADIANS(90-Table2249[[#This Row],[Latitude]])) +SIN(RADIANS(90-$P$2)) *SIN(RADIANS(90-Table2249[[#This Row],[Latitude]])) *COS(RADIANS($Q$2-Table2249[[#This Row],[Longitude]]))) *3958.756</f>
        <v>2.9897876398657939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 hidden="1">
      <c r="A3" t="str">
        <f>"Norman"</f>
        <v>Norman</v>
      </c>
      <c r="B3">
        <v>0</v>
      </c>
      <c r="D3">
        <v>1</v>
      </c>
      <c r="E3">
        <v>14</v>
      </c>
      <c r="F3" s="1">
        <v>42389</v>
      </c>
      <c r="G3" s="1">
        <v>42389</v>
      </c>
      <c r="H3">
        <v>7</v>
      </c>
      <c r="I3">
        <v>57.5</v>
      </c>
      <c r="J3">
        <v>0</v>
      </c>
      <c r="K3">
        <v>34.902937899999998</v>
      </c>
      <c r="L3">
        <v>-97.376161600000003</v>
      </c>
      <c r="M3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3" s="5">
        <f>Table22[[#This Row],[Permit Approval Date]]-Table22[[#This Row],[Permit Submitted Date]]</f>
        <v>19</v>
      </c>
    </row>
    <row r="4" spans="1:17" hidden="1">
      <c r="A4" t="str">
        <f>"Norman"</f>
        <v>Norman</v>
      </c>
      <c r="B4">
        <v>0</v>
      </c>
      <c r="D4">
        <v>1</v>
      </c>
      <c r="E4">
        <v>14</v>
      </c>
      <c r="F4" s="1">
        <v>42390</v>
      </c>
      <c r="G4" s="1">
        <v>42397</v>
      </c>
      <c r="H4">
        <v>3</v>
      </c>
      <c r="I4">
        <v>24</v>
      </c>
      <c r="J4">
        <v>0</v>
      </c>
      <c r="K4">
        <v>35.112937899999999</v>
      </c>
      <c r="L4">
        <v>-97.386161600000008</v>
      </c>
      <c r="M4" s="5">
        <f>ACOS(COS(RADIANS(90-$P$2)) *COS(RADIANS(90-Table2249[[#This Row],[Latitude]])) +SIN(RADIANS(90-$P$2)) *SIN(RADIANS(90-Table2249[[#This Row],[Latitude]])) *COS(RADIANS($Q$2-Table2249[[#This Row],[Longitude]]))) *3958.756</f>
        <v>7.2848211017391202</v>
      </c>
      <c r="N4" s="5">
        <f>Table22[[#This Row],[Permit Approval Date]]-Table22[[#This Row],[Permit Submitted Date]]</f>
        <v>14</v>
      </c>
    </row>
    <row r="5" spans="1:17" hidden="1">
      <c r="A5" t="str">
        <f>"Norman"</f>
        <v>Norman</v>
      </c>
      <c r="B5">
        <v>0</v>
      </c>
      <c r="D5">
        <v>1</v>
      </c>
      <c r="E5">
        <v>14</v>
      </c>
      <c r="F5" s="1">
        <v>42424</v>
      </c>
      <c r="G5" s="1">
        <v>42438</v>
      </c>
      <c r="H5">
        <v>3</v>
      </c>
      <c r="I5">
        <v>36</v>
      </c>
      <c r="J5">
        <v>0</v>
      </c>
      <c r="K5">
        <v>35.702937899999995</v>
      </c>
      <c r="L5">
        <v>-97.4261616</v>
      </c>
      <c r="M5" s="5">
        <f>ACOS(COS(RADIANS(90-$P$2)) *COS(RADIANS(90-Table2249[[#This Row],[Latitude]])) +SIN(RADIANS(90-$P$2)) *SIN(RADIANS(90-Table2249[[#This Row],[Latitude]])) *COS(RADIANS($Q$2-Table2249[[#This Row],[Longitude]]))) *3958.756</f>
        <v>34.349627017789345</v>
      </c>
      <c r="N5" s="5">
        <f>Table22[[#This Row],[Permit Approval Date]]-Table22[[#This Row],[Permit Submitted Date]]</f>
        <v>10</v>
      </c>
    </row>
    <row r="6" spans="1:17" hidden="1">
      <c r="A6" t="str">
        <f>"Norman"</f>
        <v>Norman</v>
      </c>
      <c r="B6">
        <v>0</v>
      </c>
      <c r="D6">
        <v>1</v>
      </c>
      <c r="E6">
        <v>14</v>
      </c>
      <c r="F6" s="1">
        <v>42425</v>
      </c>
      <c r="G6" s="1">
        <v>42433</v>
      </c>
      <c r="H6">
        <v>3</v>
      </c>
      <c r="I6">
        <v>29</v>
      </c>
      <c r="J6">
        <v>0</v>
      </c>
      <c r="K6">
        <v>35.602937899999993</v>
      </c>
      <c r="L6">
        <v>-97.566161600000001</v>
      </c>
      <c r="M6" s="5">
        <f>ACOS(COS(RADIANS(90-$P$2)) *COS(RADIANS(90-Table2249[[#This Row],[Latitude]])) +SIN(RADIANS(90-$P$2)) *SIN(RADIANS(90-Table2249[[#This Row],[Latitude]])) *COS(RADIANS($Q$2-Table2249[[#This Row],[Longitude]]))) *3958.756</f>
        <v>28.23532465775164</v>
      </c>
      <c r="N6" s="5">
        <f>Table22[[#This Row],[Permit Approval Date]]-Table22[[#This Row],[Permit Submitted Date]]</f>
        <v>6</v>
      </c>
    </row>
    <row r="7" spans="1:17" hidden="1">
      <c r="A7" t="str">
        <f>"Norman"</f>
        <v>Norman</v>
      </c>
      <c r="B7">
        <v>0</v>
      </c>
      <c r="D7">
        <v>1</v>
      </c>
      <c r="E7">
        <v>14</v>
      </c>
      <c r="F7" s="1">
        <v>42443</v>
      </c>
      <c r="G7" s="1">
        <v>42443</v>
      </c>
      <c r="H7">
        <v>3</v>
      </c>
      <c r="I7">
        <v>24</v>
      </c>
      <c r="J7">
        <v>0</v>
      </c>
      <c r="K7">
        <v>35.472937899999998</v>
      </c>
      <c r="L7">
        <v>-97.026161599999995</v>
      </c>
      <c r="M7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7" s="5">
        <f>Table22[[#This Row],[Permit Approval Date]]-Table22[[#This Row],[Permit Submitted Date]]</f>
        <v>13</v>
      </c>
    </row>
    <row r="8" spans="1:17">
      <c r="A8" t="str">
        <f>"Norman"</f>
        <v>Norman</v>
      </c>
      <c r="B8">
        <v>0</v>
      </c>
      <c r="C8">
        <v>1</v>
      </c>
      <c r="D8">
        <v>1</v>
      </c>
      <c r="E8">
        <v>14</v>
      </c>
      <c r="F8" s="1">
        <v>42446</v>
      </c>
      <c r="G8" s="1">
        <v>42453</v>
      </c>
      <c r="H8">
        <v>9</v>
      </c>
      <c r="I8">
        <v>59</v>
      </c>
      <c r="J8">
        <v>19</v>
      </c>
      <c r="K8">
        <v>35.262937899999997</v>
      </c>
      <c r="L8">
        <v>-97.806161599999996</v>
      </c>
      <c r="M8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8" s="5">
        <f>Table22[[#This Row],[Permit Approval Date]]-Table22[[#This Row],[Permit Submitted Date]]</f>
        <v>12</v>
      </c>
    </row>
    <row r="9" spans="1:17" hidden="1">
      <c r="A9" t="str">
        <f>"Norman"</f>
        <v>Norman</v>
      </c>
      <c r="B9">
        <v>0</v>
      </c>
      <c r="D9">
        <v>1</v>
      </c>
      <c r="E9">
        <v>14</v>
      </c>
      <c r="F9" s="1">
        <v>42446</v>
      </c>
      <c r="G9" s="1">
        <v>42446</v>
      </c>
      <c r="H9">
        <v>4</v>
      </c>
      <c r="I9">
        <v>38</v>
      </c>
      <c r="J9">
        <v>0</v>
      </c>
      <c r="K9">
        <v>34.962937899999993</v>
      </c>
      <c r="L9">
        <v>-97.966161600000007</v>
      </c>
      <c r="M9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9" s="5">
        <f>Table22[[#This Row],[Permit Approval Date]]-Table22[[#This Row],[Permit Submitted Date]]</f>
        <v>8</v>
      </c>
    </row>
    <row r="10" spans="1:17" hidden="1">
      <c r="A10" t="str">
        <f>"Norman"</f>
        <v>Norman</v>
      </c>
      <c r="B10">
        <v>0</v>
      </c>
      <c r="D10">
        <v>1</v>
      </c>
      <c r="E10">
        <v>14</v>
      </c>
      <c r="F10" s="1">
        <v>42450</v>
      </c>
      <c r="G10" s="1">
        <v>42450</v>
      </c>
      <c r="H10">
        <v>10</v>
      </c>
      <c r="I10">
        <v>76.5</v>
      </c>
      <c r="J10">
        <v>0</v>
      </c>
      <c r="K10">
        <v>35.232937899999996</v>
      </c>
      <c r="L10">
        <v>-96.766161600000004</v>
      </c>
      <c r="M10" s="5">
        <f>ACOS(COS(RADIANS(90-$P$2)) *COS(RADIANS(90-Table2249[[#This Row],[Latitude]])) +SIN(RADIANS(90-$P$2)) *SIN(RADIANS(90-Table2249[[#This Row],[Latitude]])) *COS(RADIANS($Q$2-Table2249[[#This Row],[Longitude]]))) *3958.756</f>
        <v>38.45365658253624</v>
      </c>
      <c r="N10" s="5">
        <f>Table22[[#This Row],[Permit Approval Date]]-Table22[[#This Row],[Permit Submitted Date]]</f>
        <v>9</v>
      </c>
    </row>
    <row r="11" spans="1:17" hidden="1">
      <c r="A11" t="str">
        <f>"Norman"</f>
        <v>Norman</v>
      </c>
      <c r="B11">
        <v>0</v>
      </c>
      <c r="D11">
        <v>1</v>
      </c>
      <c r="E11">
        <v>14</v>
      </c>
      <c r="F11" s="1">
        <v>42478</v>
      </c>
      <c r="G11" s="1">
        <v>42478</v>
      </c>
      <c r="H11">
        <v>5</v>
      </c>
      <c r="I11">
        <v>52</v>
      </c>
      <c r="J11">
        <v>0</v>
      </c>
      <c r="K11">
        <v>34.902937899999998</v>
      </c>
      <c r="L11">
        <v>-97.886161600000008</v>
      </c>
      <c r="M11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1" s="5">
        <f>Table22[[#This Row],[Permit Approval Date]]-Table22[[#This Row],[Permit Submitted Date]]</f>
        <v>7</v>
      </c>
    </row>
    <row r="12" spans="1:17" hidden="1">
      <c r="A12" t="str">
        <f>"Norman"</f>
        <v>Norman</v>
      </c>
      <c r="B12">
        <v>0</v>
      </c>
      <c r="D12">
        <v>1</v>
      </c>
      <c r="E12">
        <v>14</v>
      </c>
      <c r="F12" s="1">
        <v>42482</v>
      </c>
      <c r="G12" s="1">
        <v>42488</v>
      </c>
      <c r="H12">
        <v>7</v>
      </c>
      <c r="I12">
        <v>50</v>
      </c>
      <c r="J12">
        <v>0</v>
      </c>
      <c r="K12">
        <v>35.482937899999996</v>
      </c>
      <c r="L12">
        <v>-97.206161600000001</v>
      </c>
      <c r="M12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12" s="5">
        <f>Table22[[#This Row],[Permit Approval Date]]-Table22[[#This Row],[Permit Submitted Date]]</f>
        <v>9</v>
      </c>
    </row>
    <row r="13" spans="1:17">
      <c r="A13" t="str">
        <f>"Norman"</f>
        <v>Norman</v>
      </c>
      <c r="B13">
        <v>0</v>
      </c>
      <c r="C13">
        <v>1</v>
      </c>
      <c r="D13">
        <v>1</v>
      </c>
      <c r="E13">
        <v>14</v>
      </c>
      <c r="F13" s="1">
        <v>42493</v>
      </c>
      <c r="G13" s="1">
        <v>42494</v>
      </c>
      <c r="H13">
        <v>5</v>
      </c>
      <c r="I13">
        <v>32</v>
      </c>
      <c r="J13">
        <v>9</v>
      </c>
      <c r="K13">
        <v>35.232937899999996</v>
      </c>
      <c r="L13">
        <v>-97.1761616</v>
      </c>
      <c r="M13" s="5">
        <f>ACOS(COS(RADIANS(90-$P$2)) *COS(RADIANS(90-Table2249[[#This Row],[Latitude]])) +SIN(RADIANS(90-$P$2)) *SIN(RADIANS(90-Table2249[[#This Row],[Latitude]])) *COS(RADIANS($Q$2-Table2249[[#This Row],[Longitude]]))) *3958.756</f>
        <v>15.378616388051286</v>
      </c>
      <c r="N13" s="5">
        <f>Table22[[#This Row],[Permit Approval Date]]-Table22[[#This Row],[Permit Submitted Date]]</f>
        <v>9</v>
      </c>
    </row>
    <row r="14" spans="1:17" hidden="1">
      <c r="A14" t="str">
        <f>"Norman"</f>
        <v>Norman</v>
      </c>
      <c r="B14">
        <v>0</v>
      </c>
      <c r="D14">
        <v>1</v>
      </c>
      <c r="E14">
        <v>14</v>
      </c>
      <c r="F14" s="1">
        <v>42494</v>
      </c>
      <c r="G14" s="1">
        <v>42494</v>
      </c>
      <c r="H14">
        <v>4</v>
      </c>
      <c r="I14">
        <v>32</v>
      </c>
      <c r="J14">
        <v>0</v>
      </c>
      <c r="K14">
        <v>35.032937899999993</v>
      </c>
      <c r="L14">
        <v>-97.296161600000005</v>
      </c>
      <c r="M14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14" s="5">
        <f>Table22[[#This Row],[Permit Approval Date]]-Table22[[#This Row],[Permit Submitted Date]]</f>
        <v>0</v>
      </c>
    </row>
    <row r="15" spans="1:17" hidden="1">
      <c r="A15" t="str">
        <f>"Norman"</f>
        <v>Norman</v>
      </c>
      <c r="B15">
        <v>0</v>
      </c>
      <c r="D15">
        <v>1</v>
      </c>
      <c r="E15">
        <v>14</v>
      </c>
      <c r="F15" s="1">
        <v>42499</v>
      </c>
      <c r="G15" s="1">
        <v>42507</v>
      </c>
      <c r="H15">
        <v>4</v>
      </c>
      <c r="I15">
        <v>32</v>
      </c>
      <c r="J15">
        <v>0</v>
      </c>
      <c r="K15">
        <v>35.082937899999997</v>
      </c>
      <c r="L15">
        <v>-97.396161599999999</v>
      </c>
      <c r="M15" s="5">
        <f>ACOS(COS(RADIANS(90-$P$2)) *COS(RADIANS(90-Table2249[[#This Row],[Latitude]])) +SIN(RADIANS(90-$P$2)) *SIN(RADIANS(90-Table2249[[#This Row],[Latitude]])) *COS(RADIANS($Q$2-Table2249[[#This Row],[Longitude]]))) *3958.756</f>
        <v>8.9724500048267775</v>
      </c>
      <c r="N15" s="5">
        <f>Table22[[#This Row],[Permit Approval Date]]-Table22[[#This Row],[Permit Submitted Date]]</f>
        <v>2</v>
      </c>
    </row>
    <row r="16" spans="1:17" hidden="1">
      <c r="A16" t="str">
        <f>"Norman"</f>
        <v>Norman</v>
      </c>
      <c r="B16">
        <v>0</v>
      </c>
      <c r="D16">
        <v>1</v>
      </c>
      <c r="E16">
        <v>14</v>
      </c>
      <c r="F16" s="1">
        <v>42528</v>
      </c>
      <c r="G16" s="1">
        <v>42528</v>
      </c>
      <c r="H16">
        <v>6</v>
      </c>
      <c r="I16">
        <v>48.75</v>
      </c>
      <c r="J16">
        <v>0</v>
      </c>
      <c r="K16">
        <v>34.902937899999998</v>
      </c>
      <c r="L16">
        <v>-97.886161600000008</v>
      </c>
      <c r="M16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6" s="5">
        <f>Table22[[#This Row],[Permit Approval Date]]-Table22[[#This Row],[Permit Submitted Date]]</f>
        <v>9</v>
      </c>
    </row>
    <row r="17" spans="1:14" hidden="1">
      <c r="A17" t="str">
        <f>"Norman"</f>
        <v>Norman</v>
      </c>
      <c r="B17">
        <v>0</v>
      </c>
      <c r="D17">
        <v>1</v>
      </c>
      <c r="E17">
        <v>14</v>
      </c>
      <c r="F17" s="1">
        <v>42551</v>
      </c>
      <c r="G17" s="1">
        <v>42563</v>
      </c>
      <c r="H17">
        <v>8</v>
      </c>
      <c r="I17">
        <v>63</v>
      </c>
      <c r="J17">
        <v>0</v>
      </c>
      <c r="K17">
        <v>35.042937899999998</v>
      </c>
      <c r="L17">
        <v>-97.486161600000003</v>
      </c>
      <c r="M17" s="5">
        <f>ACOS(COS(RADIANS(90-$P$2)) *COS(RADIANS(90-Table2249[[#This Row],[Latitude]])) +SIN(RADIANS(90-$P$2)) *SIN(RADIANS(90-Table2249[[#This Row],[Latitude]])) *COS(RADIANS($Q$2-Table2249[[#This Row],[Longitude]]))) *3958.756</f>
        <v>11.490650529451814</v>
      </c>
      <c r="N17" s="5">
        <f>Table22[[#This Row],[Permit Approval Date]]-Table22[[#This Row],[Permit Submitted Date]]</f>
        <v>3</v>
      </c>
    </row>
    <row r="18" spans="1:14" hidden="1">
      <c r="A18" t="str">
        <f>"Norman"</f>
        <v>Norman</v>
      </c>
      <c r="B18">
        <v>0</v>
      </c>
      <c r="D18">
        <v>1</v>
      </c>
      <c r="E18">
        <v>14</v>
      </c>
      <c r="F18" s="1">
        <v>42557</v>
      </c>
      <c r="G18" s="1">
        <v>42557</v>
      </c>
      <c r="H18">
        <v>7</v>
      </c>
      <c r="I18">
        <v>45</v>
      </c>
      <c r="J18">
        <v>0</v>
      </c>
      <c r="K18">
        <v>34.902937899999998</v>
      </c>
      <c r="L18">
        <v>-97.886161600000008</v>
      </c>
      <c r="M18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8" s="5">
        <f>Table22[[#This Row],[Permit Approval Date]]-Table22[[#This Row],[Permit Submitted Date]]</f>
        <v>2</v>
      </c>
    </row>
    <row r="19" spans="1:14" hidden="1">
      <c r="A19" t="str">
        <f>"Norman"</f>
        <v>Norman</v>
      </c>
      <c r="B19">
        <v>0</v>
      </c>
      <c r="D19">
        <v>1</v>
      </c>
      <c r="E19">
        <v>14</v>
      </c>
      <c r="F19" s="1">
        <v>42559</v>
      </c>
      <c r="G19" s="1">
        <v>42563</v>
      </c>
      <c r="H19">
        <v>7</v>
      </c>
      <c r="I19">
        <v>49.5</v>
      </c>
      <c r="J19">
        <v>0</v>
      </c>
      <c r="K19">
        <v>34.942937899999997</v>
      </c>
      <c r="L19">
        <v>-97.766161600000004</v>
      </c>
      <c r="M19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19" s="5">
        <f>Table22[[#This Row],[Permit Approval Date]]-Table22[[#This Row],[Permit Submitted Date]]</f>
        <v>0</v>
      </c>
    </row>
    <row r="20" spans="1:14" hidden="1">
      <c r="A20" t="str">
        <f>"Norman"</f>
        <v>Norman</v>
      </c>
      <c r="B20">
        <v>0</v>
      </c>
      <c r="D20">
        <v>1</v>
      </c>
      <c r="E20">
        <v>14</v>
      </c>
      <c r="F20" s="1">
        <v>42564</v>
      </c>
      <c r="G20" s="1">
        <v>42564</v>
      </c>
      <c r="H20">
        <v>8</v>
      </c>
      <c r="I20">
        <v>50.5</v>
      </c>
      <c r="J20">
        <v>0</v>
      </c>
      <c r="K20">
        <v>35.232937899999996</v>
      </c>
      <c r="L20">
        <v>-97.006161599999999</v>
      </c>
      <c r="M20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20" s="5">
        <f>Table22[[#This Row],[Permit Approval Date]]-Table22[[#This Row],[Permit Submitted Date]]</f>
        <v>0</v>
      </c>
    </row>
    <row r="21" spans="1:14" hidden="1">
      <c r="A21" t="str">
        <f>"Norman"</f>
        <v>Norman</v>
      </c>
      <c r="B21">
        <v>0</v>
      </c>
      <c r="D21">
        <v>1</v>
      </c>
      <c r="E21">
        <v>14</v>
      </c>
      <c r="F21" s="1">
        <v>42576</v>
      </c>
      <c r="G21" s="1">
        <v>42576</v>
      </c>
      <c r="H21">
        <v>4</v>
      </c>
      <c r="I21">
        <v>39</v>
      </c>
      <c r="J21">
        <v>0</v>
      </c>
      <c r="K21">
        <v>34.832937899999997</v>
      </c>
      <c r="L21">
        <v>-97.956161600000001</v>
      </c>
      <c r="M21" s="5">
        <f>ACOS(COS(RADIANS(90-$P$2)) *COS(RADIANS(90-Table2249[[#This Row],[Latitude]])) +SIN(RADIANS(90-$P$2)) *SIN(RADIANS(90-Table2249[[#This Row],[Latitude]])) *COS(RADIANS($Q$2-Table2249[[#This Row],[Longitude]]))) *3958.756</f>
        <v>38.677371585741092</v>
      </c>
      <c r="N21" s="5">
        <f>Table22[[#This Row],[Permit Approval Date]]-Table22[[#This Row],[Permit Submitted Date]]</f>
        <v>15</v>
      </c>
    </row>
    <row r="22" spans="1:14">
      <c r="A22" t="str">
        <f>"Norman"</f>
        <v>Norman</v>
      </c>
      <c r="B22">
        <v>1</v>
      </c>
      <c r="C22">
        <v>1</v>
      </c>
      <c r="D22">
        <v>1</v>
      </c>
      <c r="E22">
        <v>14</v>
      </c>
      <c r="F22" s="1">
        <v>42578</v>
      </c>
      <c r="G22" s="1">
        <v>42591</v>
      </c>
      <c r="H22">
        <v>16</v>
      </c>
      <c r="I22">
        <v>126.58</v>
      </c>
      <c r="J22">
        <v>10.53</v>
      </c>
      <c r="K22">
        <v>35.1802961</v>
      </c>
      <c r="L22">
        <v>-96.506200199999995</v>
      </c>
      <c r="M22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22" s="5">
        <f>Table22[[#This Row],[Permit Approval Date]]-Table22[[#This Row],[Permit Submitted Date]]</f>
        <v>15</v>
      </c>
    </row>
    <row r="23" spans="1:14" hidden="1">
      <c r="A23" t="str">
        <f>"Norman"</f>
        <v>Norman</v>
      </c>
      <c r="B23">
        <v>1</v>
      </c>
      <c r="D23">
        <v>1</v>
      </c>
      <c r="E23">
        <v>14</v>
      </c>
      <c r="F23" s="1">
        <v>42611</v>
      </c>
      <c r="G23" s="1">
        <v>42632</v>
      </c>
      <c r="H23">
        <v>22</v>
      </c>
      <c r="I23">
        <v>149.99</v>
      </c>
      <c r="J23">
        <v>1.05</v>
      </c>
      <c r="K23">
        <v>35.1802961</v>
      </c>
      <c r="L23">
        <v>-96.506200199999995</v>
      </c>
      <c r="M23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23" s="5">
        <f>Table22[[#This Row],[Permit Approval Date]]-Table22[[#This Row],[Permit Submitted Date]]</f>
        <v>9</v>
      </c>
    </row>
    <row r="24" spans="1:14" hidden="1">
      <c r="A24" t="str">
        <f>"Norman"</f>
        <v>Norman</v>
      </c>
      <c r="B24">
        <v>0</v>
      </c>
      <c r="D24">
        <v>1</v>
      </c>
      <c r="E24">
        <v>14</v>
      </c>
      <c r="F24" s="1">
        <v>42625</v>
      </c>
      <c r="G24" s="1">
        <v>42625</v>
      </c>
      <c r="H24">
        <v>3</v>
      </c>
      <c r="I24">
        <v>30.06</v>
      </c>
      <c r="J24">
        <v>0</v>
      </c>
      <c r="K24">
        <v>34.902937899999998</v>
      </c>
      <c r="L24">
        <v>-97.886161600000008</v>
      </c>
      <c r="M24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24" s="5">
        <f>Table22[[#This Row],[Permit Approval Date]]-Table22[[#This Row],[Permit Submitted Date]]</f>
        <v>6</v>
      </c>
    </row>
    <row r="25" spans="1:14" hidden="1">
      <c r="A25" t="str">
        <f>"Norman"</f>
        <v>Norman</v>
      </c>
      <c r="B25">
        <v>0</v>
      </c>
      <c r="D25">
        <v>1</v>
      </c>
      <c r="E25">
        <v>14</v>
      </c>
      <c r="F25" s="1">
        <v>42650</v>
      </c>
      <c r="G25" s="1">
        <v>42650</v>
      </c>
      <c r="H25">
        <v>3</v>
      </c>
      <c r="I25">
        <v>25.4</v>
      </c>
      <c r="J25">
        <v>0</v>
      </c>
      <c r="K25">
        <v>35.152937899999998</v>
      </c>
      <c r="L25">
        <v>-97.236161600000003</v>
      </c>
      <c r="M25" s="5">
        <f>ACOS(COS(RADIANS(90-$P$2)) *COS(RADIANS(90-Table2249[[#This Row],[Latitude]])) +SIN(RADIANS(90-$P$2)) *SIN(RADIANS(90-Table2249[[#This Row],[Latitude]])) *COS(RADIANS($Q$2-Table2249[[#This Row],[Longitude]]))) *3958.756</f>
        <v>12.439282911481813</v>
      </c>
      <c r="N25" s="5">
        <f>Table22[[#This Row],[Permit Approval Date]]-Table22[[#This Row],[Permit Submitted Date]]</f>
        <v>5</v>
      </c>
    </row>
    <row r="26" spans="1:14" hidden="1">
      <c r="A26" t="str">
        <f>"Norman"</f>
        <v>Norman</v>
      </c>
      <c r="B26">
        <v>0</v>
      </c>
      <c r="D26">
        <v>1</v>
      </c>
      <c r="E26">
        <v>14</v>
      </c>
      <c r="F26" s="1">
        <v>42690</v>
      </c>
      <c r="G26" s="1">
        <v>42690</v>
      </c>
      <c r="H26">
        <v>4</v>
      </c>
      <c r="I26">
        <v>31.2</v>
      </c>
      <c r="J26">
        <v>0</v>
      </c>
      <c r="K26">
        <v>36.262937899999997</v>
      </c>
      <c r="L26">
        <v>-97.766161600000004</v>
      </c>
      <c r="M26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26" s="5">
        <f>Table22[[#This Row],[Permit Approval Date]]-Table22[[#This Row],[Permit Submitted Date]]</f>
        <v>12</v>
      </c>
    </row>
    <row r="27" spans="1:14" hidden="1">
      <c r="A27" t="str">
        <f>"Norman"</f>
        <v>Norman</v>
      </c>
      <c r="B27">
        <v>0</v>
      </c>
      <c r="D27">
        <v>1</v>
      </c>
      <c r="E27">
        <v>14</v>
      </c>
      <c r="F27" s="1">
        <v>42702</v>
      </c>
      <c r="G27" s="1">
        <v>42706</v>
      </c>
      <c r="H27">
        <v>8</v>
      </c>
      <c r="I27">
        <v>52.529999999999994</v>
      </c>
      <c r="J27">
        <v>0</v>
      </c>
      <c r="K27">
        <v>35.022937899999995</v>
      </c>
      <c r="L27">
        <v>-97.396161599999999</v>
      </c>
      <c r="M27" s="5">
        <f>ACOS(COS(RADIANS(90-$P$2)) *COS(RADIANS(90-Table2249[[#This Row],[Latitude]])) +SIN(RADIANS(90-$P$2)) *SIN(RADIANS(90-Table2249[[#This Row],[Latitude]])) *COS(RADIANS($Q$2-Table2249[[#This Row],[Longitude]]))) *3958.756</f>
        <v>12.970525111871465</v>
      </c>
      <c r="N27" s="5">
        <f>Table22[[#This Row],[Permit Approval Date]]-Table22[[#This Row],[Permit Submitted Date]]</f>
        <v>5</v>
      </c>
    </row>
    <row r="28" spans="1:14" hidden="1">
      <c r="A28" t="str">
        <f>"Norman"</f>
        <v>Norman</v>
      </c>
      <c r="B28">
        <v>0</v>
      </c>
      <c r="D28">
        <v>1</v>
      </c>
      <c r="E28">
        <v>14</v>
      </c>
      <c r="F28" s="1">
        <v>42716</v>
      </c>
      <c r="G28" s="1">
        <v>42724</v>
      </c>
      <c r="H28">
        <v>8</v>
      </c>
      <c r="I28">
        <v>45.69</v>
      </c>
      <c r="J28">
        <v>7.93</v>
      </c>
      <c r="K28">
        <v>35.242937899999994</v>
      </c>
      <c r="L28">
        <v>-97.226161599999998</v>
      </c>
      <c r="M28" s="5">
        <f>ACOS(COS(RADIANS(90-$P$2)) *COS(RADIANS(90-Table2249[[#This Row],[Latitude]])) +SIN(RADIANS(90-$P$2)) *SIN(RADIANS(90-Table2249[[#This Row],[Latitude]])) *COS(RADIANS($Q$2-Table2249[[#This Row],[Longitude]]))) *3958.756</f>
        <v>12.701181611774436</v>
      </c>
      <c r="N28" s="5">
        <f>Table22[[#This Row],[Permit Approval Date]]-Table22[[#This Row],[Permit Submitted Date]]</f>
        <v>0</v>
      </c>
    </row>
    <row r="29" spans="1:14" hidden="1">
      <c r="A29" t="str">
        <f>"Norman"</f>
        <v>Norman</v>
      </c>
      <c r="B29">
        <v>0</v>
      </c>
      <c r="D29">
        <v>1</v>
      </c>
      <c r="E29">
        <v>14</v>
      </c>
      <c r="F29" s="1">
        <v>42719</v>
      </c>
      <c r="G29" s="1">
        <v>42719</v>
      </c>
      <c r="H29">
        <v>4</v>
      </c>
      <c r="I29">
        <v>28.92</v>
      </c>
      <c r="J29">
        <v>0</v>
      </c>
      <c r="K29">
        <v>34.992937899999994</v>
      </c>
      <c r="L29">
        <v>-97.256161599999999</v>
      </c>
      <c r="M29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29" s="5">
        <f>Table22[[#This Row],[Permit Approval Date]]-Table22[[#This Row],[Permit Submitted Date]]</f>
        <v>0</v>
      </c>
    </row>
    <row r="30" spans="1:14" hidden="1">
      <c r="A30" t="str">
        <f>"Norman"</f>
        <v>Norman</v>
      </c>
      <c r="B30">
        <v>1</v>
      </c>
      <c r="D30">
        <v>1</v>
      </c>
      <c r="E30">
        <v>14</v>
      </c>
      <c r="F30" s="1">
        <v>42780</v>
      </c>
      <c r="G30" s="1">
        <v>42780</v>
      </c>
      <c r="H30">
        <v>7</v>
      </c>
      <c r="I30">
        <v>43.11</v>
      </c>
      <c r="J30">
        <v>4.92</v>
      </c>
      <c r="K30">
        <v>35.260556999999999</v>
      </c>
      <c r="L30">
        <v>-97.540181399999994</v>
      </c>
      <c r="M30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30" s="5">
        <f>Table22[[#This Row],[Permit Approval Date]]-Table22[[#This Row],[Permit Submitted Date]]</f>
        <v>0</v>
      </c>
    </row>
    <row r="31" spans="1:14" hidden="1">
      <c r="A31" t="str">
        <f>"Norman"</f>
        <v>Norman</v>
      </c>
      <c r="B31">
        <v>0</v>
      </c>
      <c r="D31">
        <v>1</v>
      </c>
      <c r="E31">
        <v>14</v>
      </c>
      <c r="F31" s="1">
        <v>42811</v>
      </c>
      <c r="G31" s="1">
        <v>42814</v>
      </c>
      <c r="H31">
        <v>3</v>
      </c>
      <c r="I31">
        <v>18.47</v>
      </c>
      <c r="J31">
        <v>0</v>
      </c>
      <c r="K31">
        <v>35.232937899999996</v>
      </c>
      <c r="L31">
        <v>-97.1761616</v>
      </c>
      <c r="M31" s="5">
        <f>ACOS(COS(RADIANS(90-$P$2)) *COS(RADIANS(90-Table2249[[#This Row],[Latitude]])) +SIN(RADIANS(90-$P$2)) *SIN(RADIANS(90-Table2249[[#This Row],[Latitude]])) *COS(RADIANS($Q$2-Table2249[[#This Row],[Longitude]]))) *3958.756</f>
        <v>15.378616388051286</v>
      </c>
      <c r="N31" s="5">
        <f>Table22[[#This Row],[Permit Approval Date]]-Table22[[#This Row],[Permit Submitted Date]]</f>
        <v>0</v>
      </c>
    </row>
    <row r="32" spans="1:14" hidden="1">
      <c r="A32" t="str">
        <f>"Norman"</f>
        <v>Norman</v>
      </c>
      <c r="B32">
        <v>1</v>
      </c>
      <c r="D32">
        <v>1</v>
      </c>
      <c r="E32">
        <v>14</v>
      </c>
      <c r="F32" s="1">
        <v>42815</v>
      </c>
      <c r="G32" s="1">
        <v>42838</v>
      </c>
      <c r="H32">
        <v>5</v>
      </c>
      <c r="I32">
        <v>32.46</v>
      </c>
      <c r="J32">
        <v>5.05</v>
      </c>
      <c r="K32">
        <v>35.260296100000005</v>
      </c>
      <c r="L32">
        <v>-96.546200200000015</v>
      </c>
      <c r="M32" s="5">
        <f>ACOS(COS(RADIANS(90-$P$2)) *COS(RADIANS(90-Table2249[[#This Row],[Latitude]])) +SIN(RADIANS(90-$P$2)) *SIN(RADIANS(90-Table2249[[#This Row],[Latitude]])) *COS(RADIANS($Q$2-Table2249[[#This Row],[Longitude]]))) *3958.756</f>
        <v>50.953960558140352</v>
      </c>
      <c r="N32" s="5">
        <f>Table22[[#This Row],[Permit Approval Date]]-Table22[[#This Row],[Permit Submitted Date]]</f>
        <v>0</v>
      </c>
    </row>
    <row r="33" spans="1:14" hidden="1">
      <c r="A33" t="str">
        <f>"Norman"</f>
        <v>Norman</v>
      </c>
      <c r="B33">
        <v>1</v>
      </c>
      <c r="D33">
        <v>1</v>
      </c>
      <c r="E33">
        <v>14</v>
      </c>
      <c r="F33" s="1">
        <v>42818</v>
      </c>
      <c r="G33" s="1">
        <v>42839</v>
      </c>
      <c r="H33">
        <v>18</v>
      </c>
      <c r="I33">
        <v>102.04</v>
      </c>
      <c r="J33">
        <v>1.28</v>
      </c>
      <c r="K33">
        <v>35.210556999999994</v>
      </c>
      <c r="L33">
        <v>-97.610181400000016</v>
      </c>
      <c r="M33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33" s="5">
        <f>Table22[[#This Row],[Permit Approval Date]]-Table22[[#This Row],[Permit Submitted Date]]</f>
        <v>8</v>
      </c>
    </row>
    <row r="34" spans="1:14" hidden="1">
      <c r="A34" t="str">
        <f>"Norman"</f>
        <v>Norman</v>
      </c>
      <c r="B34">
        <v>1</v>
      </c>
      <c r="D34">
        <v>1</v>
      </c>
      <c r="E34">
        <v>14</v>
      </c>
      <c r="F34" s="1">
        <v>42821</v>
      </c>
      <c r="G34" s="1">
        <v>42838</v>
      </c>
      <c r="H34">
        <v>9</v>
      </c>
      <c r="I34">
        <v>59.719999999999992</v>
      </c>
      <c r="J34">
        <v>0</v>
      </c>
      <c r="K34">
        <v>35.1802961</v>
      </c>
      <c r="L34">
        <v>-96.506200199999995</v>
      </c>
      <c r="M34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34" s="5">
        <f>Table22[[#This Row],[Permit Approval Date]]-Table22[[#This Row],[Permit Submitted Date]]</f>
        <v>1</v>
      </c>
    </row>
    <row r="35" spans="1:14" hidden="1">
      <c r="A35" t="str">
        <f>"Norman"</f>
        <v>Norman</v>
      </c>
      <c r="B35">
        <v>0</v>
      </c>
      <c r="D35">
        <v>1</v>
      </c>
      <c r="E35">
        <v>14</v>
      </c>
      <c r="F35" s="1">
        <v>42836</v>
      </c>
      <c r="G35" s="1">
        <v>42836</v>
      </c>
      <c r="H35">
        <v>4</v>
      </c>
      <c r="I35">
        <v>38.21</v>
      </c>
      <c r="J35">
        <v>0</v>
      </c>
      <c r="K35">
        <v>36.262937899999997</v>
      </c>
      <c r="L35">
        <v>-97.766161600000004</v>
      </c>
      <c r="M35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35" s="5">
        <f>Table22[[#This Row],[Permit Approval Date]]-Table22[[#This Row],[Permit Submitted Date]]</f>
        <v>8</v>
      </c>
    </row>
    <row r="36" spans="1:14" hidden="1">
      <c r="A36" t="str">
        <f>"Norman"</f>
        <v>Norman</v>
      </c>
      <c r="B36">
        <v>0</v>
      </c>
      <c r="D36">
        <v>1</v>
      </c>
      <c r="E36">
        <v>14</v>
      </c>
      <c r="F36" s="1">
        <v>42836</v>
      </c>
      <c r="G36" s="1">
        <v>42836</v>
      </c>
      <c r="H36">
        <v>4</v>
      </c>
      <c r="I36">
        <v>29.58</v>
      </c>
      <c r="J36">
        <v>0</v>
      </c>
      <c r="K36">
        <v>34.902937899999998</v>
      </c>
      <c r="L36">
        <v>-97.886161600000008</v>
      </c>
      <c r="M36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36" s="5">
        <f>Table22[[#This Row],[Permit Approval Date]]-Table22[[#This Row],[Permit Submitted Date]]</f>
        <v>3</v>
      </c>
    </row>
    <row r="37" spans="1:14" hidden="1">
      <c r="A37" t="str">
        <f>"Norman"</f>
        <v>Norman</v>
      </c>
      <c r="B37">
        <v>0</v>
      </c>
      <c r="D37">
        <v>1</v>
      </c>
      <c r="E37">
        <v>14</v>
      </c>
      <c r="F37" s="1">
        <v>42838</v>
      </c>
      <c r="G37" s="1">
        <v>42843</v>
      </c>
      <c r="H37">
        <v>4</v>
      </c>
      <c r="I37">
        <v>19.86</v>
      </c>
      <c r="J37">
        <v>0</v>
      </c>
      <c r="K37">
        <v>35.482937899999996</v>
      </c>
      <c r="L37">
        <v>-97.206161600000001</v>
      </c>
      <c r="M37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37" s="5">
        <f>Table22[[#This Row],[Permit Approval Date]]-Table22[[#This Row],[Permit Submitted Date]]</f>
        <v>0</v>
      </c>
    </row>
    <row r="38" spans="1:14" hidden="1">
      <c r="A38" t="str">
        <f>"Norman"</f>
        <v>Norman</v>
      </c>
      <c r="B38">
        <v>0</v>
      </c>
      <c r="D38">
        <v>1</v>
      </c>
      <c r="E38">
        <v>14</v>
      </c>
      <c r="F38" s="1">
        <v>42842</v>
      </c>
      <c r="G38" s="1">
        <v>42842</v>
      </c>
      <c r="H38">
        <v>4</v>
      </c>
      <c r="I38">
        <v>34.839999999999996</v>
      </c>
      <c r="J38">
        <v>0</v>
      </c>
      <c r="K38">
        <v>35.082937899999997</v>
      </c>
      <c r="L38">
        <v>-97.616161599999998</v>
      </c>
      <c r="M38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38" s="5">
        <f>Table22[[#This Row],[Permit Approval Date]]-Table22[[#This Row],[Permit Submitted Date]]</f>
        <v>3</v>
      </c>
    </row>
    <row r="39" spans="1:14" hidden="1">
      <c r="A39" t="str">
        <f>"Norman"</f>
        <v>Norman</v>
      </c>
      <c r="B39">
        <v>0</v>
      </c>
      <c r="D39">
        <v>1</v>
      </c>
      <c r="E39">
        <v>14</v>
      </c>
      <c r="F39" s="1">
        <v>42844</v>
      </c>
      <c r="G39" s="1">
        <v>42844</v>
      </c>
      <c r="H39">
        <v>4</v>
      </c>
      <c r="I39">
        <v>39.08</v>
      </c>
      <c r="J39">
        <v>0</v>
      </c>
      <c r="K39">
        <v>35.632937899999995</v>
      </c>
      <c r="L39">
        <v>-97.506161599999999</v>
      </c>
      <c r="M39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39" s="5">
        <f>Table22[[#This Row],[Permit Approval Date]]-Table22[[#This Row],[Permit Submitted Date]]</f>
        <v>8</v>
      </c>
    </row>
    <row r="40" spans="1:14" hidden="1">
      <c r="A40" t="str">
        <f>"Norman"</f>
        <v>Norman</v>
      </c>
      <c r="B40">
        <v>0</v>
      </c>
      <c r="D40">
        <v>1</v>
      </c>
      <c r="E40">
        <v>14</v>
      </c>
      <c r="F40" s="1">
        <v>42844</v>
      </c>
      <c r="G40" s="1">
        <v>42852</v>
      </c>
      <c r="H40">
        <v>3</v>
      </c>
      <c r="I40">
        <v>17.47</v>
      </c>
      <c r="J40">
        <v>0</v>
      </c>
      <c r="K40">
        <v>35.212937899999993</v>
      </c>
      <c r="L40">
        <v>-97.576161600000006</v>
      </c>
      <c r="M40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0" s="5">
        <f>Table22[[#This Row],[Permit Approval Date]]-Table22[[#This Row],[Permit Submitted Date]]</f>
        <v>9</v>
      </c>
    </row>
    <row r="41" spans="1:14" hidden="1">
      <c r="A41" t="str">
        <f>"Norman"</f>
        <v>Norman</v>
      </c>
      <c r="B41">
        <v>0</v>
      </c>
      <c r="D41">
        <v>1</v>
      </c>
      <c r="E41">
        <v>14</v>
      </c>
      <c r="F41" s="1">
        <v>42845</v>
      </c>
      <c r="G41" s="1">
        <v>42852</v>
      </c>
      <c r="H41">
        <v>3</v>
      </c>
      <c r="I41">
        <v>18.86</v>
      </c>
      <c r="J41">
        <v>0</v>
      </c>
      <c r="K41">
        <v>35.072937899999999</v>
      </c>
      <c r="L41">
        <v>-97.396161599999999</v>
      </c>
      <c r="M41" s="5">
        <f>ACOS(COS(RADIANS(90-$P$2)) *COS(RADIANS(90-Table2249[[#This Row],[Latitude]])) +SIN(RADIANS(90-$P$2)) *SIN(RADIANS(90-Table2249[[#This Row],[Latitude]])) *COS(RADIANS($Q$2-Table2249[[#This Row],[Longitude]]))) *3958.756</f>
        <v>9.6301363463523302</v>
      </c>
      <c r="N41" s="5">
        <f>Table22[[#This Row],[Permit Approval Date]]-Table22[[#This Row],[Permit Submitted Date]]</f>
        <v>8</v>
      </c>
    </row>
    <row r="42" spans="1:14" hidden="1">
      <c r="A42" t="str">
        <f>"Norman"</f>
        <v>Norman</v>
      </c>
      <c r="B42">
        <v>0</v>
      </c>
      <c r="D42">
        <v>1</v>
      </c>
      <c r="E42">
        <v>14</v>
      </c>
      <c r="F42" s="1">
        <v>42849</v>
      </c>
      <c r="G42" s="1">
        <v>42858</v>
      </c>
      <c r="H42">
        <v>3</v>
      </c>
      <c r="I42">
        <v>20.83</v>
      </c>
      <c r="J42">
        <v>0</v>
      </c>
      <c r="K42">
        <v>35.212937899999993</v>
      </c>
      <c r="L42">
        <v>-97.576161600000006</v>
      </c>
      <c r="M42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2" s="5">
        <f>Table22[[#This Row],[Permit Approval Date]]-Table22[[#This Row],[Permit Submitted Date]]</f>
        <v>0</v>
      </c>
    </row>
    <row r="43" spans="1:14" hidden="1">
      <c r="A43" t="str">
        <f>"Norman"</f>
        <v>Norman</v>
      </c>
      <c r="B43">
        <v>0</v>
      </c>
      <c r="D43">
        <v>1</v>
      </c>
      <c r="E43">
        <v>14</v>
      </c>
      <c r="F43" s="1">
        <v>42857</v>
      </c>
      <c r="G43" s="1">
        <v>42857</v>
      </c>
      <c r="H43">
        <v>3</v>
      </c>
      <c r="I43">
        <v>19.37</v>
      </c>
      <c r="J43">
        <v>0</v>
      </c>
      <c r="K43">
        <v>34.962937899999993</v>
      </c>
      <c r="L43">
        <v>-97.966161600000007</v>
      </c>
      <c r="M43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43" s="5">
        <f>Table22[[#This Row],[Permit Approval Date]]-Table22[[#This Row],[Permit Submitted Date]]</f>
        <v>0</v>
      </c>
    </row>
    <row r="44" spans="1:14" hidden="1">
      <c r="A44" t="str">
        <f>"Norman"</f>
        <v>Norman</v>
      </c>
      <c r="B44">
        <v>1</v>
      </c>
      <c r="D44">
        <v>1</v>
      </c>
      <c r="E44">
        <v>14</v>
      </c>
      <c r="F44" s="1">
        <v>42858</v>
      </c>
      <c r="G44" s="1">
        <v>42880</v>
      </c>
      <c r="H44">
        <v>8</v>
      </c>
      <c r="I44">
        <v>49.83</v>
      </c>
      <c r="J44">
        <v>6.93</v>
      </c>
      <c r="K44">
        <v>35.320556999999994</v>
      </c>
      <c r="L44">
        <v>-97.540181399999994</v>
      </c>
      <c r="M44" s="5">
        <f>ACOS(COS(RADIANS(90-$P$2)) *COS(RADIANS(90-Table2249[[#This Row],[Latitude]])) +SIN(RADIANS(90-$P$2)) *SIN(RADIANS(90-Table2249[[#This Row],[Latitude]])) *COS(RADIANS($Q$2-Table2249[[#This Row],[Longitude]]))) *3958.756</f>
        <v>9.5097119946493365</v>
      </c>
      <c r="N44" s="5">
        <f>Table22[[#This Row],[Permit Approval Date]]-Table22[[#This Row],[Permit Submitted Date]]</f>
        <v>7</v>
      </c>
    </row>
    <row r="45" spans="1:14">
      <c r="A45" t="str">
        <f>"Norman"</f>
        <v>Norman</v>
      </c>
      <c r="B45">
        <v>1</v>
      </c>
      <c r="C45">
        <v>1</v>
      </c>
      <c r="D45">
        <v>1</v>
      </c>
      <c r="E45">
        <v>14</v>
      </c>
      <c r="F45" s="1">
        <v>42879</v>
      </c>
      <c r="G45" s="1">
        <v>42879</v>
      </c>
      <c r="H45">
        <v>7</v>
      </c>
      <c r="I45">
        <v>43.06</v>
      </c>
      <c r="J45">
        <v>8</v>
      </c>
      <c r="K45">
        <v>35.210556999999994</v>
      </c>
      <c r="L45">
        <v>-97.470181400000001</v>
      </c>
      <c r="M45" s="5">
        <f>ACOS(COS(RADIANS(90-$P$2)) *COS(RADIANS(90-Table2249[[#This Row],[Latitude]])) +SIN(RADIANS(90-$P$2)) *SIN(RADIANS(90-Table2249[[#This Row],[Latitude]])) *COS(RADIANS($Q$2-Table2249[[#This Row],[Longitude]]))) *3958.756</f>
        <v>1.3658454400042561</v>
      </c>
      <c r="N45" s="5">
        <f>Table22[[#This Row],[Permit Approval Date]]-Table22[[#This Row],[Permit Submitted Date]]</f>
        <v>0</v>
      </c>
    </row>
    <row r="46" spans="1:14" hidden="1">
      <c r="A46" t="str">
        <f>"Norman"</f>
        <v>Norman</v>
      </c>
      <c r="B46">
        <v>0</v>
      </c>
      <c r="D46">
        <v>1</v>
      </c>
      <c r="E46">
        <v>14</v>
      </c>
      <c r="F46" s="1">
        <v>42891</v>
      </c>
      <c r="G46" s="1">
        <v>42891</v>
      </c>
      <c r="H46">
        <v>2</v>
      </c>
      <c r="I46">
        <v>22.9</v>
      </c>
      <c r="J46">
        <v>0</v>
      </c>
      <c r="K46">
        <v>35.232937899999996</v>
      </c>
      <c r="L46">
        <v>-97.006161599999999</v>
      </c>
      <c r="M46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46" s="5">
        <f>Table22[[#This Row],[Permit Approval Date]]-Table22[[#This Row],[Permit Submitted Date]]</f>
        <v>14</v>
      </c>
    </row>
    <row r="47" spans="1:14" hidden="1">
      <c r="A47" t="str">
        <f>"Norman"</f>
        <v>Norman</v>
      </c>
      <c r="B47">
        <v>0</v>
      </c>
      <c r="D47">
        <v>1</v>
      </c>
      <c r="E47">
        <v>14</v>
      </c>
      <c r="F47" s="1">
        <v>42895</v>
      </c>
      <c r="G47" s="1">
        <v>42895</v>
      </c>
      <c r="H47">
        <v>4</v>
      </c>
      <c r="I47">
        <v>30.700000000000003</v>
      </c>
      <c r="J47">
        <v>0</v>
      </c>
      <c r="K47">
        <v>34.962937899999993</v>
      </c>
      <c r="L47">
        <v>-97.966161600000007</v>
      </c>
      <c r="M47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47" s="5">
        <f>Table22[[#This Row],[Permit Approval Date]]-Table22[[#This Row],[Permit Submitted Date]]</f>
        <v>0</v>
      </c>
    </row>
    <row r="48" spans="1:14" hidden="1">
      <c r="A48" t="str">
        <f>"Norman"</f>
        <v>Norman</v>
      </c>
      <c r="B48">
        <v>0</v>
      </c>
      <c r="D48">
        <v>1</v>
      </c>
      <c r="E48">
        <v>14</v>
      </c>
      <c r="F48" s="1">
        <v>42900</v>
      </c>
      <c r="G48" s="1">
        <v>42900</v>
      </c>
      <c r="H48">
        <v>3</v>
      </c>
      <c r="I48">
        <v>25.64</v>
      </c>
      <c r="J48">
        <v>0</v>
      </c>
      <c r="K48">
        <v>34.902937899999998</v>
      </c>
      <c r="L48">
        <v>-97.886161600000008</v>
      </c>
      <c r="M48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48" s="5">
        <f>Table22[[#This Row],[Permit Approval Date]]-Table22[[#This Row],[Permit Submitted Date]]</f>
        <v>0</v>
      </c>
    </row>
    <row r="49" spans="1:14" hidden="1">
      <c r="A49" t="str">
        <f>"Norman"</f>
        <v>Norman</v>
      </c>
      <c r="B49">
        <v>1</v>
      </c>
      <c r="D49">
        <v>1</v>
      </c>
      <c r="E49">
        <v>14</v>
      </c>
      <c r="F49" s="1">
        <v>42934</v>
      </c>
      <c r="G49" s="1">
        <v>42934</v>
      </c>
      <c r="H49">
        <v>3</v>
      </c>
      <c r="I49">
        <v>14.36</v>
      </c>
      <c r="J49">
        <v>5.67</v>
      </c>
      <c r="K49">
        <v>35.550556999999998</v>
      </c>
      <c r="L49">
        <v>-97.470181400000001</v>
      </c>
      <c r="M49" s="5">
        <f>ACOS(COS(RADIANS(90-$P$2)) *COS(RADIANS(90-Table2249[[#This Row],[Latitude]])) +SIN(RADIANS(90-$P$2)) *SIN(RADIANS(90-Table2249[[#This Row],[Latitude]])) *COS(RADIANS($Q$2-Table2249[[#This Row],[Longitude]]))) *3958.756</f>
        <v>23.838805986574858</v>
      </c>
      <c r="N49" s="5">
        <f>Table22[[#This Row],[Permit Approval Date]]-Table22[[#This Row],[Permit Submitted Date]]</f>
        <v>6</v>
      </c>
    </row>
    <row r="50" spans="1:14" hidden="1">
      <c r="A50" t="str">
        <f>"Norman"</f>
        <v>Norman</v>
      </c>
      <c r="B50">
        <v>1</v>
      </c>
      <c r="D50">
        <v>1</v>
      </c>
      <c r="E50">
        <v>14</v>
      </c>
      <c r="F50" s="1">
        <v>42941</v>
      </c>
      <c r="G50" s="1">
        <v>42941</v>
      </c>
      <c r="H50">
        <v>4</v>
      </c>
      <c r="I50">
        <v>38.270000000000003</v>
      </c>
      <c r="J50">
        <v>0</v>
      </c>
      <c r="K50">
        <v>35.220954999999996</v>
      </c>
      <c r="L50">
        <v>-97.571640000000002</v>
      </c>
      <c r="M50" s="5">
        <f>ACOS(COS(RADIANS(90-$P$2)) *COS(RADIANS(90-Table2249[[#This Row],[Latitude]])) +SIN(RADIANS(90-$P$2)) *SIN(RADIANS(90-Table2249[[#This Row],[Latitude]])) *COS(RADIANS($Q$2-Table2249[[#This Row],[Longitude]]))) *3958.756</f>
        <v>7.1319709776348947</v>
      </c>
      <c r="N50" s="5">
        <f>Table22[[#This Row],[Permit Approval Date]]-Table22[[#This Row],[Permit Submitted Date]]</f>
        <v>0</v>
      </c>
    </row>
    <row r="51" spans="1:14" hidden="1">
      <c r="A51" t="str">
        <f>"Norman"</f>
        <v>Norman</v>
      </c>
      <c r="B51">
        <v>1</v>
      </c>
      <c r="D51">
        <v>1</v>
      </c>
      <c r="E51">
        <v>14</v>
      </c>
      <c r="F51" s="1">
        <v>42969</v>
      </c>
      <c r="G51" s="1">
        <v>42970</v>
      </c>
      <c r="H51">
        <v>6</v>
      </c>
      <c r="I51">
        <v>52.75</v>
      </c>
      <c r="J51">
        <v>0</v>
      </c>
      <c r="K51">
        <v>35.383621399999996</v>
      </c>
      <c r="L51">
        <v>-97.559232199999997</v>
      </c>
      <c r="M51" s="5">
        <f>ACOS(COS(RADIANS(90-$P$2)) *COS(RADIANS(90-Table2249[[#This Row],[Latitude]])) +SIN(RADIANS(90-$P$2)) *SIN(RADIANS(90-Table2249[[#This Row],[Latitude]])) *COS(RADIANS($Q$2-Table2249[[#This Row],[Longitude]]))) *3958.756</f>
        <v>13.8139953225201</v>
      </c>
      <c r="N51" s="5">
        <f>Table22[[#This Row],[Permit Approval Date]]-Table22[[#This Row],[Permit Submitted Date]]</f>
        <v>1</v>
      </c>
    </row>
    <row r="52" spans="1:14" hidden="1">
      <c r="A52" t="str">
        <f>"Norman"</f>
        <v>Norman</v>
      </c>
      <c r="B52">
        <v>1</v>
      </c>
      <c r="D52">
        <v>1</v>
      </c>
      <c r="E52">
        <v>14</v>
      </c>
      <c r="F52" s="1">
        <v>42977</v>
      </c>
      <c r="G52" s="1">
        <v>42977</v>
      </c>
      <c r="H52">
        <v>5</v>
      </c>
      <c r="I52">
        <v>41.75</v>
      </c>
      <c r="J52">
        <v>6.5</v>
      </c>
      <c r="K52">
        <v>35.390055100000097</v>
      </c>
      <c r="L52">
        <v>-97.562210399999998</v>
      </c>
      <c r="M52" s="5">
        <f>ACOS(COS(RADIANS(90-$P$2)) *COS(RADIANS(90-Table2249[[#This Row],[Latitude]])) +SIN(RADIANS(90-$P$2)) *SIN(RADIANS(90-Table2249[[#This Row],[Latitude]])) *COS(RADIANS($Q$2-Table2249[[#This Row],[Longitude]]))) *3958.756</f>
        <v>14.28596067222748</v>
      </c>
      <c r="N52" s="5">
        <f>Table22[[#This Row],[Permit Approval Date]]-Table22[[#This Row],[Permit Submitted Date]]</f>
        <v>2</v>
      </c>
    </row>
    <row r="53" spans="1:14" hidden="1">
      <c r="A53" t="str">
        <f>"Norman"</f>
        <v>Norman</v>
      </c>
      <c r="B53">
        <v>1</v>
      </c>
      <c r="D53">
        <v>1</v>
      </c>
      <c r="E53">
        <v>14</v>
      </c>
      <c r="F53" s="1">
        <v>42984</v>
      </c>
      <c r="G53" s="1">
        <v>42984</v>
      </c>
      <c r="H53">
        <v>9</v>
      </c>
      <c r="I53">
        <v>63.69</v>
      </c>
      <c r="J53">
        <v>4.95</v>
      </c>
      <c r="K53">
        <v>35.310557000000003</v>
      </c>
      <c r="L53">
        <v>-97.71018140000001</v>
      </c>
      <c r="M53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53" s="5">
        <f>Table22[[#This Row],[Permit Approval Date]]-Table22[[#This Row],[Permit Submitted Date]]</f>
        <v>0</v>
      </c>
    </row>
    <row r="54" spans="1:14" hidden="1">
      <c r="A54" t="str">
        <f>"Norman"</f>
        <v>Norman</v>
      </c>
      <c r="B54">
        <v>0</v>
      </c>
      <c r="D54">
        <v>1</v>
      </c>
      <c r="E54">
        <v>14</v>
      </c>
      <c r="F54" s="1">
        <v>42996</v>
      </c>
      <c r="G54" s="1">
        <v>42996</v>
      </c>
      <c r="H54">
        <v>3</v>
      </c>
      <c r="I54">
        <v>20.75</v>
      </c>
      <c r="J54">
        <v>0</v>
      </c>
      <c r="K54">
        <v>36.272937899999995</v>
      </c>
      <c r="L54">
        <v>-97.956161600000001</v>
      </c>
      <c r="M54" s="5">
        <f>ACOS(COS(RADIANS(90-$P$2)) *COS(RADIANS(90-Table2249[[#This Row],[Latitude]])) +SIN(RADIANS(90-$P$2)) *SIN(RADIANS(90-Table2249[[#This Row],[Latitude]])) *COS(RADIANS($Q$2-Table2249[[#This Row],[Longitude]]))) *3958.756</f>
        <v>79.058275666470507</v>
      </c>
      <c r="N54" s="5">
        <f>Table22[[#This Row],[Permit Approval Date]]-Table22[[#This Row],[Permit Submitted Date]]</f>
        <v>6</v>
      </c>
    </row>
    <row r="55" spans="1:14" hidden="1">
      <c r="A55" t="str">
        <f>"Norman"</f>
        <v>Norman</v>
      </c>
      <c r="B55">
        <v>0</v>
      </c>
      <c r="D55">
        <v>1</v>
      </c>
      <c r="E55">
        <v>14</v>
      </c>
      <c r="F55" s="1">
        <v>42999</v>
      </c>
      <c r="G55" s="1">
        <v>43003</v>
      </c>
      <c r="H55">
        <v>2</v>
      </c>
      <c r="I55">
        <v>19.12</v>
      </c>
      <c r="J55">
        <v>0</v>
      </c>
      <c r="K55">
        <v>35.472937899999998</v>
      </c>
      <c r="L55">
        <v>-97.026161599999995</v>
      </c>
      <c r="M55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55" s="5">
        <f>Table22[[#This Row],[Permit Approval Date]]-Table22[[#This Row],[Permit Submitted Date]]</f>
        <v>0</v>
      </c>
    </row>
    <row r="56" spans="1:14" hidden="1">
      <c r="A56" t="str">
        <f>"Norman"</f>
        <v>Norman</v>
      </c>
      <c r="B56">
        <v>1</v>
      </c>
      <c r="D56">
        <v>1</v>
      </c>
      <c r="E56">
        <v>14</v>
      </c>
      <c r="F56" s="1">
        <v>43000</v>
      </c>
      <c r="G56" s="1">
        <v>43006</v>
      </c>
      <c r="H56">
        <v>6</v>
      </c>
      <c r="I56">
        <v>60.26</v>
      </c>
      <c r="J56">
        <v>0</v>
      </c>
      <c r="K56">
        <v>35.078142</v>
      </c>
      <c r="L56">
        <v>-97.385610999999997</v>
      </c>
      <c r="M56" s="5">
        <f>ACOS(COS(RADIANS(90-$P$2)) *COS(RADIANS(90-Table2249[[#This Row],[Latitude]])) +SIN(RADIANS(90-$P$2)) *SIN(RADIANS(90-Table2249[[#This Row],[Latitude]])) *COS(RADIANS($Q$2-Table2249[[#This Row],[Longitude]]))) *3958.756</f>
        <v>9.487224698166342</v>
      </c>
      <c r="N56" s="5">
        <f>Table22[[#This Row],[Permit Approval Date]]-Table22[[#This Row],[Permit Submitted Date]]</f>
        <v>0</v>
      </c>
    </row>
    <row r="57" spans="1:14" hidden="1">
      <c r="A57" t="str">
        <f>"Norman"</f>
        <v>Norman</v>
      </c>
      <c r="B57">
        <v>1</v>
      </c>
      <c r="D57">
        <v>1</v>
      </c>
      <c r="E57">
        <v>14</v>
      </c>
      <c r="F57" s="1">
        <v>43003</v>
      </c>
      <c r="G57" s="1">
        <v>43020</v>
      </c>
      <c r="H57">
        <v>6</v>
      </c>
      <c r="I57">
        <v>39</v>
      </c>
      <c r="J57">
        <v>8.5</v>
      </c>
      <c r="K57">
        <v>35.5002961</v>
      </c>
      <c r="L57">
        <v>-97.256200199999995</v>
      </c>
      <c r="M57" s="5">
        <f>ACOS(COS(RADIANS(90-$P$2)) *COS(RADIANS(90-Table2249[[#This Row],[Latitude]])) +SIN(RADIANS(90-$P$2)) *SIN(RADIANS(90-Table2249[[#This Row],[Latitude]])) *COS(RADIANS($Q$2-Table2249[[#This Row],[Longitude]]))) *3958.756</f>
        <v>22.987352644938845</v>
      </c>
      <c r="N57" s="5">
        <f>Table22[[#This Row],[Permit Approval Date]]-Table22[[#This Row],[Permit Submitted Date]]</f>
        <v>0</v>
      </c>
    </row>
    <row r="58" spans="1:14" hidden="1">
      <c r="A58" t="str">
        <f>"Norman"</f>
        <v>Norman</v>
      </c>
      <c r="B58">
        <v>1</v>
      </c>
      <c r="D58">
        <v>1</v>
      </c>
      <c r="E58">
        <v>14</v>
      </c>
      <c r="F58" s="1">
        <v>43005</v>
      </c>
      <c r="G58" s="1">
        <v>43012</v>
      </c>
      <c r="H58">
        <v>4</v>
      </c>
      <c r="I58">
        <v>34.5</v>
      </c>
      <c r="J58">
        <v>0</v>
      </c>
      <c r="K58">
        <v>35.465345200000002</v>
      </c>
      <c r="L58">
        <v>-97.204357900000005</v>
      </c>
      <c r="M58" s="5">
        <f>ACOS(COS(RADIANS(90-$P$2)) *COS(RADIANS(90-Table2249[[#This Row],[Latitude]])) +SIN(RADIANS(90-$P$2)) *SIN(RADIANS(90-Table2249[[#This Row],[Latitude]])) *COS(RADIANS($Q$2-Table2249[[#This Row],[Longitude]]))) *3958.756</f>
        <v>22.525061949733782</v>
      </c>
      <c r="N58" s="5">
        <f>Table22[[#This Row],[Permit Approval Date]]-Table22[[#This Row],[Permit Submitted Date]]</f>
        <v>2</v>
      </c>
    </row>
    <row r="59" spans="1:14" hidden="1">
      <c r="A59" t="str">
        <f>"Norman"</f>
        <v>Norman</v>
      </c>
      <c r="B59">
        <v>1</v>
      </c>
      <c r="D59">
        <v>1</v>
      </c>
      <c r="E59">
        <v>14</v>
      </c>
      <c r="F59" s="1">
        <v>43007</v>
      </c>
      <c r="G59" s="1">
        <v>43013</v>
      </c>
      <c r="H59">
        <v>5</v>
      </c>
      <c r="I59">
        <v>36.050000000000004</v>
      </c>
      <c r="J59">
        <v>0</v>
      </c>
      <c r="K59">
        <v>35.200955</v>
      </c>
      <c r="L59">
        <v>-97.271640000000005</v>
      </c>
      <c r="M59" s="5">
        <f>ACOS(COS(RADIANS(90-$P$2)) *COS(RADIANS(90-Table2249[[#This Row],[Latitude]])) +SIN(RADIANS(90-$P$2)) *SIN(RADIANS(90-Table2249[[#This Row],[Latitude]])) *COS(RADIANS($Q$2-Table2249[[#This Row],[Longitude]]))) *3958.756</f>
        <v>9.8850734191735814</v>
      </c>
      <c r="N59" s="5">
        <f>Table22[[#This Row],[Permit Approval Date]]-Table22[[#This Row],[Permit Submitted Date]]</f>
        <v>7</v>
      </c>
    </row>
    <row r="60" spans="1:14" hidden="1">
      <c r="A60" t="str">
        <f>"Norman"</f>
        <v>Norman</v>
      </c>
      <c r="B60">
        <v>1</v>
      </c>
      <c r="D60">
        <v>1</v>
      </c>
      <c r="E60">
        <v>14</v>
      </c>
      <c r="F60" s="1">
        <v>43011</v>
      </c>
      <c r="G60" s="1">
        <v>43011</v>
      </c>
      <c r="H60">
        <v>8</v>
      </c>
      <c r="I60">
        <v>65.039999999999992</v>
      </c>
      <c r="J60">
        <v>0</v>
      </c>
      <c r="K60">
        <v>35.415345200000004</v>
      </c>
      <c r="L60">
        <v>-97.454357900000005</v>
      </c>
      <c r="M60" s="5">
        <f>ACOS(COS(RADIANS(90-$P$2)) *COS(RADIANS(90-Table2249[[#This Row],[Latitude]])) +SIN(RADIANS(90-$P$2)) *SIN(RADIANS(90-Table2249[[#This Row],[Latitude]])) *COS(RADIANS($Q$2-Table2249[[#This Row],[Longitude]]))) *3958.756</f>
        <v>14.466170790898335</v>
      </c>
      <c r="N60" s="5">
        <f>Table22[[#This Row],[Permit Approval Date]]-Table22[[#This Row],[Permit Submitted Date]]</f>
        <v>4</v>
      </c>
    </row>
    <row r="61" spans="1:14" hidden="1">
      <c r="A61" t="str">
        <f>"Norman"</f>
        <v>Norman</v>
      </c>
      <c r="B61">
        <v>1</v>
      </c>
      <c r="D61">
        <v>1</v>
      </c>
      <c r="E61">
        <v>14</v>
      </c>
      <c r="F61" s="1">
        <v>43018</v>
      </c>
      <c r="G61" s="1">
        <v>43024</v>
      </c>
      <c r="H61">
        <v>6</v>
      </c>
      <c r="I61">
        <v>49.519999999999996</v>
      </c>
      <c r="J61">
        <v>0</v>
      </c>
      <c r="K61">
        <v>35.473925000000001</v>
      </c>
      <c r="L61">
        <v>-98.429214000000002</v>
      </c>
      <c r="M61" s="5">
        <f>ACOS(COS(RADIANS(90-$P$2)) *COS(RADIANS(90-Table2249[[#This Row],[Latitude]])) +SIN(RADIANS(90-$P$2)) *SIN(RADIANS(90-Table2249[[#This Row],[Latitude]])) *COS(RADIANS($Q$2-Table2249[[#This Row],[Longitude]]))) *3958.756</f>
        <v>58.390967403862355</v>
      </c>
      <c r="N61" s="5">
        <f>Table22[[#This Row],[Permit Approval Date]]-Table22[[#This Row],[Permit Submitted Date]]</f>
        <v>0</v>
      </c>
    </row>
    <row r="62" spans="1:14">
      <c r="A62" t="str">
        <f>"Norman"</f>
        <v>Norman</v>
      </c>
      <c r="B62">
        <v>1</v>
      </c>
      <c r="C62">
        <v>1</v>
      </c>
      <c r="D62">
        <v>1</v>
      </c>
      <c r="E62">
        <v>14</v>
      </c>
      <c r="F62" s="1">
        <v>43019</v>
      </c>
      <c r="G62" s="1">
        <v>43019</v>
      </c>
      <c r="H62">
        <v>5</v>
      </c>
      <c r="I62">
        <v>30.51</v>
      </c>
      <c r="J62">
        <v>11.27</v>
      </c>
      <c r="K62">
        <v>35.210556999999994</v>
      </c>
      <c r="L62">
        <v>-97.610181400000016</v>
      </c>
      <c r="M62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62" s="5">
        <f>Table22[[#This Row],[Permit Approval Date]]-Table22[[#This Row],[Permit Submitted Date]]</f>
        <v>0</v>
      </c>
    </row>
    <row r="63" spans="1:14" hidden="1">
      <c r="A63" t="str">
        <f>"Norman"</f>
        <v>Norman</v>
      </c>
      <c r="B63">
        <v>0</v>
      </c>
      <c r="D63">
        <v>1</v>
      </c>
      <c r="E63">
        <v>14</v>
      </c>
      <c r="F63" s="1">
        <v>43019</v>
      </c>
      <c r="G63" s="1">
        <v>43020</v>
      </c>
      <c r="H63">
        <v>4</v>
      </c>
      <c r="I63">
        <v>33.08</v>
      </c>
      <c r="J63">
        <v>0</v>
      </c>
      <c r="K63">
        <v>36.262937899999997</v>
      </c>
      <c r="L63">
        <v>-97.766161600000004</v>
      </c>
      <c r="M63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63" s="5">
        <f>Table22[[#This Row],[Permit Approval Date]]-Table22[[#This Row],[Permit Submitted Date]]</f>
        <v>8</v>
      </c>
    </row>
    <row r="64" spans="1:14" hidden="1">
      <c r="A64" t="str">
        <f>"Norman"</f>
        <v>Norman</v>
      </c>
      <c r="B64">
        <v>1</v>
      </c>
      <c r="D64">
        <v>1</v>
      </c>
      <c r="E64">
        <v>14</v>
      </c>
      <c r="F64" s="1">
        <v>43020</v>
      </c>
      <c r="G64" s="1">
        <v>43024</v>
      </c>
      <c r="H64">
        <v>6</v>
      </c>
      <c r="I64">
        <v>49.620000000000005</v>
      </c>
      <c r="J64">
        <v>4.4000000000000004</v>
      </c>
      <c r="K64">
        <v>35.338142000000005</v>
      </c>
      <c r="L64">
        <v>-97.385610999999997</v>
      </c>
      <c r="M64" s="5">
        <f>ACOS(COS(RADIANS(90-$P$2)) *COS(RADIANS(90-Table2249[[#This Row],[Latitude]])) +SIN(RADIANS(90-$P$2)) *SIN(RADIANS(90-Table2249[[#This Row],[Latitude]])) *COS(RADIANS($Q$2-Table2249[[#This Row],[Longitude]]))) *3958.756</f>
        <v>9.7527180483824942</v>
      </c>
      <c r="N64" s="5">
        <f>Table22[[#This Row],[Permit Approval Date]]-Table22[[#This Row],[Permit Submitted Date]]</f>
        <v>4</v>
      </c>
    </row>
    <row r="65" spans="1:14">
      <c r="A65" t="str">
        <f>"Norman"</f>
        <v>Norman</v>
      </c>
      <c r="B65">
        <v>1</v>
      </c>
      <c r="C65">
        <v>1</v>
      </c>
      <c r="D65">
        <v>1</v>
      </c>
      <c r="E65">
        <v>14</v>
      </c>
      <c r="F65" s="1">
        <v>43031</v>
      </c>
      <c r="G65" s="1">
        <v>43033</v>
      </c>
      <c r="H65">
        <v>7</v>
      </c>
      <c r="I65">
        <v>37.51</v>
      </c>
      <c r="J65">
        <v>13.170000000000002</v>
      </c>
      <c r="K65">
        <v>35.180556999999993</v>
      </c>
      <c r="L65">
        <v>-97.540181399999994</v>
      </c>
      <c r="M65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65" s="5">
        <f>Table22[[#This Row],[Permit Approval Date]]-Table22[[#This Row],[Permit Submitted Date]]</f>
        <v>7</v>
      </c>
    </row>
    <row r="66" spans="1:14" hidden="1">
      <c r="A66" t="str">
        <f>"Norman"</f>
        <v>Norman</v>
      </c>
      <c r="B66">
        <v>1</v>
      </c>
      <c r="D66">
        <v>1</v>
      </c>
      <c r="E66">
        <v>14</v>
      </c>
      <c r="F66" s="1">
        <v>43039</v>
      </c>
      <c r="G66" s="1">
        <v>43047</v>
      </c>
      <c r="H66">
        <v>7</v>
      </c>
      <c r="I66">
        <v>55.5</v>
      </c>
      <c r="J66">
        <v>2.4900000000000002</v>
      </c>
      <c r="K66">
        <v>34.5432056</v>
      </c>
      <c r="L66">
        <v>-97.158782399999993</v>
      </c>
      <c r="M66" s="5">
        <f>ACOS(COS(RADIANS(90-$P$2)) *COS(RADIANS(90-Table2249[[#This Row],[Latitude]])) +SIN(RADIANS(90-$P$2)) *SIN(RADIANS(90-Table2249[[#This Row],[Latitude]])) *COS(RADIANS($Q$2-Table2249[[#This Row],[Longitude]]))) *3958.756</f>
        <v>48.618811737539879</v>
      </c>
      <c r="N66" s="5">
        <f>Table22[[#This Row],[Permit Approval Date]]-Table22[[#This Row],[Permit Submitted Date]]</f>
        <v>0</v>
      </c>
    </row>
    <row r="67" spans="1:14" hidden="1">
      <c r="A67" t="str">
        <f>"Norman"</f>
        <v>Norman</v>
      </c>
      <c r="B67">
        <v>0</v>
      </c>
      <c r="D67">
        <v>1</v>
      </c>
      <c r="E67">
        <v>14</v>
      </c>
      <c r="F67" s="1">
        <v>43042</v>
      </c>
      <c r="G67" s="1">
        <v>43047</v>
      </c>
      <c r="H67">
        <v>7</v>
      </c>
      <c r="I67">
        <v>45.35</v>
      </c>
      <c r="J67">
        <v>0</v>
      </c>
      <c r="K67">
        <v>35.222937899999998</v>
      </c>
      <c r="L67">
        <v>-97.486161600000003</v>
      </c>
      <c r="M67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67" s="5">
        <f>Table22[[#This Row],[Permit Approval Date]]-Table22[[#This Row],[Permit Submitted Date]]</f>
        <v>26</v>
      </c>
    </row>
    <row r="68" spans="1:14" hidden="1">
      <c r="A68" t="str">
        <f>"Norman"</f>
        <v>Norman</v>
      </c>
      <c r="B68">
        <v>0</v>
      </c>
      <c r="D68">
        <v>1</v>
      </c>
      <c r="E68">
        <v>14</v>
      </c>
      <c r="F68" s="1">
        <v>43045</v>
      </c>
      <c r="G68" s="1">
        <v>43048</v>
      </c>
      <c r="H68">
        <v>5</v>
      </c>
      <c r="I68">
        <v>30.48</v>
      </c>
      <c r="J68">
        <v>0</v>
      </c>
      <c r="K68">
        <v>35.092937899999995</v>
      </c>
      <c r="L68">
        <v>-97.336161599999997</v>
      </c>
      <c r="M68" s="5">
        <f>ACOS(COS(RADIANS(90-$P$2)) *COS(RADIANS(90-Table2249[[#This Row],[Latitude]])) +SIN(RADIANS(90-$P$2)) *SIN(RADIANS(90-Table2249[[#This Row],[Latitude]])) *COS(RADIANS($Q$2-Table2249[[#This Row],[Longitude]]))) *3958.756</f>
        <v>10.001978842276545</v>
      </c>
      <c r="N68" s="5">
        <f>Table22[[#This Row],[Permit Approval Date]]-Table22[[#This Row],[Permit Submitted Date]]</f>
        <v>0</v>
      </c>
    </row>
    <row r="69" spans="1:14" hidden="1">
      <c r="A69" t="str">
        <f>"Norman"</f>
        <v>Norman</v>
      </c>
      <c r="B69">
        <v>1</v>
      </c>
      <c r="D69">
        <v>1</v>
      </c>
      <c r="E69">
        <v>14</v>
      </c>
      <c r="F69" s="1">
        <v>43052</v>
      </c>
      <c r="G69" s="1">
        <v>43052</v>
      </c>
      <c r="H69">
        <v>6</v>
      </c>
      <c r="I69">
        <v>43.42</v>
      </c>
      <c r="J69">
        <v>0</v>
      </c>
      <c r="K69">
        <v>35.373621399999998</v>
      </c>
      <c r="L69">
        <v>-97.499232199999994</v>
      </c>
      <c r="M69" s="5">
        <f>ACOS(COS(RADIANS(90-$P$2)) *COS(RADIANS(90-Table2249[[#This Row],[Latitude]])) +SIN(RADIANS(90-$P$2)) *SIN(RADIANS(90-Table2249[[#This Row],[Latitude]])) *COS(RADIANS($Q$2-Table2249[[#This Row],[Longitude]]))) *3958.756</f>
        <v>11.950963904160343</v>
      </c>
      <c r="N69" s="5">
        <f>Table22[[#This Row],[Permit Approval Date]]-Table22[[#This Row],[Permit Submitted Date]]</f>
        <v>13</v>
      </c>
    </row>
    <row r="70" spans="1:14" hidden="1">
      <c r="A70" t="str">
        <f>"Norman"</f>
        <v>Norman</v>
      </c>
      <c r="B70">
        <v>0</v>
      </c>
      <c r="D70">
        <v>1</v>
      </c>
      <c r="E70">
        <v>14</v>
      </c>
      <c r="F70" s="1">
        <v>43052</v>
      </c>
      <c r="G70" s="1">
        <v>43055</v>
      </c>
      <c r="H70">
        <v>5</v>
      </c>
      <c r="I70">
        <v>30.49</v>
      </c>
      <c r="J70">
        <v>0</v>
      </c>
      <c r="K70">
        <v>35.072937899999999</v>
      </c>
      <c r="L70">
        <v>-97.396161599999999</v>
      </c>
      <c r="M70" s="5">
        <f>ACOS(COS(RADIANS(90-$P$2)) *COS(RADIANS(90-Table2249[[#This Row],[Latitude]])) +SIN(RADIANS(90-$P$2)) *SIN(RADIANS(90-Table2249[[#This Row],[Latitude]])) *COS(RADIANS($Q$2-Table2249[[#This Row],[Longitude]]))) *3958.756</f>
        <v>9.6301363463523302</v>
      </c>
      <c r="N70" s="5">
        <f>Table22[[#This Row],[Permit Approval Date]]-Table22[[#This Row],[Permit Submitted Date]]</f>
        <v>6</v>
      </c>
    </row>
    <row r="71" spans="1:14" hidden="1">
      <c r="A71" t="str">
        <f>"Norman"</f>
        <v>Norman</v>
      </c>
      <c r="B71">
        <v>1</v>
      </c>
      <c r="D71">
        <v>1</v>
      </c>
      <c r="E71">
        <v>14</v>
      </c>
      <c r="F71" s="1">
        <v>43056</v>
      </c>
      <c r="G71" s="1">
        <v>43059</v>
      </c>
      <c r="H71">
        <v>7</v>
      </c>
      <c r="I71">
        <v>45.06</v>
      </c>
      <c r="J71">
        <v>0</v>
      </c>
      <c r="K71">
        <v>35.218142</v>
      </c>
      <c r="L71">
        <v>-97.155610999999993</v>
      </c>
      <c r="M71" s="5">
        <f>ACOS(COS(RADIANS(90-$P$2)) *COS(RADIANS(90-Table2249[[#This Row],[Latitude]])) +SIN(RADIANS(90-$P$2)) *SIN(RADIANS(90-Table2249[[#This Row],[Latitude]])) *COS(RADIANS($Q$2-Table2249[[#This Row],[Longitude]]))) *3958.756</f>
        <v>16.448805996412069</v>
      </c>
      <c r="N71" s="5">
        <f>Table22[[#This Row],[Permit Approval Date]]-Table22[[#This Row],[Permit Submitted Date]]</f>
        <v>14</v>
      </c>
    </row>
    <row r="72" spans="1:14" hidden="1">
      <c r="A72" t="str">
        <f>"Norman"</f>
        <v>Norman</v>
      </c>
      <c r="B72">
        <v>1</v>
      </c>
      <c r="D72">
        <v>1</v>
      </c>
      <c r="E72">
        <v>14</v>
      </c>
      <c r="F72" s="1">
        <v>43069</v>
      </c>
      <c r="G72" s="1">
        <v>43081</v>
      </c>
      <c r="H72">
        <v>6</v>
      </c>
      <c r="I72">
        <v>52.469999999999992</v>
      </c>
      <c r="J72">
        <v>0</v>
      </c>
      <c r="K72">
        <v>35.138142000000002</v>
      </c>
      <c r="L72">
        <v>-97.345610999999991</v>
      </c>
      <c r="M72" s="5">
        <f>ACOS(COS(RADIANS(90-$P$2)) *COS(RADIANS(90-Table2249[[#This Row],[Latitude]])) +SIN(RADIANS(90-$P$2)) *SIN(RADIANS(90-Table2249[[#This Row],[Latitude]])) *COS(RADIANS($Q$2-Table2249[[#This Row],[Longitude]]))) *3958.756</f>
        <v>7.3872699983068753</v>
      </c>
      <c r="N72" s="5">
        <f>Table22[[#This Row],[Permit Approval Date]]-Table22[[#This Row],[Permit Submitted Date]]</f>
        <v>2</v>
      </c>
    </row>
    <row r="73" spans="1:14" hidden="1">
      <c r="A73" t="str">
        <f>"Norman"</f>
        <v>Norman</v>
      </c>
      <c r="B73">
        <v>0</v>
      </c>
      <c r="D73">
        <v>1</v>
      </c>
      <c r="E73">
        <v>14</v>
      </c>
      <c r="F73" s="1">
        <v>43075</v>
      </c>
      <c r="G73" s="1">
        <v>43077</v>
      </c>
      <c r="H73">
        <v>4</v>
      </c>
      <c r="I73">
        <v>31.089999999999996</v>
      </c>
      <c r="J73">
        <v>0</v>
      </c>
      <c r="K73">
        <v>35.022937899999995</v>
      </c>
      <c r="L73">
        <v>-97.396161599999999</v>
      </c>
      <c r="M73" s="5">
        <f>ACOS(COS(RADIANS(90-$P$2)) *COS(RADIANS(90-Table2249[[#This Row],[Latitude]])) +SIN(RADIANS(90-$P$2)) *SIN(RADIANS(90-Table2249[[#This Row],[Latitude]])) *COS(RADIANS($Q$2-Table2249[[#This Row],[Longitude]]))) *3958.756</f>
        <v>12.970525111871465</v>
      </c>
      <c r="N73" s="5">
        <f>Table22[[#This Row],[Permit Approval Date]]-Table22[[#This Row],[Permit Submitted Date]]</f>
        <v>8</v>
      </c>
    </row>
    <row r="74" spans="1:14" hidden="1">
      <c r="A74" t="str">
        <f>"Norman"</f>
        <v>Norman</v>
      </c>
      <c r="B74">
        <v>0</v>
      </c>
      <c r="D74">
        <v>1</v>
      </c>
      <c r="E74">
        <v>14</v>
      </c>
      <c r="F74" s="1">
        <v>43075</v>
      </c>
      <c r="G74" s="1">
        <v>43076</v>
      </c>
      <c r="H74">
        <v>6</v>
      </c>
      <c r="I74">
        <v>31.060000000000002</v>
      </c>
      <c r="J74">
        <v>0</v>
      </c>
      <c r="K74">
        <v>35.082937899999997</v>
      </c>
      <c r="L74">
        <v>-97.616161599999998</v>
      </c>
      <c r="M74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74" s="5">
        <f>Table22[[#This Row],[Permit Approval Date]]-Table22[[#This Row],[Permit Submitted Date]]</f>
        <v>7</v>
      </c>
    </row>
    <row r="75" spans="1:14" hidden="1">
      <c r="A75" t="str">
        <f>"Norman"</f>
        <v>Norman</v>
      </c>
      <c r="B75">
        <v>1</v>
      </c>
      <c r="D75">
        <v>1</v>
      </c>
      <c r="E75">
        <v>14</v>
      </c>
      <c r="F75" s="1">
        <v>43076</v>
      </c>
      <c r="G75" s="1">
        <v>43097</v>
      </c>
      <c r="H75">
        <v>4</v>
      </c>
      <c r="I75">
        <v>35.989999999999995</v>
      </c>
      <c r="J75">
        <v>0</v>
      </c>
      <c r="K75">
        <v>35.471928299999995</v>
      </c>
      <c r="L75">
        <v>-97.526524600000002</v>
      </c>
      <c r="M75" s="5">
        <f>ACOS(COS(RADIANS(90-$P$2)) *COS(RADIANS(90-Table2249[[#This Row],[Latitude]])) +SIN(RADIANS(90-$P$2)) *SIN(RADIANS(90-Table2249[[#This Row],[Latitude]])) *COS(RADIANS($Q$2-Table2249[[#This Row],[Longitude]]))) *3958.756</f>
        <v>18.913142934023643</v>
      </c>
      <c r="N75" s="5">
        <f>Table22[[#This Row],[Permit Approval Date]]-Table22[[#This Row],[Permit Submitted Date]]</f>
        <v>0</v>
      </c>
    </row>
    <row r="76" spans="1:14" hidden="1">
      <c r="A76" t="str">
        <f>"Norman"</f>
        <v>Norman</v>
      </c>
      <c r="B76">
        <v>0</v>
      </c>
      <c r="D76">
        <v>1</v>
      </c>
      <c r="E76">
        <v>14</v>
      </c>
      <c r="F76" s="1">
        <v>43084</v>
      </c>
      <c r="G76" s="1">
        <v>43089</v>
      </c>
      <c r="H76">
        <v>4</v>
      </c>
      <c r="I76">
        <v>31.48</v>
      </c>
      <c r="J76">
        <v>0</v>
      </c>
      <c r="K76">
        <v>35.332937899999997</v>
      </c>
      <c r="L76">
        <v>-97.326161600000006</v>
      </c>
      <c r="M76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76" s="5">
        <f>Table22[[#This Row],[Permit Approval Date]]-Table22[[#This Row],[Permit Submitted Date]]</f>
        <v>0</v>
      </c>
    </row>
    <row r="77" spans="1:14" hidden="1">
      <c r="A77" t="str">
        <f>"Norman"</f>
        <v>Norman</v>
      </c>
      <c r="B77">
        <v>1</v>
      </c>
      <c r="D77">
        <v>1</v>
      </c>
      <c r="E77">
        <v>14</v>
      </c>
      <c r="F77" s="1">
        <v>43087</v>
      </c>
      <c r="G77" s="1">
        <v>43087</v>
      </c>
      <c r="H77">
        <v>11</v>
      </c>
      <c r="I77">
        <v>52.289999999999992</v>
      </c>
      <c r="J77">
        <v>2.5</v>
      </c>
      <c r="K77">
        <v>35.180556999999993</v>
      </c>
      <c r="L77">
        <v>-97.540181399999994</v>
      </c>
      <c r="M77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77" s="5">
        <f>Table22[[#This Row],[Permit Approval Date]]-Table22[[#This Row],[Permit Submitted Date]]</f>
        <v>0</v>
      </c>
    </row>
    <row r="78" spans="1:14" hidden="1">
      <c r="A78" t="str">
        <f>"Norman"</f>
        <v>Norman</v>
      </c>
      <c r="B78">
        <v>0</v>
      </c>
      <c r="D78">
        <v>1</v>
      </c>
      <c r="E78">
        <v>14</v>
      </c>
      <c r="F78" s="1">
        <v>43087</v>
      </c>
      <c r="G78" s="1">
        <v>43087</v>
      </c>
      <c r="H78">
        <v>4</v>
      </c>
      <c r="I78">
        <v>29.509999999999998</v>
      </c>
      <c r="J78">
        <v>0</v>
      </c>
      <c r="K78">
        <v>34.962937899999993</v>
      </c>
      <c r="L78">
        <v>-97.966161600000007</v>
      </c>
      <c r="M78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78" s="5">
        <f>Table22[[#This Row],[Permit Approval Date]]-Table22[[#This Row],[Permit Submitted Date]]</f>
        <v>9</v>
      </c>
    </row>
    <row r="79" spans="1:14" hidden="1">
      <c r="A79" t="str">
        <f>"Norman"</f>
        <v>Norman</v>
      </c>
      <c r="B79">
        <v>1</v>
      </c>
      <c r="D79">
        <v>1</v>
      </c>
      <c r="E79">
        <v>14</v>
      </c>
      <c r="F79" s="1">
        <v>43104</v>
      </c>
      <c r="G79" s="1">
        <v>43112</v>
      </c>
      <c r="H79">
        <v>5</v>
      </c>
      <c r="I79">
        <v>35.549999999999997</v>
      </c>
      <c r="J79">
        <v>4.5</v>
      </c>
      <c r="K79">
        <v>35.210055100000098</v>
      </c>
      <c r="L79">
        <v>-97.442210399999993</v>
      </c>
      <c r="M79" s="5">
        <f>ACOS(COS(RADIANS(90-$P$2)) *COS(RADIANS(90-Table2249[[#This Row],[Latitude]])) +SIN(RADIANS(90-$P$2)) *SIN(RADIANS(90-Table2249[[#This Row],[Latitude]])) *COS(RADIANS($Q$2-Table2249[[#This Row],[Longitude]]))) *3958.756</f>
        <v>0.37120656055092016</v>
      </c>
      <c r="N79" s="5">
        <f>Table22[[#This Row],[Permit Approval Date]]-Table22[[#This Row],[Permit Submitted Date]]</f>
        <v>4</v>
      </c>
    </row>
    <row r="80" spans="1:14" hidden="1">
      <c r="A80" t="str">
        <f>"Norman"</f>
        <v>Norman</v>
      </c>
      <c r="B80">
        <v>1</v>
      </c>
      <c r="D80">
        <v>1</v>
      </c>
      <c r="E80">
        <v>14</v>
      </c>
      <c r="F80" s="1">
        <v>43111</v>
      </c>
      <c r="G80" s="1">
        <v>43123</v>
      </c>
      <c r="H80">
        <v>4</v>
      </c>
      <c r="I80">
        <v>41.480000000000004</v>
      </c>
      <c r="J80">
        <v>0</v>
      </c>
      <c r="K80">
        <v>34.878142000000004</v>
      </c>
      <c r="L80">
        <v>-97.275610999999998</v>
      </c>
      <c r="M80" s="5">
        <f>ACOS(COS(RADIANS(90-$P$2)) *COS(RADIANS(90-Table2249[[#This Row],[Latitude]])) +SIN(RADIANS(90-$P$2)) *SIN(RADIANS(90-Table2249[[#This Row],[Latitude]])) *COS(RADIANS($Q$2-Table2249[[#This Row],[Longitude]]))) *3958.756</f>
        <v>24.63626411769442</v>
      </c>
      <c r="N80" s="5">
        <f>Table22[[#This Row],[Permit Approval Date]]-Table22[[#This Row],[Permit Submitted Date]]</f>
        <v>0</v>
      </c>
    </row>
    <row r="81" spans="1:14" hidden="1">
      <c r="A81" t="str">
        <f>"Norman"</f>
        <v>Norman</v>
      </c>
      <c r="B81">
        <v>0</v>
      </c>
      <c r="D81">
        <v>1</v>
      </c>
      <c r="E81">
        <v>15</v>
      </c>
      <c r="F81" s="1">
        <v>42389</v>
      </c>
      <c r="G81" s="1">
        <v>42389</v>
      </c>
      <c r="H81">
        <v>6</v>
      </c>
      <c r="I81">
        <v>58</v>
      </c>
      <c r="J81">
        <v>0</v>
      </c>
      <c r="K81">
        <v>34.782937899999993</v>
      </c>
      <c r="L81">
        <v>-98.076161600000006</v>
      </c>
      <c r="M81" s="5">
        <f>ACOS(COS(RADIANS(90-$P$2)) *COS(RADIANS(90-Table2249[[#This Row],[Latitude]])) +SIN(RADIANS(90-$P$2)) *SIN(RADIANS(90-Table2249[[#This Row],[Latitude]])) *COS(RADIANS($Q$2-Table2249[[#This Row],[Longitude]]))) *3958.756</f>
        <v>46.091469153605814</v>
      </c>
      <c r="N81" s="5">
        <f>Table22[[#This Row],[Permit Approval Date]]-Table22[[#This Row],[Permit Submitted Date]]</f>
        <v>19</v>
      </c>
    </row>
    <row r="82" spans="1:14" hidden="1">
      <c r="A82" t="str">
        <f>"Norman"</f>
        <v>Norman</v>
      </c>
      <c r="B82">
        <v>0</v>
      </c>
      <c r="D82">
        <v>1</v>
      </c>
      <c r="E82">
        <v>15</v>
      </c>
      <c r="F82" s="1">
        <v>42390</v>
      </c>
      <c r="G82" s="1">
        <v>42390</v>
      </c>
      <c r="H82">
        <v>5</v>
      </c>
      <c r="I82">
        <v>55</v>
      </c>
      <c r="J82">
        <v>0</v>
      </c>
      <c r="K82">
        <v>35.472937899999998</v>
      </c>
      <c r="L82">
        <v>-97.026161599999995</v>
      </c>
      <c r="M82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82" s="5">
        <f>Table22[[#This Row],[Permit Approval Date]]-Table22[[#This Row],[Permit Submitted Date]]</f>
        <v>24</v>
      </c>
    </row>
    <row r="83" spans="1:14" hidden="1">
      <c r="A83" t="str">
        <f>"Norman"</f>
        <v>Norman</v>
      </c>
      <c r="B83">
        <v>0</v>
      </c>
      <c r="D83">
        <v>1</v>
      </c>
      <c r="E83">
        <v>15</v>
      </c>
      <c r="F83" s="1">
        <v>42395</v>
      </c>
      <c r="G83" s="1">
        <v>42395</v>
      </c>
      <c r="H83">
        <v>7</v>
      </c>
      <c r="I83">
        <v>62</v>
      </c>
      <c r="J83">
        <v>0</v>
      </c>
      <c r="K83">
        <v>34.962937899999993</v>
      </c>
      <c r="L83">
        <v>-97.966161600000007</v>
      </c>
      <c r="M83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83" s="5">
        <f>Table22[[#This Row],[Permit Approval Date]]-Table22[[#This Row],[Permit Submitted Date]]</f>
        <v>0</v>
      </c>
    </row>
    <row r="84" spans="1:14" hidden="1">
      <c r="A84" t="str">
        <f>"Norman"</f>
        <v>Norman</v>
      </c>
      <c r="B84">
        <v>0</v>
      </c>
      <c r="D84">
        <v>1</v>
      </c>
      <c r="E84">
        <v>15</v>
      </c>
      <c r="F84" s="1">
        <v>42396</v>
      </c>
      <c r="G84" s="1">
        <v>42405</v>
      </c>
      <c r="H84">
        <v>9</v>
      </c>
      <c r="I84">
        <v>74.5</v>
      </c>
      <c r="J84">
        <v>0</v>
      </c>
      <c r="K84">
        <v>35.242937899999994</v>
      </c>
      <c r="L84">
        <v>-97.636161600000008</v>
      </c>
      <c r="M84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84" s="5">
        <f>Table22[[#This Row],[Permit Approval Date]]-Table22[[#This Row],[Permit Submitted Date]]</f>
        <v>23</v>
      </c>
    </row>
    <row r="85" spans="1:14">
      <c r="A85" t="str">
        <f>"Norman"</f>
        <v>Norman</v>
      </c>
      <c r="B85">
        <v>0</v>
      </c>
      <c r="C85">
        <v>1</v>
      </c>
      <c r="D85">
        <v>1</v>
      </c>
      <c r="E85">
        <v>15</v>
      </c>
      <c r="F85" s="1">
        <v>42397</v>
      </c>
      <c r="G85" s="1">
        <v>42401</v>
      </c>
      <c r="H85">
        <v>17</v>
      </c>
      <c r="I85">
        <v>114.5</v>
      </c>
      <c r="J85">
        <v>15</v>
      </c>
      <c r="K85">
        <v>35.232937899999996</v>
      </c>
      <c r="L85">
        <v>-97.1761616</v>
      </c>
      <c r="M85" s="5">
        <f>ACOS(COS(RADIANS(90-$P$2)) *COS(RADIANS(90-Table2249[[#This Row],[Latitude]])) +SIN(RADIANS(90-$P$2)) *SIN(RADIANS(90-Table2249[[#This Row],[Latitude]])) *COS(RADIANS($Q$2-Table2249[[#This Row],[Longitude]]))) *3958.756</f>
        <v>15.378616388051286</v>
      </c>
      <c r="N85" s="5">
        <f>Table22[[#This Row],[Permit Approval Date]]-Table22[[#This Row],[Permit Submitted Date]]</f>
        <v>1</v>
      </c>
    </row>
    <row r="86" spans="1:14">
      <c r="A86" t="str">
        <f>"Norman"</f>
        <v>Norman</v>
      </c>
      <c r="B86">
        <v>0</v>
      </c>
      <c r="C86">
        <v>1</v>
      </c>
      <c r="D86">
        <v>1</v>
      </c>
      <c r="E86">
        <v>15</v>
      </c>
      <c r="F86" s="1">
        <v>42410</v>
      </c>
      <c r="G86" s="1">
        <v>42432</v>
      </c>
      <c r="H86">
        <v>9</v>
      </c>
      <c r="I86">
        <v>68</v>
      </c>
      <c r="J86">
        <v>12</v>
      </c>
      <c r="K86">
        <v>35.152937899999998</v>
      </c>
      <c r="L86">
        <v>-96.796161600000005</v>
      </c>
      <c r="M86" s="5">
        <f>ACOS(COS(RADIANS(90-$P$2)) *COS(RADIANS(90-Table2249[[#This Row],[Latitude]])) +SIN(RADIANS(90-$P$2)) *SIN(RADIANS(90-Table2249[[#This Row],[Latitude]])) *COS(RADIANS($Q$2-Table2249[[#This Row],[Longitude]]))) *3958.756</f>
        <v>36.916516441204166</v>
      </c>
      <c r="N86" s="5">
        <f>Table22[[#This Row],[Permit Approval Date]]-Table22[[#This Row],[Permit Submitted Date]]</f>
        <v>16</v>
      </c>
    </row>
    <row r="87" spans="1:14" hidden="1">
      <c r="A87" t="str">
        <f>"Norman"</f>
        <v>Norman</v>
      </c>
      <c r="B87">
        <v>0</v>
      </c>
      <c r="D87">
        <v>1</v>
      </c>
      <c r="E87">
        <v>15</v>
      </c>
      <c r="F87" s="1">
        <v>42418</v>
      </c>
      <c r="G87" s="1">
        <v>42418</v>
      </c>
      <c r="H87">
        <v>4</v>
      </c>
      <c r="I87">
        <v>30</v>
      </c>
      <c r="J87">
        <v>0</v>
      </c>
      <c r="K87">
        <v>35.472937899999998</v>
      </c>
      <c r="L87">
        <v>-97.026161599999995</v>
      </c>
      <c r="M87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87" s="5">
        <f>Table22[[#This Row],[Permit Approval Date]]-Table22[[#This Row],[Permit Submitted Date]]</f>
        <v>1</v>
      </c>
    </row>
    <row r="88" spans="1:14" hidden="1">
      <c r="A88" t="str">
        <f>"Norman"</f>
        <v>Norman</v>
      </c>
      <c r="B88">
        <v>0</v>
      </c>
      <c r="D88">
        <v>1</v>
      </c>
      <c r="E88">
        <v>15</v>
      </c>
      <c r="F88" s="1">
        <v>42423</v>
      </c>
      <c r="G88" s="1">
        <v>42423</v>
      </c>
      <c r="H88">
        <v>4</v>
      </c>
      <c r="I88">
        <v>29</v>
      </c>
      <c r="J88">
        <v>0</v>
      </c>
      <c r="K88">
        <v>35.232937899999996</v>
      </c>
      <c r="L88">
        <v>-97.006161599999999</v>
      </c>
      <c r="M88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88" s="5">
        <f>Table22[[#This Row],[Permit Approval Date]]-Table22[[#This Row],[Permit Submitted Date]]</f>
        <v>6</v>
      </c>
    </row>
    <row r="89" spans="1:14" hidden="1">
      <c r="A89" t="str">
        <f>"Norman"</f>
        <v>Norman</v>
      </c>
      <c r="B89">
        <v>0</v>
      </c>
      <c r="D89">
        <v>1</v>
      </c>
      <c r="E89">
        <v>15</v>
      </c>
      <c r="F89" s="1">
        <v>42433</v>
      </c>
      <c r="G89" s="1">
        <v>42437</v>
      </c>
      <c r="H89">
        <v>5</v>
      </c>
      <c r="I89">
        <v>42</v>
      </c>
      <c r="J89">
        <v>0</v>
      </c>
      <c r="K89">
        <v>35.352937899999993</v>
      </c>
      <c r="L89">
        <v>-97.196161599999996</v>
      </c>
      <c r="M89" s="5">
        <f>ACOS(COS(RADIANS(90-$P$2)) *COS(RADIANS(90-Table2249[[#This Row],[Latitude]])) +SIN(RADIANS(90-$P$2)) *SIN(RADIANS(90-Table2249[[#This Row],[Latitude]])) *COS(RADIANS($Q$2-Table2249[[#This Row],[Longitude]]))) *3958.756</f>
        <v>17.393696381103698</v>
      </c>
      <c r="N89" s="5">
        <f>Table22[[#This Row],[Permit Approval Date]]-Table22[[#This Row],[Permit Submitted Date]]</f>
        <v>1</v>
      </c>
    </row>
    <row r="90" spans="1:14" hidden="1">
      <c r="A90" t="str">
        <f>"Norman"</f>
        <v>Norman</v>
      </c>
      <c r="B90">
        <v>0</v>
      </c>
      <c r="D90">
        <v>1</v>
      </c>
      <c r="E90">
        <v>15</v>
      </c>
      <c r="F90" s="1">
        <v>42458</v>
      </c>
      <c r="G90" s="1">
        <v>42464</v>
      </c>
      <c r="H90">
        <v>3</v>
      </c>
      <c r="I90">
        <v>30</v>
      </c>
      <c r="J90">
        <v>0</v>
      </c>
      <c r="K90">
        <v>35.482937899999996</v>
      </c>
      <c r="L90">
        <v>-97.206161600000001</v>
      </c>
      <c r="M90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90" s="5">
        <f>Table22[[#This Row],[Permit Approval Date]]-Table22[[#This Row],[Permit Submitted Date]]</f>
        <v>5</v>
      </c>
    </row>
    <row r="91" spans="1:14" hidden="1">
      <c r="A91" t="str">
        <f>"Norman"</f>
        <v>Norman</v>
      </c>
      <c r="B91">
        <v>0</v>
      </c>
      <c r="D91">
        <v>1</v>
      </c>
      <c r="E91">
        <v>15</v>
      </c>
      <c r="F91" s="1">
        <v>42479</v>
      </c>
      <c r="G91" s="1">
        <v>42485</v>
      </c>
      <c r="H91">
        <v>3</v>
      </c>
      <c r="I91">
        <v>24</v>
      </c>
      <c r="J91">
        <v>0</v>
      </c>
      <c r="K91">
        <v>35.262937899999997</v>
      </c>
      <c r="L91">
        <v>-97.806161599999996</v>
      </c>
      <c r="M91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91" s="5">
        <f>Table22[[#This Row],[Permit Approval Date]]-Table22[[#This Row],[Permit Submitted Date]]</f>
        <v>0</v>
      </c>
    </row>
    <row r="92" spans="1:14" hidden="1">
      <c r="A92" t="str">
        <f>"Norman"</f>
        <v>Norman</v>
      </c>
      <c r="B92">
        <v>0</v>
      </c>
      <c r="D92">
        <v>1</v>
      </c>
      <c r="E92">
        <v>15</v>
      </c>
      <c r="F92" s="1">
        <v>42489</v>
      </c>
      <c r="G92" s="1">
        <v>42493</v>
      </c>
      <c r="H92">
        <v>4</v>
      </c>
      <c r="I92">
        <v>36</v>
      </c>
      <c r="J92">
        <v>0</v>
      </c>
      <c r="K92">
        <v>35.482937899999996</v>
      </c>
      <c r="L92">
        <v>-97.206161600000001</v>
      </c>
      <c r="M92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92" s="5">
        <f>Table22[[#This Row],[Permit Approval Date]]-Table22[[#This Row],[Permit Submitted Date]]</f>
        <v>12</v>
      </c>
    </row>
    <row r="93" spans="1:14" hidden="1">
      <c r="A93" t="str">
        <f>"Norman"</f>
        <v>Norman</v>
      </c>
      <c r="B93">
        <v>0</v>
      </c>
      <c r="D93">
        <v>1</v>
      </c>
      <c r="E93">
        <v>15</v>
      </c>
      <c r="F93" s="1">
        <v>42499</v>
      </c>
      <c r="G93" s="1">
        <v>42499</v>
      </c>
      <c r="H93">
        <v>4</v>
      </c>
      <c r="I93">
        <v>41</v>
      </c>
      <c r="J93">
        <v>0</v>
      </c>
      <c r="K93">
        <v>36.262937899999997</v>
      </c>
      <c r="L93">
        <v>-97.766161600000004</v>
      </c>
      <c r="M93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93" s="5">
        <f>Table22[[#This Row],[Permit Approval Date]]-Table22[[#This Row],[Permit Submitted Date]]</f>
        <v>8</v>
      </c>
    </row>
    <row r="94" spans="1:14" hidden="1">
      <c r="A94" t="str">
        <f>"Norman"</f>
        <v>Norman</v>
      </c>
      <c r="B94">
        <v>0</v>
      </c>
      <c r="D94">
        <v>1</v>
      </c>
      <c r="E94">
        <v>15</v>
      </c>
      <c r="F94" s="1">
        <v>42503</v>
      </c>
      <c r="G94" s="1">
        <v>42503</v>
      </c>
      <c r="H94">
        <v>6</v>
      </c>
      <c r="I94">
        <v>37</v>
      </c>
      <c r="J94">
        <v>0</v>
      </c>
      <c r="K94">
        <v>35.552937899999996</v>
      </c>
      <c r="L94">
        <v>-97.046161600000005</v>
      </c>
      <c r="M94" s="5">
        <f>ACOS(COS(RADIANS(90-$P$2)) *COS(RADIANS(90-Table2249[[#This Row],[Latitude]])) +SIN(RADIANS(90-$P$2)) *SIN(RADIANS(90-Table2249[[#This Row],[Latitude]])) *COS(RADIANS($Q$2-Table2249[[#This Row],[Longitude]]))) *3958.756</f>
        <v>32.913658964668713</v>
      </c>
      <c r="N94" s="5">
        <f>Table22[[#This Row],[Permit Approval Date]]-Table22[[#This Row],[Permit Submitted Date]]</f>
        <v>6</v>
      </c>
    </row>
    <row r="95" spans="1:14" hidden="1">
      <c r="A95" t="str">
        <f>"Norman"</f>
        <v>Norman</v>
      </c>
      <c r="B95">
        <v>0</v>
      </c>
      <c r="D95">
        <v>1</v>
      </c>
      <c r="E95">
        <v>15</v>
      </c>
      <c r="F95" s="1">
        <v>42565</v>
      </c>
      <c r="G95" s="1">
        <v>42569</v>
      </c>
      <c r="H95">
        <v>7</v>
      </c>
      <c r="I95">
        <v>49.5</v>
      </c>
      <c r="J95">
        <v>2</v>
      </c>
      <c r="K95">
        <v>35.032937899999993</v>
      </c>
      <c r="L95">
        <v>-97.296161600000005</v>
      </c>
      <c r="M95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95" s="5">
        <f>Table22[[#This Row],[Permit Approval Date]]-Table22[[#This Row],[Permit Submitted Date]]</f>
        <v>0</v>
      </c>
    </row>
    <row r="96" spans="1:14" hidden="1">
      <c r="A96" t="str">
        <f>"Norman"</f>
        <v>Norman</v>
      </c>
      <c r="B96">
        <v>0</v>
      </c>
      <c r="D96">
        <v>1</v>
      </c>
      <c r="E96">
        <v>15</v>
      </c>
      <c r="F96" s="1">
        <v>42579</v>
      </c>
      <c r="G96" s="1">
        <v>42579</v>
      </c>
      <c r="H96">
        <v>4</v>
      </c>
      <c r="I96">
        <v>27</v>
      </c>
      <c r="J96">
        <v>2</v>
      </c>
      <c r="K96">
        <v>34.902937899999998</v>
      </c>
      <c r="L96">
        <v>-97.886161600000008</v>
      </c>
      <c r="M96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96" s="5">
        <f>Table22[[#This Row],[Permit Approval Date]]-Table22[[#This Row],[Permit Submitted Date]]</f>
        <v>0</v>
      </c>
    </row>
    <row r="97" spans="1:14" hidden="1">
      <c r="A97" t="str">
        <f>"Norman"</f>
        <v>Norman</v>
      </c>
      <c r="B97">
        <v>0</v>
      </c>
      <c r="D97">
        <v>1</v>
      </c>
      <c r="E97">
        <v>15</v>
      </c>
      <c r="F97" s="1">
        <v>42591</v>
      </c>
      <c r="G97" s="1">
        <v>42593</v>
      </c>
      <c r="H97">
        <v>4</v>
      </c>
      <c r="I97">
        <v>27.5</v>
      </c>
      <c r="J97">
        <v>0</v>
      </c>
      <c r="K97">
        <v>35.092937899999995</v>
      </c>
      <c r="L97">
        <v>-97.236161600000003</v>
      </c>
      <c r="M97" s="5">
        <f>ACOS(COS(RADIANS(90-$P$2)) *COS(RADIANS(90-Table2249[[#This Row],[Latitude]])) +SIN(RADIANS(90-$P$2)) *SIN(RADIANS(90-Table2249[[#This Row],[Latitude]])) *COS(RADIANS($Q$2-Table2249[[#This Row],[Longitude]]))) *3958.756</f>
        <v>14.228947513888629</v>
      </c>
      <c r="N97" s="5">
        <f>Table22[[#This Row],[Permit Approval Date]]-Table22[[#This Row],[Permit Submitted Date]]</f>
        <v>3</v>
      </c>
    </row>
    <row r="98" spans="1:14" hidden="1">
      <c r="A98" t="str">
        <f>"Norman"</f>
        <v>Norman</v>
      </c>
      <c r="B98">
        <v>0</v>
      </c>
      <c r="D98">
        <v>1</v>
      </c>
      <c r="E98">
        <v>15</v>
      </c>
      <c r="F98" s="1">
        <v>42594</v>
      </c>
      <c r="G98" s="1">
        <v>42600</v>
      </c>
      <c r="H98">
        <v>7</v>
      </c>
      <c r="I98">
        <v>41</v>
      </c>
      <c r="J98">
        <v>3.42</v>
      </c>
      <c r="K98">
        <v>35.222937899999998</v>
      </c>
      <c r="L98">
        <v>-97.486161600000003</v>
      </c>
      <c r="M98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98" s="5">
        <f>Table22[[#This Row],[Permit Approval Date]]-Table22[[#This Row],[Permit Submitted Date]]</f>
        <v>0</v>
      </c>
    </row>
    <row r="99" spans="1:14" hidden="1">
      <c r="A99" t="str">
        <f>"Norman"</f>
        <v>Norman</v>
      </c>
      <c r="B99">
        <v>0</v>
      </c>
      <c r="D99">
        <v>1</v>
      </c>
      <c r="E99">
        <v>15</v>
      </c>
      <c r="F99" s="1">
        <v>42634</v>
      </c>
      <c r="G99" s="1">
        <v>42634</v>
      </c>
      <c r="H99">
        <v>8</v>
      </c>
      <c r="I99">
        <v>69.63</v>
      </c>
      <c r="J99">
        <v>0</v>
      </c>
      <c r="K99">
        <v>35.552937899999996</v>
      </c>
      <c r="L99">
        <v>-96.986161600000003</v>
      </c>
      <c r="M99" s="5">
        <f>ACOS(COS(RADIANS(90-$P$2)) *COS(RADIANS(90-Table2249[[#This Row],[Latitude]])) +SIN(RADIANS(90-$P$2)) *SIN(RADIANS(90-Table2249[[#This Row],[Latitude]])) *COS(RADIANS($Q$2-Table2249[[#This Row],[Longitude]]))) *3958.756</f>
        <v>35.316230846414051</v>
      </c>
      <c r="N99" s="5">
        <f>Table22[[#This Row],[Permit Approval Date]]-Table22[[#This Row],[Permit Submitted Date]]</f>
        <v>0</v>
      </c>
    </row>
    <row r="100" spans="1:14" hidden="1">
      <c r="A100" t="str">
        <f>"Norman"</f>
        <v>Norman</v>
      </c>
      <c r="B100">
        <v>0</v>
      </c>
      <c r="D100">
        <v>1</v>
      </c>
      <c r="E100">
        <v>15</v>
      </c>
      <c r="F100" s="1">
        <v>42646</v>
      </c>
      <c r="G100" s="1">
        <v>42646</v>
      </c>
      <c r="H100">
        <v>5</v>
      </c>
      <c r="I100">
        <v>41.22</v>
      </c>
      <c r="J100">
        <v>0</v>
      </c>
      <c r="K100">
        <v>34.962937899999993</v>
      </c>
      <c r="L100">
        <v>-97.966161600000007</v>
      </c>
      <c r="M100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100" s="5">
        <f>Table22[[#This Row],[Permit Approval Date]]-Table22[[#This Row],[Permit Submitted Date]]</f>
        <v>0</v>
      </c>
    </row>
    <row r="101" spans="1:14" hidden="1">
      <c r="A101" t="str">
        <f>"Norman"</f>
        <v>Norman</v>
      </c>
      <c r="B101">
        <v>0</v>
      </c>
      <c r="D101">
        <v>1</v>
      </c>
      <c r="E101">
        <v>15</v>
      </c>
      <c r="F101" s="1">
        <v>42662</v>
      </c>
      <c r="G101" s="1">
        <v>42662</v>
      </c>
      <c r="H101">
        <v>6</v>
      </c>
      <c r="I101">
        <v>52.17</v>
      </c>
      <c r="J101">
        <v>0</v>
      </c>
      <c r="K101">
        <v>35.152937899999998</v>
      </c>
      <c r="L101">
        <v>-97.236161600000003</v>
      </c>
      <c r="M101" s="5">
        <f>ACOS(COS(RADIANS(90-$P$2)) *COS(RADIANS(90-Table2249[[#This Row],[Latitude]])) +SIN(RADIANS(90-$P$2)) *SIN(RADIANS(90-Table2249[[#This Row],[Latitude]])) *COS(RADIANS($Q$2-Table2249[[#This Row],[Longitude]]))) *3958.756</f>
        <v>12.439282911481813</v>
      </c>
      <c r="N101" s="5">
        <f>Table22[[#This Row],[Permit Approval Date]]-Table22[[#This Row],[Permit Submitted Date]]</f>
        <v>22</v>
      </c>
    </row>
    <row r="102" spans="1:14" hidden="1">
      <c r="A102" t="str">
        <f>"Norman"</f>
        <v>Norman</v>
      </c>
      <c r="B102">
        <v>0</v>
      </c>
      <c r="D102">
        <v>1</v>
      </c>
      <c r="E102">
        <v>15</v>
      </c>
      <c r="F102" s="1">
        <v>42671</v>
      </c>
      <c r="G102" s="1">
        <v>42671</v>
      </c>
      <c r="H102">
        <v>5</v>
      </c>
      <c r="I102">
        <v>35.160000000000004</v>
      </c>
      <c r="J102">
        <v>0</v>
      </c>
      <c r="K102">
        <v>35.232937899999996</v>
      </c>
      <c r="L102">
        <v>-97.006161599999999</v>
      </c>
      <c r="M102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102" s="5">
        <f>Table22[[#This Row],[Permit Approval Date]]-Table22[[#This Row],[Permit Submitted Date]]</f>
        <v>0</v>
      </c>
    </row>
    <row r="103" spans="1:14">
      <c r="A103" t="str">
        <f>"Norman"</f>
        <v>Norman</v>
      </c>
      <c r="B103">
        <v>1</v>
      </c>
      <c r="C103">
        <v>1</v>
      </c>
      <c r="D103">
        <v>1</v>
      </c>
      <c r="E103">
        <v>15</v>
      </c>
      <c r="F103" s="1">
        <v>42738</v>
      </c>
      <c r="G103" s="1">
        <v>42738</v>
      </c>
      <c r="H103">
        <v>7</v>
      </c>
      <c r="I103">
        <v>54.5</v>
      </c>
      <c r="J103">
        <v>8</v>
      </c>
      <c r="K103">
        <v>35.133205600000004</v>
      </c>
      <c r="L103">
        <v>-97.458782400000004</v>
      </c>
      <c r="M103" s="5">
        <f>ACOS(COS(RADIANS(90-$P$2)) *COS(RADIANS(90-Table2249[[#This Row],[Latitude]])) +SIN(RADIANS(90-$P$2)) *SIN(RADIANS(90-Table2249[[#This Row],[Latitude]])) *COS(RADIANS($Q$2-Table2249[[#This Row],[Longitude]]))) *3958.756</f>
        <v>5.0810321719545506</v>
      </c>
      <c r="N103" s="5">
        <f>Table22[[#This Row],[Permit Approval Date]]-Table22[[#This Row],[Permit Submitted Date]]</f>
        <v>0</v>
      </c>
    </row>
    <row r="104" spans="1:14" hidden="1">
      <c r="A104" t="str">
        <f>"Norman"</f>
        <v>Norman</v>
      </c>
      <c r="B104">
        <v>1</v>
      </c>
      <c r="D104">
        <v>1</v>
      </c>
      <c r="E104">
        <v>15</v>
      </c>
      <c r="F104" s="1">
        <v>42788</v>
      </c>
      <c r="G104" s="1">
        <v>42788</v>
      </c>
      <c r="H104">
        <v>4</v>
      </c>
      <c r="I104">
        <v>50.209999999999994</v>
      </c>
      <c r="J104">
        <v>0</v>
      </c>
      <c r="K104">
        <v>35.428142000000001</v>
      </c>
      <c r="L104">
        <v>-97.425610999999989</v>
      </c>
      <c r="M104" s="5">
        <f>ACOS(COS(RADIANS(90-$P$2)) *COS(RADIANS(90-Table2249[[#This Row],[Latitude]])) +SIN(RADIANS(90-$P$2)) *SIN(RADIANS(90-Table2249[[#This Row],[Latitude]])) *COS(RADIANS($Q$2-Table2249[[#This Row],[Longitude]]))) *3958.756</f>
        <v>15.389405486407925</v>
      </c>
      <c r="N104" s="5">
        <f>Table22[[#This Row],[Permit Approval Date]]-Table22[[#This Row],[Permit Submitted Date]]</f>
        <v>13</v>
      </c>
    </row>
    <row r="105" spans="1:14" hidden="1">
      <c r="A105" t="str">
        <f>"Norman"</f>
        <v>Norman</v>
      </c>
      <c r="B105">
        <v>0</v>
      </c>
      <c r="D105">
        <v>1</v>
      </c>
      <c r="E105">
        <v>15</v>
      </c>
      <c r="F105" s="1">
        <v>42802</v>
      </c>
      <c r="G105" s="1">
        <v>42809</v>
      </c>
      <c r="H105">
        <v>6</v>
      </c>
      <c r="I105">
        <v>46.44</v>
      </c>
      <c r="J105">
        <v>0</v>
      </c>
      <c r="K105">
        <v>35.222937899999998</v>
      </c>
      <c r="L105">
        <v>-97.486161600000003</v>
      </c>
      <c r="M105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105" s="5">
        <f>Table22[[#This Row],[Permit Approval Date]]-Table22[[#This Row],[Permit Submitted Date]]</f>
        <v>0</v>
      </c>
    </row>
    <row r="106" spans="1:14" hidden="1">
      <c r="A106" t="str">
        <f>"Norman"</f>
        <v>Norman</v>
      </c>
      <c r="B106">
        <v>1</v>
      </c>
      <c r="D106">
        <v>1</v>
      </c>
      <c r="E106">
        <v>15</v>
      </c>
      <c r="F106" s="1">
        <v>42811</v>
      </c>
      <c r="G106" s="1">
        <v>42823</v>
      </c>
      <c r="H106">
        <v>4</v>
      </c>
      <c r="I106">
        <v>29.46</v>
      </c>
      <c r="J106">
        <v>0</v>
      </c>
      <c r="K106">
        <v>35.200296100000003</v>
      </c>
      <c r="L106">
        <v>-97.456200200000012</v>
      </c>
      <c r="M106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106" s="5">
        <f>Table22[[#This Row],[Permit Approval Date]]-Table22[[#This Row],[Permit Submitted Date]]</f>
        <v>0</v>
      </c>
    </row>
    <row r="107" spans="1:14" hidden="1">
      <c r="A107" t="str">
        <f>"Norman"</f>
        <v>Norman</v>
      </c>
      <c r="B107">
        <v>1</v>
      </c>
      <c r="D107">
        <v>1</v>
      </c>
      <c r="E107">
        <v>15</v>
      </c>
      <c r="F107" s="1">
        <v>42832</v>
      </c>
      <c r="G107" s="1">
        <v>42839</v>
      </c>
      <c r="H107">
        <v>5</v>
      </c>
      <c r="I107">
        <v>46.78</v>
      </c>
      <c r="J107">
        <v>0</v>
      </c>
      <c r="K107">
        <v>35.242937899999994</v>
      </c>
      <c r="L107">
        <v>-97.636161600000008</v>
      </c>
      <c r="M107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107" s="5">
        <f>Table22[[#This Row],[Permit Approval Date]]-Table22[[#This Row],[Permit Submitted Date]]</f>
        <v>0</v>
      </c>
    </row>
    <row r="108" spans="1:14" hidden="1">
      <c r="A108" t="str">
        <f>"Norman"</f>
        <v>Norman</v>
      </c>
      <c r="B108">
        <v>1</v>
      </c>
      <c r="D108">
        <v>1</v>
      </c>
      <c r="E108">
        <v>15</v>
      </c>
      <c r="F108" s="1">
        <v>42832</v>
      </c>
      <c r="G108" s="1">
        <v>42839</v>
      </c>
      <c r="H108">
        <v>5</v>
      </c>
      <c r="I108">
        <v>46.779999999999994</v>
      </c>
      <c r="J108">
        <v>0</v>
      </c>
      <c r="K108">
        <v>35.242937899999994</v>
      </c>
      <c r="L108">
        <v>-97.636161600000008</v>
      </c>
      <c r="M108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108" s="5">
        <f>Table22[[#This Row],[Permit Approval Date]]-Table22[[#This Row],[Permit Submitted Date]]</f>
        <v>0</v>
      </c>
    </row>
    <row r="109" spans="1:14">
      <c r="A109" t="str">
        <f>"Norman"</f>
        <v>Norman</v>
      </c>
      <c r="B109">
        <v>1</v>
      </c>
      <c r="C109">
        <v>1</v>
      </c>
      <c r="D109">
        <v>1</v>
      </c>
      <c r="E109">
        <v>15</v>
      </c>
      <c r="F109" s="1">
        <v>42837</v>
      </c>
      <c r="G109" s="1">
        <v>42842</v>
      </c>
      <c r="H109">
        <v>16</v>
      </c>
      <c r="I109">
        <v>94.68</v>
      </c>
      <c r="J109">
        <v>15.879999999999999</v>
      </c>
      <c r="K109">
        <v>34.6532056</v>
      </c>
      <c r="L109">
        <v>-97.038782400000002</v>
      </c>
      <c r="M109" s="5">
        <f>ACOS(COS(RADIANS(90-$P$2)) *COS(RADIANS(90-Table2249[[#This Row],[Latitude]])) +SIN(RADIANS(90-$P$2)) *SIN(RADIANS(90-Table2249[[#This Row],[Latitude]])) *COS(RADIANS($Q$2-Table2249[[#This Row],[Longitude]]))) *3958.756</f>
        <v>44.641832751748751</v>
      </c>
      <c r="N109" s="5">
        <f>Table22[[#This Row],[Permit Approval Date]]-Table22[[#This Row],[Permit Submitted Date]]</f>
        <v>0</v>
      </c>
    </row>
    <row r="110" spans="1:14">
      <c r="A110" t="str">
        <f>"Norman"</f>
        <v>Norman</v>
      </c>
      <c r="B110">
        <v>1</v>
      </c>
      <c r="C110">
        <v>1</v>
      </c>
      <c r="D110">
        <v>1</v>
      </c>
      <c r="E110">
        <v>15</v>
      </c>
      <c r="F110" s="1">
        <v>42843</v>
      </c>
      <c r="G110" s="1">
        <v>42845</v>
      </c>
      <c r="H110">
        <v>6</v>
      </c>
      <c r="I110">
        <v>35.58</v>
      </c>
      <c r="J110">
        <v>11.52</v>
      </c>
      <c r="K110">
        <v>35.443925</v>
      </c>
      <c r="L110">
        <v>-97.619213999999999</v>
      </c>
      <c r="M110" s="5">
        <f>ACOS(COS(RADIANS(90-$P$2)) *COS(RADIANS(90-Table2249[[#This Row],[Latitude]])) +SIN(RADIANS(90-$P$2)) *SIN(RADIANS(90-Table2249[[#This Row],[Latitude]])) *COS(RADIANS($Q$2-Table2249[[#This Row],[Longitude]]))) *3958.756</f>
        <v>19.098404895161835</v>
      </c>
      <c r="N110" s="5">
        <f>Table22[[#This Row],[Permit Approval Date]]-Table22[[#This Row],[Permit Submitted Date]]</f>
        <v>14</v>
      </c>
    </row>
    <row r="111" spans="1:14" hidden="1">
      <c r="A111" t="str">
        <f>"Norman"</f>
        <v>Norman</v>
      </c>
      <c r="B111">
        <v>0</v>
      </c>
      <c r="D111">
        <v>1</v>
      </c>
      <c r="E111">
        <v>15</v>
      </c>
      <c r="F111" s="1">
        <v>42844</v>
      </c>
      <c r="G111" s="1">
        <v>42846</v>
      </c>
      <c r="H111">
        <v>3</v>
      </c>
      <c r="I111">
        <v>27.17</v>
      </c>
      <c r="J111">
        <v>0</v>
      </c>
      <c r="K111">
        <v>35.702937899999995</v>
      </c>
      <c r="L111">
        <v>-97.4261616</v>
      </c>
      <c r="M111" s="5">
        <f>ACOS(COS(RADIANS(90-$P$2)) *COS(RADIANS(90-Table2249[[#This Row],[Latitude]])) +SIN(RADIANS(90-$P$2)) *SIN(RADIANS(90-Table2249[[#This Row],[Latitude]])) *COS(RADIANS($Q$2-Table2249[[#This Row],[Longitude]]))) *3958.756</f>
        <v>34.349627017789345</v>
      </c>
      <c r="N111" s="5">
        <f>Table22[[#This Row],[Permit Approval Date]]-Table22[[#This Row],[Permit Submitted Date]]</f>
        <v>26</v>
      </c>
    </row>
    <row r="112" spans="1:14" hidden="1">
      <c r="A112" t="str">
        <f>"Norman"</f>
        <v>Norman</v>
      </c>
      <c r="B112">
        <v>0</v>
      </c>
      <c r="D112">
        <v>1</v>
      </c>
      <c r="E112">
        <v>15</v>
      </c>
      <c r="F112" s="1">
        <v>42846</v>
      </c>
      <c r="G112" s="1">
        <v>42846</v>
      </c>
      <c r="H112">
        <v>2</v>
      </c>
      <c r="I112">
        <v>19.28</v>
      </c>
      <c r="J112">
        <v>0</v>
      </c>
      <c r="K112">
        <v>34.902937899999998</v>
      </c>
      <c r="L112">
        <v>-97.886161600000008</v>
      </c>
      <c r="M112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12" s="5">
        <f>Table22[[#This Row],[Permit Approval Date]]-Table22[[#This Row],[Permit Submitted Date]]</f>
        <v>1</v>
      </c>
    </row>
    <row r="113" spans="1:14" hidden="1">
      <c r="A113" t="str">
        <f>"Norman"</f>
        <v>Norman</v>
      </c>
      <c r="B113">
        <v>0</v>
      </c>
      <c r="D113">
        <v>1</v>
      </c>
      <c r="E113">
        <v>15</v>
      </c>
      <c r="F113" s="1">
        <v>42863</v>
      </c>
      <c r="G113" s="1">
        <v>42872</v>
      </c>
      <c r="H113">
        <v>6</v>
      </c>
      <c r="I113">
        <v>32.379999999999995</v>
      </c>
      <c r="J113">
        <v>0</v>
      </c>
      <c r="K113">
        <v>35.262937899999997</v>
      </c>
      <c r="L113">
        <v>-97.316161600000001</v>
      </c>
      <c r="M113" s="5">
        <f>ACOS(COS(RADIANS(90-$P$2)) *COS(RADIANS(90-Table2249[[#This Row],[Latitude]])) +SIN(RADIANS(90-$P$2)) *SIN(RADIANS(90-Table2249[[#This Row],[Latitude]])) *COS(RADIANS($Q$2-Table2249[[#This Row],[Longitude]]))) *3958.756</f>
        <v>8.3452968784445485</v>
      </c>
      <c r="N113" s="5">
        <f>Table22[[#This Row],[Permit Approval Date]]-Table22[[#This Row],[Permit Submitted Date]]</f>
        <v>0</v>
      </c>
    </row>
    <row r="114" spans="1:14" hidden="1">
      <c r="A114" t="str">
        <f>"Norman"</f>
        <v>Norman</v>
      </c>
      <c r="B114">
        <v>0</v>
      </c>
      <c r="D114">
        <v>1</v>
      </c>
      <c r="E114">
        <v>15</v>
      </c>
      <c r="F114" s="1">
        <v>42873</v>
      </c>
      <c r="G114" s="1">
        <v>42873</v>
      </c>
      <c r="H114">
        <v>6</v>
      </c>
      <c r="I114">
        <v>40.51</v>
      </c>
      <c r="J114">
        <v>0</v>
      </c>
      <c r="K114">
        <v>34.902937899999998</v>
      </c>
      <c r="L114">
        <v>-97.886161600000008</v>
      </c>
      <c r="M114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14" s="5">
        <f>Table22[[#This Row],[Permit Approval Date]]-Table22[[#This Row],[Permit Submitted Date]]</f>
        <v>12</v>
      </c>
    </row>
    <row r="115" spans="1:14" hidden="1">
      <c r="A115" t="str">
        <f>"Norman"</f>
        <v>Norman</v>
      </c>
      <c r="B115">
        <v>0</v>
      </c>
      <c r="D115">
        <v>1</v>
      </c>
      <c r="E115">
        <v>15</v>
      </c>
      <c r="F115" s="1">
        <v>42874</v>
      </c>
      <c r="G115" s="1">
        <v>42874</v>
      </c>
      <c r="H115">
        <v>3</v>
      </c>
      <c r="I115">
        <v>21.33</v>
      </c>
      <c r="J115">
        <v>0</v>
      </c>
      <c r="K115">
        <v>35.242937899999994</v>
      </c>
      <c r="L115">
        <v>-97.636161600000008</v>
      </c>
      <c r="M115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115" s="5">
        <f>Table22[[#This Row],[Permit Approval Date]]-Table22[[#This Row],[Permit Submitted Date]]</f>
        <v>0</v>
      </c>
    </row>
    <row r="116" spans="1:14" hidden="1">
      <c r="A116" t="str">
        <f>"Norman"</f>
        <v>Norman</v>
      </c>
      <c r="B116">
        <v>1</v>
      </c>
      <c r="D116">
        <v>1</v>
      </c>
      <c r="E116">
        <v>15</v>
      </c>
      <c r="F116" s="1">
        <v>42881</v>
      </c>
      <c r="G116" s="1">
        <v>42887</v>
      </c>
      <c r="H116">
        <v>4</v>
      </c>
      <c r="I116">
        <v>34.200000000000003</v>
      </c>
      <c r="J116">
        <v>0</v>
      </c>
      <c r="K116">
        <v>35.325773099999999</v>
      </c>
      <c r="L116">
        <v>-97.434911900000003</v>
      </c>
      <c r="M116" s="5">
        <f>ACOS(COS(RADIANS(90-$P$2)) *COS(RADIANS(90-Table2249[[#This Row],[Latitude]])) +SIN(RADIANS(90-$P$2)) *SIN(RADIANS(90-Table2249[[#This Row],[Latitude]])) *COS(RADIANS($Q$2-Table2249[[#This Row],[Longitude]]))) *3958.756</f>
        <v>8.2970811982340251</v>
      </c>
      <c r="N116" s="5">
        <f>Table22[[#This Row],[Permit Approval Date]]-Table22[[#This Row],[Permit Submitted Date]]</f>
        <v>12</v>
      </c>
    </row>
    <row r="117" spans="1:14" hidden="1">
      <c r="A117" t="str">
        <f>"Norman"</f>
        <v>Norman</v>
      </c>
      <c r="B117">
        <v>0</v>
      </c>
      <c r="D117">
        <v>1</v>
      </c>
      <c r="E117">
        <v>15</v>
      </c>
      <c r="F117" s="1">
        <v>42886</v>
      </c>
      <c r="G117" s="1">
        <v>42901</v>
      </c>
      <c r="H117">
        <v>5</v>
      </c>
      <c r="I117">
        <v>27.8</v>
      </c>
      <c r="J117">
        <v>0</v>
      </c>
      <c r="K117">
        <v>35.482937899999996</v>
      </c>
      <c r="L117">
        <v>-97.206161600000001</v>
      </c>
      <c r="M117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117" s="5">
        <f>Table22[[#This Row],[Permit Approval Date]]-Table22[[#This Row],[Permit Submitted Date]]</f>
        <v>4</v>
      </c>
    </row>
    <row r="118" spans="1:14" hidden="1">
      <c r="A118" t="str">
        <f>"Norman"</f>
        <v>Norman</v>
      </c>
      <c r="B118">
        <v>0</v>
      </c>
      <c r="D118">
        <v>1</v>
      </c>
      <c r="E118">
        <v>15</v>
      </c>
      <c r="F118" s="1">
        <v>42892</v>
      </c>
      <c r="G118" s="1">
        <v>42892</v>
      </c>
      <c r="H118">
        <v>4</v>
      </c>
      <c r="I118">
        <v>41.13</v>
      </c>
      <c r="J118">
        <v>0</v>
      </c>
      <c r="K118">
        <v>34.902937899999998</v>
      </c>
      <c r="L118">
        <v>-97.886161600000008</v>
      </c>
      <c r="M118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18" s="5">
        <f>Table22[[#This Row],[Permit Approval Date]]-Table22[[#This Row],[Permit Submitted Date]]</f>
        <v>0</v>
      </c>
    </row>
    <row r="119" spans="1:14" hidden="1">
      <c r="A119" t="str">
        <f>"Norman"</f>
        <v>Norman</v>
      </c>
      <c r="B119">
        <v>1</v>
      </c>
      <c r="D119">
        <v>1</v>
      </c>
      <c r="E119">
        <v>15</v>
      </c>
      <c r="F119" s="1">
        <v>42893</v>
      </c>
      <c r="G119" s="1">
        <v>42902</v>
      </c>
      <c r="H119">
        <v>6</v>
      </c>
      <c r="I119">
        <v>43.21</v>
      </c>
      <c r="J119">
        <v>0</v>
      </c>
      <c r="K119">
        <v>35.195301499999999</v>
      </c>
      <c r="L119">
        <v>-96.536652799999999</v>
      </c>
      <c r="M119" s="5">
        <f>ACOS(COS(RADIANS(90-$P$2)) *COS(RADIANS(90-Table2249[[#This Row],[Latitude]])) +SIN(RADIANS(90-$P$2)) *SIN(RADIANS(90-Table2249[[#This Row],[Latitude]])) *COS(RADIANS($Q$2-Table2249[[#This Row],[Longitude]]))) *3958.756</f>
        <v>51.380790873555988</v>
      </c>
      <c r="N119" s="5">
        <f>Table22[[#This Row],[Permit Approval Date]]-Table22[[#This Row],[Permit Submitted Date]]</f>
        <v>6</v>
      </c>
    </row>
    <row r="120" spans="1:14">
      <c r="A120" t="str">
        <f>"Norman"</f>
        <v>Norman</v>
      </c>
      <c r="B120">
        <v>1</v>
      </c>
      <c r="C120">
        <v>1</v>
      </c>
      <c r="D120">
        <v>1</v>
      </c>
      <c r="E120">
        <v>15</v>
      </c>
      <c r="F120" s="1">
        <v>42894</v>
      </c>
      <c r="G120" s="1">
        <v>42908</v>
      </c>
      <c r="H120">
        <v>5</v>
      </c>
      <c r="I120">
        <v>38.11</v>
      </c>
      <c r="J120">
        <v>11.05</v>
      </c>
      <c r="K120">
        <v>35.2319283</v>
      </c>
      <c r="L120">
        <v>-97.396524599999992</v>
      </c>
      <c r="M120" s="5">
        <f>ACOS(COS(RADIANS(90-$P$2)) *COS(RADIANS(90-Table2249[[#This Row],[Latitude]])) +SIN(RADIANS(90-$P$2)) *SIN(RADIANS(90-Table2249[[#This Row],[Latitude]])) *COS(RADIANS($Q$2-Table2249[[#This Row],[Longitude]]))) *3958.756</f>
        <v>3.34481860375675</v>
      </c>
      <c r="N120" s="5">
        <f>Table22[[#This Row],[Permit Approval Date]]-Table22[[#This Row],[Permit Submitted Date]]</f>
        <v>0</v>
      </c>
    </row>
    <row r="121" spans="1:14" hidden="1">
      <c r="A121" t="str">
        <f>"Norman"</f>
        <v>Norman</v>
      </c>
      <c r="B121">
        <v>0</v>
      </c>
      <c r="D121">
        <v>1</v>
      </c>
      <c r="E121">
        <v>15</v>
      </c>
      <c r="F121" s="1">
        <v>42908</v>
      </c>
      <c r="G121" s="1">
        <v>42912</v>
      </c>
      <c r="H121">
        <v>3</v>
      </c>
      <c r="I121">
        <v>23.98</v>
      </c>
      <c r="J121">
        <v>0</v>
      </c>
      <c r="K121">
        <v>35.1429379</v>
      </c>
      <c r="L121">
        <v>-97.366161599999998</v>
      </c>
      <c r="M121" s="5">
        <f>ACOS(COS(RADIANS(90-$P$2)) *COS(RADIANS(90-Table2249[[#This Row],[Latitude]])) +SIN(RADIANS(90-$P$2)) *SIN(RADIANS(90-Table2249[[#This Row],[Latitude]])) *COS(RADIANS($Q$2-Table2249[[#This Row],[Longitude]]))) *3958.756</f>
        <v>6.2987574863903912</v>
      </c>
      <c r="N121" s="5">
        <f>Table22[[#This Row],[Permit Approval Date]]-Table22[[#This Row],[Permit Submitted Date]]</f>
        <v>0</v>
      </c>
    </row>
    <row r="122" spans="1:14" hidden="1">
      <c r="A122" t="str">
        <f>"Norman"</f>
        <v>Norman</v>
      </c>
      <c r="B122">
        <v>0</v>
      </c>
      <c r="D122">
        <v>1</v>
      </c>
      <c r="E122">
        <v>15</v>
      </c>
      <c r="F122" s="1">
        <v>42935</v>
      </c>
      <c r="G122" s="1">
        <v>42935</v>
      </c>
      <c r="H122">
        <v>4</v>
      </c>
      <c r="I122">
        <v>52.02</v>
      </c>
      <c r="J122">
        <v>0</v>
      </c>
      <c r="K122">
        <v>36.262937899999997</v>
      </c>
      <c r="L122">
        <v>-97.766161600000004</v>
      </c>
      <c r="M122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122" s="5">
        <f>Table22[[#This Row],[Permit Approval Date]]-Table22[[#This Row],[Permit Submitted Date]]</f>
        <v>0</v>
      </c>
    </row>
    <row r="123" spans="1:14" hidden="1">
      <c r="A123" t="str">
        <f>"Norman"</f>
        <v>Norman</v>
      </c>
      <c r="B123">
        <v>1</v>
      </c>
      <c r="D123">
        <v>1</v>
      </c>
      <c r="E123">
        <v>15</v>
      </c>
      <c r="F123" s="1">
        <v>42956</v>
      </c>
      <c r="G123" s="1">
        <v>42963</v>
      </c>
      <c r="H123">
        <v>6</v>
      </c>
      <c r="I123">
        <v>60.220000000000006</v>
      </c>
      <c r="J123">
        <v>0</v>
      </c>
      <c r="K123">
        <v>35.268142000000005</v>
      </c>
      <c r="L123">
        <v>-97.45561099999999</v>
      </c>
      <c r="M123" s="5">
        <f>ACOS(COS(RADIANS(90-$P$2)) *COS(RADIANS(90-Table2249[[#This Row],[Latitude]])) +SIN(RADIANS(90-$P$2)) *SIN(RADIANS(90-Table2249[[#This Row],[Latitude]])) *COS(RADIANS($Q$2-Table2249[[#This Row],[Longitude]]))) *3958.756</f>
        <v>4.3187461484637382</v>
      </c>
      <c r="N123" s="5">
        <f>Table22[[#This Row],[Permit Approval Date]]-Table22[[#This Row],[Permit Submitted Date]]</f>
        <v>0</v>
      </c>
    </row>
    <row r="124" spans="1:14" hidden="1">
      <c r="A124" t="str">
        <f>"Norman"</f>
        <v>Norman</v>
      </c>
      <c r="B124">
        <v>0</v>
      </c>
      <c r="D124">
        <v>1</v>
      </c>
      <c r="E124">
        <v>15</v>
      </c>
      <c r="F124" s="1">
        <v>42956</v>
      </c>
      <c r="G124" s="1">
        <v>42963</v>
      </c>
      <c r="H124">
        <v>3</v>
      </c>
      <c r="I124">
        <v>23.98</v>
      </c>
      <c r="J124">
        <v>0</v>
      </c>
      <c r="K124">
        <v>35.022937899999995</v>
      </c>
      <c r="L124">
        <v>-97.396161599999999</v>
      </c>
      <c r="M124" s="5">
        <f>ACOS(COS(RADIANS(90-$P$2)) *COS(RADIANS(90-Table2249[[#This Row],[Latitude]])) +SIN(RADIANS(90-$P$2)) *SIN(RADIANS(90-Table2249[[#This Row],[Latitude]])) *COS(RADIANS($Q$2-Table2249[[#This Row],[Longitude]]))) *3958.756</f>
        <v>12.970525111871465</v>
      </c>
      <c r="N124" s="5">
        <f>Table22[[#This Row],[Permit Approval Date]]-Table22[[#This Row],[Permit Submitted Date]]</f>
        <v>3</v>
      </c>
    </row>
    <row r="125" spans="1:14" hidden="1">
      <c r="A125" t="str">
        <f>"Norman"</f>
        <v>Norman</v>
      </c>
      <c r="B125">
        <v>0</v>
      </c>
      <c r="D125">
        <v>1</v>
      </c>
      <c r="E125">
        <v>15</v>
      </c>
      <c r="F125" s="1">
        <v>42990</v>
      </c>
      <c r="G125" s="1">
        <v>42990</v>
      </c>
      <c r="H125">
        <v>3</v>
      </c>
      <c r="I125">
        <v>35.47</v>
      </c>
      <c r="J125">
        <v>0</v>
      </c>
      <c r="K125">
        <v>35.232937899999996</v>
      </c>
      <c r="L125">
        <v>-97.006161599999999</v>
      </c>
      <c r="M125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125" s="5">
        <f>Table22[[#This Row],[Permit Approval Date]]-Table22[[#This Row],[Permit Submitted Date]]</f>
        <v>0</v>
      </c>
    </row>
    <row r="126" spans="1:14" hidden="1">
      <c r="A126" t="str">
        <f>"Norman"</f>
        <v>Norman</v>
      </c>
      <c r="B126">
        <v>1</v>
      </c>
      <c r="D126">
        <v>1</v>
      </c>
      <c r="E126">
        <v>15</v>
      </c>
      <c r="F126" s="1">
        <v>42992</v>
      </c>
      <c r="G126" s="1">
        <v>42996</v>
      </c>
      <c r="H126">
        <v>4</v>
      </c>
      <c r="I126">
        <v>37.450000000000003</v>
      </c>
      <c r="J126">
        <v>0</v>
      </c>
      <c r="K126">
        <v>35.108142000000001</v>
      </c>
      <c r="L126">
        <v>-97.225610999999986</v>
      </c>
      <c r="M126" s="5">
        <f>ACOS(COS(RADIANS(90-$P$2)) *COS(RADIANS(90-Table2249[[#This Row],[Latitude]])) +SIN(RADIANS(90-$P$2)) *SIN(RADIANS(90-Table2249[[#This Row],[Latitude]])) *COS(RADIANS($Q$2-Table2249[[#This Row],[Longitude]]))) *3958.756</f>
        <v>14.200125910696551</v>
      </c>
      <c r="N126" s="5">
        <f>Table22[[#This Row],[Permit Approval Date]]-Table22[[#This Row],[Permit Submitted Date]]</f>
        <v>3</v>
      </c>
    </row>
    <row r="127" spans="1:14" hidden="1">
      <c r="A127" t="str">
        <f>"Norman"</f>
        <v>Norman</v>
      </c>
      <c r="B127">
        <v>0</v>
      </c>
      <c r="D127">
        <v>1</v>
      </c>
      <c r="E127">
        <v>15</v>
      </c>
      <c r="F127" s="1">
        <v>42993</v>
      </c>
      <c r="G127" s="1">
        <v>42997</v>
      </c>
      <c r="H127">
        <v>9</v>
      </c>
      <c r="I127">
        <v>31.1</v>
      </c>
      <c r="J127">
        <v>2.9699999999999998</v>
      </c>
      <c r="K127">
        <v>35.022937899999995</v>
      </c>
      <c r="L127">
        <v>-97.396161599999999</v>
      </c>
      <c r="M127" s="5">
        <f>ACOS(COS(RADIANS(90-$P$2)) *COS(RADIANS(90-Table2249[[#This Row],[Latitude]])) +SIN(RADIANS(90-$P$2)) *SIN(RADIANS(90-Table2249[[#This Row],[Latitude]])) *COS(RADIANS($Q$2-Table2249[[#This Row],[Longitude]]))) *3958.756</f>
        <v>12.970525111871465</v>
      </c>
      <c r="N127" s="5">
        <f>Table22[[#This Row],[Permit Approval Date]]-Table22[[#This Row],[Permit Submitted Date]]</f>
        <v>0</v>
      </c>
    </row>
    <row r="128" spans="1:14" hidden="1">
      <c r="A128" t="str">
        <f>"Norman"</f>
        <v>Norman</v>
      </c>
      <c r="B128">
        <v>1</v>
      </c>
      <c r="D128">
        <v>1</v>
      </c>
      <c r="E128">
        <v>15</v>
      </c>
      <c r="F128" s="1">
        <v>42996</v>
      </c>
      <c r="G128" s="1">
        <v>43020</v>
      </c>
      <c r="H128">
        <v>13</v>
      </c>
      <c r="I128">
        <v>102.66</v>
      </c>
      <c r="J128">
        <v>0</v>
      </c>
      <c r="K128">
        <v>35.800296099999997</v>
      </c>
      <c r="L128">
        <v>-97.276200200000005</v>
      </c>
      <c r="M128" s="5">
        <f>ACOS(COS(RADIANS(90-$P$2)) *COS(RADIANS(90-Table2249[[#This Row],[Latitude]])) +SIN(RADIANS(90-$P$2)) *SIN(RADIANS(90-Table2249[[#This Row],[Latitude]])) *COS(RADIANS($Q$2-Table2249[[#This Row],[Longitude]]))) *3958.756</f>
        <v>42.16124555380074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C129">
        <v>1</v>
      </c>
      <c r="D129">
        <v>1</v>
      </c>
      <c r="E129">
        <v>15</v>
      </c>
      <c r="F129" s="1">
        <v>42996</v>
      </c>
      <c r="G129" s="1">
        <v>43020</v>
      </c>
      <c r="H129">
        <v>10</v>
      </c>
      <c r="I129">
        <v>66.28</v>
      </c>
      <c r="J129">
        <v>16.829999999999998</v>
      </c>
      <c r="K129">
        <v>35.260296100000005</v>
      </c>
      <c r="L129">
        <v>-96.546200200000015</v>
      </c>
      <c r="M129" s="5">
        <f>ACOS(COS(RADIANS(90-$P$2)) *COS(RADIANS(90-Table2249[[#This Row],[Latitude]])) +SIN(RADIANS(90-$P$2)) *SIN(RADIANS(90-Table2249[[#This Row],[Latitude]])) *COS(RADIANS($Q$2-Table2249[[#This Row],[Longitude]]))) *3958.756</f>
        <v>50.953960558140352</v>
      </c>
      <c r="N129" s="5">
        <f>Table22[[#This Row],[Permit Approval Date]]-Table22[[#This Row],[Permit Submitted Date]]</f>
        <v>0</v>
      </c>
    </row>
    <row r="130" spans="1:14" hidden="1">
      <c r="A130" t="str">
        <f>"Norman"</f>
        <v>Norman</v>
      </c>
      <c r="B130">
        <v>0</v>
      </c>
      <c r="D130">
        <v>1</v>
      </c>
      <c r="E130">
        <v>15</v>
      </c>
      <c r="F130" s="1">
        <v>42998</v>
      </c>
      <c r="G130" s="1">
        <v>42998</v>
      </c>
      <c r="H130">
        <v>4</v>
      </c>
      <c r="I130">
        <v>28.07</v>
      </c>
      <c r="J130">
        <v>0</v>
      </c>
      <c r="K130">
        <v>36.262937899999997</v>
      </c>
      <c r="L130">
        <v>-97.766161600000004</v>
      </c>
      <c r="M130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130" s="5">
        <f>Table22[[#This Row],[Permit Approval Date]]-Table22[[#This Row],[Permit Submitted Date]]</f>
        <v>3</v>
      </c>
    </row>
    <row r="131" spans="1:14" hidden="1">
      <c r="A131" t="str">
        <f>"Norman"</f>
        <v>Norman</v>
      </c>
      <c r="B131">
        <v>0</v>
      </c>
      <c r="D131">
        <v>1</v>
      </c>
      <c r="E131">
        <v>15</v>
      </c>
      <c r="F131" s="1">
        <v>43000</v>
      </c>
      <c r="G131" s="1">
        <v>43000</v>
      </c>
      <c r="H131">
        <v>5</v>
      </c>
      <c r="I131">
        <v>44.070000000000007</v>
      </c>
      <c r="J131">
        <v>0</v>
      </c>
      <c r="K131">
        <v>35.232937899999996</v>
      </c>
      <c r="L131">
        <v>-97.006161599999999</v>
      </c>
      <c r="M131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131" s="5">
        <f>Table22[[#This Row],[Permit Approval Date]]-Table22[[#This Row],[Permit Submitted Date]]</f>
        <v>0</v>
      </c>
    </row>
    <row r="132" spans="1:14" hidden="1">
      <c r="A132" t="str">
        <f>"Norman"</f>
        <v>Norman</v>
      </c>
      <c r="B132">
        <v>0</v>
      </c>
      <c r="D132">
        <v>1</v>
      </c>
      <c r="E132">
        <v>15</v>
      </c>
      <c r="F132" s="1">
        <v>43011</v>
      </c>
      <c r="G132" s="1">
        <v>43024</v>
      </c>
      <c r="H132">
        <v>4</v>
      </c>
      <c r="I132">
        <v>39.58</v>
      </c>
      <c r="J132">
        <v>0</v>
      </c>
      <c r="K132">
        <v>35.482937899999996</v>
      </c>
      <c r="L132">
        <v>-97.206161600000001</v>
      </c>
      <c r="M132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132" s="5">
        <f>Table22[[#This Row],[Permit Approval Date]]-Table22[[#This Row],[Permit Submitted Date]]</f>
        <v>0</v>
      </c>
    </row>
    <row r="133" spans="1:14" hidden="1">
      <c r="A133" t="str">
        <f>"Norman"</f>
        <v>Norman</v>
      </c>
      <c r="B133">
        <v>0</v>
      </c>
      <c r="D133">
        <v>1</v>
      </c>
      <c r="E133">
        <v>15</v>
      </c>
      <c r="F133" s="1">
        <v>43013</v>
      </c>
      <c r="G133" s="1">
        <v>43013</v>
      </c>
      <c r="H133">
        <v>3</v>
      </c>
      <c r="I133">
        <v>26.04</v>
      </c>
      <c r="J133">
        <v>0</v>
      </c>
      <c r="K133">
        <v>34.902937899999998</v>
      </c>
      <c r="L133">
        <v>-97.886161600000008</v>
      </c>
      <c r="M133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33" s="5">
        <f>Table22[[#This Row],[Permit Approval Date]]-Table22[[#This Row],[Permit Submitted Date]]</f>
        <v>6</v>
      </c>
    </row>
    <row r="134" spans="1:14" hidden="1">
      <c r="A134" t="str">
        <f>"Norman"</f>
        <v>Norman</v>
      </c>
      <c r="B134">
        <v>0</v>
      </c>
      <c r="D134">
        <v>1</v>
      </c>
      <c r="E134">
        <v>15</v>
      </c>
      <c r="F134" s="1">
        <v>43020</v>
      </c>
      <c r="G134" s="1">
        <v>43020</v>
      </c>
      <c r="H134">
        <v>3</v>
      </c>
      <c r="I134">
        <v>35.71</v>
      </c>
      <c r="J134">
        <v>0</v>
      </c>
      <c r="K134">
        <v>36.002937899999999</v>
      </c>
      <c r="L134">
        <v>-97.346161600000002</v>
      </c>
      <c r="M134" s="5">
        <f>ACOS(COS(RADIANS(90-$P$2)) *COS(RADIANS(90-Table2249[[#This Row],[Latitude]])) +SIN(RADIANS(90-$P$2)) *SIN(RADIANS(90-Table2249[[#This Row],[Latitude]])) *COS(RADIANS($Q$2-Table2249[[#This Row],[Longitude]]))) *3958.756</f>
        <v>55.346772048503162</v>
      </c>
      <c r="N134" s="5">
        <f>Table22[[#This Row],[Permit Approval Date]]-Table22[[#This Row],[Permit Submitted Date]]</f>
        <v>14</v>
      </c>
    </row>
    <row r="135" spans="1:14" hidden="1">
      <c r="A135" t="str">
        <f>"Norman"</f>
        <v>Norman</v>
      </c>
      <c r="B135">
        <v>1</v>
      </c>
      <c r="D135">
        <v>1</v>
      </c>
      <c r="E135">
        <v>15</v>
      </c>
      <c r="F135" s="1">
        <v>43031</v>
      </c>
      <c r="G135" s="1">
        <v>43038</v>
      </c>
      <c r="H135">
        <v>5</v>
      </c>
      <c r="I135">
        <v>40.57</v>
      </c>
      <c r="J135">
        <v>0</v>
      </c>
      <c r="K135">
        <v>35.208142000000002</v>
      </c>
      <c r="L135">
        <v>-97.335610999999986</v>
      </c>
      <c r="M135" s="5">
        <f>ACOS(COS(RADIANS(90-$P$2)) *COS(RADIANS(90-Table2249[[#This Row],[Latitude]])) +SIN(RADIANS(90-$P$2)) *SIN(RADIANS(90-Table2249[[#This Row],[Latitude]])) *COS(RADIANS($Q$2-Table2249[[#This Row],[Longitude]]))) *3958.756</f>
        <v>6.2685173478590626</v>
      </c>
      <c r="N135" s="5">
        <f>Table22[[#This Row],[Permit Approval Date]]-Table22[[#This Row],[Permit Submitted Date]]</f>
        <v>5</v>
      </c>
    </row>
    <row r="136" spans="1:14" hidden="1">
      <c r="A136" t="str">
        <f>"Norman"</f>
        <v>Norman</v>
      </c>
      <c r="B136">
        <v>1</v>
      </c>
      <c r="D136">
        <v>1</v>
      </c>
      <c r="E136">
        <v>15</v>
      </c>
      <c r="F136" s="1">
        <v>43034</v>
      </c>
      <c r="G136" s="1">
        <v>43046</v>
      </c>
      <c r="H136">
        <v>6</v>
      </c>
      <c r="I136">
        <v>53.279999999999994</v>
      </c>
      <c r="J136">
        <v>0</v>
      </c>
      <c r="K136">
        <v>35.149803999999996</v>
      </c>
      <c r="L136">
        <v>-97.630030999999988</v>
      </c>
      <c r="M136" s="5">
        <f>ACOS(COS(RADIANS(90-$P$2)) *COS(RADIANS(90-Table2249[[#This Row],[Latitude]])) +SIN(RADIANS(90-$P$2)) *SIN(RADIANS(90-Table2249[[#This Row],[Latitude]])) *COS(RADIANS($Q$2-Table2249[[#This Row],[Longitude]]))) *3958.756</f>
        <v>11.063611065180281</v>
      </c>
      <c r="N136" s="5">
        <f>Table22[[#This Row],[Permit Approval Date]]-Table22[[#This Row],[Permit Submitted Date]]</f>
        <v>0</v>
      </c>
    </row>
    <row r="137" spans="1:14" hidden="1">
      <c r="A137" t="str">
        <f>"Norman"</f>
        <v>Norman</v>
      </c>
      <c r="B137">
        <v>1</v>
      </c>
      <c r="D137">
        <v>1</v>
      </c>
      <c r="E137">
        <v>15</v>
      </c>
      <c r="F137" s="1">
        <v>43034</v>
      </c>
      <c r="G137" s="1">
        <v>43045</v>
      </c>
      <c r="H137">
        <v>5</v>
      </c>
      <c r="I137">
        <v>42.5</v>
      </c>
      <c r="J137">
        <v>0.98</v>
      </c>
      <c r="K137">
        <v>35.053925</v>
      </c>
      <c r="L137">
        <v>-96.989214000000004</v>
      </c>
      <c r="M137" s="5">
        <f>ACOS(COS(RADIANS(90-$P$2)) *COS(RADIANS(90-Table2249[[#This Row],[Latitude]])) +SIN(RADIANS(90-$P$2)) *SIN(RADIANS(90-Table2249[[#This Row],[Latitude]])) *COS(RADIANS($Q$2-Table2249[[#This Row],[Longitude]]))) *3958.756</f>
        <v>27.90285846537531</v>
      </c>
      <c r="N137" s="5">
        <f>Table22[[#This Row],[Permit Approval Date]]-Table22[[#This Row],[Permit Submitted Date]]</f>
        <v>8</v>
      </c>
    </row>
    <row r="138" spans="1:14" hidden="1">
      <c r="A138" t="str">
        <f>"Norman"</f>
        <v>Norman</v>
      </c>
      <c r="B138">
        <v>0</v>
      </c>
      <c r="D138">
        <v>1</v>
      </c>
      <c r="E138">
        <v>15</v>
      </c>
      <c r="F138" s="1">
        <v>43046</v>
      </c>
      <c r="G138" s="1">
        <v>43046</v>
      </c>
      <c r="H138">
        <v>4</v>
      </c>
      <c r="I138">
        <v>28.2</v>
      </c>
      <c r="J138">
        <v>0</v>
      </c>
      <c r="K138">
        <v>35.082937899999997</v>
      </c>
      <c r="L138">
        <v>-97.616161599999998</v>
      </c>
      <c r="M138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138" s="5">
        <f>Table22[[#This Row],[Permit Approval Date]]-Table22[[#This Row],[Permit Submitted Date]]</f>
        <v>0</v>
      </c>
    </row>
    <row r="139" spans="1:14" hidden="1">
      <c r="A139" t="str">
        <f>"Norman"</f>
        <v>Norman</v>
      </c>
      <c r="B139">
        <v>0</v>
      </c>
      <c r="D139">
        <v>1</v>
      </c>
      <c r="E139">
        <v>15</v>
      </c>
      <c r="F139" s="1">
        <v>43046</v>
      </c>
      <c r="G139" s="1">
        <v>43054</v>
      </c>
      <c r="H139">
        <v>3</v>
      </c>
      <c r="I139">
        <v>24.21</v>
      </c>
      <c r="J139">
        <v>0</v>
      </c>
      <c r="K139">
        <v>34.902937899999998</v>
      </c>
      <c r="L139">
        <v>-97.376161600000003</v>
      </c>
      <c r="M139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139" s="5">
        <f>Table22[[#This Row],[Permit Approval Date]]-Table22[[#This Row],[Permit Submitted Date]]</f>
        <v>0</v>
      </c>
    </row>
    <row r="140" spans="1:14" hidden="1">
      <c r="A140" t="str">
        <f>"Norman"</f>
        <v>Norman</v>
      </c>
      <c r="B140">
        <v>1</v>
      </c>
      <c r="D140">
        <v>1</v>
      </c>
      <c r="E140">
        <v>15</v>
      </c>
      <c r="F140" s="1">
        <v>43048</v>
      </c>
      <c r="G140" s="1">
        <v>43055</v>
      </c>
      <c r="H140">
        <v>4</v>
      </c>
      <c r="I140">
        <v>40.130000000000003</v>
      </c>
      <c r="J140">
        <v>0</v>
      </c>
      <c r="K140">
        <v>35.038142000000001</v>
      </c>
      <c r="L140">
        <v>-97.495610999999997</v>
      </c>
      <c r="M140" s="5">
        <f>ACOS(COS(RADIANS(90-$P$2)) *COS(RADIANS(90-Table2249[[#This Row],[Latitude]])) +SIN(RADIANS(90-$P$2)) *SIN(RADIANS(90-Table2249[[#This Row],[Latitude]])) *COS(RADIANS($Q$2-Table2249[[#This Row],[Longitude]]))) *3958.756</f>
        <v>11.928404667204356</v>
      </c>
      <c r="N140" s="5">
        <f>Table22[[#This Row],[Permit Approval Date]]-Table22[[#This Row],[Permit Submitted Date]]</f>
        <v>0</v>
      </c>
    </row>
    <row r="141" spans="1:14" hidden="1">
      <c r="A141" t="str">
        <f>"Norman"</f>
        <v>Norman</v>
      </c>
      <c r="B141">
        <v>0</v>
      </c>
      <c r="D141">
        <v>1</v>
      </c>
      <c r="E141">
        <v>15</v>
      </c>
      <c r="F141" s="1">
        <v>43048</v>
      </c>
      <c r="G141" s="1">
        <v>43061</v>
      </c>
      <c r="H141">
        <v>4</v>
      </c>
      <c r="I141">
        <v>29.15</v>
      </c>
      <c r="J141">
        <v>0</v>
      </c>
      <c r="K141">
        <v>35.222937899999998</v>
      </c>
      <c r="L141">
        <v>-97.096161600000002</v>
      </c>
      <c r="M141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141" s="5">
        <f>Table22[[#This Row],[Permit Approval Date]]-Table22[[#This Row],[Permit Submitted Date]]</f>
        <v>0</v>
      </c>
    </row>
    <row r="142" spans="1:14">
      <c r="A142" t="str">
        <f>"Norman"</f>
        <v>Norman</v>
      </c>
      <c r="B142">
        <v>1</v>
      </c>
      <c r="C142">
        <v>1</v>
      </c>
      <c r="D142">
        <v>1</v>
      </c>
      <c r="E142">
        <v>15</v>
      </c>
      <c r="F142" s="1">
        <v>43061</v>
      </c>
      <c r="G142" s="1">
        <v>43061</v>
      </c>
      <c r="H142">
        <v>7</v>
      </c>
      <c r="I142">
        <v>33.019999999999996</v>
      </c>
      <c r="J142">
        <v>10.98</v>
      </c>
      <c r="K142">
        <v>35.310557000000003</v>
      </c>
      <c r="L142">
        <v>-97.71018140000001</v>
      </c>
      <c r="M142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142" s="5">
        <f>Table22[[#This Row],[Permit Approval Date]]-Table22[[#This Row],[Permit Submitted Date]]</f>
        <v>0</v>
      </c>
    </row>
    <row r="143" spans="1:14" hidden="1">
      <c r="A143" t="str">
        <f>"Norman"</f>
        <v>Norman</v>
      </c>
      <c r="B143">
        <v>0</v>
      </c>
      <c r="D143">
        <v>1</v>
      </c>
      <c r="E143">
        <v>15</v>
      </c>
      <c r="F143" s="1">
        <v>43061</v>
      </c>
      <c r="G143" s="1">
        <v>43074</v>
      </c>
      <c r="H143">
        <v>4</v>
      </c>
      <c r="I143">
        <v>36</v>
      </c>
      <c r="J143">
        <v>0</v>
      </c>
      <c r="K143">
        <v>35.082937899999997</v>
      </c>
      <c r="L143">
        <v>-97.396161599999999</v>
      </c>
      <c r="M143" s="5">
        <f>ACOS(COS(RADIANS(90-$P$2)) *COS(RADIANS(90-Table2249[[#This Row],[Latitude]])) +SIN(RADIANS(90-$P$2)) *SIN(RADIANS(90-Table2249[[#This Row],[Latitude]])) *COS(RADIANS($Q$2-Table2249[[#This Row],[Longitude]]))) *3958.756</f>
        <v>8.9724500048267775</v>
      </c>
      <c r="N143" s="5">
        <f>Table22[[#This Row],[Permit Approval Date]]-Table22[[#This Row],[Permit Submitted Date]]</f>
        <v>8</v>
      </c>
    </row>
    <row r="144" spans="1:14" hidden="1">
      <c r="A144" t="str">
        <f>"Norman"</f>
        <v>Norman</v>
      </c>
      <c r="B144">
        <v>1</v>
      </c>
      <c r="D144">
        <v>1</v>
      </c>
      <c r="E144">
        <v>15</v>
      </c>
      <c r="F144" s="1">
        <v>43096</v>
      </c>
      <c r="G144" s="1">
        <v>43111</v>
      </c>
      <c r="H144">
        <v>3</v>
      </c>
      <c r="I144">
        <v>26.19</v>
      </c>
      <c r="J144">
        <v>0</v>
      </c>
      <c r="K144">
        <v>35.085773100000004</v>
      </c>
      <c r="L144">
        <v>-97.50491190000001</v>
      </c>
      <c r="M144" s="5">
        <f>ACOS(COS(RADIANS(90-$P$2)) *COS(RADIANS(90-Table2249[[#This Row],[Latitude]])) +SIN(RADIANS(90-$P$2)) *SIN(RADIANS(90-Table2249[[#This Row],[Latitude]])) *COS(RADIANS($Q$2-Table2249[[#This Row],[Longitude]]))) *3958.756</f>
        <v>8.9403388724868069</v>
      </c>
      <c r="N144" s="5">
        <f>Table22[[#This Row],[Permit Approval Date]]-Table22[[#This Row],[Permit Submitted Date]]</f>
        <v>0</v>
      </c>
    </row>
    <row r="145" spans="1:14" hidden="1">
      <c r="A145" t="str">
        <f>"Norman"</f>
        <v>Norman</v>
      </c>
      <c r="B145">
        <v>1</v>
      </c>
      <c r="D145">
        <v>1</v>
      </c>
      <c r="E145">
        <v>15</v>
      </c>
      <c r="F145" s="1">
        <v>43109</v>
      </c>
      <c r="G145" s="1">
        <v>43109</v>
      </c>
      <c r="H145">
        <v>8</v>
      </c>
      <c r="I145">
        <v>56.49</v>
      </c>
      <c r="J145">
        <v>8.83</v>
      </c>
      <c r="K145">
        <v>35.220556999999999</v>
      </c>
      <c r="L145">
        <v>-97.410181399999999</v>
      </c>
      <c r="M145" s="5">
        <f>ACOS(COS(RADIANS(90-$P$2)) *COS(RADIANS(90-Table2249[[#This Row],[Latitude]])) +SIN(RADIANS(90-$P$2)) *SIN(RADIANS(90-Table2249[[#This Row],[Latitude]])) *COS(RADIANS($Q$2-Table2249[[#This Row],[Longitude]]))) *3958.756</f>
        <v>2.2875527722815843</v>
      </c>
      <c r="N145" s="5">
        <f>Table22[[#This Row],[Permit Approval Date]]-Table22[[#This Row],[Permit Submitted Date]]</f>
        <v>0</v>
      </c>
    </row>
    <row r="146" spans="1:14" hidden="1">
      <c r="A146" t="str">
        <f>"Norman"</f>
        <v>Norman</v>
      </c>
      <c r="B146">
        <v>0</v>
      </c>
      <c r="D146">
        <v>1</v>
      </c>
      <c r="E146">
        <v>16</v>
      </c>
      <c r="F146" s="1">
        <v>42380</v>
      </c>
      <c r="G146" s="1">
        <v>42380</v>
      </c>
      <c r="H146">
        <v>14</v>
      </c>
      <c r="I146">
        <v>107</v>
      </c>
      <c r="J146">
        <v>0</v>
      </c>
      <c r="K146">
        <v>35.162937899999996</v>
      </c>
      <c r="L146">
        <v>-96.9261616</v>
      </c>
      <c r="M146" s="5">
        <f>ACOS(COS(RADIANS(90-$P$2)) *COS(RADIANS(90-Table2249[[#This Row],[Latitude]])) +SIN(RADIANS(90-$P$2)) *SIN(RADIANS(90-Table2249[[#This Row],[Latitude]])) *COS(RADIANS($Q$2-Table2249[[#This Row],[Longitude]]))) *3958.756</f>
        <v>29.540907678509793</v>
      </c>
      <c r="N146" s="5">
        <f>Table22[[#This Row],[Permit Approval Date]]-Table22[[#This Row],[Permit Submitted Date]]</f>
        <v>17</v>
      </c>
    </row>
    <row r="147" spans="1:14" hidden="1">
      <c r="A147" t="str">
        <f>"Norman"</f>
        <v>Norman</v>
      </c>
      <c r="B147">
        <v>0</v>
      </c>
      <c r="D147">
        <v>1</v>
      </c>
      <c r="E147">
        <v>16</v>
      </c>
      <c r="F147" s="1">
        <v>42395</v>
      </c>
      <c r="G147" s="1">
        <v>42395</v>
      </c>
      <c r="H147">
        <v>4</v>
      </c>
      <c r="I147">
        <v>32</v>
      </c>
      <c r="J147">
        <v>0</v>
      </c>
      <c r="K147">
        <v>34.992937899999994</v>
      </c>
      <c r="L147">
        <v>-97.256161599999999</v>
      </c>
      <c r="M147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147" s="5">
        <f>Table22[[#This Row],[Permit Approval Date]]-Table22[[#This Row],[Permit Submitted Date]]</f>
        <v>6</v>
      </c>
    </row>
    <row r="148" spans="1:14" hidden="1">
      <c r="A148" t="str">
        <f>"Norman"</f>
        <v>Norman</v>
      </c>
      <c r="B148">
        <v>0</v>
      </c>
      <c r="D148">
        <v>1</v>
      </c>
      <c r="E148">
        <v>16</v>
      </c>
      <c r="F148" s="1">
        <v>42417</v>
      </c>
      <c r="G148" s="1">
        <v>42417</v>
      </c>
      <c r="H148">
        <v>5</v>
      </c>
      <c r="I148">
        <v>38</v>
      </c>
      <c r="J148">
        <v>0</v>
      </c>
      <c r="K148">
        <v>35.172937899999994</v>
      </c>
      <c r="L148">
        <v>-97.276161599999995</v>
      </c>
      <c r="M148" s="5">
        <f>ACOS(COS(RADIANS(90-$P$2)) *COS(RADIANS(90-Table2249[[#This Row],[Latitude]])) +SIN(RADIANS(90-$P$2)) *SIN(RADIANS(90-Table2249[[#This Row],[Latitude]])) *COS(RADIANS($Q$2-Table2249[[#This Row],[Longitude]]))) *3958.756</f>
        <v>9.893608223818962</v>
      </c>
      <c r="N148" s="5">
        <f>Table22[[#This Row],[Permit Approval Date]]-Table22[[#This Row],[Permit Submitted Date]]</f>
        <v>7</v>
      </c>
    </row>
    <row r="149" spans="1:14">
      <c r="A149" t="str">
        <f>"Norman"</f>
        <v>Norman</v>
      </c>
      <c r="B149">
        <v>0</v>
      </c>
      <c r="C149">
        <v>1</v>
      </c>
      <c r="D149">
        <v>1</v>
      </c>
      <c r="E149">
        <v>16</v>
      </c>
      <c r="F149" s="1">
        <v>42430</v>
      </c>
      <c r="G149" s="1">
        <v>42436</v>
      </c>
      <c r="H149">
        <v>7</v>
      </c>
      <c r="I149">
        <v>47.5</v>
      </c>
      <c r="J149">
        <v>10.5</v>
      </c>
      <c r="K149">
        <v>35.272937899999995</v>
      </c>
      <c r="L149">
        <v>-96.956161600000001</v>
      </c>
      <c r="M149" s="5">
        <f>ACOS(COS(RADIANS(90-$P$2)) *COS(RADIANS(90-Table2249[[#This Row],[Latitude]])) +SIN(RADIANS(90-$P$2)) *SIN(RADIANS(90-Table2249[[#This Row],[Latitude]])) *COS(RADIANS($Q$2-Table2249[[#This Row],[Longitude]]))) *3958.756</f>
        <v>28.060331074102265</v>
      </c>
      <c r="N149" s="5">
        <f>Table22[[#This Row],[Permit Approval Date]]-Table22[[#This Row],[Permit Submitted Date]]</f>
        <v>19</v>
      </c>
    </row>
    <row r="150" spans="1:14" hidden="1">
      <c r="A150" t="str">
        <f>"Norman"</f>
        <v>Norman</v>
      </c>
      <c r="B150">
        <v>0</v>
      </c>
      <c r="D150">
        <v>1</v>
      </c>
      <c r="E150">
        <v>16</v>
      </c>
      <c r="F150" s="1">
        <v>42431</v>
      </c>
      <c r="G150" s="1">
        <v>42437</v>
      </c>
      <c r="H150">
        <v>7</v>
      </c>
      <c r="I150">
        <v>60</v>
      </c>
      <c r="J150">
        <v>0</v>
      </c>
      <c r="K150">
        <v>35.482937899999996</v>
      </c>
      <c r="L150">
        <v>-97.206161600000001</v>
      </c>
      <c r="M150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150" s="5">
        <f>Table22[[#This Row],[Permit Approval Date]]-Table22[[#This Row],[Permit Submitted Date]]</f>
        <v>0</v>
      </c>
    </row>
    <row r="151" spans="1:14" hidden="1">
      <c r="A151" t="str">
        <f>"Norman"</f>
        <v>Norman</v>
      </c>
      <c r="B151">
        <v>0</v>
      </c>
      <c r="D151">
        <v>1</v>
      </c>
      <c r="E151">
        <v>16</v>
      </c>
      <c r="F151" s="1">
        <v>42443</v>
      </c>
      <c r="G151" s="1">
        <v>42443</v>
      </c>
      <c r="H151">
        <v>12</v>
      </c>
      <c r="I151">
        <v>93.5</v>
      </c>
      <c r="J151">
        <v>0</v>
      </c>
      <c r="K151">
        <v>34.962937899999993</v>
      </c>
      <c r="L151">
        <v>-97.966161600000007</v>
      </c>
      <c r="M151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151" s="5">
        <f>Table22[[#This Row],[Permit Approval Date]]-Table22[[#This Row],[Permit Submitted Date]]</f>
        <v>6</v>
      </c>
    </row>
    <row r="152" spans="1:14" hidden="1">
      <c r="A152" t="str">
        <f>"Norman"</f>
        <v>Norman</v>
      </c>
      <c r="B152">
        <v>0</v>
      </c>
      <c r="D152">
        <v>1</v>
      </c>
      <c r="E152">
        <v>16</v>
      </c>
      <c r="F152" s="1">
        <v>42444</v>
      </c>
      <c r="G152" s="1">
        <v>42444</v>
      </c>
      <c r="H152">
        <v>3</v>
      </c>
      <c r="I152">
        <v>27</v>
      </c>
      <c r="J152">
        <v>0</v>
      </c>
      <c r="K152">
        <v>35.172937899999994</v>
      </c>
      <c r="L152">
        <v>-97.276161599999995</v>
      </c>
      <c r="M152" s="5">
        <f>ACOS(COS(RADIANS(90-$P$2)) *COS(RADIANS(90-Table2249[[#This Row],[Latitude]])) +SIN(RADIANS(90-$P$2)) *SIN(RADIANS(90-Table2249[[#This Row],[Latitude]])) *COS(RADIANS($Q$2-Table2249[[#This Row],[Longitude]]))) *3958.756</f>
        <v>9.893608223818962</v>
      </c>
      <c r="N152" s="5">
        <f>Table22[[#This Row],[Permit Approval Date]]-Table22[[#This Row],[Permit Submitted Date]]</f>
        <v>6</v>
      </c>
    </row>
    <row r="153" spans="1:14" hidden="1">
      <c r="A153" t="str">
        <f>"Norman"</f>
        <v>Norman</v>
      </c>
      <c r="B153">
        <v>0</v>
      </c>
      <c r="D153">
        <v>1</v>
      </c>
      <c r="E153">
        <v>16</v>
      </c>
      <c r="F153" s="1">
        <v>42480</v>
      </c>
      <c r="G153" s="1">
        <v>42488</v>
      </c>
      <c r="H153">
        <v>5</v>
      </c>
      <c r="I153">
        <v>34</v>
      </c>
      <c r="J153">
        <v>0</v>
      </c>
      <c r="K153">
        <v>35.482937899999996</v>
      </c>
      <c r="L153">
        <v>-97.206161600000001</v>
      </c>
      <c r="M153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153" s="5">
        <f>Table22[[#This Row],[Permit Approval Date]]-Table22[[#This Row],[Permit Submitted Date]]</f>
        <v>0</v>
      </c>
    </row>
    <row r="154" spans="1:14" hidden="1">
      <c r="A154" t="str">
        <f>"Norman"</f>
        <v>Norman</v>
      </c>
      <c r="B154">
        <v>0</v>
      </c>
      <c r="D154">
        <v>1</v>
      </c>
      <c r="E154">
        <v>16</v>
      </c>
      <c r="F154" s="1">
        <v>42522</v>
      </c>
      <c r="G154" s="1">
        <v>42527</v>
      </c>
      <c r="H154">
        <v>4</v>
      </c>
      <c r="I154">
        <v>40</v>
      </c>
      <c r="J154">
        <v>0</v>
      </c>
      <c r="K154">
        <v>35.202937899999995</v>
      </c>
      <c r="L154">
        <v>-97.206161600000001</v>
      </c>
      <c r="M154" s="5">
        <f>ACOS(COS(RADIANS(90-$P$2)) *COS(RADIANS(90-Table2249[[#This Row],[Latitude]])) +SIN(RADIANS(90-$P$2)) *SIN(RADIANS(90-Table2249[[#This Row],[Latitude]])) *COS(RADIANS($Q$2-Table2249[[#This Row],[Longitude]]))) *3958.756</f>
        <v>13.577014277156541</v>
      </c>
      <c r="N154" s="5">
        <f>Table22[[#This Row],[Permit Approval Date]]-Table22[[#This Row],[Permit Submitted Date]]</f>
        <v>0</v>
      </c>
    </row>
    <row r="155" spans="1:14" hidden="1">
      <c r="A155" t="str">
        <f>"Norman"</f>
        <v>Norman</v>
      </c>
      <c r="B155">
        <v>0</v>
      </c>
      <c r="D155">
        <v>1</v>
      </c>
      <c r="E155">
        <v>16</v>
      </c>
      <c r="F155" s="1">
        <v>42522</v>
      </c>
      <c r="G155" s="1">
        <v>42522</v>
      </c>
      <c r="H155">
        <v>2</v>
      </c>
      <c r="I155">
        <v>17</v>
      </c>
      <c r="J155">
        <v>0</v>
      </c>
      <c r="K155">
        <v>34.982937899999996</v>
      </c>
      <c r="L155">
        <v>-97.396161599999999</v>
      </c>
      <c r="M155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155" s="5">
        <f>Table22[[#This Row],[Permit Approval Date]]-Table22[[#This Row],[Permit Submitted Date]]</f>
        <v>0</v>
      </c>
    </row>
    <row r="156" spans="1:14" hidden="1">
      <c r="A156" t="str">
        <f>"Norman"</f>
        <v>Norman</v>
      </c>
      <c r="B156">
        <v>0</v>
      </c>
      <c r="D156">
        <v>1</v>
      </c>
      <c r="E156">
        <v>16</v>
      </c>
      <c r="F156" s="1">
        <v>42542</v>
      </c>
      <c r="G156" s="1">
        <v>42545</v>
      </c>
      <c r="H156">
        <v>4</v>
      </c>
      <c r="I156">
        <v>24</v>
      </c>
      <c r="J156">
        <v>0</v>
      </c>
      <c r="K156">
        <v>35.362937899999999</v>
      </c>
      <c r="L156">
        <v>-97.236161600000003</v>
      </c>
      <c r="M156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156" s="5">
        <f>Table22[[#This Row],[Permit Approval Date]]-Table22[[#This Row],[Permit Submitted Date]]</f>
        <v>0</v>
      </c>
    </row>
    <row r="157" spans="1:14" hidden="1">
      <c r="A157" t="str">
        <f>"Norman"</f>
        <v>Norman</v>
      </c>
      <c r="B157">
        <v>0</v>
      </c>
      <c r="D157">
        <v>1</v>
      </c>
      <c r="E157">
        <v>16</v>
      </c>
      <c r="F157" s="1">
        <v>42586</v>
      </c>
      <c r="G157" s="1">
        <v>42587</v>
      </c>
      <c r="H157">
        <v>4</v>
      </c>
      <c r="I157">
        <v>36</v>
      </c>
      <c r="J157">
        <v>0</v>
      </c>
      <c r="K157">
        <v>35.072937899999999</v>
      </c>
      <c r="L157">
        <v>-97.396161599999999</v>
      </c>
      <c r="M157" s="5">
        <f>ACOS(COS(RADIANS(90-$P$2)) *COS(RADIANS(90-Table2249[[#This Row],[Latitude]])) +SIN(RADIANS(90-$P$2)) *SIN(RADIANS(90-Table2249[[#This Row],[Latitude]])) *COS(RADIANS($Q$2-Table2249[[#This Row],[Longitude]]))) *3958.756</f>
        <v>9.6301363463523302</v>
      </c>
      <c r="N157" s="5">
        <f>Table22[[#This Row],[Permit Approval Date]]-Table22[[#This Row],[Permit Submitted Date]]</f>
        <v>6</v>
      </c>
    </row>
    <row r="158" spans="1:14" hidden="1">
      <c r="A158" t="str">
        <f>"Norman"</f>
        <v>Norman</v>
      </c>
      <c r="B158">
        <v>0</v>
      </c>
      <c r="D158">
        <v>1</v>
      </c>
      <c r="E158">
        <v>16</v>
      </c>
      <c r="F158" s="1">
        <v>42599</v>
      </c>
      <c r="G158" s="1">
        <v>42605</v>
      </c>
      <c r="H158">
        <v>4</v>
      </c>
      <c r="I158">
        <v>23.2</v>
      </c>
      <c r="J158">
        <v>0</v>
      </c>
      <c r="K158">
        <v>35.022937899999995</v>
      </c>
      <c r="L158">
        <v>-97.396161599999999</v>
      </c>
      <c r="M158" s="5">
        <f>ACOS(COS(RADIANS(90-$P$2)) *COS(RADIANS(90-Table2249[[#This Row],[Latitude]])) +SIN(RADIANS(90-$P$2)) *SIN(RADIANS(90-Table2249[[#This Row],[Latitude]])) *COS(RADIANS($Q$2-Table2249[[#This Row],[Longitude]]))) *3958.756</f>
        <v>12.970525111871465</v>
      </c>
      <c r="N158" s="5">
        <f>Table22[[#This Row],[Permit Approval Date]]-Table22[[#This Row],[Permit Submitted Date]]</f>
        <v>4</v>
      </c>
    </row>
    <row r="159" spans="1:14" hidden="1">
      <c r="A159" t="str">
        <f>"Norman"</f>
        <v>Norman</v>
      </c>
      <c r="B159">
        <v>0</v>
      </c>
      <c r="D159">
        <v>1</v>
      </c>
      <c r="E159">
        <v>16</v>
      </c>
      <c r="F159" s="1">
        <v>42605</v>
      </c>
      <c r="G159" s="1">
        <v>42608</v>
      </c>
      <c r="H159">
        <v>4</v>
      </c>
      <c r="I159">
        <v>34.5</v>
      </c>
      <c r="J159">
        <v>0</v>
      </c>
      <c r="K159">
        <v>35.082937899999997</v>
      </c>
      <c r="L159">
        <v>-97.396161599999999</v>
      </c>
      <c r="M159" s="5">
        <f>ACOS(COS(RADIANS(90-$P$2)) *COS(RADIANS(90-Table2249[[#This Row],[Latitude]])) +SIN(RADIANS(90-$P$2)) *SIN(RADIANS(90-Table2249[[#This Row],[Latitude]])) *COS(RADIANS($Q$2-Table2249[[#This Row],[Longitude]]))) *3958.756</f>
        <v>8.9724500048267775</v>
      </c>
      <c r="N159" s="5">
        <f>Table22[[#This Row],[Permit Approval Date]]-Table22[[#This Row],[Permit Submitted Date]]</f>
        <v>4</v>
      </c>
    </row>
    <row r="160" spans="1:14" hidden="1">
      <c r="A160" t="str">
        <f>"Norman"</f>
        <v>Norman</v>
      </c>
      <c r="B160">
        <v>0</v>
      </c>
      <c r="D160">
        <v>1</v>
      </c>
      <c r="E160">
        <v>16</v>
      </c>
      <c r="F160" s="1">
        <v>42633</v>
      </c>
      <c r="G160" s="1">
        <v>42657</v>
      </c>
      <c r="H160">
        <v>3</v>
      </c>
      <c r="I160">
        <v>30.4</v>
      </c>
      <c r="J160">
        <v>0</v>
      </c>
      <c r="K160">
        <v>35.212937899999993</v>
      </c>
      <c r="L160">
        <v>-97.306161599999996</v>
      </c>
      <c r="M160" s="5">
        <f>ACOS(COS(RADIANS(90-$P$2)) *COS(RADIANS(90-Table2249[[#This Row],[Latitude]])) +SIN(RADIANS(90-$P$2)) *SIN(RADIANS(90-Table2249[[#This Row],[Latitude]])) *COS(RADIANS($Q$2-Table2249[[#This Row],[Longitude]]))) *3958.756</f>
        <v>7.9433826566841148</v>
      </c>
      <c r="N160" s="5">
        <f>Table22[[#This Row],[Permit Approval Date]]-Table22[[#This Row],[Permit Submitted Date]]</f>
        <v>14</v>
      </c>
    </row>
    <row r="161" spans="1:14" hidden="1">
      <c r="A161" t="str">
        <f>"Norman"</f>
        <v>Norman</v>
      </c>
      <c r="B161">
        <v>0</v>
      </c>
      <c r="D161">
        <v>1</v>
      </c>
      <c r="E161">
        <v>16</v>
      </c>
      <c r="F161" s="1">
        <v>42642</v>
      </c>
      <c r="G161" s="1">
        <v>42642</v>
      </c>
      <c r="H161">
        <v>4</v>
      </c>
      <c r="I161">
        <v>18.450000000000003</v>
      </c>
      <c r="J161">
        <v>0</v>
      </c>
      <c r="K161">
        <v>34.962937899999993</v>
      </c>
      <c r="L161">
        <v>-97.966161600000007</v>
      </c>
      <c r="M161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161" s="5">
        <f>Table22[[#This Row],[Permit Approval Date]]-Table22[[#This Row],[Permit Submitted Date]]</f>
        <v>4</v>
      </c>
    </row>
    <row r="162" spans="1:14" hidden="1">
      <c r="A162" t="str">
        <f>"Norman"</f>
        <v>Norman</v>
      </c>
      <c r="B162">
        <v>0</v>
      </c>
      <c r="D162">
        <v>1</v>
      </c>
      <c r="E162">
        <v>16</v>
      </c>
      <c r="F162" s="1">
        <v>42648</v>
      </c>
      <c r="G162" s="1">
        <v>42670</v>
      </c>
      <c r="H162">
        <v>3</v>
      </c>
      <c r="I162">
        <v>19.600000000000001</v>
      </c>
      <c r="J162">
        <v>3.5</v>
      </c>
      <c r="K162">
        <v>35.332937899999997</v>
      </c>
      <c r="L162">
        <v>-97.326161600000006</v>
      </c>
      <c r="M162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162" s="5">
        <f>Table22[[#This Row],[Permit Approval Date]]-Table22[[#This Row],[Permit Submitted Date]]</f>
        <v>15</v>
      </c>
    </row>
    <row r="163" spans="1:14" hidden="1">
      <c r="A163" t="str">
        <f>"Norman"</f>
        <v>Norman</v>
      </c>
      <c r="B163">
        <v>0</v>
      </c>
      <c r="D163">
        <v>1</v>
      </c>
      <c r="E163">
        <v>16</v>
      </c>
      <c r="F163" s="1">
        <v>42649</v>
      </c>
      <c r="G163" s="1">
        <v>42656</v>
      </c>
      <c r="H163">
        <v>7</v>
      </c>
      <c r="I163">
        <v>44.319999999999993</v>
      </c>
      <c r="J163">
        <v>0</v>
      </c>
      <c r="K163">
        <v>34.942937899999997</v>
      </c>
      <c r="L163">
        <v>-97.766161600000004</v>
      </c>
      <c r="M163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163" s="5">
        <f>Table22[[#This Row],[Permit Approval Date]]-Table22[[#This Row],[Permit Submitted Date]]</f>
        <v>0</v>
      </c>
    </row>
    <row r="164" spans="1:14" hidden="1">
      <c r="A164" t="str">
        <f>"Norman"</f>
        <v>Norman</v>
      </c>
      <c r="B164">
        <v>0</v>
      </c>
      <c r="D164">
        <v>1</v>
      </c>
      <c r="E164">
        <v>16</v>
      </c>
      <c r="F164" s="1">
        <v>42649</v>
      </c>
      <c r="G164" s="1">
        <v>42649</v>
      </c>
      <c r="H164">
        <v>4</v>
      </c>
      <c r="I164">
        <v>34.03</v>
      </c>
      <c r="J164">
        <v>0</v>
      </c>
      <c r="K164">
        <v>35.572937899999999</v>
      </c>
      <c r="L164">
        <v>-97.996161600000008</v>
      </c>
      <c r="M164" s="5">
        <f>ACOS(COS(RADIANS(90-$P$2)) *COS(RADIANS(90-Table2249[[#This Row],[Latitude]])) +SIN(RADIANS(90-$P$2)) *SIN(RADIANS(90-Table2249[[#This Row],[Latitude]])) *COS(RADIANS($Q$2-Table2249[[#This Row],[Longitude]]))) *3958.756</f>
        <v>40.00853893941273</v>
      </c>
      <c r="N164" s="5">
        <f>Table22[[#This Row],[Permit Approval Date]]-Table22[[#This Row],[Permit Submitted Date]]</f>
        <v>6</v>
      </c>
    </row>
    <row r="165" spans="1:14" hidden="1">
      <c r="A165" t="str">
        <f>"Norman"</f>
        <v>Norman</v>
      </c>
      <c r="B165">
        <v>0</v>
      </c>
      <c r="D165">
        <v>1</v>
      </c>
      <c r="E165">
        <v>16</v>
      </c>
      <c r="F165" s="1">
        <v>42660</v>
      </c>
      <c r="G165" s="1">
        <v>42669</v>
      </c>
      <c r="H165">
        <v>4</v>
      </c>
      <c r="I165">
        <v>27.79</v>
      </c>
      <c r="J165">
        <v>0</v>
      </c>
      <c r="K165">
        <v>35.362937899999999</v>
      </c>
      <c r="L165">
        <v>-97.236161600000003</v>
      </c>
      <c r="M165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165" s="5">
        <f>Table22[[#This Row],[Permit Approval Date]]-Table22[[#This Row],[Permit Submitted Date]]</f>
        <v>6</v>
      </c>
    </row>
    <row r="166" spans="1:14" hidden="1">
      <c r="A166" t="str">
        <f>"Norman"</f>
        <v>Norman</v>
      </c>
      <c r="B166">
        <v>0</v>
      </c>
      <c r="D166">
        <v>1</v>
      </c>
      <c r="E166">
        <v>16</v>
      </c>
      <c r="F166" s="1">
        <v>42660</v>
      </c>
      <c r="G166" s="1">
        <v>42669</v>
      </c>
      <c r="H166">
        <v>3</v>
      </c>
      <c r="I166">
        <v>24.62</v>
      </c>
      <c r="J166">
        <v>0</v>
      </c>
      <c r="K166">
        <v>35.352937899999993</v>
      </c>
      <c r="L166">
        <v>-97.196161599999996</v>
      </c>
      <c r="M166" s="5">
        <f>ACOS(COS(RADIANS(90-$P$2)) *COS(RADIANS(90-Table2249[[#This Row],[Latitude]])) +SIN(RADIANS(90-$P$2)) *SIN(RADIANS(90-Table2249[[#This Row],[Latitude]])) *COS(RADIANS($Q$2-Table2249[[#This Row],[Longitude]]))) *3958.756</f>
        <v>17.393696381103698</v>
      </c>
      <c r="N166" s="5">
        <f>Table22[[#This Row],[Permit Approval Date]]-Table22[[#This Row],[Permit Submitted Date]]</f>
        <v>9</v>
      </c>
    </row>
    <row r="167" spans="1:14" hidden="1">
      <c r="A167" t="str">
        <f>"Norman"</f>
        <v>Norman</v>
      </c>
      <c r="B167">
        <v>1</v>
      </c>
      <c r="D167">
        <v>1</v>
      </c>
      <c r="E167">
        <v>16</v>
      </c>
      <c r="F167" s="1">
        <v>42663</v>
      </c>
      <c r="G167" s="1">
        <v>42674</v>
      </c>
      <c r="H167">
        <v>18</v>
      </c>
      <c r="I167">
        <v>126.36</v>
      </c>
      <c r="J167">
        <v>1.58</v>
      </c>
      <c r="K167">
        <v>35.1802961</v>
      </c>
      <c r="L167">
        <v>-96.506200199999995</v>
      </c>
      <c r="M167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167" s="5">
        <f>Table22[[#This Row],[Permit Approval Date]]-Table22[[#This Row],[Permit Submitted Date]]</f>
        <v>0</v>
      </c>
    </row>
    <row r="168" spans="1:14" hidden="1">
      <c r="A168" t="str">
        <f>"Norman"</f>
        <v>Norman</v>
      </c>
      <c r="B168">
        <v>0</v>
      </c>
      <c r="D168">
        <v>1</v>
      </c>
      <c r="E168">
        <v>16</v>
      </c>
      <c r="F168" s="1">
        <v>42669</v>
      </c>
      <c r="G168" s="1">
        <v>42675</v>
      </c>
      <c r="H168">
        <v>4</v>
      </c>
      <c r="I168">
        <v>23.67</v>
      </c>
      <c r="J168">
        <v>0</v>
      </c>
      <c r="K168">
        <v>34.942937899999997</v>
      </c>
      <c r="L168">
        <v>-97.766161600000004</v>
      </c>
      <c r="M168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168" s="5">
        <f>Table22[[#This Row],[Permit Approval Date]]-Table22[[#This Row],[Permit Submitted Date]]</f>
        <v>0</v>
      </c>
    </row>
    <row r="169" spans="1:14" hidden="1">
      <c r="A169" t="str">
        <f>"Norman"</f>
        <v>Norman</v>
      </c>
      <c r="B169">
        <v>0</v>
      </c>
      <c r="D169">
        <v>1</v>
      </c>
      <c r="E169">
        <v>16</v>
      </c>
      <c r="F169" s="1">
        <v>42674</v>
      </c>
      <c r="G169" s="1">
        <v>42677</v>
      </c>
      <c r="H169">
        <v>5</v>
      </c>
      <c r="I169">
        <v>33.650000000000006</v>
      </c>
      <c r="J169">
        <v>0</v>
      </c>
      <c r="K169">
        <v>35.262937899999997</v>
      </c>
      <c r="L169">
        <v>-97.806161599999996</v>
      </c>
      <c r="M169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169" s="5">
        <f>Table22[[#This Row],[Permit Approval Date]]-Table22[[#This Row],[Permit Submitted Date]]</f>
        <v>0</v>
      </c>
    </row>
    <row r="170" spans="1:14" hidden="1">
      <c r="A170" t="str">
        <f>"Norman"</f>
        <v>Norman</v>
      </c>
      <c r="B170">
        <v>0</v>
      </c>
      <c r="D170">
        <v>1</v>
      </c>
      <c r="E170">
        <v>16</v>
      </c>
      <c r="F170" s="1">
        <v>42717</v>
      </c>
      <c r="G170" s="1">
        <v>42724</v>
      </c>
      <c r="H170">
        <v>3</v>
      </c>
      <c r="I170">
        <v>28.45</v>
      </c>
      <c r="J170">
        <v>0</v>
      </c>
      <c r="K170">
        <v>35.6429379</v>
      </c>
      <c r="L170">
        <v>-96.876161600000003</v>
      </c>
      <c r="M170" s="5">
        <f>ACOS(COS(RADIANS(90-$P$2)) *COS(RADIANS(90-Table2249[[#This Row],[Latitude]])) +SIN(RADIANS(90-$P$2)) *SIN(RADIANS(90-Table2249[[#This Row],[Latitude]])) *COS(RADIANS($Q$2-Table2249[[#This Row],[Longitude]]))) *3958.756</f>
        <v>44.075950321991947</v>
      </c>
      <c r="N170" s="5">
        <f>Table22[[#This Row],[Permit Approval Date]]-Table22[[#This Row],[Permit Submitted Date]]</f>
        <v>1</v>
      </c>
    </row>
    <row r="171" spans="1:14" hidden="1">
      <c r="A171" t="str">
        <f>"Norman"</f>
        <v>Norman</v>
      </c>
      <c r="B171">
        <v>0</v>
      </c>
      <c r="D171">
        <v>1</v>
      </c>
      <c r="E171">
        <v>16</v>
      </c>
      <c r="F171" s="1">
        <v>42718</v>
      </c>
      <c r="G171" s="1">
        <v>42738</v>
      </c>
      <c r="H171">
        <v>8</v>
      </c>
      <c r="I171">
        <v>48.04</v>
      </c>
      <c r="J171">
        <v>7.83</v>
      </c>
      <c r="K171">
        <v>35.222937899999998</v>
      </c>
      <c r="L171">
        <v>-97.096161600000002</v>
      </c>
      <c r="M171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171" s="5">
        <f>Table22[[#This Row],[Permit Approval Date]]-Table22[[#This Row],[Permit Submitted Date]]</f>
        <v>3</v>
      </c>
    </row>
    <row r="172" spans="1:14">
      <c r="A172" t="str">
        <f>"Norman"</f>
        <v>Norman</v>
      </c>
      <c r="B172">
        <v>0</v>
      </c>
      <c r="C172">
        <v>1</v>
      </c>
      <c r="D172">
        <v>1</v>
      </c>
      <c r="E172">
        <v>16</v>
      </c>
      <c r="F172" s="1">
        <v>42753</v>
      </c>
      <c r="G172" s="1">
        <v>42759</v>
      </c>
      <c r="H172">
        <v>7</v>
      </c>
      <c r="I172">
        <v>35.69</v>
      </c>
      <c r="J172">
        <v>20.2</v>
      </c>
      <c r="K172">
        <v>35.262937899999997</v>
      </c>
      <c r="L172">
        <v>-97.806161599999996</v>
      </c>
      <c r="M172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172" s="5">
        <f>Table22[[#This Row],[Permit Approval Date]]-Table22[[#This Row],[Permit Submitted Date]]</f>
        <v>3</v>
      </c>
    </row>
    <row r="173" spans="1:14" hidden="1">
      <c r="A173" t="str">
        <f>"Norman"</f>
        <v>Norman</v>
      </c>
      <c r="B173">
        <v>0</v>
      </c>
      <c r="D173">
        <v>1</v>
      </c>
      <c r="E173">
        <v>16</v>
      </c>
      <c r="F173" s="1">
        <v>42754</v>
      </c>
      <c r="G173" s="1">
        <v>42754</v>
      </c>
      <c r="H173">
        <v>2</v>
      </c>
      <c r="I173">
        <v>17.77</v>
      </c>
      <c r="J173">
        <v>0</v>
      </c>
      <c r="K173">
        <v>34.902937899999998</v>
      </c>
      <c r="L173">
        <v>-97.886161600000008</v>
      </c>
      <c r="M173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73" s="5">
        <f>Table22[[#This Row],[Permit Approval Date]]-Table22[[#This Row],[Permit Submitted Date]]</f>
        <v>1</v>
      </c>
    </row>
    <row r="174" spans="1:14" hidden="1">
      <c r="A174" t="str">
        <f>"Norman"</f>
        <v>Norman</v>
      </c>
      <c r="B174">
        <v>1</v>
      </c>
      <c r="D174">
        <v>1</v>
      </c>
      <c r="E174">
        <v>16</v>
      </c>
      <c r="F174" s="1">
        <v>42810</v>
      </c>
      <c r="G174" s="1">
        <v>42823</v>
      </c>
      <c r="H174">
        <v>10</v>
      </c>
      <c r="I174">
        <v>80.099999999999994</v>
      </c>
      <c r="J174">
        <v>0</v>
      </c>
      <c r="K174">
        <v>35.1802961</v>
      </c>
      <c r="L174">
        <v>-96.506200199999995</v>
      </c>
      <c r="M174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174" s="5">
        <f>Table22[[#This Row],[Permit Approval Date]]-Table22[[#This Row],[Permit Submitted Date]]</f>
        <v>0</v>
      </c>
    </row>
    <row r="175" spans="1:14" hidden="1">
      <c r="A175" t="str">
        <f>"Norman"</f>
        <v>Norman</v>
      </c>
      <c r="B175">
        <v>1</v>
      </c>
      <c r="D175">
        <v>1</v>
      </c>
      <c r="E175">
        <v>16</v>
      </c>
      <c r="F175" s="1">
        <v>42811</v>
      </c>
      <c r="G175" s="1">
        <v>42823</v>
      </c>
      <c r="H175">
        <v>12</v>
      </c>
      <c r="I175">
        <v>81.200000000000017</v>
      </c>
      <c r="J175">
        <v>0</v>
      </c>
      <c r="K175">
        <v>35.1802961</v>
      </c>
      <c r="L175">
        <v>-96.506200199999995</v>
      </c>
      <c r="M175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175" s="5">
        <f>Table22[[#This Row],[Permit Approval Date]]-Table22[[#This Row],[Permit Submitted Date]]</f>
        <v>0</v>
      </c>
    </row>
    <row r="176" spans="1:14" hidden="1">
      <c r="A176" t="str">
        <f>"Norman"</f>
        <v>Norman</v>
      </c>
      <c r="B176">
        <v>0</v>
      </c>
      <c r="D176">
        <v>1</v>
      </c>
      <c r="E176">
        <v>16</v>
      </c>
      <c r="F176" s="1">
        <v>42835</v>
      </c>
      <c r="G176" s="1">
        <v>42839</v>
      </c>
      <c r="H176">
        <v>3</v>
      </c>
      <c r="I176">
        <v>26.72</v>
      </c>
      <c r="J176">
        <v>0</v>
      </c>
      <c r="K176">
        <v>35.242937899999994</v>
      </c>
      <c r="L176">
        <v>-97.636161600000008</v>
      </c>
      <c r="M176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176" s="5">
        <f>Table22[[#This Row],[Permit Approval Date]]-Table22[[#This Row],[Permit Submitted Date]]</f>
        <v>8</v>
      </c>
    </row>
    <row r="177" spans="1:14" hidden="1">
      <c r="A177" t="str">
        <f>"Norman"</f>
        <v>Norman</v>
      </c>
      <c r="B177">
        <v>1</v>
      </c>
      <c r="D177">
        <v>1</v>
      </c>
      <c r="E177">
        <v>16</v>
      </c>
      <c r="F177" s="1">
        <v>42852</v>
      </c>
      <c r="G177" s="1">
        <v>42877</v>
      </c>
      <c r="H177">
        <v>9</v>
      </c>
      <c r="I177">
        <v>59.07</v>
      </c>
      <c r="J177">
        <v>0</v>
      </c>
      <c r="K177">
        <v>35.550556999999998</v>
      </c>
      <c r="L177">
        <v>-97.470181400000001</v>
      </c>
      <c r="M177" s="5">
        <f>ACOS(COS(RADIANS(90-$P$2)) *COS(RADIANS(90-Table2249[[#This Row],[Latitude]])) +SIN(RADIANS(90-$P$2)) *SIN(RADIANS(90-Table2249[[#This Row],[Latitude]])) *COS(RADIANS($Q$2-Table2249[[#This Row],[Longitude]]))) *3958.756</f>
        <v>23.838805986574858</v>
      </c>
      <c r="N177" s="5">
        <f>Table22[[#This Row],[Permit Approval Date]]-Table22[[#This Row],[Permit Submitted Date]]</f>
        <v>0</v>
      </c>
    </row>
    <row r="178" spans="1:14" hidden="1">
      <c r="A178" t="str">
        <f>"Norman"</f>
        <v>Norman</v>
      </c>
      <c r="B178">
        <v>0</v>
      </c>
      <c r="D178">
        <v>1</v>
      </c>
      <c r="E178">
        <v>16</v>
      </c>
      <c r="F178" s="1">
        <v>42858</v>
      </c>
      <c r="G178" s="1">
        <v>42858</v>
      </c>
      <c r="H178">
        <v>3</v>
      </c>
      <c r="I178">
        <v>25.18</v>
      </c>
      <c r="J178">
        <v>0</v>
      </c>
      <c r="K178">
        <v>34.902937899999998</v>
      </c>
      <c r="L178">
        <v>-97.886161600000008</v>
      </c>
      <c r="M178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178" s="5">
        <f>Table22[[#This Row],[Permit Approval Date]]-Table22[[#This Row],[Permit Submitted Date]]</f>
        <v>8</v>
      </c>
    </row>
    <row r="179" spans="1:14">
      <c r="A179" t="str">
        <f>"Norman"</f>
        <v>Norman</v>
      </c>
      <c r="B179">
        <v>1</v>
      </c>
      <c r="C179">
        <v>1</v>
      </c>
      <c r="D179">
        <v>1</v>
      </c>
      <c r="E179">
        <v>16</v>
      </c>
      <c r="F179" s="1">
        <v>42885</v>
      </c>
      <c r="G179" s="1">
        <v>42885</v>
      </c>
      <c r="H179">
        <v>6</v>
      </c>
      <c r="I179">
        <v>31.2</v>
      </c>
      <c r="J179">
        <v>12</v>
      </c>
      <c r="K179">
        <v>34.583205599999999</v>
      </c>
      <c r="L179">
        <v>-97.178782400000003</v>
      </c>
      <c r="M179" s="5">
        <f>ACOS(COS(RADIANS(90-$P$2)) *COS(RADIANS(90-Table2249[[#This Row],[Latitude]])) +SIN(RADIANS(90-$P$2)) *SIN(RADIANS(90-Table2249[[#This Row],[Latitude]])) *COS(RADIANS($Q$2-Table2249[[#This Row],[Longitude]]))) *3958.756</f>
        <v>45.633899465568618</v>
      </c>
      <c r="N179" s="5">
        <f>Table22[[#This Row],[Permit Approval Date]]-Table22[[#This Row],[Permit Submitted Date]]</f>
        <v>0</v>
      </c>
    </row>
    <row r="180" spans="1:14" hidden="1">
      <c r="A180" t="str">
        <f>"Norman"</f>
        <v>Norman</v>
      </c>
      <c r="B180">
        <v>0</v>
      </c>
      <c r="D180">
        <v>1</v>
      </c>
      <c r="E180">
        <v>16</v>
      </c>
      <c r="F180" s="1">
        <v>42891</v>
      </c>
      <c r="G180" s="1">
        <v>42891</v>
      </c>
      <c r="H180">
        <v>3</v>
      </c>
      <c r="I180">
        <v>28.830000000000002</v>
      </c>
      <c r="J180">
        <v>0</v>
      </c>
      <c r="K180">
        <v>35.632937899999995</v>
      </c>
      <c r="L180">
        <v>-97.506161599999999</v>
      </c>
      <c r="M180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180" s="5">
        <f>Table22[[#This Row],[Permit Approval Date]]-Table22[[#This Row],[Permit Submitted Date]]</f>
        <v>0</v>
      </c>
    </row>
    <row r="181" spans="1:14" hidden="1">
      <c r="A181" t="str">
        <f>"Norman"</f>
        <v>Norman</v>
      </c>
      <c r="B181">
        <v>1</v>
      </c>
      <c r="D181">
        <v>1</v>
      </c>
      <c r="E181">
        <v>16</v>
      </c>
      <c r="F181" s="1">
        <v>42895</v>
      </c>
      <c r="G181" s="1">
        <v>42912</v>
      </c>
      <c r="H181">
        <v>4</v>
      </c>
      <c r="I181">
        <v>22.56</v>
      </c>
      <c r="J181">
        <v>7</v>
      </c>
      <c r="K181">
        <v>35.473925000000001</v>
      </c>
      <c r="L181">
        <v>-97.859213999999994</v>
      </c>
      <c r="M181" s="5">
        <f>ACOS(COS(RADIANS(90-$P$2)) *COS(RADIANS(90-Table2249[[#This Row],[Latitude]])) +SIN(RADIANS(90-$P$2)) *SIN(RADIANS(90-Table2249[[#This Row],[Latitude]])) *COS(RADIANS($Q$2-Table2249[[#This Row],[Longitude]]))) *3958.756</f>
        <v>29.72009256002281</v>
      </c>
      <c r="N181" s="5">
        <f>Table22[[#This Row],[Permit Approval Date]]-Table22[[#This Row],[Permit Submitted Date]]</f>
        <v>0</v>
      </c>
    </row>
    <row r="182" spans="1:14" hidden="1">
      <c r="A182" t="str">
        <f>"Norman"</f>
        <v>Norman</v>
      </c>
      <c r="B182">
        <v>0</v>
      </c>
      <c r="D182">
        <v>1</v>
      </c>
      <c r="E182">
        <v>16</v>
      </c>
      <c r="F182" s="1">
        <v>42908</v>
      </c>
      <c r="G182" s="1">
        <v>42914</v>
      </c>
      <c r="H182">
        <v>3</v>
      </c>
      <c r="I182">
        <v>27.36</v>
      </c>
      <c r="J182">
        <v>0</v>
      </c>
      <c r="K182">
        <v>35.112937899999999</v>
      </c>
      <c r="L182">
        <v>-97.386161600000008</v>
      </c>
      <c r="M182" s="5">
        <f>ACOS(COS(RADIANS(90-$P$2)) *COS(RADIANS(90-Table2249[[#This Row],[Latitude]])) +SIN(RADIANS(90-$P$2)) *SIN(RADIANS(90-Table2249[[#This Row],[Latitude]])) *COS(RADIANS($Q$2-Table2249[[#This Row],[Longitude]]))) *3958.756</f>
        <v>7.2848211017391202</v>
      </c>
      <c r="N182" s="5">
        <f>Table22[[#This Row],[Permit Approval Date]]-Table22[[#This Row],[Permit Submitted Date]]</f>
        <v>0</v>
      </c>
    </row>
    <row r="183" spans="1:14" hidden="1">
      <c r="A183" t="str">
        <f>"Norman"</f>
        <v>Norman</v>
      </c>
      <c r="B183">
        <v>0</v>
      </c>
      <c r="D183">
        <v>1</v>
      </c>
      <c r="E183">
        <v>16</v>
      </c>
      <c r="F183" s="1">
        <v>42914</v>
      </c>
      <c r="G183" s="1">
        <v>42933</v>
      </c>
      <c r="H183">
        <v>3</v>
      </c>
      <c r="I183">
        <v>29.18</v>
      </c>
      <c r="J183">
        <v>0</v>
      </c>
      <c r="K183">
        <v>35.212937899999993</v>
      </c>
      <c r="L183">
        <v>-97.576161600000006</v>
      </c>
      <c r="M183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183" s="5">
        <f>Table22[[#This Row],[Permit Approval Date]]-Table22[[#This Row],[Permit Submitted Date]]</f>
        <v>6</v>
      </c>
    </row>
    <row r="184" spans="1:14" hidden="1">
      <c r="A184" t="str">
        <f>"Norman"</f>
        <v>Norman</v>
      </c>
      <c r="B184">
        <v>0</v>
      </c>
      <c r="D184">
        <v>1</v>
      </c>
      <c r="E184">
        <v>16</v>
      </c>
      <c r="F184" s="1">
        <v>42942</v>
      </c>
      <c r="G184" s="1">
        <v>42943</v>
      </c>
      <c r="H184">
        <v>4</v>
      </c>
      <c r="I184">
        <v>33.769999999999996</v>
      </c>
      <c r="J184">
        <v>0</v>
      </c>
      <c r="K184">
        <v>36.262937899999997</v>
      </c>
      <c r="L184">
        <v>-97.766161600000004</v>
      </c>
      <c r="M184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184" s="5">
        <f>Table22[[#This Row],[Permit Approval Date]]-Table22[[#This Row],[Permit Submitted Date]]</f>
        <v>0</v>
      </c>
    </row>
    <row r="185" spans="1:14">
      <c r="A185" t="str">
        <f>"Norman"</f>
        <v>Norman</v>
      </c>
      <c r="B185">
        <v>1</v>
      </c>
      <c r="C185">
        <v>1</v>
      </c>
      <c r="D185">
        <v>1</v>
      </c>
      <c r="E185">
        <v>16</v>
      </c>
      <c r="F185" s="1">
        <v>42943</v>
      </c>
      <c r="G185" s="1">
        <v>42943</v>
      </c>
      <c r="H185">
        <v>7</v>
      </c>
      <c r="I185">
        <v>38</v>
      </c>
      <c r="J185">
        <v>10</v>
      </c>
      <c r="K185">
        <v>35.300055100000094</v>
      </c>
      <c r="L185">
        <v>-97.74221039999999</v>
      </c>
      <c r="M185" s="5">
        <f>ACOS(COS(RADIANS(90-$P$2)) *COS(RADIANS(90-Table2249[[#This Row],[Latitude]])) +SIN(RADIANS(90-$P$2)) *SIN(RADIANS(90-Table2249[[#This Row],[Latitude]])) *COS(RADIANS($Q$2-Table2249[[#This Row],[Longitude]]))) *3958.756</f>
        <v>17.897587485155416</v>
      </c>
      <c r="N185" s="5">
        <f>Table22[[#This Row],[Permit Approval Date]]-Table22[[#This Row],[Permit Submitted Date]]</f>
        <v>7</v>
      </c>
    </row>
    <row r="186" spans="1:14">
      <c r="A186" t="str">
        <f>"Norman"</f>
        <v>Norman</v>
      </c>
      <c r="B186">
        <v>1</v>
      </c>
      <c r="C186">
        <v>1</v>
      </c>
      <c r="D186">
        <v>1</v>
      </c>
      <c r="E186">
        <v>16</v>
      </c>
      <c r="F186" s="1">
        <v>42948</v>
      </c>
      <c r="G186" s="1">
        <v>42948</v>
      </c>
      <c r="H186">
        <v>9</v>
      </c>
      <c r="I186">
        <v>50.91</v>
      </c>
      <c r="J186">
        <v>11</v>
      </c>
      <c r="K186">
        <v>35.480055100000094</v>
      </c>
      <c r="L186">
        <v>-97.682210400000002</v>
      </c>
      <c r="M186" s="5">
        <f>ACOS(COS(RADIANS(90-$P$2)) *COS(RADIANS(90-Table2249[[#This Row],[Latitude]])) +SIN(RADIANS(90-$P$2)) *SIN(RADIANS(90-Table2249[[#This Row],[Latitude]])) *COS(RADIANS($Q$2-Table2249[[#This Row],[Longitude]]))) *3958.756</f>
        <v>23.122895612843692</v>
      </c>
      <c r="N186" s="5">
        <f>Table22[[#This Row],[Permit Approval Date]]-Table22[[#This Row],[Permit Submitted Date]]</f>
        <v>0</v>
      </c>
    </row>
    <row r="187" spans="1:14" hidden="1">
      <c r="A187" t="str">
        <f>"Norman"</f>
        <v>Norman</v>
      </c>
      <c r="B187">
        <v>0</v>
      </c>
      <c r="D187">
        <v>1</v>
      </c>
      <c r="E187">
        <v>16</v>
      </c>
      <c r="F187" s="1">
        <v>42950</v>
      </c>
      <c r="G187" s="1">
        <v>42956</v>
      </c>
      <c r="H187">
        <v>2</v>
      </c>
      <c r="I187">
        <v>18.86</v>
      </c>
      <c r="J187">
        <v>0</v>
      </c>
      <c r="K187">
        <v>35.042937899999998</v>
      </c>
      <c r="L187">
        <v>-97.486161600000003</v>
      </c>
      <c r="M187" s="5">
        <f>ACOS(COS(RADIANS(90-$P$2)) *COS(RADIANS(90-Table2249[[#This Row],[Latitude]])) +SIN(RADIANS(90-$P$2)) *SIN(RADIANS(90-Table2249[[#This Row],[Latitude]])) *COS(RADIANS($Q$2-Table2249[[#This Row],[Longitude]]))) *3958.756</f>
        <v>11.490650529451814</v>
      </c>
      <c r="N187" s="5">
        <f>Table22[[#This Row],[Permit Approval Date]]-Table22[[#This Row],[Permit Submitted Date]]</f>
        <v>6</v>
      </c>
    </row>
    <row r="188" spans="1:14" hidden="1">
      <c r="A188" t="str">
        <f>"Norman"</f>
        <v>Norman</v>
      </c>
      <c r="B188">
        <v>1</v>
      </c>
      <c r="D188">
        <v>1</v>
      </c>
      <c r="E188">
        <v>16</v>
      </c>
      <c r="F188" s="1">
        <v>42951</v>
      </c>
      <c r="G188" s="1">
        <v>42970</v>
      </c>
      <c r="H188">
        <v>6</v>
      </c>
      <c r="I188">
        <v>51.77</v>
      </c>
      <c r="J188">
        <v>0</v>
      </c>
      <c r="K188">
        <v>35.245345200000003</v>
      </c>
      <c r="L188">
        <v>-97.414357899999999</v>
      </c>
      <c r="M188" s="5">
        <f>ACOS(COS(RADIANS(90-$P$2)) *COS(RADIANS(90-Table2249[[#This Row],[Latitude]])) +SIN(RADIANS(90-$P$2)) *SIN(RADIANS(90-Table2249[[#This Row],[Latitude]])) *COS(RADIANS($Q$2-Table2249[[#This Row],[Longitude]]))) *3958.756</f>
        <v>3.2680007818485133</v>
      </c>
      <c r="N188" s="5">
        <f>Table22[[#This Row],[Permit Approval Date]]-Table22[[#This Row],[Permit Submitted Date]]</f>
        <v>0</v>
      </c>
    </row>
    <row r="189" spans="1:14" hidden="1">
      <c r="A189" t="str">
        <f>"Norman"</f>
        <v>Norman</v>
      </c>
      <c r="B189">
        <v>1</v>
      </c>
      <c r="D189">
        <v>1</v>
      </c>
      <c r="E189">
        <v>16</v>
      </c>
      <c r="F189" s="1">
        <v>42963</v>
      </c>
      <c r="G189" s="1">
        <v>42964</v>
      </c>
      <c r="H189">
        <v>6</v>
      </c>
      <c r="I189">
        <v>59.48</v>
      </c>
      <c r="J189">
        <v>0</v>
      </c>
      <c r="K189">
        <v>35.218142</v>
      </c>
      <c r="L189">
        <v>-97.155610999999993</v>
      </c>
      <c r="M189" s="5">
        <f>ACOS(COS(RADIANS(90-$P$2)) *COS(RADIANS(90-Table2249[[#This Row],[Latitude]])) +SIN(RADIANS(90-$P$2)) *SIN(RADIANS(90-Table2249[[#This Row],[Latitude]])) *COS(RADIANS($Q$2-Table2249[[#This Row],[Longitude]]))) *3958.756</f>
        <v>16.448805996412069</v>
      </c>
      <c r="N189" s="5">
        <f>Table22[[#This Row],[Permit Approval Date]]-Table22[[#This Row],[Permit Submitted Date]]</f>
        <v>7</v>
      </c>
    </row>
    <row r="190" spans="1:14" hidden="1">
      <c r="A190" t="str">
        <f>"Norman"</f>
        <v>Norman</v>
      </c>
      <c r="B190">
        <v>0</v>
      </c>
      <c r="D190">
        <v>1</v>
      </c>
      <c r="E190">
        <v>16</v>
      </c>
      <c r="F190" s="1">
        <v>42963</v>
      </c>
      <c r="G190" s="1">
        <v>42970</v>
      </c>
      <c r="H190">
        <v>3</v>
      </c>
      <c r="I190">
        <v>24.18</v>
      </c>
      <c r="J190">
        <v>0</v>
      </c>
      <c r="K190">
        <v>35.242937899999994</v>
      </c>
      <c r="L190">
        <v>-97.636161600000008</v>
      </c>
      <c r="M190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190" s="5">
        <f>Table22[[#This Row],[Permit Approval Date]]-Table22[[#This Row],[Permit Submitted Date]]</f>
        <v>0</v>
      </c>
    </row>
    <row r="191" spans="1:14" hidden="1">
      <c r="A191" t="str">
        <f>"Norman"</f>
        <v>Norman</v>
      </c>
      <c r="B191">
        <v>1</v>
      </c>
      <c r="D191">
        <v>1</v>
      </c>
      <c r="E191">
        <v>16</v>
      </c>
      <c r="F191" s="1">
        <v>42964</v>
      </c>
      <c r="G191" s="1">
        <v>42971</v>
      </c>
      <c r="H191">
        <v>5</v>
      </c>
      <c r="I191">
        <v>52.120000000000005</v>
      </c>
      <c r="J191">
        <v>0</v>
      </c>
      <c r="K191">
        <v>35.338142000000005</v>
      </c>
      <c r="L191">
        <v>-97.385610999999997</v>
      </c>
      <c r="M191" s="5">
        <f>ACOS(COS(RADIANS(90-$P$2)) *COS(RADIANS(90-Table2249[[#This Row],[Latitude]])) +SIN(RADIANS(90-$P$2)) *SIN(RADIANS(90-Table2249[[#This Row],[Latitude]])) *COS(RADIANS($Q$2-Table2249[[#This Row],[Longitude]]))) *3958.756</f>
        <v>9.7527180483824942</v>
      </c>
      <c r="N191" s="5">
        <f>Table22[[#This Row],[Permit Approval Date]]-Table22[[#This Row],[Permit Submitted Date]]</f>
        <v>6</v>
      </c>
    </row>
    <row r="192" spans="1:14" hidden="1">
      <c r="A192" t="str">
        <f>"Norman"</f>
        <v>Norman</v>
      </c>
      <c r="B192">
        <v>1</v>
      </c>
      <c r="D192">
        <v>1</v>
      </c>
      <c r="E192">
        <v>16</v>
      </c>
      <c r="F192" s="1">
        <v>42965</v>
      </c>
      <c r="G192" s="1">
        <v>42977</v>
      </c>
      <c r="H192">
        <v>5</v>
      </c>
      <c r="I192">
        <v>49.330000000000005</v>
      </c>
      <c r="J192">
        <v>0</v>
      </c>
      <c r="K192">
        <v>35.038142000000001</v>
      </c>
      <c r="L192">
        <v>-97.355610999999996</v>
      </c>
      <c r="M192" s="5">
        <f>ACOS(COS(RADIANS(90-$P$2)) *COS(RADIANS(90-Table2249[[#This Row],[Latitude]])) +SIN(RADIANS(90-$P$2)) *SIN(RADIANS(90-Table2249[[#This Row],[Latitude]])) *COS(RADIANS($Q$2-Table2249[[#This Row],[Longitude]]))) *3958.756</f>
        <v>12.69146407480104</v>
      </c>
      <c r="N192" s="5">
        <f>Table22[[#This Row],[Permit Approval Date]]-Table22[[#This Row],[Permit Submitted Date]]</f>
        <v>0</v>
      </c>
    </row>
    <row r="193" spans="1:14" hidden="1">
      <c r="A193" t="str">
        <f>"Norman"</f>
        <v>Norman</v>
      </c>
      <c r="B193">
        <v>1</v>
      </c>
      <c r="D193">
        <v>1</v>
      </c>
      <c r="E193">
        <v>16</v>
      </c>
      <c r="F193" s="1">
        <v>42969</v>
      </c>
      <c r="G193" s="1">
        <v>42971</v>
      </c>
      <c r="H193">
        <v>4</v>
      </c>
      <c r="I193">
        <v>37.6</v>
      </c>
      <c r="J193">
        <v>0</v>
      </c>
      <c r="K193">
        <v>35.028142000000003</v>
      </c>
      <c r="L193">
        <v>-97.255610999999988</v>
      </c>
      <c r="M193" s="5">
        <f>ACOS(COS(RADIANS(90-$P$2)) *COS(RADIANS(90-Table2249[[#This Row],[Latitude]])) +SIN(RADIANS(90-$P$2)) *SIN(RADIANS(90-Table2249[[#This Row],[Latitude]])) *COS(RADIANS($Q$2-Table2249[[#This Row],[Longitude]]))) *3958.756</f>
        <v>16.360536167469984</v>
      </c>
      <c r="N193" s="5">
        <f>Table22[[#This Row],[Permit Approval Date]]-Table22[[#This Row],[Permit Submitted Date]]</f>
        <v>6</v>
      </c>
    </row>
    <row r="194" spans="1:14" hidden="1">
      <c r="A194" t="str">
        <f>"Norman"</f>
        <v>Norman</v>
      </c>
      <c r="B194">
        <v>0</v>
      </c>
      <c r="D194">
        <v>1</v>
      </c>
      <c r="E194">
        <v>16</v>
      </c>
      <c r="F194" s="1">
        <v>42970</v>
      </c>
      <c r="G194" s="1">
        <v>42970</v>
      </c>
      <c r="H194">
        <v>3</v>
      </c>
      <c r="I194">
        <v>28.04</v>
      </c>
      <c r="J194">
        <v>0</v>
      </c>
      <c r="K194">
        <v>36.002937899999999</v>
      </c>
      <c r="L194">
        <v>-97.346161600000002</v>
      </c>
      <c r="M194" s="5">
        <f>ACOS(COS(RADIANS(90-$P$2)) *COS(RADIANS(90-Table2249[[#This Row],[Latitude]])) +SIN(RADIANS(90-$P$2)) *SIN(RADIANS(90-Table2249[[#This Row],[Latitude]])) *COS(RADIANS($Q$2-Table2249[[#This Row],[Longitude]]))) *3958.756</f>
        <v>55.346772048503162</v>
      </c>
      <c r="N194" s="5">
        <f>Table22[[#This Row],[Permit Approval Date]]-Table22[[#This Row],[Permit Submitted Date]]</f>
        <v>6</v>
      </c>
    </row>
    <row r="195" spans="1:14" hidden="1">
      <c r="A195" t="str">
        <f>"Norman"</f>
        <v>Norman</v>
      </c>
      <c r="B195">
        <v>0</v>
      </c>
      <c r="D195">
        <v>1</v>
      </c>
      <c r="E195">
        <v>16</v>
      </c>
      <c r="F195" s="1">
        <v>42976</v>
      </c>
      <c r="G195" s="1">
        <v>42976</v>
      </c>
      <c r="H195">
        <v>8</v>
      </c>
      <c r="I195">
        <v>64.06</v>
      </c>
      <c r="J195">
        <v>0</v>
      </c>
      <c r="K195">
        <v>34.982937899999996</v>
      </c>
      <c r="L195">
        <v>-97.396161599999999</v>
      </c>
      <c r="M195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195" s="5">
        <f>Table22[[#This Row],[Permit Approval Date]]-Table22[[#This Row],[Permit Submitted Date]]</f>
        <v>10</v>
      </c>
    </row>
    <row r="196" spans="1:14" hidden="1">
      <c r="A196" t="str">
        <f>"Norman"</f>
        <v>Norman</v>
      </c>
      <c r="B196">
        <v>1</v>
      </c>
      <c r="D196">
        <v>1</v>
      </c>
      <c r="E196">
        <v>16</v>
      </c>
      <c r="F196" s="1">
        <v>42978</v>
      </c>
      <c r="G196" s="1">
        <v>42993</v>
      </c>
      <c r="H196">
        <v>7</v>
      </c>
      <c r="I196">
        <v>39.72</v>
      </c>
      <c r="J196">
        <v>4.5</v>
      </c>
      <c r="K196">
        <v>35.170055100000098</v>
      </c>
      <c r="L196">
        <v>-97.462210400000004</v>
      </c>
      <c r="M196" s="5">
        <f>ACOS(COS(RADIANS(90-$P$2)) *COS(RADIANS(90-Table2249[[#This Row],[Latitude]])) +SIN(RADIANS(90-$P$2)) *SIN(RADIANS(90-Table2249[[#This Row],[Latitude]])) *COS(RADIANS($Q$2-Table2249[[#This Row],[Longitude]]))) *3958.756</f>
        <v>2.6394802156242476</v>
      </c>
      <c r="N196" s="5">
        <f>Table22[[#This Row],[Permit Approval Date]]-Table22[[#This Row],[Permit Submitted Date]]</f>
        <v>0</v>
      </c>
    </row>
    <row r="197" spans="1:14" hidden="1">
      <c r="A197" t="str">
        <f>"Norman"</f>
        <v>Norman</v>
      </c>
      <c r="B197">
        <v>1</v>
      </c>
      <c r="D197">
        <v>1</v>
      </c>
      <c r="E197">
        <v>16</v>
      </c>
      <c r="F197" s="1">
        <v>42986</v>
      </c>
      <c r="G197" s="1">
        <v>42989</v>
      </c>
      <c r="H197">
        <v>9</v>
      </c>
      <c r="I197">
        <v>59.050000000000004</v>
      </c>
      <c r="J197">
        <v>0</v>
      </c>
      <c r="K197">
        <v>35.028142000000003</v>
      </c>
      <c r="L197">
        <v>-97.255610999999988</v>
      </c>
      <c r="M197" s="5">
        <f>ACOS(COS(RADIANS(90-$P$2)) *COS(RADIANS(90-Table2249[[#This Row],[Latitude]])) +SIN(RADIANS(90-$P$2)) *SIN(RADIANS(90-Table2249[[#This Row],[Latitude]])) *COS(RADIANS($Q$2-Table2249[[#This Row],[Longitude]]))) *3958.756</f>
        <v>16.360536167469984</v>
      </c>
      <c r="N197" s="5">
        <f>Table22[[#This Row],[Permit Approval Date]]-Table22[[#This Row],[Permit Submitted Date]]</f>
        <v>0</v>
      </c>
    </row>
    <row r="198" spans="1:14" hidden="1">
      <c r="A198" t="str">
        <f>"Norman"</f>
        <v>Norman</v>
      </c>
      <c r="B198">
        <v>1</v>
      </c>
      <c r="D198">
        <v>1</v>
      </c>
      <c r="E198">
        <v>16</v>
      </c>
      <c r="F198" s="1">
        <v>42989</v>
      </c>
      <c r="G198" s="1">
        <v>42990</v>
      </c>
      <c r="H198">
        <v>6</v>
      </c>
      <c r="I198">
        <v>46.48</v>
      </c>
      <c r="J198">
        <v>0</v>
      </c>
      <c r="K198">
        <v>35.308142000000004</v>
      </c>
      <c r="L198">
        <v>-97.335610999999986</v>
      </c>
      <c r="M198" s="5">
        <f>ACOS(COS(RADIANS(90-$P$2)) *COS(RADIANS(90-Table2249[[#This Row],[Latitude]])) +SIN(RADIANS(90-$P$2)) *SIN(RADIANS(90-Table2249[[#This Row],[Latitude]])) *COS(RADIANS($Q$2-Table2249[[#This Row],[Longitude]]))) *3958.756</f>
        <v>9.4320747411368799</v>
      </c>
      <c r="N198" s="5">
        <f>Table22[[#This Row],[Permit Approval Date]]-Table22[[#This Row],[Permit Submitted Date]]</f>
        <v>0</v>
      </c>
    </row>
    <row r="199" spans="1:14" hidden="1">
      <c r="A199" t="str">
        <f>"Norman"</f>
        <v>Norman</v>
      </c>
      <c r="B199">
        <v>1</v>
      </c>
      <c r="D199">
        <v>1</v>
      </c>
      <c r="E199">
        <v>16</v>
      </c>
      <c r="F199" s="1">
        <v>42990</v>
      </c>
      <c r="G199" s="1">
        <v>42990</v>
      </c>
      <c r="H199">
        <v>4</v>
      </c>
      <c r="I199">
        <v>30.23</v>
      </c>
      <c r="J199">
        <v>0</v>
      </c>
      <c r="K199">
        <v>35.200955</v>
      </c>
      <c r="L199">
        <v>-97.271640000000005</v>
      </c>
      <c r="M199" s="5">
        <f>ACOS(COS(RADIANS(90-$P$2)) *COS(RADIANS(90-Table2249[[#This Row],[Latitude]])) +SIN(RADIANS(90-$P$2)) *SIN(RADIANS(90-Table2249[[#This Row],[Latitude]])) *COS(RADIANS($Q$2-Table2249[[#This Row],[Longitude]]))) *3958.756</f>
        <v>9.8850734191735814</v>
      </c>
      <c r="N199" s="5">
        <f>Table22[[#This Row],[Permit Approval Date]]-Table22[[#This Row],[Permit Submitted Date]]</f>
        <v>2</v>
      </c>
    </row>
    <row r="200" spans="1:14" hidden="1">
      <c r="A200" t="str">
        <f>"Norman"</f>
        <v>Norman</v>
      </c>
      <c r="B200">
        <v>1</v>
      </c>
      <c r="D200">
        <v>1</v>
      </c>
      <c r="E200">
        <v>16</v>
      </c>
      <c r="F200" s="1">
        <v>42992</v>
      </c>
      <c r="G200" s="1">
        <v>42992</v>
      </c>
      <c r="H200">
        <v>8</v>
      </c>
      <c r="I200">
        <v>63.43</v>
      </c>
      <c r="J200">
        <v>0</v>
      </c>
      <c r="K200">
        <v>35.220954999999996</v>
      </c>
      <c r="L200">
        <v>-97.571640000000002</v>
      </c>
      <c r="M200" s="5">
        <f>ACOS(COS(RADIANS(90-$P$2)) *COS(RADIANS(90-Table2249[[#This Row],[Latitude]])) +SIN(RADIANS(90-$P$2)) *SIN(RADIANS(90-Table2249[[#This Row],[Latitude]])) *COS(RADIANS($Q$2-Table2249[[#This Row],[Longitude]]))) *3958.756</f>
        <v>7.1319709776348947</v>
      </c>
      <c r="N200" s="5">
        <f>Table22[[#This Row],[Permit Approval Date]]-Table22[[#This Row],[Permit Submitted Date]]</f>
        <v>2</v>
      </c>
    </row>
    <row r="201" spans="1:14" hidden="1">
      <c r="A201" t="str">
        <f>"Norman"</f>
        <v>Norman</v>
      </c>
      <c r="B201">
        <v>1</v>
      </c>
      <c r="D201">
        <v>1</v>
      </c>
      <c r="E201">
        <v>16</v>
      </c>
      <c r="F201" s="1">
        <v>43000</v>
      </c>
      <c r="G201" s="1">
        <v>43025</v>
      </c>
      <c r="H201">
        <v>3</v>
      </c>
      <c r="I201">
        <v>32.75</v>
      </c>
      <c r="J201">
        <v>0</v>
      </c>
      <c r="K201">
        <v>35.200296100000003</v>
      </c>
      <c r="L201">
        <v>-97.456200200000012</v>
      </c>
      <c r="M201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201" s="5">
        <f>Table22[[#This Row],[Permit Approval Date]]-Table22[[#This Row],[Permit Submitted Date]]</f>
        <v>2</v>
      </c>
    </row>
    <row r="202" spans="1:14" hidden="1">
      <c r="A202" t="str">
        <f>"Norman"</f>
        <v>Norman</v>
      </c>
      <c r="B202">
        <v>1</v>
      </c>
      <c r="D202">
        <v>1</v>
      </c>
      <c r="E202">
        <v>16</v>
      </c>
      <c r="F202" s="1">
        <v>43000</v>
      </c>
      <c r="G202" s="1">
        <v>43000</v>
      </c>
      <c r="H202">
        <v>6</v>
      </c>
      <c r="I202">
        <v>30.599999999999998</v>
      </c>
      <c r="J202">
        <v>0</v>
      </c>
      <c r="K202">
        <v>35.443925</v>
      </c>
      <c r="L202">
        <v>-97.619213999999999</v>
      </c>
      <c r="M202" s="5">
        <f>ACOS(COS(RADIANS(90-$P$2)) *COS(RADIANS(90-Table2249[[#This Row],[Latitude]])) +SIN(RADIANS(90-$P$2)) *SIN(RADIANS(90-Table2249[[#This Row],[Latitude]])) *COS(RADIANS($Q$2-Table2249[[#This Row],[Longitude]]))) *3958.756</f>
        <v>19.098404895161835</v>
      </c>
      <c r="N202" s="5">
        <f>Table22[[#This Row],[Permit Approval Date]]-Table22[[#This Row],[Permit Submitted Date]]</f>
        <v>0</v>
      </c>
    </row>
    <row r="203" spans="1:14">
      <c r="A203" t="str">
        <f>"Norman"</f>
        <v>Norman</v>
      </c>
      <c r="B203">
        <v>1</v>
      </c>
      <c r="C203">
        <v>1</v>
      </c>
      <c r="D203">
        <v>2</v>
      </c>
      <c r="E203">
        <v>16</v>
      </c>
      <c r="F203" s="1">
        <v>43006</v>
      </c>
      <c r="G203" s="1">
        <v>43006</v>
      </c>
      <c r="H203">
        <v>13</v>
      </c>
      <c r="I203">
        <v>59.7</v>
      </c>
      <c r="J203">
        <v>13.370000000000001</v>
      </c>
      <c r="K203">
        <v>35.260556999999999</v>
      </c>
      <c r="L203">
        <v>-97.540181399999994</v>
      </c>
      <c r="M203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203" s="5">
        <f>Table22[[#This Row],[Permit Approval Date]]-Table22[[#This Row],[Permit Submitted Date]]</f>
        <v>0</v>
      </c>
    </row>
    <row r="204" spans="1:14" hidden="1">
      <c r="A204" t="str">
        <f>"Norman"</f>
        <v>Norman</v>
      </c>
      <c r="B204">
        <v>1</v>
      </c>
      <c r="D204">
        <v>1</v>
      </c>
      <c r="E204">
        <v>16</v>
      </c>
      <c r="F204" s="1">
        <v>43007</v>
      </c>
      <c r="G204" s="1">
        <v>43011</v>
      </c>
      <c r="H204">
        <v>9</v>
      </c>
      <c r="I204">
        <v>77.069999999999993</v>
      </c>
      <c r="J204">
        <v>0</v>
      </c>
      <c r="K204">
        <v>35.120954999999995</v>
      </c>
      <c r="L204">
        <v>-97.541640000000001</v>
      </c>
      <c r="M204" s="5">
        <f>ACOS(COS(RADIANS(90-$P$2)) *COS(RADIANS(90-Table2249[[#This Row],[Latitude]])) +SIN(RADIANS(90-$P$2)) *SIN(RADIANS(90-Table2249[[#This Row],[Latitude]])) *COS(RADIANS($Q$2-Table2249[[#This Row],[Longitude]]))) *3958.756</f>
        <v>7.9618465204585229</v>
      </c>
      <c r="N204" s="5">
        <f>Table22[[#This Row],[Permit Approval Date]]-Table22[[#This Row],[Permit Submitted Date]]</f>
        <v>0</v>
      </c>
    </row>
    <row r="205" spans="1:14" hidden="1">
      <c r="A205" t="str">
        <f>"Norman"</f>
        <v>Norman</v>
      </c>
      <c r="B205">
        <v>1</v>
      </c>
      <c r="D205">
        <v>1</v>
      </c>
      <c r="E205">
        <v>16</v>
      </c>
      <c r="F205" s="1">
        <v>43012</v>
      </c>
      <c r="G205" s="1">
        <v>43021</v>
      </c>
      <c r="H205">
        <v>6</v>
      </c>
      <c r="I205">
        <v>33</v>
      </c>
      <c r="J205">
        <v>8.98</v>
      </c>
      <c r="K205">
        <v>35.203924999999998</v>
      </c>
      <c r="L205">
        <v>-97.459214000000003</v>
      </c>
      <c r="M205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205" s="5">
        <f>Table22[[#This Row],[Permit Approval Date]]-Table22[[#This Row],[Permit Submitted Date]]</f>
        <v>0</v>
      </c>
    </row>
    <row r="206" spans="1:14" hidden="1">
      <c r="A206" t="str">
        <f>"Norman"</f>
        <v>Norman</v>
      </c>
      <c r="B206">
        <v>1</v>
      </c>
      <c r="D206">
        <v>2</v>
      </c>
      <c r="E206">
        <v>16</v>
      </c>
      <c r="F206" s="1">
        <v>43013</v>
      </c>
      <c r="G206" s="1">
        <v>43013</v>
      </c>
      <c r="H206">
        <v>12</v>
      </c>
      <c r="I206">
        <v>70.3</v>
      </c>
      <c r="J206">
        <v>6.02</v>
      </c>
      <c r="K206">
        <v>35.220556999999999</v>
      </c>
      <c r="L206">
        <v>-97.410181399999999</v>
      </c>
      <c r="M206" s="5">
        <f>ACOS(COS(RADIANS(90-$P$2)) *COS(RADIANS(90-Table2249[[#This Row],[Latitude]])) +SIN(RADIANS(90-$P$2)) *SIN(RADIANS(90-Table2249[[#This Row],[Latitude]])) *COS(RADIANS($Q$2-Table2249[[#This Row],[Longitude]]))) *3958.756</f>
        <v>2.2875527722815843</v>
      </c>
      <c r="N206" s="5">
        <f>Table22[[#This Row],[Permit Approval Date]]-Table22[[#This Row],[Permit Submitted Date]]</f>
        <v>1</v>
      </c>
    </row>
    <row r="207" spans="1:14" hidden="1">
      <c r="A207" t="str">
        <f>"Norman"</f>
        <v>Norman</v>
      </c>
      <c r="B207">
        <v>1</v>
      </c>
      <c r="D207">
        <v>1</v>
      </c>
      <c r="E207">
        <v>16</v>
      </c>
      <c r="F207" s="1">
        <v>43014</v>
      </c>
      <c r="G207" s="1">
        <v>43014</v>
      </c>
      <c r="H207">
        <v>8</v>
      </c>
      <c r="I207">
        <v>52</v>
      </c>
      <c r="J207">
        <v>0</v>
      </c>
      <c r="K207">
        <v>35.200955</v>
      </c>
      <c r="L207">
        <v>-97.591639999999998</v>
      </c>
      <c r="M207" s="5">
        <f>ACOS(COS(RADIANS(90-$P$2)) *COS(RADIANS(90-Table2249[[#This Row],[Latitude]])) +SIN(RADIANS(90-$P$2)) *SIN(RADIANS(90-Table2249[[#This Row],[Latitude]])) *COS(RADIANS($Q$2-Table2249[[#This Row],[Longitude]]))) *3958.756</f>
        <v>8.1950444921859749</v>
      </c>
      <c r="N207" s="5">
        <f>Table22[[#This Row],[Permit Approval Date]]-Table22[[#This Row],[Permit Submitted Date]]</f>
        <v>0</v>
      </c>
    </row>
    <row r="208" spans="1:14" hidden="1">
      <c r="A208" t="str">
        <f>"Norman"</f>
        <v>Norman</v>
      </c>
      <c r="B208">
        <v>0</v>
      </c>
      <c r="D208">
        <v>1</v>
      </c>
      <c r="E208">
        <v>16</v>
      </c>
      <c r="F208" s="1">
        <v>43014</v>
      </c>
      <c r="G208" s="1">
        <v>43017</v>
      </c>
      <c r="H208">
        <v>4</v>
      </c>
      <c r="I208">
        <v>41.8</v>
      </c>
      <c r="J208">
        <v>0</v>
      </c>
      <c r="K208">
        <v>35.702937899999995</v>
      </c>
      <c r="L208">
        <v>-97.4261616</v>
      </c>
      <c r="M208" s="5">
        <f>ACOS(COS(RADIANS(90-$P$2)) *COS(RADIANS(90-Table2249[[#This Row],[Latitude]])) +SIN(RADIANS(90-$P$2)) *SIN(RADIANS(90-Table2249[[#This Row],[Latitude]])) *COS(RADIANS($Q$2-Table2249[[#This Row],[Longitude]]))) *3958.756</f>
        <v>34.349627017789345</v>
      </c>
      <c r="N208" s="5">
        <f>Table22[[#This Row],[Permit Approval Date]]-Table22[[#This Row],[Permit Submitted Date]]</f>
        <v>7</v>
      </c>
    </row>
    <row r="209" spans="1:14" hidden="1">
      <c r="A209" t="str">
        <f>"Norman"</f>
        <v>Norman</v>
      </c>
      <c r="B209">
        <v>1</v>
      </c>
      <c r="D209">
        <v>1</v>
      </c>
      <c r="E209">
        <v>16</v>
      </c>
      <c r="F209" s="1">
        <v>43018</v>
      </c>
      <c r="G209" s="1">
        <v>43025</v>
      </c>
      <c r="H209">
        <v>4</v>
      </c>
      <c r="I209">
        <v>43.18</v>
      </c>
      <c r="J209">
        <v>0</v>
      </c>
      <c r="K209">
        <v>35.303925</v>
      </c>
      <c r="L209">
        <v>-97.339213999999998</v>
      </c>
      <c r="M209" s="5">
        <f>ACOS(COS(RADIANS(90-$P$2)) *COS(RADIANS(90-Table2249[[#This Row],[Latitude]])) +SIN(RADIANS(90-$P$2)) *SIN(RADIANS(90-Table2249[[#This Row],[Latitude]])) *COS(RADIANS($Q$2-Table2249[[#This Row],[Longitude]]))) *3958.756</f>
        <v>9.079433648522528</v>
      </c>
      <c r="N209" s="5">
        <f>Table22[[#This Row],[Permit Approval Date]]-Table22[[#This Row],[Permit Submitted Date]]</f>
        <v>0</v>
      </c>
    </row>
    <row r="210" spans="1:14" hidden="1">
      <c r="A210" t="str">
        <f>"Norman"</f>
        <v>Norman</v>
      </c>
      <c r="B210">
        <v>1</v>
      </c>
      <c r="D210">
        <v>1</v>
      </c>
      <c r="E210">
        <v>16</v>
      </c>
      <c r="F210" s="1">
        <v>43018</v>
      </c>
      <c r="G210" s="1">
        <v>43021</v>
      </c>
      <c r="H210">
        <v>4</v>
      </c>
      <c r="I210">
        <v>34.529999999999994</v>
      </c>
      <c r="J210">
        <v>0</v>
      </c>
      <c r="K210">
        <v>35.131928299999998</v>
      </c>
      <c r="L210">
        <v>-97.186524599999998</v>
      </c>
      <c r="M210" s="5">
        <f>ACOS(COS(RADIANS(90-$P$2)) *COS(RADIANS(90-Table2249[[#This Row],[Latitude]])) +SIN(RADIANS(90-$P$2)) *SIN(RADIANS(90-Table2249[[#This Row],[Latitude]])) *COS(RADIANS($Q$2-Table2249[[#This Row],[Longitude]]))) *3958.756</f>
        <v>15.557866313422458</v>
      </c>
      <c r="N210" s="5">
        <f>Table22[[#This Row],[Permit Approval Date]]-Table22[[#This Row],[Permit Submitted Date]]</f>
        <v>3</v>
      </c>
    </row>
    <row r="211" spans="1:14" hidden="1">
      <c r="A211" t="str">
        <f>"Norman"</f>
        <v>Norman</v>
      </c>
      <c r="B211">
        <v>1</v>
      </c>
      <c r="D211">
        <v>1</v>
      </c>
      <c r="E211">
        <v>16</v>
      </c>
      <c r="F211" s="1">
        <v>43020</v>
      </c>
      <c r="G211" s="1">
        <v>43020</v>
      </c>
      <c r="H211">
        <v>10</v>
      </c>
      <c r="I211">
        <v>69</v>
      </c>
      <c r="J211">
        <v>0</v>
      </c>
      <c r="K211">
        <v>35.220954999999996</v>
      </c>
      <c r="L211">
        <v>-97.571640000000002</v>
      </c>
      <c r="M211" s="5">
        <f>ACOS(COS(RADIANS(90-$P$2)) *COS(RADIANS(90-Table2249[[#This Row],[Latitude]])) +SIN(RADIANS(90-$P$2)) *SIN(RADIANS(90-Table2249[[#This Row],[Latitude]])) *COS(RADIANS($Q$2-Table2249[[#This Row],[Longitude]]))) *3958.756</f>
        <v>7.1319709776348947</v>
      </c>
      <c r="N211" s="5">
        <f>Table22[[#This Row],[Permit Approval Date]]-Table22[[#This Row],[Permit Submitted Date]]</f>
        <v>0</v>
      </c>
    </row>
    <row r="212" spans="1:14" hidden="1">
      <c r="A212" t="str">
        <f>"Norman"</f>
        <v>Norman</v>
      </c>
      <c r="B212">
        <v>1</v>
      </c>
      <c r="D212">
        <v>1</v>
      </c>
      <c r="E212">
        <v>16</v>
      </c>
      <c r="F212" s="1">
        <v>43027</v>
      </c>
      <c r="G212" s="1">
        <v>43033</v>
      </c>
      <c r="H212">
        <v>4</v>
      </c>
      <c r="I212">
        <v>25.5</v>
      </c>
      <c r="J212">
        <v>2.5</v>
      </c>
      <c r="K212">
        <v>35.153925000000001</v>
      </c>
      <c r="L212">
        <v>-97.259214</v>
      </c>
      <c r="M212" s="5">
        <f>ACOS(COS(RADIANS(90-$P$2)) *COS(RADIANS(90-Table2249[[#This Row],[Latitude]])) +SIN(RADIANS(90-$P$2)) *SIN(RADIANS(90-Table2249[[#This Row],[Latitude]])) *COS(RADIANS($Q$2-Table2249[[#This Row],[Longitude]]))) *3958.756</f>
        <v>11.179780205376034</v>
      </c>
      <c r="N212" s="5">
        <f>Table22[[#This Row],[Permit Approval Date]]-Table22[[#This Row],[Permit Submitted Date]]</f>
        <v>0</v>
      </c>
    </row>
    <row r="213" spans="1:14">
      <c r="A213" t="str">
        <f>"Norman"</f>
        <v>Norman</v>
      </c>
      <c r="B213">
        <v>1</v>
      </c>
      <c r="C213">
        <v>1</v>
      </c>
      <c r="D213">
        <v>1</v>
      </c>
      <c r="E213">
        <v>16</v>
      </c>
      <c r="F213" s="1">
        <v>43041</v>
      </c>
      <c r="G213" s="1">
        <v>43041</v>
      </c>
      <c r="H213">
        <v>7</v>
      </c>
      <c r="I213">
        <v>31.63</v>
      </c>
      <c r="J213">
        <v>25.17</v>
      </c>
      <c r="K213">
        <v>35.271928299999999</v>
      </c>
      <c r="L213">
        <v>-97.1065246</v>
      </c>
      <c r="M213" s="5">
        <f>ACOS(COS(RADIANS(90-$P$2)) *COS(RADIANS(90-Table2249[[#This Row],[Latitude]])) +SIN(RADIANS(90-$P$2)) *SIN(RADIANS(90-Table2249[[#This Row],[Latitude]])) *COS(RADIANS($Q$2-Table2249[[#This Row],[Longitude]]))) *3958.756</f>
        <v>19.724315820274992</v>
      </c>
      <c r="N213" s="5">
        <f>Table22[[#This Row],[Permit Approval Date]]-Table22[[#This Row],[Permit Submitted Date]]</f>
        <v>11</v>
      </c>
    </row>
    <row r="214" spans="1:14" hidden="1">
      <c r="A214" t="str">
        <f>"Norman"</f>
        <v>Norman</v>
      </c>
      <c r="B214">
        <v>1</v>
      </c>
      <c r="D214">
        <v>1</v>
      </c>
      <c r="E214">
        <v>16</v>
      </c>
      <c r="F214" s="1">
        <v>43041</v>
      </c>
      <c r="G214" s="1">
        <v>43053</v>
      </c>
      <c r="H214">
        <v>12</v>
      </c>
      <c r="I214">
        <v>85.080000000000013</v>
      </c>
      <c r="J214">
        <v>3.48</v>
      </c>
      <c r="K214">
        <v>35.422937899999994</v>
      </c>
      <c r="L214">
        <v>-97.106161600000007</v>
      </c>
      <c r="M214" s="5">
        <f>ACOS(COS(RADIANS(90-$P$2)) *COS(RADIANS(90-Table2249[[#This Row],[Latitude]])) +SIN(RADIANS(90-$P$2)) *SIN(RADIANS(90-Table2249[[#This Row],[Latitude]])) *COS(RADIANS($Q$2-Table2249[[#This Row],[Longitude]]))) *3958.756</f>
        <v>24.350899798056059</v>
      </c>
      <c r="N214" s="5">
        <f>Table22[[#This Row],[Permit Approval Date]]-Table22[[#This Row],[Permit Submitted Date]]</f>
        <v>1</v>
      </c>
    </row>
    <row r="215" spans="1:14" hidden="1">
      <c r="A215" t="str">
        <f>"Norman"</f>
        <v>Norman</v>
      </c>
      <c r="B215">
        <v>1</v>
      </c>
      <c r="D215">
        <v>1</v>
      </c>
      <c r="E215">
        <v>16</v>
      </c>
      <c r="F215" s="1">
        <v>43041</v>
      </c>
      <c r="G215" s="1">
        <v>43053</v>
      </c>
      <c r="H215">
        <v>12</v>
      </c>
      <c r="I215">
        <v>85.08</v>
      </c>
      <c r="J215">
        <v>3.48</v>
      </c>
      <c r="K215">
        <v>35.422937899999994</v>
      </c>
      <c r="L215">
        <v>-97.106161600000007</v>
      </c>
      <c r="M215" s="5">
        <f>ACOS(COS(RADIANS(90-$P$2)) *COS(RADIANS(90-Table2249[[#This Row],[Latitude]])) +SIN(RADIANS(90-$P$2)) *SIN(RADIANS(90-Table2249[[#This Row],[Latitude]])) *COS(RADIANS($Q$2-Table2249[[#This Row],[Longitude]]))) *3958.756</f>
        <v>24.350899798056059</v>
      </c>
      <c r="N215" s="5">
        <f>Table22[[#This Row],[Permit Approval Date]]-Table22[[#This Row],[Permit Submitted Date]]</f>
        <v>0</v>
      </c>
    </row>
    <row r="216" spans="1:14" hidden="1">
      <c r="A216" t="str">
        <f>"Norman"</f>
        <v>Norman</v>
      </c>
      <c r="B216">
        <v>0</v>
      </c>
      <c r="D216">
        <v>1</v>
      </c>
      <c r="E216">
        <v>16</v>
      </c>
      <c r="F216" s="1">
        <v>43045</v>
      </c>
      <c r="G216" s="1">
        <v>43048</v>
      </c>
      <c r="H216">
        <v>6</v>
      </c>
      <c r="I216">
        <v>35.410000000000004</v>
      </c>
      <c r="J216">
        <v>3.93</v>
      </c>
      <c r="K216">
        <v>35.032937899999993</v>
      </c>
      <c r="L216">
        <v>-97.356161600000007</v>
      </c>
      <c r="M216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216" s="5">
        <f>Table22[[#This Row],[Permit Approval Date]]-Table22[[#This Row],[Permit Submitted Date]]</f>
        <v>6</v>
      </c>
    </row>
    <row r="217" spans="1:14" hidden="1">
      <c r="A217" t="str">
        <f>"Norman"</f>
        <v>Norman</v>
      </c>
      <c r="B217">
        <v>0</v>
      </c>
      <c r="D217">
        <v>1</v>
      </c>
      <c r="E217">
        <v>16</v>
      </c>
      <c r="F217" s="1">
        <v>43052</v>
      </c>
      <c r="G217" s="1">
        <v>43061</v>
      </c>
      <c r="H217">
        <v>4</v>
      </c>
      <c r="I217">
        <v>42.25</v>
      </c>
      <c r="J217">
        <v>0</v>
      </c>
      <c r="K217">
        <v>35.222937899999998</v>
      </c>
      <c r="L217">
        <v>-97.096161600000002</v>
      </c>
      <c r="M217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217" s="5">
        <f>Table22[[#This Row],[Permit Approval Date]]-Table22[[#This Row],[Permit Submitted Date]]</f>
        <v>7</v>
      </c>
    </row>
    <row r="218" spans="1:14" hidden="1">
      <c r="A218" t="str">
        <f>"Norman"</f>
        <v>Norman</v>
      </c>
      <c r="B218">
        <v>0</v>
      </c>
      <c r="D218">
        <v>1</v>
      </c>
      <c r="E218">
        <v>16</v>
      </c>
      <c r="F218" s="1">
        <v>43054</v>
      </c>
      <c r="G218" s="1">
        <v>43054</v>
      </c>
      <c r="H218">
        <v>7</v>
      </c>
      <c r="I218">
        <v>49.25</v>
      </c>
      <c r="J218">
        <v>0</v>
      </c>
      <c r="K218">
        <v>35.232937899999996</v>
      </c>
      <c r="L218">
        <v>-97.006161599999999</v>
      </c>
      <c r="M218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218" s="5">
        <f>Table22[[#This Row],[Permit Approval Date]]-Table22[[#This Row],[Permit Submitted Date]]</f>
        <v>1</v>
      </c>
    </row>
    <row r="219" spans="1:14" hidden="1">
      <c r="A219" t="str">
        <f>"Norman"</f>
        <v>Norman</v>
      </c>
      <c r="B219">
        <v>0</v>
      </c>
      <c r="D219">
        <v>1</v>
      </c>
      <c r="E219">
        <v>16</v>
      </c>
      <c r="F219" s="1">
        <v>43066</v>
      </c>
      <c r="G219" s="1">
        <v>43066</v>
      </c>
      <c r="H219">
        <v>4</v>
      </c>
      <c r="I219">
        <v>28.019999999999996</v>
      </c>
      <c r="J219">
        <v>0</v>
      </c>
      <c r="K219">
        <v>35.082937899999997</v>
      </c>
      <c r="L219">
        <v>-97.616161599999998</v>
      </c>
      <c r="M219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219" s="5">
        <f>Table22[[#This Row],[Permit Approval Date]]-Table22[[#This Row],[Permit Submitted Date]]</f>
        <v>15</v>
      </c>
    </row>
    <row r="220" spans="1:14" hidden="1">
      <c r="A220" t="str">
        <f>"Norman"</f>
        <v>Norman</v>
      </c>
      <c r="B220">
        <v>0</v>
      </c>
      <c r="D220">
        <v>1</v>
      </c>
      <c r="E220">
        <v>16</v>
      </c>
      <c r="F220" s="1">
        <v>43068</v>
      </c>
      <c r="G220" s="1">
        <v>43074</v>
      </c>
      <c r="H220">
        <v>3</v>
      </c>
      <c r="I220">
        <v>22.15</v>
      </c>
      <c r="J220">
        <v>0</v>
      </c>
      <c r="K220">
        <v>35.482937899999996</v>
      </c>
      <c r="L220">
        <v>-97.206161600000001</v>
      </c>
      <c r="M220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220" s="5">
        <f>Table22[[#This Row],[Permit Approval Date]]-Table22[[#This Row],[Permit Submitted Date]]</f>
        <v>5</v>
      </c>
    </row>
    <row r="221" spans="1:14" hidden="1">
      <c r="A221" t="str">
        <f>"Norman"</f>
        <v>Norman</v>
      </c>
      <c r="B221">
        <v>1</v>
      </c>
      <c r="D221">
        <v>1</v>
      </c>
      <c r="E221">
        <v>16</v>
      </c>
      <c r="F221" s="1">
        <v>43080</v>
      </c>
      <c r="G221" s="1">
        <v>43087</v>
      </c>
      <c r="H221">
        <v>5</v>
      </c>
      <c r="I221">
        <v>42.43</v>
      </c>
      <c r="J221">
        <v>0</v>
      </c>
      <c r="K221">
        <v>35.235301499999998</v>
      </c>
      <c r="L221">
        <v>-97.406652800000003</v>
      </c>
      <c r="M221" s="5">
        <f>ACOS(COS(RADIANS(90-$P$2)) *COS(RADIANS(90-Table2249[[#This Row],[Latitude]])) +SIN(RADIANS(90-$P$2)) *SIN(RADIANS(90-Table2249[[#This Row],[Latitude]])) *COS(RADIANS($Q$2-Table2249[[#This Row],[Longitude]]))) *3958.756</f>
        <v>3.0279531723255011</v>
      </c>
      <c r="N221" s="5">
        <f>Table22[[#This Row],[Permit Approval Date]]-Table22[[#This Row],[Permit Submitted Date]]</f>
        <v>13</v>
      </c>
    </row>
    <row r="222" spans="1:14" hidden="1">
      <c r="A222" t="str">
        <f>"Norman"</f>
        <v>Norman</v>
      </c>
      <c r="B222">
        <v>1</v>
      </c>
      <c r="D222">
        <v>1</v>
      </c>
      <c r="E222">
        <v>16</v>
      </c>
      <c r="F222" s="1">
        <v>43081</v>
      </c>
      <c r="G222" s="1">
        <v>43090</v>
      </c>
      <c r="H222">
        <v>1</v>
      </c>
      <c r="I222">
        <v>9</v>
      </c>
      <c r="J222">
        <v>0</v>
      </c>
      <c r="K222">
        <v>35.278142000000003</v>
      </c>
      <c r="L222">
        <v>-97.385610999999997</v>
      </c>
      <c r="M222" s="5">
        <f>ACOS(COS(RADIANS(90-$P$2)) *COS(RADIANS(90-Table2249[[#This Row],[Latitude]])) +SIN(RADIANS(90-$P$2)) *SIN(RADIANS(90-Table2249[[#This Row],[Latitude]])) *COS(RADIANS($Q$2-Table2249[[#This Row],[Longitude]]))) *3958.756</f>
        <v>6.0539312557402871</v>
      </c>
      <c r="N222" s="5">
        <f>Table22[[#This Row],[Permit Approval Date]]-Table22[[#This Row],[Permit Submitted Date]]</f>
        <v>7</v>
      </c>
    </row>
    <row r="223" spans="1:14" hidden="1">
      <c r="A223" t="str">
        <f>"Norman"</f>
        <v>Norman</v>
      </c>
      <c r="B223">
        <v>0</v>
      </c>
      <c r="D223">
        <v>1</v>
      </c>
      <c r="E223">
        <v>17</v>
      </c>
      <c r="F223" s="1">
        <v>42377</v>
      </c>
      <c r="G223" s="1">
        <v>42377</v>
      </c>
      <c r="H223">
        <v>17</v>
      </c>
      <c r="I223">
        <v>121</v>
      </c>
      <c r="J223">
        <v>0</v>
      </c>
      <c r="K223">
        <v>35.102937899999993</v>
      </c>
      <c r="L223">
        <v>-97.756161599999999</v>
      </c>
      <c r="M223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223" s="5">
        <f>Table22[[#This Row],[Permit Approval Date]]-Table22[[#This Row],[Permit Submitted Date]]</f>
        <v>0</v>
      </c>
    </row>
    <row r="224" spans="1:14" hidden="1">
      <c r="A224" t="str">
        <f>"Norman"</f>
        <v>Norman</v>
      </c>
      <c r="B224">
        <v>0</v>
      </c>
      <c r="D224">
        <v>1</v>
      </c>
      <c r="E224">
        <v>17</v>
      </c>
      <c r="F224" s="1">
        <v>42390</v>
      </c>
      <c r="G224" s="1">
        <v>42390</v>
      </c>
      <c r="H224">
        <v>2</v>
      </c>
      <c r="I224">
        <v>17.5</v>
      </c>
      <c r="J224">
        <v>0</v>
      </c>
      <c r="K224">
        <v>35.902937899999998</v>
      </c>
      <c r="L224">
        <v>-97.716161600000007</v>
      </c>
      <c r="M224" s="5">
        <f>ACOS(COS(RADIANS(90-$P$2)) *COS(RADIANS(90-Table2249[[#This Row],[Latitude]])) +SIN(RADIANS(90-$P$2)) *SIN(RADIANS(90-Table2249[[#This Row],[Latitude]])) *COS(RADIANS($Q$2-Table2249[[#This Row],[Longitude]]))) *3958.756</f>
        <v>50.476576746280514</v>
      </c>
      <c r="N224" s="5">
        <f>Table22[[#This Row],[Permit Approval Date]]-Table22[[#This Row],[Permit Submitted Date]]</f>
        <v>4</v>
      </c>
    </row>
    <row r="225" spans="1:14" hidden="1">
      <c r="A225" t="str">
        <f>"Norman"</f>
        <v>Norman</v>
      </c>
      <c r="B225">
        <v>0</v>
      </c>
      <c r="D225">
        <v>1</v>
      </c>
      <c r="E225">
        <v>17</v>
      </c>
      <c r="F225" s="1">
        <v>42394</v>
      </c>
      <c r="G225" s="1">
        <v>42396</v>
      </c>
      <c r="H225">
        <v>7</v>
      </c>
      <c r="I225">
        <v>39</v>
      </c>
      <c r="J225">
        <v>0</v>
      </c>
      <c r="K225">
        <v>35.242937899999994</v>
      </c>
      <c r="L225">
        <v>-97.636161600000008</v>
      </c>
      <c r="M225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225" s="5">
        <f>Table22[[#This Row],[Permit Approval Date]]-Table22[[#This Row],[Permit Submitted Date]]</f>
        <v>0</v>
      </c>
    </row>
    <row r="226" spans="1:14" hidden="1">
      <c r="A226" t="str">
        <f>"Norman"</f>
        <v>Norman</v>
      </c>
      <c r="B226">
        <v>0</v>
      </c>
      <c r="D226">
        <v>1</v>
      </c>
      <c r="E226">
        <v>17</v>
      </c>
      <c r="F226" s="1">
        <v>42411</v>
      </c>
      <c r="G226" s="1">
        <v>42411</v>
      </c>
      <c r="H226">
        <v>10</v>
      </c>
      <c r="I226">
        <v>63.5</v>
      </c>
      <c r="J226">
        <v>0</v>
      </c>
      <c r="K226">
        <v>35.472937899999998</v>
      </c>
      <c r="L226">
        <v>-97.026161599999995</v>
      </c>
      <c r="M226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226" s="5">
        <f>Table22[[#This Row],[Permit Approval Date]]-Table22[[#This Row],[Permit Submitted Date]]</f>
        <v>0</v>
      </c>
    </row>
    <row r="227" spans="1:14" hidden="1">
      <c r="A227" t="str">
        <f>"Norman"</f>
        <v>Norman</v>
      </c>
      <c r="B227">
        <v>0</v>
      </c>
      <c r="D227">
        <v>1</v>
      </c>
      <c r="E227">
        <v>17</v>
      </c>
      <c r="F227" s="1">
        <v>42419</v>
      </c>
      <c r="G227" s="1">
        <v>42419</v>
      </c>
      <c r="H227">
        <v>4</v>
      </c>
      <c r="I227">
        <v>38</v>
      </c>
      <c r="J227">
        <v>0</v>
      </c>
      <c r="K227">
        <v>35.192937899999997</v>
      </c>
      <c r="L227">
        <v>-97.496161600000008</v>
      </c>
      <c r="M227" s="5">
        <f>ACOS(COS(RADIANS(90-$P$2)) *COS(RADIANS(90-Table2249[[#This Row],[Latitude]])) +SIN(RADIANS(90-$P$2)) *SIN(RADIANS(90-Table2249[[#This Row],[Latitude]])) *COS(RADIANS($Q$2-Table2249[[#This Row],[Longitude]]))) *3958.756</f>
        <v>2.9406156746702079</v>
      </c>
      <c r="N227" s="5">
        <f>Table22[[#This Row],[Permit Approval Date]]-Table22[[#This Row],[Permit Submitted Date]]</f>
        <v>0</v>
      </c>
    </row>
    <row r="228" spans="1:14" hidden="1">
      <c r="A228" t="str">
        <f>"Norman"</f>
        <v>Norman</v>
      </c>
      <c r="B228">
        <v>0</v>
      </c>
      <c r="D228">
        <v>1</v>
      </c>
      <c r="E228">
        <v>17</v>
      </c>
      <c r="F228" s="1">
        <v>42422</v>
      </c>
      <c r="G228" s="1">
        <v>42422</v>
      </c>
      <c r="H228">
        <v>5</v>
      </c>
      <c r="I228">
        <v>39</v>
      </c>
      <c r="J228">
        <v>0</v>
      </c>
      <c r="K228">
        <v>34.962937899999993</v>
      </c>
      <c r="L228">
        <v>-97.966161600000007</v>
      </c>
      <c r="M228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228" s="5">
        <f>Table22[[#This Row],[Permit Approval Date]]-Table22[[#This Row],[Permit Submitted Date]]</f>
        <v>8</v>
      </c>
    </row>
    <row r="229" spans="1:14" hidden="1">
      <c r="A229" t="str">
        <f>"Norman"</f>
        <v>Norman</v>
      </c>
      <c r="B229">
        <v>0</v>
      </c>
      <c r="D229">
        <v>1</v>
      </c>
      <c r="E229">
        <v>17</v>
      </c>
      <c r="F229" s="1">
        <v>42431</v>
      </c>
      <c r="G229" s="1">
        <v>42437</v>
      </c>
      <c r="H229">
        <v>9</v>
      </c>
      <c r="I229">
        <v>79</v>
      </c>
      <c r="J229">
        <v>1.92</v>
      </c>
      <c r="K229">
        <v>35.362937899999999</v>
      </c>
      <c r="L229">
        <v>-97.236161600000003</v>
      </c>
      <c r="M229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229" s="5">
        <f>Table22[[#This Row],[Permit Approval Date]]-Table22[[#This Row],[Permit Submitted Date]]</f>
        <v>8</v>
      </c>
    </row>
    <row r="230" spans="1:14" hidden="1">
      <c r="A230" t="str">
        <f>"Norman"</f>
        <v>Norman</v>
      </c>
      <c r="B230">
        <v>0</v>
      </c>
      <c r="D230">
        <v>1</v>
      </c>
      <c r="E230">
        <v>17</v>
      </c>
      <c r="F230" s="1">
        <v>42453</v>
      </c>
      <c r="G230" s="1">
        <v>42453</v>
      </c>
      <c r="H230">
        <v>4</v>
      </c>
      <c r="I230">
        <v>36</v>
      </c>
      <c r="J230">
        <v>0</v>
      </c>
      <c r="K230">
        <v>34.782937899999993</v>
      </c>
      <c r="L230">
        <v>-98.076161600000006</v>
      </c>
      <c r="M230" s="5">
        <f>ACOS(COS(RADIANS(90-$P$2)) *COS(RADIANS(90-Table2249[[#This Row],[Latitude]])) +SIN(RADIANS(90-$P$2)) *SIN(RADIANS(90-Table2249[[#This Row],[Latitude]])) *COS(RADIANS($Q$2-Table2249[[#This Row],[Longitude]]))) *3958.756</f>
        <v>46.091469153605814</v>
      </c>
      <c r="N230" s="5">
        <f>Table22[[#This Row],[Permit Approval Date]]-Table22[[#This Row],[Permit Submitted Date]]</f>
        <v>7</v>
      </c>
    </row>
    <row r="231" spans="1:14" hidden="1">
      <c r="A231" t="str">
        <f>"Norman"</f>
        <v>Norman</v>
      </c>
      <c r="B231">
        <v>0</v>
      </c>
      <c r="D231">
        <v>1</v>
      </c>
      <c r="E231">
        <v>17</v>
      </c>
      <c r="F231" s="1">
        <v>42468</v>
      </c>
      <c r="G231" s="1">
        <v>42468</v>
      </c>
      <c r="H231">
        <v>4</v>
      </c>
      <c r="I231">
        <v>41</v>
      </c>
      <c r="J231">
        <v>0</v>
      </c>
      <c r="K231">
        <v>35.162937899999996</v>
      </c>
      <c r="L231">
        <v>-96.9261616</v>
      </c>
      <c r="M231" s="5">
        <f>ACOS(COS(RADIANS(90-$P$2)) *COS(RADIANS(90-Table2249[[#This Row],[Latitude]])) +SIN(RADIANS(90-$P$2)) *SIN(RADIANS(90-Table2249[[#This Row],[Latitude]])) *COS(RADIANS($Q$2-Table2249[[#This Row],[Longitude]]))) *3958.756</f>
        <v>29.540907678509793</v>
      </c>
      <c r="N231" s="5">
        <f>Table22[[#This Row],[Permit Approval Date]]-Table22[[#This Row],[Permit Submitted Date]]</f>
        <v>6</v>
      </c>
    </row>
    <row r="232" spans="1:14" hidden="1">
      <c r="A232" t="str">
        <f>"Norman"</f>
        <v>Norman</v>
      </c>
      <c r="B232">
        <v>0</v>
      </c>
      <c r="D232">
        <v>1</v>
      </c>
      <c r="E232">
        <v>17</v>
      </c>
      <c r="F232" s="1">
        <v>42495</v>
      </c>
      <c r="G232" s="1">
        <v>42500</v>
      </c>
      <c r="H232">
        <v>7</v>
      </c>
      <c r="I232">
        <v>46.48</v>
      </c>
      <c r="J232">
        <v>0</v>
      </c>
      <c r="K232">
        <v>34.942937899999997</v>
      </c>
      <c r="L232">
        <v>-97.766161600000004</v>
      </c>
      <c r="M232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232" s="5">
        <f>Table22[[#This Row],[Permit Approval Date]]-Table22[[#This Row],[Permit Submitted Date]]</f>
        <v>0</v>
      </c>
    </row>
    <row r="233" spans="1:14" hidden="1">
      <c r="A233" t="str">
        <f>"Norman"</f>
        <v>Norman</v>
      </c>
      <c r="B233">
        <v>0</v>
      </c>
      <c r="D233">
        <v>1</v>
      </c>
      <c r="E233">
        <v>17</v>
      </c>
      <c r="F233" s="1">
        <v>42522</v>
      </c>
      <c r="G233" s="1">
        <v>42527</v>
      </c>
      <c r="H233">
        <v>3</v>
      </c>
      <c r="I233">
        <v>24</v>
      </c>
      <c r="J233">
        <v>0</v>
      </c>
      <c r="K233">
        <v>35.032937899999993</v>
      </c>
      <c r="L233">
        <v>-97.296161600000005</v>
      </c>
      <c r="M233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233" s="5">
        <f>Table22[[#This Row],[Permit Approval Date]]-Table22[[#This Row],[Permit Submitted Date]]</f>
        <v>0</v>
      </c>
    </row>
    <row r="234" spans="1:14" hidden="1">
      <c r="A234" t="str">
        <f>"Norman"</f>
        <v>Norman</v>
      </c>
      <c r="B234">
        <v>0</v>
      </c>
      <c r="D234">
        <v>1</v>
      </c>
      <c r="E234">
        <v>17</v>
      </c>
      <c r="F234" s="1">
        <v>42548</v>
      </c>
      <c r="G234" s="1">
        <v>42548</v>
      </c>
      <c r="H234">
        <v>8</v>
      </c>
      <c r="I234">
        <v>60.33</v>
      </c>
      <c r="J234">
        <v>0</v>
      </c>
      <c r="K234">
        <v>34.902937899999998</v>
      </c>
      <c r="L234">
        <v>-97.886161600000008</v>
      </c>
      <c r="M234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234" s="5">
        <f>Table22[[#This Row],[Permit Approval Date]]-Table22[[#This Row],[Permit Submitted Date]]</f>
        <v>0</v>
      </c>
    </row>
    <row r="235" spans="1:14" hidden="1">
      <c r="A235" t="str">
        <f>"Norman"</f>
        <v>Norman</v>
      </c>
      <c r="B235">
        <v>0</v>
      </c>
      <c r="D235">
        <v>1</v>
      </c>
      <c r="E235">
        <v>17</v>
      </c>
      <c r="F235" s="1">
        <v>42569</v>
      </c>
      <c r="G235" s="1">
        <v>42569</v>
      </c>
      <c r="H235">
        <v>9</v>
      </c>
      <c r="I235">
        <v>69</v>
      </c>
      <c r="J235">
        <v>0</v>
      </c>
      <c r="K235">
        <v>34.962937899999993</v>
      </c>
      <c r="L235">
        <v>-97.966161600000007</v>
      </c>
      <c r="M235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235" s="5">
        <f>Table22[[#This Row],[Permit Approval Date]]-Table22[[#This Row],[Permit Submitted Date]]</f>
        <v>7</v>
      </c>
    </row>
    <row r="236" spans="1:14" hidden="1">
      <c r="A236" t="str">
        <f>"Norman"</f>
        <v>Norman</v>
      </c>
      <c r="B236">
        <v>0</v>
      </c>
      <c r="D236">
        <v>1</v>
      </c>
      <c r="E236">
        <v>17</v>
      </c>
      <c r="F236" s="1">
        <v>42577</v>
      </c>
      <c r="G236" s="1">
        <v>42580</v>
      </c>
      <c r="H236">
        <v>8</v>
      </c>
      <c r="I236">
        <v>56</v>
      </c>
      <c r="J236">
        <v>8</v>
      </c>
      <c r="K236">
        <v>35.032937899999993</v>
      </c>
      <c r="L236">
        <v>-97.296161600000005</v>
      </c>
      <c r="M236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236" s="5">
        <f>Table22[[#This Row],[Permit Approval Date]]-Table22[[#This Row],[Permit Submitted Date]]</f>
        <v>0</v>
      </c>
    </row>
    <row r="237" spans="1:14" hidden="1">
      <c r="A237" t="str">
        <f>"Norman"</f>
        <v>Norman</v>
      </c>
      <c r="B237">
        <v>0</v>
      </c>
      <c r="D237">
        <v>1</v>
      </c>
      <c r="E237">
        <v>17</v>
      </c>
      <c r="F237" s="1">
        <v>42579</v>
      </c>
      <c r="G237" s="1">
        <v>42591</v>
      </c>
      <c r="H237">
        <v>4</v>
      </c>
      <c r="I237">
        <v>32</v>
      </c>
      <c r="J237">
        <v>0</v>
      </c>
      <c r="K237">
        <v>35.212937899999993</v>
      </c>
      <c r="L237">
        <v>-97.576161600000006</v>
      </c>
      <c r="M237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237" s="5">
        <f>Table22[[#This Row],[Permit Approval Date]]-Table22[[#This Row],[Permit Submitted Date]]</f>
        <v>6</v>
      </c>
    </row>
    <row r="238" spans="1:14" hidden="1">
      <c r="A238" t="str">
        <f>"Norman"</f>
        <v>Norman</v>
      </c>
      <c r="B238">
        <v>0</v>
      </c>
      <c r="D238">
        <v>1</v>
      </c>
      <c r="E238">
        <v>17</v>
      </c>
      <c r="F238" s="1">
        <v>42585</v>
      </c>
      <c r="G238" s="1">
        <v>42605</v>
      </c>
      <c r="H238">
        <v>4</v>
      </c>
      <c r="I238">
        <v>38</v>
      </c>
      <c r="J238">
        <v>0</v>
      </c>
      <c r="K238">
        <v>35.222937899999998</v>
      </c>
      <c r="L238">
        <v>-97.096161600000002</v>
      </c>
      <c r="M238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238" s="5">
        <f>Table22[[#This Row],[Permit Approval Date]]-Table22[[#This Row],[Permit Submitted Date]]</f>
        <v>0</v>
      </c>
    </row>
    <row r="239" spans="1:14" hidden="1">
      <c r="A239" t="str">
        <f>"Norman"</f>
        <v>Norman</v>
      </c>
      <c r="B239">
        <v>0</v>
      </c>
      <c r="D239">
        <v>1</v>
      </c>
      <c r="E239">
        <v>17</v>
      </c>
      <c r="F239" s="1">
        <v>42598</v>
      </c>
      <c r="G239" s="1">
        <v>42598</v>
      </c>
      <c r="H239">
        <v>8</v>
      </c>
      <c r="I239">
        <v>66.5</v>
      </c>
      <c r="J239">
        <v>0</v>
      </c>
      <c r="K239">
        <v>35.732937899999996</v>
      </c>
      <c r="L239">
        <v>-96.936161600000005</v>
      </c>
      <c r="M239" s="5">
        <f>ACOS(COS(RADIANS(90-$P$2)) *COS(RADIANS(90-Table2249[[#This Row],[Latitude]])) +SIN(RADIANS(90-$P$2)) *SIN(RADIANS(90-Table2249[[#This Row],[Latitude]])) *COS(RADIANS($Q$2-Table2249[[#This Row],[Longitude]]))) *3958.756</f>
        <v>46.370733487732394</v>
      </c>
      <c r="N239" s="5">
        <f>Table22[[#This Row],[Permit Approval Date]]-Table22[[#This Row],[Permit Submitted Date]]</f>
        <v>6</v>
      </c>
    </row>
    <row r="240" spans="1:14" hidden="1">
      <c r="A240" t="str">
        <f>"Norman"</f>
        <v>Norman</v>
      </c>
      <c r="B240">
        <v>0</v>
      </c>
      <c r="D240">
        <v>1</v>
      </c>
      <c r="E240">
        <v>17</v>
      </c>
      <c r="F240" s="1">
        <v>42598</v>
      </c>
      <c r="G240" s="1">
        <v>42601</v>
      </c>
      <c r="H240">
        <v>5</v>
      </c>
      <c r="I240">
        <v>27</v>
      </c>
      <c r="J240">
        <v>3.0500000000000003</v>
      </c>
      <c r="K240">
        <v>34.942937899999997</v>
      </c>
      <c r="L240">
        <v>-97.766161600000004</v>
      </c>
      <c r="M240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240" s="5">
        <f>Table22[[#This Row],[Permit Approval Date]]-Table22[[#This Row],[Permit Submitted Date]]</f>
        <v>0</v>
      </c>
    </row>
    <row r="241" spans="1:14" hidden="1">
      <c r="A241" t="str">
        <f>"Norman"</f>
        <v>Norman</v>
      </c>
      <c r="B241">
        <v>0</v>
      </c>
      <c r="D241">
        <v>1</v>
      </c>
      <c r="E241">
        <v>17</v>
      </c>
      <c r="F241" s="1">
        <v>42604</v>
      </c>
      <c r="G241" s="1">
        <v>42604</v>
      </c>
      <c r="H241">
        <v>3</v>
      </c>
      <c r="I241">
        <v>30</v>
      </c>
      <c r="J241">
        <v>0</v>
      </c>
      <c r="K241">
        <v>36.002937899999999</v>
      </c>
      <c r="L241">
        <v>-97.346161600000002</v>
      </c>
      <c r="M241" s="5">
        <f>ACOS(COS(RADIANS(90-$P$2)) *COS(RADIANS(90-Table2249[[#This Row],[Latitude]])) +SIN(RADIANS(90-$P$2)) *SIN(RADIANS(90-Table2249[[#This Row],[Latitude]])) *COS(RADIANS($Q$2-Table2249[[#This Row],[Longitude]]))) *3958.756</f>
        <v>55.346772048503162</v>
      </c>
      <c r="N241" s="5">
        <f>Table22[[#This Row],[Permit Approval Date]]-Table22[[#This Row],[Permit Submitted Date]]</f>
        <v>5</v>
      </c>
    </row>
    <row r="242" spans="1:14" hidden="1">
      <c r="A242" t="str">
        <f>"Norman"</f>
        <v>Norman</v>
      </c>
      <c r="B242">
        <v>0</v>
      </c>
      <c r="D242">
        <v>1</v>
      </c>
      <c r="E242">
        <v>17</v>
      </c>
      <c r="F242" s="1">
        <v>42611</v>
      </c>
      <c r="G242" s="1">
        <v>42611</v>
      </c>
      <c r="H242">
        <v>5</v>
      </c>
      <c r="I242">
        <v>53.1</v>
      </c>
      <c r="J242">
        <v>0</v>
      </c>
      <c r="K242">
        <v>34.982937899999996</v>
      </c>
      <c r="L242">
        <v>-97.396161599999999</v>
      </c>
      <c r="M242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242" s="5">
        <f>Table22[[#This Row],[Permit Approval Date]]-Table22[[#This Row],[Permit Submitted Date]]</f>
        <v>0</v>
      </c>
    </row>
    <row r="243" spans="1:14" hidden="1">
      <c r="A243" t="str">
        <f>"Norman"</f>
        <v>Norman</v>
      </c>
      <c r="B243">
        <v>1</v>
      </c>
      <c r="D243">
        <v>1</v>
      </c>
      <c r="E243">
        <v>17</v>
      </c>
      <c r="F243" s="1">
        <v>42625</v>
      </c>
      <c r="G243" s="1">
        <v>42643</v>
      </c>
      <c r="H243">
        <v>8</v>
      </c>
      <c r="I243">
        <v>65.08</v>
      </c>
      <c r="J243">
        <v>2.2799999999999998</v>
      </c>
      <c r="K243">
        <v>35.260296100000005</v>
      </c>
      <c r="L243">
        <v>-96.546200200000015</v>
      </c>
      <c r="M243" s="5">
        <f>ACOS(COS(RADIANS(90-$P$2)) *COS(RADIANS(90-Table2249[[#This Row],[Latitude]])) +SIN(RADIANS(90-$P$2)) *SIN(RADIANS(90-Table2249[[#This Row],[Latitude]])) *COS(RADIANS($Q$2-Table2249[[#This Row],[Longitude]]))) *3958.756</f>
        <v>50.953960558140352</v>
      </c>
      <c r="N243" s="5">
        <f>Table22[[#This Row],[Permit Approval Date]]-Table22[[#This Row],[Permit Submitted Date]]</f>
        <v>0</v>
      </c>
    </row>
    <row r="244" spans="1:14" hidden="1">
      <c r="A244" t="str">
        <f>"Norman"</f>
        <v>Norman</v>
      </c>
      <c r="B244">
        <v>0</v>
      </c>
      <c r="D244">
        <v>1</v>
      </c>
      <c r="E244">
        <v>17</v>
      </c>
      <c r="F244" s="1">
        <v>42627</v>
      </c>
      <c r="G244" s="1">
        <v>42627</v>
      </c>
      <c r="H244">
        <v>4</v>
      </c>
      <c r="I244">
        <v>36.32</v>
      </c>
      <c r="J244">
        <v>0</v>
      </c>
      <c r="K244">
        <v>36.452937899999995</v>
      </c>
      <c r="L244">
        <v>-97.7861616</v>
      </c>
      <c r="M244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244" s="5">
        <f>Table22[[#This Row],[Permit Approval Date]]-Table22[[#This Row],[Permit Submitted Date]]</f>
        <v>9</v>
      </c>
    </row>
    <row r="245" spans="1:14">
      <c r="A245" t="str">
        <f>"Norman"</f>
        <v>Norman</v>
      </c>
      <c r="B245">
        <v>0</v>
      </c>
      <c r="C245">
        <v>1</v>
      </c>
      <c r="D245">
        <v>1</v>
      </c>
      <c r="E245">
        <v>17</v>
      </c>
      <c r="F245" s="1">
        <v>42629</v>
      </c>
      <c r="G245" s="1">
        <v>42642</v>
      </c>
      <c r="H245">
        <v>7</v>
      </c>
      <c r="I245">
        <v>40.78</v>
      </c>
      <c r="J245">
        <v>14.82</v>
      </c>
      <c r="K245">
        <v>35.102937899999993</v>
      </c>
      <c r="L245">
        <v>-97.756161599999999</v>
      </c>
      <c r="M245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245" s="5">
        <f>Table22[[#This Row],[Permit Approval Date]]-Table22[[#This Row],[Permit Submitted Date]]</f>
        <v>0</v>
      </c>
    </row>
    <row r="246" spans="1:14" hidden="1">
      <c r="A246" t="str">
        <f>"Norman"</f>
        <v>Norman</v>
      </c>
      <c r="B246">
        <v>0</v>
      </c>
      <c r="D246">
        <v>1</v>
      </c>
      <c r="E246">
        <v>17</v>
      </c>
      <c r="F246" s="1">
        <v>42642</v>
      </c>
      <c r="G246" s="1">
        <v>42656</v>
      </c>
      <c r="H246">
        <v>4</v>
      </c>
      <c r="I246">
        <v>32.32</v>
      </c>
      <c r="J246">
        <v>0</v>
      </c>
      <c r="K246">
        <v>35.112937899999999</v>
      </c>
      <c r="L246">
        <v>-97.946161599999996</v>
      </c>
      <c r="M246" s="5">
        <f>ACOS(COS(RADIANS(90-$P$2)) *COS(RADIANS(90-Table2249[[#This Row],[Latitude]])) +SIN(RADIANS(90-$P$2)) *SIN(RADIANS(90-Table2249[[#This Row],[Latitude]])) *COS(RADIANS($Q$2-Table2249[[#This Row],[Longitude]]))) *3958.756</f>
        <v>28.942207529288897</v>
      </c>
      <c r="N246" s="5">
        <f>Table22[[#This Row],[Permit Approval Date]]-Table22[[#This Row],[Permit Submitted Date]]</f>
        <v>10</v>
      </c>
    </row>
    <row r="247" spans="1:14" hidden="1">
      <c r="A247" t="str">
        <f>"Norman"</f>
        <v>Norman</v>
      </c>
      <c r="B247">
        <v>0</v>
      </c>
      <c r="D247">
        <v>1</v>
      </c>
      <c r="E247">
        <v>17</v>
      </c>
      <c r="F247" s="1">
        <v>42643</v>
      </c>
      <c r="G247" s="1">
        <v>42668</v>
      </c>
      <c r="H247">
        <v>6</v>
      </c>
      <c r="I247">
        <v>51.3</v>
      </c>
      <c r="J247">
        <v>4.7</v>
      </c>
      <c r="K247">
        <v>35.082937899999997</v>
      </c>
      <c r="L247">
        <v>-97.396161599999999</v>
      </c>
      <c r="M247" s="5">
        <f>ACOS(COS(RADIANS(90-$P$2)) *COS(RADIANS(90-Table2249[[#This Row],[Latitude]])) +SIN(RADIANS(90-$P$2)) *SIN(RADIANS(90-Table2249[[#This Row],[Latitude]])) *COS(RADIANS($Q$2-Table2249[[#This Row],[Longitude]]))) *3958.756</f>
        <v>8.9724500048267775</v>
      </c>
      <c r="N247" s="5">
        <f>Table22[[#This Row],[Permit Approval Date]]-Table22[[#This Row],[Permit Submitted Date]]</f>
        <v>0</v>
      </c>
    </row>
    <row r="248" spans="1:14" hidden="1">
      <c r="A248" t="str">
        <f>"Norman"</f>
        <v>Norman</v>
      </c>
      <c r="B248">
        <v>0</v>
      </c>
      <c r="D248">
        <v>1</v>
      </c>
      <c r="E248">
        <v>17</v>
      </c>
      <c r="F248" s="1">
        <v>42653</v>
      </c>
      <c r="G248" s="1">
        <v>42653</v>
      </c>
      <c r="H248">
        <v>5</v>
      </c>
      <c r="I248">
        <v>32.590000000000003</v>
      </c>
      <c r="J248">
        <v>0</v>
      </c>
      <c r="K248">
        <v>34.902937899999998</v>
      </c>
      <c r="L248">
        <v>-97.376161600000003</v>
      </c>
      <c r="M248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248" s="5">
        <f>Table22[[#This Row],[Permit Approval Date]]-Table22[[#This Row],[Permit Submitted Date]]</f>
        <v>0</v>
      </c>
    </row>
    <row r="249" spans="1:14">
      <c r="A249" t="str">
        <f>"Norman"</f>
        <v>Norman</v>
      </c>
      <c r="B249">
        <v>1</v>
      </c>
      <c r="C249">
        <v>1</v>
      </c>
      <c r="D249">
        <v>1</v>
      </c>
      <c r="E249">
        <v>17</v>
      </c>
      <c r="F249" s="1">
        <v>42661</v>
      </c>
      <c r="G249" s="1">
        <v>42669</v>
      </c>
      <c r="H249">
        <v>15</v>
      </c>
      <c r="I249">
        <v>109.22</v>
      </c>
      <c r="J249">
        <v>21</v>
      </c>
      <c r="K249">
        <v>35.1802961</v>
      </c>
      <c r="L249">
        <v>-96.506200199999995</v>
      </c>
      <c r="M249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249" s="5">
        <f>Table22[[#This Row],[Permit Approval Date]]-Table22[[#This Row],[Permit Submitted Date]]</f>
        <v>0</v>
      </c>
    </row>
    <row r="250" spans="1:14" hidden="1">
      <c r="A250" t="str">
        <f>"Norman"</f>
        <v>Norman</v>
      </c>
      <c r="B250">
        <v>0</v>
      </c>
      <c r="D250">
        <v>1</v>
      </c>
      <c r="E250">
        <v>17</v>
      </c>
      <c r="F250" s="1">
        <v>42662</v>
      </c>
      <c r="G250" s="1">
        <v>42670</v>
      </c>
      <c r="H250">
        <v>6</v>
      </c>
      <c r="I250">
        <v>47.519999999999996</v>
      </c>
      <c r="J250">
        <v>0</v>
      </c>
      <c r="K250">
        <v>35.192937899999997</v>
      </c>
      <c r="L250">
        <v>-97.496161600000008</v>
      </c>
      <c r="M250" s="5">
        <f>ACOS(COS(RADIANS(90-$P$2)) *COS(RADIANS(90-Table2249[[#This Row],[Latitude]])) +SIN(RADIANS(90-$P$2)) *SIN(RADIANS(90-Table2249[[#This Row],[Latitude]])) *COS(RADIANS($Q$2-Table2249[[#This Row],[Longitude]]))) *3958.756</f>
        <v>2.9406156746702079</v>
      </c>
      <c r="N250" s="5">
        <f>Table22[[#This Row],[Permit Approval Date]]-Table22[[#This Row],[Permit Submitted Date]]</f>
        <v>7</v>
      </c>
    </row>
    <row r="251" spans="1:14" hidden="1">
      <c r="A251" t="str">
        <f>"Norman"</f>
        <v>Norman</v>
      </c>
      <c r="B251">
        <v>0</v>
      </c>
      <c r="D251">
        <v>1</v>
      </c>
      <c r="E251">
        <v>17</v>
      </c>
      <c r="F251" s="1">
        <v>42684</v>
      </c>
      <c r="G251" s="1">
        <v>42684</v>
      </c>
      <c r="H251">
        <v>5</v>
      </c>
      <c r="I251">
        <v>43.8</v>
      </c>
      <c r="J251">
        <v>0</v>
      </c>
      <c r="K251">
        <v>34.962937899999993</v>
      </c>
      <c r="L251">
        <v>-97.966161600000007</v>
      </c>
      <c r="M251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251" s="5">
        <f>Table22[[#This Row],[Permit Approval Date]]-Table22[[#This Row],[Permit Submitted Date]]</f>
        <v>0</v>
      </c>
    </row>
    <row r="252" spans="1:14" hidden="1">
      <c r="A252" t="str">
        <f>"Norman"</f>
        <v>Norman</v>
      </c>
      <c r="B252">
        <v>0</v>
      </c>
      <c r="D252">
        <v>1</v>
      </c>
      <c r="E252">
        <v>17</v>
      </c>
      <c r="F252" s="1">
        <v>42696</v>
      </c>
      <c r="G252" s="1">
        <v>42696</v>
      </c>
      <c r="H252">
        <v>4</v>
      </c>
      <c r="I252">
        <v>26.35</v>
      </c>
      <c r="J252">
        <v>0</v>
      </c>
      <c r="K252">
        <v>35.102937899999993</v>
      </c>
      <c r="L252">
        <v>-97.756161599999999</v>
      </c>
      <c r="M252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252" s="5">
        <f>Table22[[#This Row],[Permit Approval Date]]-Table22[[#This Row],[Permit Submitted Date]]</f>
        <v>0</v>
      </c>
    </row>
    <row r="253" spans="1:14" hidden="1">
      <c r="A253" t="str">
        <f>"Norman"</f>
        <v>Norman</v>
      </c>
      <c r="B253">
        <v>0</v>
      </c>
      <c r="D253">
        <v>1</v>
      </c>
      <c r="E253">
        <v>17</v>
      </c>
      <c r="F253" s="1">
        <v>42762</v>
      </c>
      <c r="G253" s="1">
        <v>42762</v>
      </c>
      <c r="H253">
        <v>4</v>
      </c>
      <c r="I253">
        <v>34.090000000000003</v>
      </c>
      <c r="J253">
        <v>0</v>
      </c>
      <c r="K253">
        <v>34.902937899999998</v>
      </c>
      <c r="L253">
        <v>-97.886161600000008</v>
      </c>
      <c r="M253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253" s="5">
        <f>Table22[[#This Row],[Permit Approval Date]]-Table22[[#This Row],[Permit Submitted Date]]</f>
        <v>0</v>
      </c>
    </row>
    <row r="254" spans="1:14" hidden="1">
      <c r="A254" t="str">
        <f>"Norman"</f>
        <v>Norman</v>
      </c>
      <c r="B254">
        <v>0</v>
      </c>
      <c r="D254">
        <v>1</v>
      </c>
      <c r="E254">
        <v>17</v>
      </c>
      <c r="F254" s="1">
        <v>42765</v>
      </c>
      <c r="G254" s="1">
        <v>42769</v>
      </c>
      <c r="H254">
        <v>4</v>
      </c>
      <c r="I254">
        <v>29.42</v>
      </c>
      <c r="J254">
        <v>0</v>
      </c>
      <c r="K254">
        <v>35.262937899999997</v>
      </c>
      <c r="L254">
        <v>-97.806161599999996</v>
      </c>
      <c r="M254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254" s="5">
        <f>Table22[[#This Row],[Permit Approval Date]]-Table22[[#This Row],[Permit Submitted Date]]</f>
        <v>5</v>
      </c>
    </row>
    <row r="255" spans="1:14" hidden="1">
      <c r="A255" t="str">
        <f>"Norman"</f>
        <v>Norman</v>
      </c>
      <c r="B255">
        <v>0</v>
      </c>
      <c r="D255">
        <v>1</v>
      </c>
      <c r="E255">
        <v>17</v>
      </c>
      <c r="F255" s="1">
        <v>42767</v>
      </c>
      <c r="G255" s="1">
        <v>42774</v>
      </c>
      <c r="H255">
        <v>4</v>
      </c>
      <c r="I255">
        <v>31.849999999999998</v>
      </c>
      <c r="J255">
        <v>0</v>
      </c>
      <c r="K255">
        <v>35.482937899999996</v>
      </c>
      <c r="L255">
        <v>-97.206161600000001</v>
      </c>
      <c r="M255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255" s="5">
        <f>Table22[[#This Row],[Permit Approval Date]]-Table22[[#This Row],[Permit Submitted Date]]</f>
        <v>3</v>
      </c>
    </row>
    <row r="256" spans="1:14" hidden="1">
      <c r="A256" t="str">
        <f>"Norman"</f>
        <v>Norman</v>
      </c>
      <c r="B256">
        <v>0</v>
      </c>
      <c r="D256">
        <v>1</v>
      </c>
      <c r="E256">
        <v>17</v>
      </c>
      <c r="F256" s="1">
        <v>42776</v>
      </c>
      <c r="G256" s="1">
        <v>42795</v>
      </c>
      <c r="H256">
        <v>3</v>
      </c>
      <c r="I256">
        <v>25.13</v>
      </c>
      <c r="J256">
        <v>0</v>
      </c>
      <c r="K256">
        <v>35.332937899999997</v>
      </c>
      <c r="L256">
        <v>-97.326161600000006</v>
      </c>
      <c r="M256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256" s="5">
        <f>Table22[[#This Row],[Permit Approval Date]]-Table22[[#This Row],[Permit Submitted Date]]</f>
        <v>2</v>
      </c>
    </row>
    <row r="257" spans="1:14" hidden="1">
      <c r="A257" t="str">
        <f>"Norman"</f>
        <v>Norman</v>
      </c>
      <c r="B257">
        <v>0</v>
      </c>
      <c r="D257">
        <v>1</v>
      </c>
      <c r="E257">
        <v>17</v>
      </c>
      <c r="F257" s="1">
        <v>42780</v>
      </c>
      <c r="G257" s="1">
        <v>42780</v>
      </c>
      <c r="H257">
        <v>4</v>
      </c>
      <c r="I257">
        <v>35.81</v>
      </c>
      <c r="J257">
        <v>0</v>
      </c>
      <c r="K257">
        <v>35.232937899999996</v>
      </c>
      <c r="L257">
        <v>-97.006161599999999</v>
      </c>
      <c r="M257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257" s="5">
        <f>Table22[[#This Row],[Permit Approval Date]]-Table22[[#This Row],[Permit Submitted Date]]</f>
        <v>15</v>
      </c>
    </row>
    <row r="258" spans="1:14" hidden="1">
      <c r="A258" t="str">
        <f>"Norman"</f>
        <v>Norman</v>
      </c>
      <c r="B258">
        <v>0</v>
      </c>
      <c r="D258">
        <v>1</v>
      </c>
      <c r="E258">
        <v>17</v>
      </c>
      <c r="F258" s="1">
        <v>42782</v>
      </c>
      <c r="G258" s="1">
        <v>42793</v>
      </c>
      <c r="H258">
        <v>5</v>
      </c>
      <c r="I258">
        <v>33.58</v>
      </c>
      <c r="J258">
        <v>0</v>
      </c>
      <c r="K258">
        <v>35.222937899999998</v>
      </c>
      <c r="L258">
        <v>-97.096161600000002</v>
      </c>
      <c r="M258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258" s="5">
        <f>Table22[[#This Row],[Permit Approval Date]]-Table22[[#This Row],[Permit Submitted Date]]</f>
        <v>8</v>
      </c>
    </row>
    <row r="259" spans="1:14" hidden="1">
      <c r="A259" t="str">
        <f>"Norman"</f>
        <v>Norman</v>
      </c>
      <c r="B259">
        <v>0</v>
      </c>
      <c r="D259">
        <v>1</v>
      </c>
      <c r="E259">
        <v>17</v>
      </c>
      <c r="F259" s="1">
        <v>42782</v>
      </c>
      <c r="G259" s="1">
        <v>42793</v>
      </c>
      <c r="H259">
        <v>3</v>
      </c>
      <c r="I259">
        <v>26.259999999999998</v>
      </c>
      <c r="J259">
        <v>0</v>
      </c>
      <c r="K259">
        <v>35.242937899999994</v>
      </c>
      <c r="L259">
        <v>-97.636161600000008</v>
      </c>
      <c r="M259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259" s="5">
        <f>Table22[[#This Row],[Permit Approval Date]]-Table22[[#This Row],[Permit Submitted Date]]</f>
        <v>0</v>
      </c>
    </row>
    <row r="260" spans="1:14" hidden="1">
      <c r="A260" t="str">
        <f>"Norman"</f>
        <v>Norman</v>
      </c>
      <c r="B260">
        <v>1</v>
      </c>
      <c r="D260">
        <v>1</v>
      </c>
      <c r="E260">
        <v>17</v>
      </c>
      <c r="F260" s="1">
        <v>42803</v>
      </c>
      <c r="G260" s="1">
        <v>42823</v>
      </c>
      <c r="H260">
        <v>12</v>
      </c>
      <c r="I260">
        <v>85.879999999999981</v>
      </c>
      <c r="J260">
        <v>9.52</v>
      </c>
      <c r="K260">
        <v>35.060296100000002</v>
      </c>
      <c r="L260">
        <v>-96.406200200000001</v>
      </c>
      <c r="M260" s="5">
        <f>ACOS(COS(RADIANS(90-$P$2)) *COS(RADIANS(90-Table2249[[#This Row],[Latitude]])) +SIN(RADIANS(90-$P$2)) *SIN(RADIANS(90-Table2249[[#This Row],[Latitude]])) *COS(RADIANS($Q$2-Table2249[[#This Row],[Longitude]]))) *3958.756</f>
        <v>59.645787478648849</v>
      </c>
      <c r="N260" s="5">
        <f>Table22[[#This Row],[Permit Approval Date]]-Table22[[#This Row],[Permit Submitted Date]]</f>
        <v>9</v>
      </c>
    </row>
    <row r="261" spans="1:14">
      <c r="A261" t="str">
        <f>"Norman"</f>
        <v>Norman</v>
      </c>
      <c r="B261">
        <v>1</v>
      </c>
      <c r="C261">
        <v>1</v>
      </c>
      <c r="D261">
        <v>1</v>
      </c>
      <c r="E261">
        <v>17</v>
      </c>
      <c r="F261" s="1">
        <v>42810</v>
      </c>
      <c r="G261" s="1">
        <v>42823</v>
      </c>
      <c r="H261">
        <v>8</v>
      </c>
      <c r="I261">
        <v>45.8</v>
      </c>
      <c r="J261">
        <v>11.65</v>
      </c>
      <c r="K261">
        <v>35.310557000000003</v>
      </c>
      <c r="L261">
        <v>-97.71018140000001</v>
      </c>
      <c r="M261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261" s="5">
        <f>Table22[[#This Row],[Permit Approval Date]]-Table22[[#This Row],[Permit Submitted Date]]</f>
        <v>0</v>
      </c>
    </row>
    <row r="262" spans="1:14" hidden="1">
      <c r="A262" t="str">
        <f>"Norman"</f>
        <v>Norman</v>
      </c>
      <c r="B262">
        <v>1</v>
      </c>
      <c r="D262">
        <v>1</v>
      </c>
      <c r="E262">
        <v>17</v>
      </c>
      <c r="F262" s="1">
        <v>42810</v>
      </c>
      <c r="G262" s="1">
        <v>42823</v>
      </c>
      <c r="H262">
        <v>7</v>
      </c>
      <c r="I262">
        <v>27.76</v>
      </c>
      <c r="J262">
        <v>7.42</v>
      </c>
      <c r="K262">
        <v>35.180556999999993</v>
      </c>
      <c r="L262">
        <v>-97.540181399999994</v>
      </c>
      <c r="M262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262" s="5">
        <f>Table22[[#This Row],[Permit Approval Date]]-Table22[[#This Row],[Permit Submitted Date]]</f>
        <v>0</v>
      </c>
    </row>
    <row r="263" spans="1:14" hidden="1">
      <c r="A263" t="str">
        <f>"Norman"</f>
        <v>Norman</v>
      </c>
      <c r="B263">
        <v>1</v>
      </c>
      <c r="D263">
        <v>1</v>
      </c>
      <c r="E263">
        <v>17</v>
      </c>
      <c r="F263" s="1">
        <v>42811</v>
      </c>
      <c r="G263" s="1">
        <v>42823</v>
      </c>
      <c r="H263">
        <v>12</v>
      </c>
      <c r="I263">
        <v>84.83</v>
      </c>
      <c r="J263">
        <v>3.4</v>
      </c>
      <c r="K263">
        <v>35.400296099999998</v>
      </c>
      <c r="L263">
        <v>-96.566200199999997</v>
      </c>
      <c r="M263" s="5">
        <f>ACOS(COS(RADIANS(90-$P$2)) *COS(RADIANS(90-Table2249[[#This Row],[Latitude]])) +SIN(RADIANS(90-$P$2)) *SIN(RADIANS(90-Table2249[[#This Row],[Latitude]])) *COS(RADIANS($Q$2-Table2249[[#This Row],[Longitude]]))) *3958.756</f>
        <v>51.42617686088213</v>
      </c>
      <c r="N263" s="5">
        <f>Table22[[#This Row],[Permit Approval Date]]-Table22[[#This Row],[Permit Submitted Date]]</f>
        <v>6</v>
      </c>
    </row>
    <row r="264" spans="1:14">
      <c r="A264" t="str">
        <f>"Norman"</f>
        <v>Norman</v>
      </c>
      <c r="B264">
        <v>1</v>
      </c>
      <c r="C264">
        <v>1</v>
      </c>
      <c r="D264">
        <v>1</v>
      </c>
      <c r="E264">
        <v>17</v>
      </c>
      <c r="F264" s="1">
        <v>42811</v>
      </c>
      <c r="G264" s="1">
        <v>42823</v>
      </c>
      <c r="H264">
        <v>13</v>
      </c>
      <c r="I264">
        <v>86.65</v>
      </c>
      <c r="J264">
        <v>8</v>
      </c>
      <c r="K264">
        <v>35.610296099999999</v>
      </c>
      <c r="L264">
        <v>-97.166200199999992</v>
      </c>
      <c r="M264" s="5">
        <f>ACOS(COS(RADIANS(90-$P$2)) *COS(RADIANS(90-Table2249[[#This Row],[Latitude]])) +SIN(RADIANS(90-$P$2)) *SIN(RADIANS(90-Table2249[[#This Row],[Latitude]])) *COS(RADIANS($Q$2-Table2249[[#This Row],[Longitude]]))) *3958.756</f>
        <v>32.084598912451831</v>
      </c>
      <c r="N264" s="5">
        <f>Table22[[#This Row],[Permit Approval Date]]-Table22[[#This Row],[Permit Submitted Date]]</f>
        <v>6</v>
      </c>
    </row>
    <row r="265" spans="1:14" hidden="1">
      <c r="A265" t="str">
        <f>"Norman"</f>
        <v>Norman</v>
      </c>
      <c r="B265">
        <v>1</v>
      </c>
      <c r="D265">
        <v>1</v>
      </c>
      <c r="E265">
        <v>17</v>
      </c>
      <c r="F265" s="1">
        <v>42815</v>
      </c>
      <c r="G265" s="1">
        <v>42815</v>
      </c>
      <c r="H265">
        <v>7</v>
      </c>
      <c r="I265">
        <v>57.289999999999992</v>
      </c>
      <c r="J265">
        <v>0</v>
      </c>
      <c r="K265">
        <v>35.200955</v>
      </c>
      <c r="L265">
        <v>-97.271640000000005</v>
      </c>
      <c r="M265" s="5">
        <f>ACOS(COS(RADIANS(90-$P$2)) *COS(RADIANS(90-Table2249[[#This Row],[Latitude]])) +SIN(RADIANS(90-$P$2)) *SIN(RADIANS(90-Table2249[[#This Row],[Latitude]])) *COS(RADIANS($Q$2-Table2249[[#This Row],[Longitude]]))) *3958.756</f>
        <v>9.8850734191735814</v>
      </c>
      <c r="N265" s="5">
        <f>Table22[[#This Row],[Permit Approval Date]]-Table22[[#This Row],[Permit Submitted Date]]</f>
        <v>0</v>
      </c>
    </row>
    <row r="266" spans="1:14" hidden="1">
      <c r="A266" t="str">
        <f>"Norman"</f>
        <v>Norman</v>
      </c>
      <c r="B266">
        <v>0</v>
      </c>
      <c r="D266">
        <v>1</v>
      </c>
      <c r="E266">
        <v>17</v>
      </c>
      <c r="F266" s="1">
        <v>42824</v>
      </c>
      <c r="G266" s="1">
        <v>42824</v>
      </c>
      <c r="H266">
        <v>2</v>
      </c>
      <c r="I266">
        <v>21.58</v>
      </c>
      <c r="J266">
        <v>0</v>
      </c>
      <c r="K266">
        <v>35.272937899999995</v>
      </c>
      <c r="L266">
        <v>-96.956161600000001</v>
      </c>
      <c r="M266" s="5">
        <f>ACOS(COS(RADIANS(90-$P$2)) *COS(RADIANS(90-Table2249[[#This Row],[Latitude]])) +SIN(RADIANS(90-$P$2)) *SIN(RADIANS(90-Table2249[[#This Row],[Latitude]])) *COS(RADIANS($Q$2-Table2249[[#This Row],[Longitude]]))) *3958.756</f>
        <v>28.060331074102265</v>
      </c>
      <c r="N266" s="5">
        <f>Table22[[#This Row],[Permit Approval Date]]-Table22[[#This Row],[Permit Submitted Date]]</f>
        <v>8</v>
      </c>
    </row>
    <row r="267" spans="1:14" hidden="1">
      <c r="A267" t="str">
        <f>"Norman"</f>
        <v>Norman</v>
      </c>
      <c r="B267">
        <v>0</v>
      </c>
      <c r="D267">
        <v>1</v>
      </c>
      <c r="E267">
        <v>17</v>
      </c>
      <c r="F267" s="1">
        <v>42842</v>
      </c>
      <c r="G267" s="1">
        <v>42842</v>
      </c>
      <c r="H267">
        <v>3</v>
      </c>
      <c r="I267">
        <v>26.15</v>
      </c>
      <c r="J267">
        <v>0</v>
      </c>
      <c r="K267">
        <v>35.082937899999997</v>
      </c>
      <c r="L267">
        <v>-97.616161599999998</v>
      </c>
      <c r="M267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267" s="5">
        <f>Table22[[#This Row],[Permit Approval Date]]-Table22[[#This Row],[Permit Submitted Date]]</f>
        <v>8</v>
      </c>
    </row>
    <row r="268" spans="1:14" hidden="1">
      <c r="A268" t="str">
        <f>"Norman"</f>
        <v>Norman</v>
      </c>
      <c r="B268">
        <v>0</v>
      </c>
      <c r="D268">
        <v>1</v>
      </c>
      <c r="E268">
        <v>17</v>
      </c>
      <c r="F268" s="1">
        <v>42845</v>
      </c>
      <c r="G268" s="1">
        <v>42852</v>
      </c>
      <c r="H268">
        <v>4</v>
      </c>
      <c r="I268">
        <v>31.049999999999997</v>
      </c>
      <c r="J268">
        <v>0</v>
      </c>
      <c r="K268">
        <v>35.032937899999993</v>
      </c>
      <c r="L268">
        <v>-97.296161600000005</v>
      </c>
      <c r="M268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268" s="5">
        <f>Table22[[#This Row],[Permit Approval Date]]-Table22[[#This Row],[Permit Submitted Date]]</f>
        <v>0</v>
      </c>
    </row>
    <row r="269" spans="1:14" hidden="1">
      <c r="A269" t="str">
        <f>"Norman"</f>
        <v>Norman</v>
      </c>
      <c r="B269">
        <v>1</v>
      </c>
      <c r="D269">
        <v>1</v>
      </c>
      <c r="E269">
        <v>17</v>
      </c>
      <c r="F269" s="1">
        <v>42856</v>
      </c>
      <c r="G269" s="1">
        <v>42878</v>
      </c>
      <c r="H269">
        <v>5</v>
      </c>
      <c r="I269">
        <v>51.19</v>
      </c>
      <c r="J269">
        <v>0</v>
      </c>
      <c r="K269">
        <v>35.208142000000002</v>
      </c>
      <c r="L269">
        <v>-97.335610999999986</v>
      </c>
      <c r="M269" s="5">
        <f>ACOS(COS(RADIANS(90-$P$2)) *COS(RADIANS(90-Table2249[[#This Row],[Latitude]])) +SIN(RADIANS(90-$P$2)) *SIN(RADIANS(90-Table2249[[#This Row],[Latitude]])) *COS(RADIANS($Q$2-Table2249[[#This Row],[Longitude]]))) *3958.756</f>
        <v>6.2685173478590626</v>
      </c>
      <c r="N269" s="5">
        <f>Table22[[#This Row],[Permit Approval Date]]-Table22[[#This Row],[Permit Submitted Date]]</f>
        <v>6</v>
      </c>
    </row>
    <row r="270" spans="1:14">
      <c r="A270" t="str">
        <f>"Norman"</f>
        <v>Norman</v>
      </c>
      <c r="B270">
        <v>1</v>
      </c>
      <c r="C270">
        <v>1</v>
      </c>
      <c r="D270">
        <v>1</v>
      </c>
      <c r="E270">
        <v>17</v>
      </c>
      <c r="F270" s="1">
        <v>42858</v>
      </c>
      <c r="G270" s="1">
        <v>42858</v>
      </c>
      <c r="H270">
        <v>17</v>
      </c>
      <c r="I270">
        <v>90.43</v>
      </c>
      <c r="J270">
        <v>34.480000000000004</v>
      </c>
      <c r="K270">
        <v>35.194735700000003</v>
      </c>
      <c r="L270">
        <v>-98.001802699999999</v>
      </c>
      <c r="M270" s="5">
        <f>ACOS(COS(RADIANS(90-$P$2)) *COS(RADIANS(90-Table2249[[#This Row],[Latitude]])) +SIN(RADIANS(90-$P$2)) *SIN(RADIANS(90-Table2249[[#This Row],[Latitude]])) *COS(RADIANS($Q$2-Table2249[[#This Row],[Longitude]]))) *3958.756</f>
        <v>31.35484382832599</v>
      </c>
      <c r="N270" s="5">
        <f>Table22[[#This Row],[Permit Approval Date]]-Table22[[#This Row],[Permit Submitted Date]]</f>
        <v>0</v>
      </c>
    </row>
    <row r="271" spans="1:14">
      <c r="A271" t="str">
        <f>"Norman"</f>
        <v>Norman</v>
      </c>
      <c r="B271">
        <v>1</v>
      </c>
      <c r="C271">
        <v>1</v>
      </c>
      <c r="D271">
        <v>1</v>
      </c>
      <c r="E271">
        <v>17</v>
      </c>
      <c r="F271" s="1">
        <v>42873</v>
      </c>
      <c r="G271" s="1">
        <v>42887</v>
      </c>
      <c r="H271">
        <v>6</v>
      </c>
      <c r="I271">
        <v>41.5</v>
      </c>
      <c r="J271">
        <v>21.5</v>
      </c>
      <c r="K271">
        <v>34.713205600000002</v>
      </c>
      <c r="L271">
        <v>-96.768782399999992</v>
      </c>
      <c r="M271" s="5">
        <f>ACOS(COS(RADIANS(90-$P$2)) *COS(RADIANS(90-Table2249[[#This Row],[Latitude]])) +SIN(RADIANS(90-$P$2)) *SIN(RADIANS(90-Table2249[[#This Row],[Latitude]])) *COS(RADIANS($Q$2-Table2249[[#This Row],[Longitude]]))) *3958.756</f>
        <v>51.311574859351424</v>
      </c>
      <c r="N271" s="5">
        <f>Table22[[#This Row],[Permit Approval Date]]-Table22[[#This Row],[Permit Submitted Date]]</f>
        <v>7</v>
      </c>
    </row>
    <row r="272" spans="1:14" hidden="1">
      <c r="A272" t="str">
        <f>"Norman"</f>
        <v>Norman</v>
      </c>
      <c r="B272">
        <v>0</v>
      </c>
      <c r="D272">
        <v>1</v>
      </c>
      <c r="E272">
        <v>17</v>
      </c>
      <c r="F272" s="1">
        <v>42879</v>
      </c>
      <c r="G272" s="1">
        <v>42879</v>
      </c>
      <c r="H272">
        <v>9</v>
      </c>
      <c r="I272">
        <v>65.069999999999993</v>
      </c>
      <c r="J272">
        <v>0</v>
      </c>
      <c r="K272">
        <v>35.102937899999993</v>
      </c>
      <c r="L272">
        <v>-97.756161599999999</v>
      </c>
      <c r="M272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272" s="5">
        <f>Table22[[#This Row],[Permit Approval Date]]-Table22[[#This Row],[Permit Submitted Date]]</f>
        <v>11</v>
      </c>
    </row>
    <row r="273" spans="1:14">
      <c r="A273" t="str">
        <f>"Norman"</f>
        <v>Norman</v>
      </c>
      <c r="B273">
        <v>1</v>
      </c>
      <c r="C273">
        <v>1</v>
      </c>
      <c r="D273">
        <v>1</v>
      </c>
      <c r="E273">
        <v>17</v>
      </c>
      <c r="F273" s="1">
        <v>42880</v>
      </c>
      <c r="G273" s="1">
        <v>42906</v>
      </c>
      <c r="H273">
        <v>13</v>
      </c>
      <c r="I273">
        <v>84.16</v>
      </c>
      <c r="J273">
        <v>8.5</v>
      </c>
      <c r="K273">
        <v>35.6402961</v>
      </c>
      <c r="L273">
        <v>-96.926200200000011</v>
      </c>
      <c r="M273" s="5">
        <f>ACOS(COS(RADIANS(90-$P$2)) *COS(RADIANS(90-Table2249[[#This Row],[Latitude]])) +SIN(RADIANS(90-$P$2)) *SIN(RADIANS(90-Table2249[[#This Row],[Latitude]])) *COS(RADIANS($Q$2-Table2249[[#This Row],[Longitude]]))) *3958.756</f>
        <v>41.936824540572388</v>
      </c>
      <c r="N273" s="5">
        <f>Table22[[#This Row],[Permit Approval Date]]-Table22[[#This Row],[Permit Submitted Date]]</f>
        <v>3</v>
      </c>
    </row>
    <row r="274" spans="1:14" hidden="1">
      <c r="A274" t="str">
        <f>"Norman"</f>
        <v>Norman</v>
      </c>
      <c r="B274">
        <v>0</v>
      </c>
      <c r="D274">
        <v>1</v>
      </c>
      <c r="E274">
        <v>17</v>
      </c>
      <c r="F274" s="1">
        <v>42885</v>
      </c>
      <c r="G274" s="1">
        <v>42885</v>
      </c>
      <c r="H274">
        <v>4</v>
      </c>
      <c r="I274">
        <v>33.53</v>
      </c>
      <c r="J274">
        <v>0</v>
      </c>
      <c r="K274">
        <v>35.232937899999996</v>
      </c>
      <c r="L274">
        <v>-97.006161599999999</v>
      </c>
      <c r="M274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274" s="5">
        <f>Table22[[#This Row],[Permit Approval Date]]-Table22[[#This Row],[Permit Submitted Date]]</f>
        <v>8</v>
      </c>
    </row>
    <row r="275" spans="1:14" hidden="1">
      <c r="A275" t="str">
        <f>"Norman"</f>
        <v>Norman</v>
      </c>
      <c r="B275">
        <v>1</v>
      </c>
      <c r="D275">
        <v>1</v>
      </c>
      <c r="E275">
        <v>17</v>
      </c>
      <c r="F275" s="1">
        <v>42887</v>
      </c>
      <c r="G275" s="1">
        <v>42908</v>
      </c>
      <c r="H275">
        <v>7</v>
      </c>
      <c r="I275">
        <v>47.219999999999992</v>
      </c>
      <c r="J275">
        <v>0</v>
      </c>
      <c r="K275">
        <v>35.098142000000003</v>
      </c>
      <c r="L275">
        <v>-97.275610999999998</v>
      </c>
      <c r="M275" s="5">
        <f>ACOS(COS(RADIANS(90-$P$2)) *COS(RADIANS(90-Table2249[[#This Row],[Latitude]])) +SIN(RADIANS(90-$P$2)) *SIN(RADIANS(90-Table2249[[#This Row],[Latitude]])) *COS(RADIANS($Q$2-Table2249[[#This Row],[Longitude]]))) *3958.756</f>
        <v>12.203930765052808</v>
      </c>
      <c r="N275" s="5">
        <f>Table22[[#This Row],[Permit Approval Date]]-Table22[[#This Row],[Permit Submitted Date]]</f>
        <v>14</v>
      </c>
    </row>
    <row r="276" spans="1:14" hidden="1">
      <c r="A276" t="str">
        <f>"Norman"</f>
        <v>Norman</v>
      </c>
      <c r="B276">
        <v>0</v>
      </c>
      <c r="D276">
        <v>1</v>
      </c>
      <c r="E276">
        <v>17</v>
      </c>
      <c r="F276" s="1">
        <v>42899</v>
      </c>
      <c r="G276" s="1">
        <v>42899</v>
      </c>
      <c r="H276">
        <v>8</v>
      </c>
      <c r="I276">
        <v>61.140000000000008</v>
      </c>
      <c r="J276">
        <v>0</v>
      </c>
      <c r="K276">
        <v>34.902937899999998</v>
      </c>
      <c r="L276">
        <v>-97.886161600000008</v>
      </c>
      <c r="M276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276" s="5">
        <f>Table22[[#This Row],[Permit Approval Date]]-Table22[[#This Row],[Permit Submitted Date]]</f>
        <v>0</v>
      </c>
    </row>
    <row r="277" spans="1:14" hidden="1">
      <c r="A277" t="str">
        <f>"Norman"</f>
        <v>Norman</v>
      </c>
      <c r="B277">
        <v>0</v>
      </c>
      <c r="D277">
        <v>1</v>
      </c>
      <c r="E277">
        <v>17</v>
      </c>
      <c r="F277" s="1">
        <v>42899</v>
      </c>
      <c r="G277" s="1">
        <v>42905</v>
      </c>
      <c r="H277">
        <v>3</v>
      </c>
      <c r="I277">
        <v>19.32</v>
      </c>
      <c r="J277">
        <v>0</v>
      </c>
      <c r="K277">
        <v>35.482937899999996</v>
      </c>
      <c r="L277">
        <v>-97.206161600000001</v>
      </c>
      <c r="M277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277" s="5">
        <f>Table22[[#This Row],[Permit Approval Date]]-Table22[[#This Row],[Permit Submitted Date]]</f>
        <v>0</v>
      </c>
    </row>
    <row r="278" spans="1:14" hidden="1">
      <c r="A278" t="str">
        <f>"Norman"</f>
        <v>Norman</v>
      </c>
      <c r="B278">
        <v>1</v>
      </c>
      <c r="D278">
        <v>1</v>
      </c>
      <c r="E278">
        <v>17</v>
      </c>
      <c r="F278" s="1">
        <v>42902</v>
      </c>
      <c r="G278" s="1">
        <v>42908</v>
      </c>
      <c r="H278">
        <v>10</v>
      </c>
      <c r="I278">
        <v>55.610000000000007</v>
      </c>
      <c r="J278">
        <v>3.75</v>
      </c>
      <c r="K278">
        <v>35.280557000000002</v>
      </c>
      <c r="L278">
        <v>-97.320181399999996</v>
      </c>
      <c r="M278" s="5">
        <f>ACOS(COS(RADIANS(90-$P$2)) *COS(RADIANS(90-Table2249[[#This Row],[Latitude]])) +SIN(RADIANS(90-$P$2)) *SIN(RADIANS(90-Table2249[[#This Row],[Latitude]])) *COS(RADIANS($Q$2-Table2249[[#This Row],[Longitude]]))) *3958.756</f>
        <v>8.7973049412467539</v>
      </c>
      <c r="N278" s="5">
        <f>Table22[[#This Row],[Permit Approval Date]]-Table22[[#This Row],[Permit Submitted Date]]</f>
        <v>0</v>
      </c>
    </row>
    <row r="279" spans="1:14" hidden="1">
      <c r="A279" t="str">
        <f>"Norman"</f>
        <v>Norman</v>
      </c>
      <c r="B279">
        <v>0</v>
      </c>
      <c r="D279">
        <v>1</v>
      </c>
      <c r="E279">
        <v>17</v>
      </c>
      <c r="F279" s="1">
        <v>42905</v>
      </c>
      <c r="G279" s="1">
        <v>42905</v>
      </c>
      <c r="H279">
        <v>3</v>
      </c>
      <c r="I279">
        <v>24.330000000000002</v>
      </c>
      <c r="J279">
        <v>0</v>
      </c>
      <c r="K279">
        <v>35.082937899999997</v>
      </c>
      <c r="L279">
        <v>-97.616161599999998</v>
      </c>
      <c r="M279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279" s="5">
        <f>Table22[[#This Row],[Permit Approval Date]]-Table22[[#This Row],[Permit Submitted Date]]</f>
        <v>19</v>
      </c>
    </row>
    <row r="280" spans="1:14" hidden="1">
      <c r="A280" t="str">
        <f>"Norman"</f>
        <v>Norman</v>
      </c>
      <c r="B280">
        <v>0</v>
      </c>
      <c r="D280">
        <v>1</v>
      </c>
      <c r="E280">
        <v>17</v>
      </c>
      <c r="F280" s="1">
        <v>42905</v>
      </c>
      <c r="G280" s="1">
        <v>42909</v>
      </c>
      <c r="H280">
        <v>3</v>
      </c>
      <c r="I280">
        <v>21.19</v>
      </c>
      <c r="J280">
        <v>0</v>
      </c>
      <c r="K280">
        <v>35.482937899999996</v>
      </c>
      <c r="L280">
        <v>-97.206161600000001</v>
      </c>
      <c r="M280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280" s="5">
        <f>Table22[[#This Row],[Permit Approval Date]]-Table22[[#This Row],[Permit Submitted Date]]</f>
        <v>6</v>
      </c>
    </row>
    <row r="281" spans="1:14" hidden="1">
      <c r="A281" t="str">
        <f>"Norman"</f>
        <v>Norman</v>
      </c>
      <c r="B281">
        <v>0</v>
      </c>
      <c r="D281">
        <v>1</v>
      </c>
      <c r="E281">
        <v>17</v>
      </c>
      <c r="F281" s="1">
        <v>42906</v>
      </c>
      <c r="G281" s="1">
        <v>42919</v>
      </c>
      <c r="H281">
        <v>4</v>
      </c>
      <c r="I281">
        <v>41.44</v>
      </c>
      <c r="J281">
        <v>0</v>
      </c>
      <c r="K281">
        <v>35.332937899999997</v>
      </c>
      <c r="L281">
        <v>-97.326161600000006</v>
      </c>
      <c r="M281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281" s="5">
        <f>Table22[[#This Row],[Permit Approval Date]]-Table22[[#This Row],[Permit Submitted Date]]</f>
        <v>0</v>
      </c>
    </row>
    <row r="282" spans="1:14" hidden="1">
      <c r="A282" t="str">
        <f>"Norman"</f>
        <v>Norman</v>
      </c>
      <c r="B282">
        <v>0</v>
      </c>
      <c r="D282">
        <v>1</v>
      </c>
      <c r="E282">
        <v>17</v>
      </c>
      <c r="F282" s="1">
        <v>42907</v>
      </c>
      <c r="G282" s="1">
        <v>42907</v>
      </c>
      <c r="H282">
        <v>4</v>
      </c>
      <c r="I282">
        <v>26.88</v>
      </c>
      <c r="J282">
        <v>0</v>
      </c>
      <c r="K282">
        <v>35.082937899999997</v>
      </c>
      <c r="L282">
        <v>-97.616161599999998</v>
      </c>
      <c r="M282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282" s="5">
        <f>Table22[[#This Row],[Permit Approval Date]]-Table22[[#This Row],[Permit Submitted Date]]</f>
        <v>0</v>
      </c>
    </row>
    <row r="283" spans="1:14" hidden="1">
      <c r="A283" t="str">
        <f>"Norman"</f>
        <v>Norman</v>
      </c>
      <c r="B283">
        <v>0</v>
      </c>
      <c r="D283">
        <v>1</v>
      </c>
      <c r="E283">
        <v>17</v>
      </c>
      <c r="F283" s="1">
        <v>42908</v>
      </c>
      <c r="G283" s="1">
        <v>42912</v>
      </c>
      <c r="H283">
        <v>5</v>
      </c>
      <c r="I283">
        <v>37.659999999999997</v>
      </c>
      <c r="J283">
        <v>0</v>
      </c>
      <c r="K283">
        <v>35.092937899999995</v>
      </c>
      <c r="L283">
        <v>-97.236161600000003</v>
      </c>
      <c r="M283" s="5">
        <f>ACOS(COS(RADIANS(90-$P$2)) *COS(RADIANS(90-Table2249[[#This Row],[Latitude]])) +SIN(RADIANS(90-$P$2)) *SIN(RADIANS(90-Table2249[[#This Row],[Latitude]])) *COS(RADIANS($Q$2-Table2249[[#This Row],[Longitude]]))) *3958.756</f>
        <v>14.228947513888629</v>
      </c>
      <c r="N283" s="5">
        <f>Table22[[#This Row],[Permit Approval Date]]-Table22[[#This Row],[Permit Submitted Date]]</f>
        <v>0</v>
      </c>
    </row>
    <row r="284" spans="1:14" hidden="1">
      <c r="A284" t="str">
        <f>"Norman"</f>
        <v>Norman</v>
      </c>
      <c r="B284">
        <v>0</v>
      </c>
      <c r="D284">
        <v>1</v>
      </c>
      <c r="E284">
        <v>17</v>
      </c>
      <c r="F284" s="1">
        <v>42930</v>
      </c>
      <c r="G284" s="1">
        <v>42947</v>
      </c>
      <c r="H284">
        <v>9</v>
      </c>
      <c r="I284">
        <v>63.33</v>
      </c>
      <c r="J284">
        <v>0</v>
      </c>
      <c r="K284">
        <v>35.352937899999993</v>
      </c>
      <c r="L284">
        <v>-97.196161599999996</v>
      </c>
      <c r="M284" s="5">
        <f>ACOS(COS(RADIANS(90-$P$2)) *COS(RADIANS(90-Table2249[[#This Row],[Latitude]])) +SIN(RADIANS(90-$P$2)) *SIN(RADIANS(90-Table2249[[#This Row],[Latitude]])) *COS(RADIANS($Q$2-Table2249[[#This Row],[Longitude]]))) *3958.756</f>
        <v>17.393696381103698</v>
      </c>
      <c r="N284" s="5">
        <f>Table22[[#This Row],[Permit Approval Date]]-Table22[[#This Row],[Permit Submitted Date]]</f>
        <v>26</v>
      </c>
    </row>
    <row r="285" spans="1:14" hidden="1">
      <c r="A285" t="str">
        <f>"Norman"</f>
        <v>Norman</v>
      </c>
      <c r="B285">
        <v>1</v>
      </c>
      <c r="D285">
        <v>1</v>
      </c>
      <c r="E285">
        <v>17</v>
      </c>
      <c r="F285" s="1">
        <v>42936</v>
      </c>
      <c r="G285" s="1">
        <v>42951</v>
      </c>
      <c r="H285">
        <v>7</v>
      </c>
      <c r="I285">
        <v>42.9</v>
      </c>
      <c r="J285">
        <v>8.07</v>
      </c>
      <c r="K285">
        <v>35.045773100000005</v>
      </c>
      <c r="L285">
        <v>-97.464911900000004</v>
      </c>
      <c r="M285" s="5">
        <f>ACOS(COS(RADIANS(90-$P$2)) *COS(RADIANS(90-Table2249[[#This Row],[Latitude]])) +SIN(RADIANS(90-$P$2)) *SIN(RADIANS(90-Table2249[[#This Row],[Latitude]])) *COS(RADIANS($Q$2-Table2249[[#This Row],[Longitude]]))) *3958.756</f>
        <v>11.123515676451499</v>
      </c>
      <c r="N285" s="5">
        <f>Table22[[#This Row],[Permit Approval Date]]-Table22[[#This Row],[Permit Submitted Date]]</f>
        <v>0</v>
      </c>
    </row>
    <row r="286" spans="1:14" hidden="1">
      <c r="A286" t="str">
        <f>"Norman"</f>
        <v>Norman</v>
      </c>
      <c r="B286">
        <v>1</v>
      </c>
      <c r="D286">
        <v>2</v>
      </c>
      <c r="E286">
        <v>17</v>
      </c>
      <c r="F286" s="1">
        <v>42937</v>
      </c>
      <c r="G286" s="1">
        <v>42937</v>
      </c>
      <c r="H286">
        <v>18</v>
      </c>
      <c r="I286">
        <v>102.41999999999999</v>
      </c>
      <c r="J286">
        <v>8.41</v>
      </c>
      <c r="K286">
        <v>35.260556999999999</v>
      </c>
      <c r="L286">
        <v>-97.540181399999994</v>
      </c>
      <c r="M286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286" s="5">
        <f>Table22[[#This Row],[Permit Approval Date]]-Table22[[#This Row],[Permit Submitted Date]]</f>
        <v>6</v>
      </c>
    </row>
    <row r="287" spans="1:14" hidden="1">
      <c r="A287" t="str">
        <f>"Norman"</f>
        <v>Norman</v>
      </c>
      <c r="B287">
        <v>0</v>
      </c>
      <c r="D287">
        <v>1</v>
      </c>
      <c r="E287">
        <v>17</v>
      </c>
      <c r="F287" s="1">
        <v>42950</v>
      </c>
      <c r="G287" s="1">
        <v>42958</v>
      </c>
      <c r="H287">
        <v>2</v>
      </c>
      <c r="I287">
        <v>17.5</v>
      </c>
      <c r="J287">
        <v>0</v>
      </c>
      <c r="K287">
        <v>35.232937899999996</v>
      </c>
      <c r="L287">
        <v>-97.406161600000004</v>
      </c>
      <c r="M287" s="5">
        <f>ACOS(COS(RADIANS(90-$P$2)) *COS(RADIANS(90-Table2249[[#This Row],[Latitude]])) +SIN(RADIANS(90-$P$2)) *SIN(RADIANS(90-Table2249[[#This Row],[Latitude]])) *COS(RADIANS($Q$2-Table2249[[#This Row],[Longitude]]))) *3958.756</f>
        <v>2.9430408882432082</v>
      </c>
      <c r="N287" s="5">
        <f>Table22[[#This Row],[Permit Approval Date]]-Table22[[#This Row],[Permit Submitted Date]]</f>
        <v>4</v>
      </c>
    </row>
    <row r="288" spans="1:14" hidden="1">
      <c r="A288" t="str">
        <f>"Norman"</f>
        <v>Norman</v>
      </c>
      <c r="B288">
        <v>1</v>
      </c>
      <c r="D288">
        <v>1</v>
      </c>
      <c r="E288">
        <v>17</v>
      </c>
      <c r="F288" s="1">
        <v>42954</v>
      </c>
      <c r="G288" s="1">
        <v>42961</v>
      </c>
      <c r="H288">
        <v>8</v>
      </c>
      <c r="I288">
        <v>48.41</v>
      </c>
      <c r="J288">
        <v>0</v>
      </c>
      <c r="K288">
        <v>35.308142000000004</v>
      </c>
      <c r="L288">
        <v>-97.335610999999986</v>
      </c>
      <c r="M288" s="5">
        <f>ACOS(COS(RADIANS(90-$P$2)) *COS(RADIANS(90-Table2249[[#This Row],[Latitude]])) +SIN(RADIANS(90-$P$2)) *SIN(RADIANS(90-Table2249[[#This Row],[Latitude]])) *COS(RADIANS($Q$2-Table2249[[#This Row],[Longitude]]))) *3958.756</f>
        <v>9.4320747411368799</v>
      </c>
      <c r="N288" s="5">
        <f>Table22[[#This Row],[Permit Approval Date]]-Table22[[#This Row],[Permit Submitted Date]]</f>
        <v>10</v>
      </c>
    </row>
    <row r="289" spans="1:14" hidden="1">
      <c r="A289" t="str">
        <f>"Norman"</f>
        <v>Norman</v>
      </c>
      <c r="B289">
        <v>0</v>
      </c>
      <c r="D289">
        <v>1</v>
      </c>
      <c r="E289">
        <v>17</v>
      </c>
      <c r="F289" s="1">
        <v>42954</v>
      </c>
      <c r="G289" s="1">
        <v>42957</v>
      </c>
      <c r="H289">
        <v>3</v>
      </c>
      <c r="I289">
        <v>24.660000000000004</v>
      </c>
      <c r="J289">
        <v>0</v>
      </c>
      <c r="K289">
        <v>34.992937899999994</v>
      </c>
      <c r="L289">
        <v>-97.256161599999999</v>
      </c>
      <c r="M289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289" s="5">
        <f>Table22[[#This Row],[Permit Approval Date]]-Table22[[#This Row],[Permit Submitted Date]]</f>
        <v>1</v>
      </c>
    </row>
    <row r="290" spans="1:14" hidden="1">
      <c r="A290" t="str">
        <f>"Norman"</f>
        <v>Norman</v>
      </c>
      <c r="B290">
        <v>0</v>
      </c>
      <c r="D290">
        <v>1</v>
      </c>
      <c r="E290">
        <v>17</v>
      </c>
      <c r="F290" s="1">
        <v>42955</v>
      </c>
      <c r="G290" s="1">
        <v>42957</v>
      </c>
      <c r="H290">
        <v>6</v>
      </c>
      <c r="I290">
        <v>49.83</v>
      </c>
      <c r="J290">
        <v>0</v>
      </c>
      <c r="K290">
        <v>34.922937899999994</v>
      </c>
      <c r="L290">
        <v>-97.5361616</v>
      </c>
      <c r="M290" s="5">
        <f>ACOS(COS(RADIANS(90-$P$2)) *COS(RADIANS(90-Table2249[[#This Row],[Latitude]])) +SIN(RADIANS(90-$P$2)) *SIN(RADIANS(90-Table2249[[#This Row],[Latitude]])) *COS(RADIANS($Q$2-Table2249[[#This Row],[Longitude]]))) *3958.756</f>
        <v>20.207262418647197</v>
      </c>
      <c r="N290" s="5">
        <f>Table22[[#This Row],[Permit Approval Date]]-Table22[[#This Row],[Permit Submitted Date]]</f>
        <v>5</v>
      </c>
    </row>
    <row r="291" spans="1:14" hidden="1">
      <c r="A291" t="str">
        <f>"Norman"</f>
        <v>Norman</v>
      </c>
      <c r="B291">
        <v>1</v>
      </c>
      <c r="D291">
        <v>1</v>
      </c>
      <c r="E291">
        <v>17</v>
      </c>
      <c r="F291" s="1">
        <v>42970</v>
      </c>
      <c r="G291" s="1">
        <v>42977</v>
      </c>
      <c r="H291">
        <v>6</v>
      </c>
      <c r="I291">
        <v>59.98</v>
      </c>
      <c r="J291">
        <v>0</v>
      </c>
      <c r="K291">
        <v>35.028142000000003</v>
      </c>
      <c r="L291">
        <v>-97.31561099999999</v>
      </c>
      <c r="M291" s="5">
        <f>ACOS(COS(RADIANS(90-$P$2)) *COS(RADIANS(90-Table2249[[#This Row],[Latitude]])) +SIN(RADIANS(90-$P$2)) *SIN(RADIANS(90-Table2249[[#This Row],[Latitude]])) *COS(RADIANS($Q$2-Table2249[[#This Row],[Longitude]]))) *3958.756</f>
        <v>14.351070610021909</v>
      </c>
      <c r="N291" s="5">
        <f>Table22[[#This Row],[Permit Approval Date]]-Table22[[#This Row],[Permit Submitted Date]]</f>
        <v>0</v>
      </c>
    </row>
    <row r="292" spans="1:14">
      <c r="A292" t="str">
        <f>"Norman"</f>
        <v>Norman</v>
      </c>
      <c r="B292">
        <v>1</v>
      </c>
      <c r="C292">
        <v>1</v>
      </c>
      <c r="D292">
        <v>1</v>
      </c>
      <c r="E292">
        <v>17</v>
      </c>
      <c r="F292" s="1">
        <v>42970</v>
      </c>
      <c r="G292" s="1">
        <v>42985</v>
      </c>
      <c r="H292">
        <v>11</v>
      </c>
      <c r="I292">
        <v>62.6</v>
      </c>
      <c r="J292">
        <v>8</v>
      </c>
      <c r="K292">
        <v>34.9048345</v>
      </c>
      <c r="L292">
        <v>-97.400178399999987</v>
      </c>
      <c r="M292" s="5">
        <f>ACOS(COS(RADIANS(90-$P$2)) *COS(RADIANS(90-Table2249[[#This Row],[Latitude]])) +SIN(RADIANS(90-$P$2)) *SIN(RADIANS(90-Table2249[[#This Row],[Latitude]])) *COS(RADIANS($Q$2-Table2249[[#This Row],[Longitude]]))) *3958.756</f>
        <v>20.978381614674579</v>
      </c>
      <c r="N292" s="5">
        <f>Table22[[#This Row],[Permit Approval Date]]-Table22[[#This Row],[Permit Submitted Date]]</f>
        <v>21</v>
      </c>
    </row>
    <row r="293" spans="1:14">
      <c r="A293" t="str">
        <f>"Norman"</f>
        <v>Norman</v>
      </c>
      <c r="B293">
        <v>0</v>
      </c>
      <c r="C293">
        <v>1</v>
      </c>
      <c r="D293">
        <v>1</v>
      </c>
      <c r="E293">
        <v>17</v>
      </c>
      <c r="F293" s="1">
        <v>42978</v>
      </c>
      <c r="G293" s="1">
        <v>42998</v>
      </c>
      <c r="H293">
        <v>4</v>
      </c>
      <c r="I293">
        <v>25.57</v>
      </c>
      <c r="J293">
        <v>11.08</v>
      </c>
      <c r="K293">
        <v>35.732937899999996</v>
      </c>
      <c r="L293">
        <v>-97.766161600000004</v>
      </c>
      <c r="M293" s="5">
        <f>ACOS(COS(RADIANS(90-$P$2)) *COS(RADIANS(90-Table2249[[#This Row],[Latitude]])) +SIN(RADIANS(90-$P$2)) *SIN(RADIANS(90-Table2249[[#This Row],[Latitude]])) *COS(RADIANS($Q$2-Table2249[[#This Row],[Longitude]]))) *3958.756</f>
        <v>40.601731374678643</v>
      </c>
      <c r="N293" s="5">
        <f>Table22[[#This Row],[Permit Approval Date]]-Table22[[#This Row],[Permit Submitted Date]]</f>
        <v>0</v>
      </c>
    </row>
    <row r="294" spans="1:14">
      <c r="A294" t="str">
        <f>"Norman"</f>
        <v>Norman</v>
      </c>
      <c r="B294">
        <v>1</v>
      </c>
      <c r="C294">
        <v>1</v>
      </c>
      <c r="D294">
        <v>1</v>
      </c>
      <c r="E294">
        <v>17</v>
      </c>
      <c r="F294" s="1">
        <v>42978</v>
      </c>
      <c r="G294" s="1">
        <v>42978</v>
      </c>
      <c r="H294">
        <v>6</v>
      </c>
      <c r="I294">
        <v>38.96</v>
      </c>
      <c r="J294">
        <v>9.35</v>
      </c>
      <c r="K294">
        <v>35.320556999999994</v>
      </c>
      <c r="L294">
        <v>-97.540181399999994</v>
      </c>
      <c r="M294" s="5">
        <f>ACOS(COS(RADIANS(90-$P$2)) *COS(RADIANS(90-Table2249[[#This Row],[Latitude]])) +SIN(RADIANS(90-$P$2)) *SIN(RADIANS(90-Table2249[[#This Row],[Latitude]])) *COS(RADIANS($Q$2-Table2249[[#This Row],[Longitude]]))) *3958.756</f>
        <v>9.5097119946493365</v>
      </c>
      <c r="N294" s="5">
        <f>Table22[[#This Row],[Permit Approval Date]]-Table22[[#This Row],[Permit Submitted Date]]</f>
        <v>0</v>
      </c>
    </row>
    <row r="295" spans="1:14" hidden="1">
      <c r="A295" t="str">
        <f>"Norman"</f>
        <v>Norman</v>
      </c>
      <c r="B295">
        <v>1</v>
      </c>
      <c r="D295">
        <v>1</v>
      </c>
      <c r="E295">
        <v>17</v>
      </c>
      <c r="F295" s="1">
        <v>42984</v>
      </c>
      <c r="G295" s="1">
        <v>42989</v>
      </c>
      <c r="H295">
        <v>8</v>
      </c>
      <c r="I295">
        <v>60.829999999999991</v>
      </c>
      <c r="J295">
        <v>0</v>
      </c>
      <c r="K295">
        <v>34.742937899999994</v>
      </c>
      <c r="L295">
        <v>-97.206161600000001</v>
      </c>
      <c r="M295" s="5">
        <f>ACOS(COS(RADIANS(90-$P$2)) *COS(RADIANS(90-Table2249[[#This Row],[Latitude]])) +SIN(RADIANS(90-$P$2)) *SIN(RADIANS(90-Table2249[[#This Row],[Latitude]])) *COS(RADIANS($Q$2-Table2249[[#This Row],[Longitude]]))) *3958.756</f>
        <v>34.774726240413905</v>
      </c>
      <c r="N295" s="5">
        <f>Table22[[#This Row],[Permit Approval Date]]-Table22[[#This Row],[Permit Submitted Date]]</f>
        <v>0</v>
      </c>
    </row>
    <row r="296" spans="1:14" hidden="1">
      <c r="A296" t="str">
        <f>"Norman"</f>
        <v>Norman</v>
      </c>
      <c r="B296">
        <v>1</v>
      </c>
      <c r="D296">
        <v>1</v>
      </c>
      <c r="E296">
        <v>17</v>
      </c>
      <c r="F296" s="1">
        <v>42985</v>
      </c>
      <c r="G296" s="1">
        <v>42997</v>
      </c>
      <c r="H296">
        <v>4</v>
      </c>
      <c r="I296">
        <v>38.65</v>
      </c>
      <c r="J296">
        <v>0</v>
      </c>
      <c r="K296">
        <v>35.128142000000004</v>
      </c>
      <c r="L296">
        <v>-97.295610999999994</v>
      </c>
      <c r="M296" s="5">
        <f>ACOS(COS(RADIANS(90-$P$2)) *COS(RADIANS(90-Table2249[[#This Row],[Latitude]])) +SIN(RADIANS(90-$P$2)) *SIN(RADIANS(90-Table2249[[#This Row],[Latitude]])) *COS(RADIANS($Q$2-Table2249[[#This Row],[Longitude]]))) *3958.756</f>
        <v>10.086529621740086</v>
      </c>
      <c r="N296" s="5">
        <f>Table22[[#This Row],[Permit Approval Date]]-Table22[[#This Row],[Permit Submitted Date]]</f>
        <v>0</v>
      </c>
    </row>
    <row r="297" spans="1:14" hidden="1">
      <c r="A297" t="str">
        <f>"Norman"</f>
        <v>Norman</v>
      </c>
      <c r="B297">
        <v>0</v>
      </c>
      <c r="D297">
        <v>1</v>
      </c>
      <c r="E297">
        <v>17</v>
      </c>
      <c r="F297" s="1">
        <v>42986</v>
      </c>
      <c r="G297" s="1">
        <v>42996</v>
      </c>
      <c r="H297">
        <v>3</v>
      </c>
      <c r="I297">
        <v>23.6</v>
      </c>
      <c r="J297">
        <v>0</v>
      </c>
      <c r="K297">
        <v>35.482937899999996</v>
      </c>
      <c r="L297">
        <v>-97.206161600000001</v>
      </c>
      <c r="M297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297" s="5">
        <f>Table22[[#This Row],[Permit Approval Date]]-Table22[[#This Row],[Permit Submitted Date]]</f>
        <v>0</v>
      </c>
    </row>
    <row r="298" spans="1:14" hidden="1">
      <c r="A298" t="str">
        <f>"Norman"</f>
        <v>Norman</v>
      </c>
      <c r="B298">
        <v>1</v>
      </c>
      <c r="D298">
        <v>2</v>
      </c>
      <c r="E298">
        <v>17</v>
      </c>
      <c r="F298" s="1">
        <v>42990</v>
      </c>
      <c r="G298" s="1">
        <v>42990</v>
      </c>
      <c r="H298">
        <v>6</v>
      </c>
      <c r="I298">
        <v>41.58</v>
      </c>
      <c r="J298">
        <v>5</v>
      </c>
      <c r="K298">
        <v>35.250557000000001</v>
      </c>
      <c r="L298">
        <v>-97.450181399999991</v>
      </c>
      <c r="M298" s="5">
        <f>ACOS(COS(RADIANS(90-$P$2)) *COS(RADIANS(90-Table2249[[#This Row],[Latitude]])) +SIN(RADIANS(90-$P$2)) *SIN(RADIANS(90-Table2249[[#This Row],[Latitude]])) *COS(RADIANS($Q$2-Table2249[[#This Row],[Longitude]]))) *3958.756</f>
        <v>3.0803926161501103</v>
      </c>
      <c r="N298" s="5">
        <f>Table22[[#This Row],[Permit Approval Date]]-Table22[[#This Row],[Permit Submitted Date]]</f>
        <v>5</v>
      </c>
    </row>
    <row r="299" spans="1:14" hidden="1">
      <c r="A299" t="str">
        <f>"Norman"</f>
        <v>Norman</v>
      </c>
      <c r="B299">
        <v>0</v>
      </c>
      <c r="D299">
        <v>1</v>
      </c>
      <c r="E299">
        <v>17</v>
      </c>
      <c r="F299" s="1">
        <v>42991</v>
      </c>
      <c r="G299" s="1">
        <v>42991</v>
      </c>
      <c r="H299">
        <v>3</v>
      </c>
      <c r="I299">
        <v>28.269999999999996</v>
      </c>
      <c r="J299">
        <v>0</v>
      </c>
      <c r="K299">
        <v>34.902937899999998</v>
      </c>
      <c r="L299">
        <v>-97.886161600000008</v>
      </c>
      <c r="M299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299" s="5">
        <f>Table22[[#This Row],[Permit Approval Date]]-Table22[[#This Row],[Permit Submitted Date]]</f>
        <v>0</v>
      </c>
    </row>
    <row r="300" spans="1:14" hidden="1">
      <c r="A300" t="str">
        <f>"Norman"</f>
        <v>Norman</v>
      </c>
      <c r="B300">
        <v>1</v>
      </c>
      <c r="D300">
        <v>2</v>
      </c>
      <c r="E300">
        <v>17</v>
      </c>
      <c r="F300" s="1">
        <v>42992</v>
      </c>
      <c r="G300" s="1">
        <v>42992</v>
      </c>
      <c r="H300">
        <v>8</v>
      </c>
      <c r="I300">
        <v>53.68</v>
      </c>
      <c r="J300">
        <v>2.84</v>
      </c>
      <c r="K300">
        <v>35.310557000000003</v>
      </c>
      <c r="L300">
        <v>-97.71018140000001</v>
      </c>
      <c r="M300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300" s="5">
        <f>Table22[[#This Row],[Permit Approval Date]]-Table22[[#This Row],[Permit Submitted Date]]</f>
        <v>7</v>
      </c>
    </row>
    <row r="301" spans="1:14" hidden="1">
      <c r="A301" t="str">
        <f>"Norman"</f>
        <v>Norman</v>
      </c>
      <c r="B301">
        <v>1</v>
      </c>
      <c r="D301">
        <v>1</v>
      </c>
      <c r="E301">
        <v>17</v>
      </c>
      <c r="F301" s="1">
        <v>42995</v>
      </c>
      <c r="G301" s="1">
        <v>42999</v>
      </c>
      <c r="H301">
        <v>6</v>
      </c>
      <c r="I301">
        <v>57.980000000000004</v>
      </c>
      <c r="J301">
        <v>0</v>
      </c>
      <c r="K301">
        <v>35.108142000000001</v>
      </c>
      <c r="L301">
        <v>-97.225610999999986</v>
      </c>
      <c r="M301" s="5">
        <f>ACOS(COS(RADIANS(90-$P$2)) *COS(RADIANS(90-Table2249[[#This Row],[Latitude]])) +SIN(RADIANS(90-$P$2)) *SIN(RADIANS(90-Table2249[[#This Row],[Latitude]])) *COS(RADIANS($Q$2-Table2249[[#This Row],[Longitude]]))) *3958.756</f>
        <v>14.200125910696551</v>
      </c>
      <c r="N301" s="5">
        <f>Table22[[#This Row],[Permit Approval Date]]-Table22[[#This Row],[Permit Submitted Date]]</f>
        <v>0</v>
      </c>
    </row>
    <row r="302" spans="1:14" hidden="1">
      <c r="A302" t="str">
        <f>"Norman"</f>
        <v>Norman</v>
      </c>
      <c r="B302">
        <v>1</v>
      </c>
      <c r="D302">
        <v>1</v>
      </c>
      <c r="E302">
        <v>17</v>
      </c>
      <c r="F302" s="1">
        <v>43004</v>
      </c>
      <c r="G302" s="1">
        <v>43024</v>
      </c>
      <c r="H302">
        <v>6</v>
      </c>
      <c r="I302">
        <v>46.28</v>
      </c>
      <c r="J302">
        <v>0</v>
      </c>
      <c r="K302">
        <v>35.340955000000001</v>
      </c>
      <c r="L302">
        <v>-97.571640000000002</v>
      </c>
      <c r="M302" s="5">
        <f>ACOS(COS(RADIANS(90-$P$2)) *COS(RADIANS(90-Table2249[[#This Row],[Latitude]])) +SIN(RADIANS(90-$P$2)) *SIN(RADIANS(90-Table2249[[#This Row],[Latitude]])) *COS(RADIANS($Q$2-Table2249[[#This Row],[Longitude]]))) *3958.756</f>
        <v>11.687201055025309</v>
      </c>
      <c r="N302" s="5">
        <f>Table22[[#This Row],[Permit Approval Date]]-Table22[[#This Row],[Permit Submitted Date]]</f>
        <v>0</v>
      </c>
    </row>
    <row r="303" spans="1:14" hidden="1">
      <c r="A303" t="str">
        <f>"Norman"</f>
        <v>Norman</v>
      </c>
      <c r="B303">
        <v>1</v>
      </c>
      <c r="D303">
        <v>1</v>
      </c>
      <c r="E303">
        <v>17</v>
      </c>
      <c r="F303" s="1">
        <v>43014</v>
      </c>
      <c r="G303" s="1">
        <v>43026</v>
      </c>
      <c r="H303">
        <v>7</v>
      </c>
      <c r="I303">
        <v>51.67</v>
      </c>
      <c r="J303">
        <v>0</v>
      </c>
      <c r="K303">
        <v>35.138142000000002</v>
      </c>
      <c r="L303">
        <v>-97.345610999999991</v>
      </c>
      <c r="M303" s="5">
        <f>ACOS(COS(RADIANS(90-$P$2)) *COS(RADIANS(90-Table2249[[#This Row],[Latitude]])) +SIN(RADIANS(90-$P$2)) *SIN(RADIANS(90-Table2249[[#This Row],[Latitude]])) *COS(RADIANS($Q$2-Table2249[[#This Row],[Longitude]]))) *3958.756</f>
        <v>7.3872699983068753</v>
      </c>
      <c r="N303" s="5">
        <f>Table22[[#This Row],[Permit Approval Date]]-Table22[[#This Row],[Permit Submitted Date]]</f>
        <v>0</v>
      </c>
    </row>
    <row r="304" spans="1:14" hidden="1">
      <c r="A304" t="str">
        <f>"Norman"</f>
        <v>Norman</v>
      </c>
      <c r="B304">
        <v>1</v>
      </c>
      <c r="D304">
        <v>1</v>
      </c>
      <c r="E304">
        <v>17</v>
      </c>
      <c r="F304" s="1">
        <v>43018</v>
      </c>
      <c r="G304" s="1">
        <v>43025</v>
      </c>
      <c r="H304">
        <v>4</v>
      </c>
      <c r="I304">
        <v>33.019999999999996</v>
      </c>
      <c r="J304">
        <v>0</v>
      </c>
      <c r="K304">
        <v>35.443925</v>
      </c>
      <c r="L304">
        <v>-97.619213999999999</v>
      </c>
      <c r="M304" s="5">
        <f>ACOS(COS(RADIANS(90-$P$2)) *COS(RADIANS(90-Table2249[[#This Row],[Latitude]])) +SIN(RADIANS(90-$P$2)) *SIN(RADIANS(90-Table2249[[#This Row],[Latitude]])) *COS(RADIANS($Q$2-Table2249[[#This Row],[Longitude]]))) *3958.756</f>
        <v>19.098404895161835</v>
      </c>
      <c r="N304" s="5">
        <f>Table22[[#This Row],[Permit Approval Date]]-Table22[[#This Row],[Permit Submitted Date]]</f>
        <v>0</v>
      </c>
    </row>
    <row r="305" spans="1:14" hidden="1">
      <c r="A305" t="str">
        <f>"Norman"</f>
        <v>Norman</v>
      </c>
      <c r="B305">
        <v>0</v>
      </c>
      <c r="D305">
        <v>1</v>
      </c>
      <c r="E305">
        <v>17</v>
      </c>
      <c r="F305" s="1">
        <v>43021</v>
      </c>
      <c r="G305" s="1">
        <v>43021</v>
      </c>
      <c r="H305">
        <v>4</v>
      </c>
      <c r="I305">
        <v>34.44</v>
      </c>
      <c r="J305">
        <v>0</v>
      </c>
      <c r="K305">
        <v>34.962937899999993</v>
      </c>
      <c r="L305">
        <v>-97.966161600000007</v>
      </c>
      <c r="M305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305" s="5">
        <f>Table22[[#This Row],[Permit Approval Date]]-Table22[[#This Row],[Permit Submitted Date]]</f>
        <v>9</v>
      </c>
    </row>
    <row r="306" spans="1:14" hidden="1">
      <c r="A306" t="str">
        <f>"Norman"</f>
        <v>Norman</v>
      </c>
      <c r="B306">
        <v>1</v>
      </c>
      <c r="D306">
        <v>1</v>
      </c>
      <c r="E306">
        <v>17</v>
      </c>
      <c r="F306" s="1">
        <v>43022</v>
      </c>
      <c r="G306" s="1">
        <v>43024</v>
      </c>
      <c r="H306">
        <v>5</v>
      </c>
      <c r="I306">
        <v>49.779999999999994</v>
      </c>
      <c r="J306">
        <v>0</v>
      </c>
      <c r="K306">
        <v>35.028142000000003</v>
      </c>
      <c r="L306">
        <v>-97.255610999999988</v>
      </c>
      <c r="M306" s="5">
        <f>ACOS(COS(RADIANS(90-$P$2)) *COS(RADIANS(90-Table2249[[#This Row],[Latitude]])) +SIN(RADIANS(90-$P$2)) *SIN(RADIANS(90-Table2249[[#This Row],[Latitude]])) *COS(RADIANS($Q$2-Table2249[[#This Row],[Longitude]]))) *3958.756</f>
        <v>16.360536167469984</v>
      </c>
      <c r="N306" s="5">
        <f>Table22[[#This Row],[Permit Approval Date]]-Table22[[#This Row],[Permit Submitted Date]]</f>
        <v>8</v>
      </c>
    </row>
    <row r="307" spans="1:14" hidden="1">
      <c r="A307" t="str">
        <f>"Norman"</f>
        <v>Norman</v>
      </c>
      <c r="B307">
        <v>1</v>
      </c>
      <c r="D307">
        <v>1</v>
      </c>
      <c r="E307">
        <v>17</v>
      </c>
      <c r="F307" s="1">
        <v>43024</v>
      </c>
      <c r="G307" s="1">
        <v>43038</v>
      </c>
      <c r="H307">
        <v>6</v>
      </c>
      <c r="I307">
        <v>43.85</v>
      </c>
      <c r="J307">
        <v>0</v>
      </c>
      <c r="K307">
        <v>35.278142000000003</v>
      </c>
      <c r="L307">
        <v>-97.385610999999997</v>
      </c>
      <c r="M307" s="5">
        <f>ACOS(COS(RADIANS(90-$P$2)) *COS(RADIANS(90-Table2249[[#This Row],[Latitude]])) +SIN(RADIANS(90-$P$2)) *SIN(RADIANS(90-Table2249[[#This Row],[Latitude]])) *COS(RADIANS($Q$2-Table2249[[#This Row],[Longitude]]))) *3958.756</f>
        <v>6.0539312557402871</v>
      </c>
      <c r="N307" s="5">
        <f>Table22[[#This Row],[Permit Approval Date]]-Table22[[#This Row],[Permit Submitted Date]]</f>
        <v>7</v>
      </c>
    </row>
    <row r="308" spans="1:14" hidden="1">
      <c r="A308" t="str">
        <f>"Norman"</f>
        <v>Norman</v>
      </c>
      <c r="B308">
        <v>1</v>
      </c>
      <c r="D308">
        <v>1</v>
      </c>
      <c r="E308">
        <v>17</v>
      </c>
      <c r="F308" s="1">
        <v>43025</v>
      </c>
      <c r="G308" s="1">
        <v>43040</v>
      </c>
      <c r="H308">
        <v>4</v>
      </c>
      <c r="I308">
        <v>29.980000000000004</v>
      </c>
      <c r="J308">
        <v>0</v>
      </c>
      <c r="K308">
        <v>35.168142000000003</v>
      </c>
      <c r="L308">
        <v>-97.255610999999988</v>
      </c>
      <c r="M308" s="5">
        <f>ACOS(COS(RADIANS(90-$P$2)) *COS(RADIANS(90-Table2249[[#This Row],[Latitude]])) +SIN(RADIANS(90-$P$2)) *SIN(RADIANS(90-Table2249[[#This Row],[Latitude]])) *COS(RADIANS($Q$2-Table2249[[#This Row],[Longitude]]))) *3958.756</f>
        <v>11.099650327938939</v>
      </c>
      <c r="N308" s="5">
        <f>Table22[[#This Row],[Permit Approval Date]]-Table22[[#This Row],[Permit Submitted Date]]</f>
        <v>10</v>
      </c>
    </row>
    <row r="309" spans="1:14" hidden="1">
      <c r="A309" t="str">
        <f>"Norman"</f>
        <v>Norman</v>
      </c>
      <c r="B309">
        <v>0</v>
      </c>
      <c r="D309">
        <v>1</v>
      </c>
      <c r="E309">
        <v>17</v>
      </c>
      <c r="F309" s="1">
        <v>43027</v>
      </c>
      <c r="G309" s="1">
        <v>43038</v>
      </c>
      <c r="H309">
        <v>5</v>
      </c>
      <c r="I309">
        <v>48.040000000000006</v>
      </c>
      <c r="J309">
        <v>0</v>
      </c>
      <c r="K309">
        <v>34.902937899999998</v>
      </c>
      <c r="L309">
        <v>-97.376161600000003</v>
      </c>
      <c r="M309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309" s="5">
        <f>Table22[[#This Row],[Permit Approval Date]]-Table22[[#This Row],[Permit Submitted Date]]</f>
        <v>6</v>
      </c>
    </row>
    <row r="310" spans="1:14" hidden="1">
      <c r="A310" t="str">
        <f>"Norman"</f>
        <v>Norman</v>
      </c>
      <c r="B310">
        <v>1</v>
      </c>
      <c r="D310">
        <v>1</v>
      </c>
      <c r="E310">
        <v>17</v>
      </c>
      <c r="F310" s="1">
        <v>43033</v>
      </c>
      <c r="G310" s="1">
        <v>43035</v>
      </c>
      <c r="H310">
        <v>5</v>
      </c>
      <c r="I310">
        <v>48.11</v>
      </c>
      <c r="J310">
        <v>0</v>
      </c>
      <c r="K310">
        <v>35.719803999999996</v>
      </c>
      <c r="L310">
        <v>-97.510030999999998</v>
      </c>
      <c r="M310" s="5">
        <f>ACOS(COS(RADIANS(90-$P$2)) *COS(RADIANS(90-Table2249[[#This Row],[Latitude]])) +SIN(RADIANS(90-$P$2)) *SIN(RADIANS(90-Table2249[[#This Row],[Latitude]])) *COS(RADIANS($Q$2-Table2249[[#This Row],[Longitude]]))) *3958.756</f>
        <v>35.674589534473796</v>
      </c>
      <c r="N310" s="5">
        <f>Table22[[#This Row],[Permit Approval Date]]-Table22[[#This Row],[Permit Submitted Date]]</f>
        <v>0</v>
      </c>
    </row>
    <row r="311" spans="1:14" hidden="1">
      <c r="A311" t="str">
        <f>"Norman"</f>
        <v>Norman</v>
      </c>
      <c r="B311">
        <v>0</v>
      </c>
      <c r="D311">
        <v>1</v>
      </c>
      <c r="E311">
        <v>17</v>
      </c>
      <c r="F311" s="1">
        <v>43045</v>
      </c>
      <c r="G311" s="1">
        <v>43059</v>
      </c>
      <c r="H311">
        <v>5</v>
      </c>
      <c r="I311">
        <v>25.48</v>
      </c>
      <c r="J311">
        <v>0</v>
      </c>
      <c r="K311">
        <v>35.032937899999993</v>
      </c>
      <c r="L311">
        <v>-97.356161600000007</v>
      </c>
      <c r="M311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311" s="5">
        <f>Table22[[#This Row],[Permit Approval Date]]-Table22[[#This Row],[Permit Submitted Date]]</f>
        <v>6</v>
      </c>
    </row>
    <row r="312" spans="1:14" hidden="1">
      <c r="A312" t="str">
        <f>"Norman"</f>
        <v>Norman</v>
      </c>
      <c r="B312">
        <v>1</v>
      </c>
      <c r="D312">
        <v>1</v>
      </c>
      <c r="E312">
        <v>17</v>
      </c>
      <c r="F312" s="1">
        <v>43048</v>
      </c>
      <c r="G312" s="1">
        <v>43056</v>
      </c>
      <c r="H312">
        <v>5</v>
      </c>
      <c r="I312">
        <v>42.58</v>
      </c>
      <c r="J312">
        <v>0</v>
      </c>
      <c r="K312">
        <v>35.443925</v>
      </c>
      <c r="L312">
        <v>-97.619213999999999</v>
      </c>
      <c r="M312" s="5">
        <f>ACOS(COS(RADIANS(90-$P$2)) *COS(RADIANS(90-Table2249[[#This Row],[Latitude]])) +SIN(RADIANS(90-$P$2)) *SIN(RADIANS(90-Table2249[[#This Row],[Latitude]])) *COS(RADIANS($Q$2-Table2249[[#This Row],[Longitude]]))) *3958.756</f>
        <v>19.098404895161835</v>
      </c>
      <c r="N312" s="5">
        <f>Table22[[#This Row],[Permit Approval Date]]-Table22[[#This Row],[Permit Submitted Date]]</f>
        <v>0</v>
      </c>
    </row>
    <row r="313" spans="1:14" hidden="1">
      <c r="A313" t="str">
        <f>"Norman"</f>
        <v>Norman</v>
      </c>
      <c r="B313">
        <v>1</v>
      </c>
      <c r="D313">
        <v>1</v>
      </c>
      <c r="E313">
        <v>17</v>
      </c>
      <c r="F313" s="1">
        <v>43048</v>
      </c>
      <c r="G313" s="1">
        <v>43060</v>
      </c>
      <c r="H313">
        <v>4</v>
      </c>
      <c r="I313">
        <v>37.54</v>
      </c>
      <c r="J313">
        <v>0</v>
      </c>
      <c r="K313">
        <v>35.338142000000005</v>
      </c>
      <c r="L313">
        <v>-97.385610999999997</v>
      </c>
      <c r="M313" s="5">
        <f>ACOS(COS(RADIANS(90-$P$2)) *COS(RADIANS(90-Table2249[[#This Row],[Latitude]])) +SIN(RADIANS(90-$P$2)) *SIN(RADIANS(90-Table2249[[#This Row],[Latitude]])) *COS(RADIANS($Q$2-Table2249[[#This Row],[Longitude]]))) *3958.756</f>
        <v>9.7527180483824942</v>
      </c>
      <c r="N313" s="5">
        <f>Table22[[#This Row],[Permit Approval Date]]-Table22[[#This Row],[Permit Submitted Date]]</f>
        <v>6</v>
      </c>
    </row>
    <row r="314" spans="1:14" hidden="1">
      <c r="A314" t="str">
        <f>"Norman"</f>
        <v>Norman</v>
      </c>
      <c r="B314">
        <v>1</v>
      </c>
      <c r="D314">
        <v>1</v>
      </c>
      <c r="E314">
        <v>17</v>
      </c>
      <c r="F314" s="1">
        <v>43069</v>
      </c>
      <c r="G314" s="1">
        <v>43069</v>
      </c>
      <c r="H314">
        <v>7</v>
      </c>
      <c r="I314">
        <v>59</v>
      </c>
      <c r="J314">
        <v>0</v>
      </c>
      <c r="K314">
        <v>35.073205600000001</v>
      </c>
      <c r="L314">
        <v>-97.448782399999999</v>
      </c>
      <c r="M314" s="5">
        <f>ACOS(COS(RADIANS(90-$P$2)) *COS(RADIANS(90-Table2249[[#This Row],[Latitude]])) +SIN(RADIANS(90-$P$2)) *SIN(RADIANS(90-Table2249[[#This Row],[Latitude]])) *COS(RADIANS($Q$2-Table2249[[#This Row],[Longitude]]))) *3958.756</f>
        <v>9.1807880361241043</v>
      </c>
      <c r="N314" s="5">
        <f>Table22[[#This Row],[Permit Approval Date]]-Table22[[#This Row],[Permit Submitted Date]]</f>
        <v>0</v>
      </c>
    </row>
    <row r="315" spans="1:14" hidden="1">
      <c r="A315" t="str">
        <f>"Norman"</f>
        <v>Norman</v>
      </c>
      <c r="B315">
        <v>0</v>
      </c>
      <c r="D315">
        <v>1</v>
      </c>
      <c r="E315">
        <v>17</v>
      </c>
      <c r="F315" s="1">
        <v>43080</v>
      </c>
      <c r="G315" s="1">
        <v>43081</v>
      </c>
      <c r="H315">
        <v>3</v>
      </c>
      <c r="I315">
        <v>27.83</v>
      </c>
      <c r="J315">
        <v>0</v>
      </c>
      <c r="K315">
        <v>35.222937899999998</v>
      </c>
      <c r="L315">
        <v>-97.486161600000003</v>
      </c>
      <c r="M315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315" s="5">
        <f>Table22[[#This Row],[Permit Approval Date]]-Table22[[#This Row],[Permit Submitted Date]]</f>
        <v>4</v>
      </c>
    </row>
    <row r="316" spans="1:14" hidden="1">
      <c r="A316" t="str">
        <f>"Norman"</f>
        <v>Norman</v>
      </c>
      <c r="B316">
        <v>0</v>
      </c>
      <c r="D316">
        <v>1</v>
      </c>
      <c r="E316">
        <v>17</v>
      </c>
      <c r="F316" s="1">
        <v>43084</v>
      </c>
      <c r="G316" s="1">
        <v>43095</v>
      </c>
      <c r="H316">
        <v>7</v>
      </c>
      <c r="I316">
        <v>48.39</v>
      </c>
      <c r="J316">
        <v>0</v>
      </c>
      <c r="K316">
        <v>35.222937899999998</v>
      </c>
      <c r="L316">
        <v>-97.486161600000003</v>
      </c>
      <c r="M316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316" s="5">
        <f>Table22[[#This Row],[Permit Approval Date]]-Table22[[#This Row],[Permit Submitted Date]]</f>
        <v>0</v>
      </c>
    </row>
    <row r="317" spans="1:14" hidden="1">
      <c r="A317" t="str">
        <f>"Norman"</f>
        <v>Norman</v>
      </c>
      <c r="B317">
        <v>1</v>
      </c>
      <c r="D317">
        <v>1</v>
      </c>
      <c r="E317">
        <v>17</v>
      </c>
      <c r="F317" s="1">
        <v>43087</v>
      </c>
      <c r="G317" s="1">
        <v>43087</v>
      </c>
      <c r="H317">
        <v>4</v>
      </c>
      <c r="I317">
        <v>33.67</v>
      </c>
      <c r="J317">
        <v>3</v>
      </c>
      <c r="K317">
        <v>35.180556999999993</v>
      </c>
      <c r="L317">
        <v>-97.540181399999994</v>
      </c>
      <c r="M317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317" s="5">
        <f>Table22[[#This Row],[Permit Approval Date]]-Table22[[#This Row],[Permit Submitted Date]]</f>
        <v>0</v>
      </c>
    </row>
    <row r="318" spans="1:14" hidden="1">
      <c r="A318" t="str">
        <f>"Norman"</f>
        <v>Norman</v>
      </c>
      <c r="B318">
        <v>0</v>
      </c>
      <c r="D318">
        <v>1</v>
      </c>
      <c r="E318">
        <v>18</v>
      </c>
      <c r="F318" s="1">
        <v>42373</v>
      </c>
      <c r="G318" s="1">
        <v>42373</v>
      </c>
      <c r="H318">
        <v>5</v>
      </c>
      <c r="I318">
        <v>46.5</v>
      </c>
      <c r="J318">
        <v>0</v>
      </c>
      <c r="K318">
        <v>36.452937899999995</v>
      </c>
      <c r="L318">
        <v>-97.7861616</v>
      </c>
      <c r="M318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318" s="5">
        <f>Table22[[#This Row],[Permit Approval Date]]-Table22[[#This Row],[Permit Submitted Date]]</f>
        <v>0</v>
      </c>
    </row>
    <row r="319" spans="1:14" hidden="1">
      <c r="A319" t="str">
        <f>"Norman"</f>
        <v>Norman</v>
      </c>
      <c r="B319">
        <v>0</v>
      </c>
      <c r="D319">
        <v>1</v>
      </c>
      <c r="E319">
        <v>18</v>
      </c>
      <c r="F319" s="1">
        <v>42384</v>
      </c>
      <c r="G319" s="1">
        <v>42384</v>
      </c>
      <c r="H319">
        <v>12</v>
      </c>
      <c r="I319">
        <v>95.5</v>
      </c>
      <c r="J319">
        <v>0</v>
      </c>
      <c r="K319">
        <v>35.232937899999996</v>
      </c>
      <c r="L319">
        <v>-97.006161599999999</v>
      </c>
      <c r="M319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319" s="5">
        <f>Table22[[#This Row],[Permit Approval Date]]-Table22[[#This Row],[Permit Submitted Date]]</f>
        <v>0</v>
      </c>
    </row>
    <row r="320" spans="1:14" hidden="1">
      <c r="A320" t="str">
        <f>"Norman"</f>
        <v>Norman</v>
      </c>
      <c r="B320">
        <v>0</v>
      </c>
      <c r="D320">
        <v>1</v>
      </c>
      <c r="E320">
        <v>18</v>
      </c>
      <c r="F320" s="1">
        <v>42388</v>
      </c>
      <c r="G320" s="1">
        <v>42394</v>
      </c>
      <c r="H320">
        <v>5</v>
      </c>
      <c r="I320">
        <v>40</v>
      </c>
      <c r="J320">
        <v>0</v>
      </c>
      <c r="K320">
        <v>35.162937899999996</v>
      </c>
      <c r="L320">
        <v>-97.446161599999996</v>
      </c>
      <c r="M320" s="5">
        <f>ACOS(COS(RADIANS(90-$P$2)) *COS(RADIANS(90-Table2249[[#This Row],[Latitude]])) +SIN(RADIANS(90-$P$2)) *SIN(RADIANS(90-Table2249[[#This Row],[Latitude]])) *COS(RADIANS($Q$2-Table2249[[#This Row],[Longitude]]))) *3958.756</f>
        <v>2.980183107586265</v>
      </c>
      <c r="N320" s="5">
        <f>Table22[[#This Row],[Permit Approval Date]]-Table22[[#This Row],[Permit Submitted Date]]</f>
        <v>4</v>
      </c>
    </row>
    <row r="321" spans="1:14" hidden="1">
      <c r="A321" t="str">
        <f>"Norman"</f>
        <v>Norman</v>
      </c>
      <c r="B321">
        <v>0</v>
      </c>
      <c r="D321">
        <v>1</v>
      </c>
      <c r="E321">
        <v>18</v>
      </c>
      <c r="F321" s="1">
        <v>42394</v>
      </c>
      <c r="G321" s="1">
        <v>42408</v>
      </c>
      <c r="H321">
        <v>8</v>
      </c>
      <c r="I321">
        <v>70.5</v>
      </c>
      <c r="J321">
        <v>0</v>
      </c>
      <c r="K321">
        <v>34.902937899999998</v>
      </c>
      <c r="L321">
        <v>-96.726161599999998</v>
      </c>
      <c r="M321" s="5">
        <f>ACOS(COS(RADIANS(90-$P$2)) *COS(RADIANS(90-Table2249[[#This Row],[Latitude]])) +SIN(RADIANS(90-$P$2)) *SIN(RADIANS(90-Table2249[[#This Row],[Latitude]])) *COS(RADIANS($Q$2-Table2249[[#This Row],[Longitude]]))) *3958.756</f>
        <v>45.816457561541249</v>
      </c>
      <c r="N321" s="5">
        <f>Table22[[#This Row],[Permit Approval Date]]-Table22[[#This Row],[Permit Submitted Date]]</f>
        <v>0</v>
      </c>
    </row>
    <row r="322" spans="1:14" hidden="1">
      <c r="A322" t="str">
        <f>"Norman"</f>
        <v>Norman</v>
      </c>
      <c r="B322">
        <v>0</v>
      </c>
      <c r="D322">
        <v>1</v>
      </c>
      <c r="E322">
        <v>18</v>
      </c>
      <c r="F322" s="1">
        <v>42405</v>
      </c>
      <c r="G322" s="1">
        <v>42405</v>
      </c>
      <c r="H322">
        <v>6</v>
      </c>
      <c r="I322">
        <v>57</v>
      </c>
      <c r="J322">
        <v>0</v>
      </c>
      <c r="K322">
        <v>36.452937899999995</v>
      </c>
      <c r="L322">
        <v>-97.7861616</v>
      </c>
      <c r="M322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322" s="5">
        <f>Table22[[#This Row],[Permit Approval Date]]-Table22[[#This Row],[Permit Submitted Date]]</f>
        <v>8</v>
      </c>
    </row>
    <row r="323" spans="1:14" hidden="1">
      <c r="A323" t="str">
        <f>"Norman"</f>
        <v>Norman</v>
      </c>
      <c r="B323">
        <v>0</v>
      </c>
      <c r="D323">
        <v>1</v>
      </c>
      <c r="E323">
        <v>18</v>
      </c>
      <c r="F323" s="1">
        <v>42411</v>
      </c>
      <c r="G323" s="1">
        <v>42411</v>
      </c>
      <c r="H323">
        <v>5</v>
      </c>
      <c r="I323">
        <v>35</v>
      </c>
      <c r="J323">
        <v>0</v>
      </c>
      <c r="K323">
        <v>35.312937899999994</v>
      </c>
      <c r="L323">
        <v>-97.116161599999998</v>
      </c>
      <c r="M323" s="5">
        <f>ACOS(COS(RADIANS(90-$P$2)) *COS(RADIANS(90-Table2249[[#This Row],[Latitude]])) +SIN(RADIANS(90-$P$2)) *SIN(RADIANS(90-Table2249[[#This Row],[Latitude]])) *COS(RADIANS($Q$2-Table2249[[#This Row],[Longitude]]))) *3958.756</f>
        <v>20.0526662182363</v>
      </c>
      <c r="N323" s="5">
        <f>Table22[[#This Row],[Permit Approval Date]]-Table22[[#This Row],[Permit Submitted Date]]</f>
        <v>0</v>
      </c>
    </row>
    <row r="324" spans="1:14" hidden="1">
      <c r="A324" t="str">
        <f>"Norman"</f>
        <v>Norman</v>
      </c>
      <c r="B324">
        <v>0</v>
      </c>
      <c r="D324">
        <v>1</v>
      </c>
      <c r="E324">
        <v>18</v>
      </c>
      <c r="F324" s="1">
        <v>42417</v>
      </c>
      <c r="G324" s="1">
        <v>42443</v>
      </c>
      <c r="H324">
        <v>5</v>
      </c>
      <c r="I324">
        <v>50</v>
      </c>
      <c r="J324">
        <v>0</v>
      </c>
      <c r="K324">
        <v>36.282937899999993</v>
      </c>
      <c r="L324">
        <v>-98.2861616</v>
      </c>
      <c r="M324" s="5">
        <f>ACOS(COS(RADIANS(90-$P$2)) *COS(RADIANS(90-Table2249[[#This Row],[Latitude]])) +SIN(RADIANS(90-$P$2)) *SIN(RADIANS(90-Table2249[[#This Row],[Latitude]])) *COS(RADIANS($Q$2-Table2249[[#This Row],[Longitude]]))) *3958.756</f>
        <v>88.047567121306258</v>
      </c>
      <c r="N324" s="5">
        <f>Table22[[#This Row],[Permit Approval Date]]-Table22[[#This Row],[Permit Submitted Date]]</f>
        <v>2</v>
      </c>
    </row>
    <row r="325" spans="1:14" hidden="1">
      <c r="A325" t="str">
        <f>"Norman"</f>
        <v>Norman</v>
      </c>
      <c r="B325">
        <v>0</v>
      </c>
      <c r="D325">
        <v>1</v>
      </c>
      <c r="E325">
        <v>18</v>
      </c>
      <c r="F325" s="1">
        <v>42422</v>
      </c>
      <c r="G325" s="1">
        <v>42425</v>
      </c>
      <c r="H325">
        <v>4</v>
      </c>
      <c r="I325">
        <v>32</v>
      </c>
      <c r="J325">
        <v>0</v>
      </c>
      <c r="K325">
        <v>35.222937899999998</v>
      </c>
      <c r="L325">
        <v>-97.486161600000003</v>
      </c>
      <c r="M325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325" s="5">
        <f>Table22[[#This Row],[Permit Approval Date]]-Table22[[#This Row],[Permit Submitted Date]]</f>
        <v>7</v>
      </c>
    </row>
    <row r="326" spans="1:14" hidden="1">
      <c r="A326" t="str">
        <f>"Norman"</f>
        <v>Norman</v>
      </c>
      <c r="B326">
        <v>0</v>
      </c>
      <c r="D326">
        <v>1</v>
      </c>
      <c r="E326">
        <v>18</v>
      </c>
      <c r="F326" s="1">
        <v>42423</v>
      </c>
      <c r="G326" s="1">
        <v>42426</v>
      </c>
      <c r="H326">
        <v>4</v>
      </c>
      <c r="I326">
        <v>42</v>
      </c>
      <c r="J326">
        <v>0</v>
      </c>
      <c r="K326">
        <v>35.112937899999999</v>
      </c>
      <c r="L326">
        <v>-97.946161599999996</v>
      </c>
      <c r="M326" s="5">
        <f>ACOS(COS(RADIANS(90-$P$2)) *COS(RADIANS(90-Table2249[[#This Row],[Latitude]])) +SIN(RADIANS(90-$P$2)) *SIN(RADIANS(90-Table2249[[#This Row],[Latitude]])) *COS(RADIANS($Q$2-Table2249[[#This Row],[Longitude]]))) *3958.756</f>
        <v>28.942207529288897</v>
      </c>
      <c r="N326" s="5">
        <f>Table22[[#This Row],[Permit Approval Date]]-Table22[[#This Row],[Permit Submitted Date]]</f>
        <v>0</v>
      </c>
    </row>
    <row r="327" spans="1:14" hidden="1">
      <c r="A327" t="str">
        <f>"Norman"</f>
        <v>Norman</v>
      </c>
      <c r="B327">
        <v>0</v>
      </c>
      <c r="D327">
        <v>1</v>
      </c>
      <c r="E327">
        <v>18</v>
      </c>
      <c r="F327" s="1">
        <v>42426</v>
      </c>
      <c r="G327" s="1">
        <v>42426</v>
      </c>
      <c r="H327">
        <v>5</v>
      </c>
      <c r="I327">
        <v>40</v>
      </c>
      <c r="J327">
        <v>0</v>
      </c>
      <c r="K327">
        <v>35.232937899999996</v>
      </c>
      <c r="L327">
        <v>-97.1761616</v>
      </c>
      <c r="M327" s="5">
        <f>ACOS(COS(RADIANS(90-$P$2)) *COS(RADIANS(90-Table2249[[#This Row],[Latitude]])) +SIN(RADIANS(90-$P$2)) *SIN(RADIANS(90-Table2249[[#This Row],[Latitude]])) *COS(RADIANS($Q$2-Table2249[[#This Row],[Longitude]]))) *3958.756</f>
        <v>15.378616388051286</v>
      </c>
      <c r="N327" s="5">
        <f>Table22[[#This Row],[Permit Approval Date]]-Table22[[#This Row],[Permit Submitted Date]]</f>
        <v>0</v>
      </c>
    </row>
    <row r="328" spans="1:14" hidden="1">
      <c r="A328" t="str">
        <f>"Norman"</f>
        <v>Norman</v>
      </c>
      <c r="B328">
        <v>0</v>
      </c>
      <c r="D328">
        <v>1</v>
      </c>
      <c r="E328">
        <v>18</v>
      </c>
      <c r="F328" s="1">
        <v>42430</v>
      </c>
      <c r="G328" s="1">
        <v>42437</v>
      </c>
      <c r="H328">
        <v>3</v>
      </c>
      <c r="I328">
        <v>27</v>
      </c>
      <c r="J328">
        <v>0</v>
      </c>
      <c r="K328">
        <v>35.472937899999998</v>
      </c>
      <c r="L328">
        <v>-97.026161599999995</v>
      </c>
      <c r="M328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328" s="5">
        <f>Table22[[#This Row],[Permit Approval Date]]-Table22[[#This Row],[Permit Submitted Date]]</f>
        <v>6</v>
      </c>
    </row>
    <row r="329" spans="1:14" hidden="1">
      <c r="A329" t="str">
        <f>"Norman"</f>
        <v>Norman</v>
      </c>
      <c r="B329">
        <v>0</v>
      </c>
      <c r="D329">
        <v>1</v>
      </c>
      <c r="E329">
        <v>18</v>
      </c>
      <c r="F329" s="1">
        <v>42433</v>
      </c>
      <c r="G329" s="1">
        <v>42437</v>
      </c>
      <c r="H329">
        <v>11</v>
      </c>
      <c r="I329">
        <v>97.5</v>
      </c>
      <c r="J329">
        <v>0</v>
      </c>
      <c r="K329">
        <v>35.362937899999999</v>
      </c>
      <c r="L329">
        <v>-97.236161600000003</v>
      </c>
      <c r="M329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329" s="5">
        <f>Table22[[#This Row],[Permit Approval Date]]-Table22[[#This Row],[Permit Submitted Date]]</f>
        <v>17</v>
      </c>
    </row>
    <row r="330" spans="1:14" hidden="1">
      <c r="A330" t="str">
        <f>"Norman"</f>
        <v>Norman</v>
      </c>
      <c r="B330">
        <v>0</v>
      </c>
      <c r="D330">
        <v>1</v>
      </c>
      <c r="E330">
        <v>18</v>
      </c>
      <c r="F330" s="1">
        <v>42443</v>
      </c>
      <c r="G330" s="1">
        <v>42444</v>
      </c>
      <c r="H330">
        <v>12</v>
      </c>
      <c r="I330">
        <v>88</v>
      </c>
      <c r="J330">
        <v>0</v>
      </c>
      <c r="K330">
        <v>35.242937899999994</v>
      </c>
      <c r="L330">
        <v>-97.636161600000008</v>
      </c>
      <c r="M330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330" s="5">
        <f>Table22[[#This Row],[Permit Approval Date]]-Table22[[#This Row],[Permit Submitted Date]]</f>
        <v>0</v>
      </c>
    </row>
    <row r="331" spans="1:14" hidden="1">
      <c r="A331" t="str">
        <f>"Norman"</f>
        <v>Norman</v>
      </c>
      <c r="B331">
        <v>0</v>
      </c>
      <c r="D331">
        <v>1</v>
      </c>
      <c r="E331">
        <v>18</v>
      </c>
      <c r="F331" s="1">
        <v>42446</v>
      </c>
      <c r="G331" s="1">
        <v>42446</v>
      </c>
      <c r="H331">
        <v>9</v>
      </c>
      <c r="I331">
        <v>72</v>
      </c>
      <c r="J331">
        <v>0</v>
      </c>
      <c r="K331">
        <v>34.942937899999997</v>
      </c>
      <c r="L331">
        <v>-97.766161600000004</v>
      </c>
      <c r="M331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331" s="5">
        <f>Table22[[#This Row],[Permit Approval Date]]-Table22[[#This Row],[Permit Submitted Date]]</f>
        <v>0</v>
      </c>
    </row>
    <row r="332" spans="1:14" hidden="1">
      <c r="A332" t="str">
        <f>"Norman"</f>
        <v>Norman</v>
      </c>
      <c r="B332">
        <v>0</v>
      </c>
      <c r="D332">
        <v>1</v>
      </c>
      <c r="E332">
        <v>18</v>
      </c>
      <c r="F332" s="1">
        <v>42447</v>
      </c>
      <c r="G332" s="1">
        <v>42453</v>
      </c>
      <c r="H332">
        <v>8</v>
      </c>
      <c r="I332">
        <v>63</v>
      </c>
      <c r="J332">
        <v>0</v>
      </c>
      <c r="K332">
        <v>35.242937899999994</v>
      </c>
      <c r="L332">
        <v>-97.636161600000008</v>
      </c>
      <c r="M332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332" s="5">
        <f>Table22[[#This Row],[Permit Approval Date]]-Table22[[#This Row],[Permit Submitted Date]]</f>
        <v>2</v>
      </c>
    </row>
    <row r="333" spans="1:14" hidden="1">
      <c r="A333" t="str">
        <f>"Norman"</f>
        <v>Norman</v>
      </c>
      <c r="B333">
        <v>0</v>
      </c>
      <c r="D333">
        <v>1</v>
      </c>
      <c r="E333">
        <v>18</v>
      </c>
      <c r="F333" s="1">
        <v>42452</v>
      </c>
      <c r="G333" s="1">
        <v>42454</v>
      </c>
      <c r="H333">
        <v>4</v>
      </c>
      <c r="I333">
        <v>30</v>
      </c>
      <c r="J333">
        <v>0</v>
      </c>
      <c r="K333">
        <v>35.482937899999996</v>
      </c>
      <c r="L333">
        <v>-97.206161600000001</v>
      </c>
      <c r="M333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333" s="5">
        <f>Table22[[#This Row],[Permit Approval Date]]-Table22[[#This Row],[Permit Submitted Date]]</f>
        <v>0</v>
      </c>
    </row>
    <row r="334" spans="1:14" hidden="1">
      <c r="A334" t="str">
        <f>"Norman"</f>
        <v>Norman</v>
      </c>
      <c r="B334">
        <v>0</v>
      </c>
      <c r="D334">
        <v>1</v>
      </c>
      <c r="E334">
        <v>18</v>
      </c>
      <c r="F334" s="1">
        <v>42453</v>
      </c>
      <c r="G334" s="1">
        <v>42454</v>
      </c>
      <c r="H334">
        <v>4</v>
      </c>
      <c r="I334">
        <v>36.5</v>
      </c>
      <c r="J334">
        <v>0</v>
      </c>
      <c r="K334">
        <v>35.162937899999996</v>
      </c>
      <c r="L334">
        <v>-96.9261616</v>
      </c>
      <c r="M334" s="5">
        <f>ACOS(COS(RADIANS(90-$P$2)) *COS(RADIANS(90-Table2249[[#This Row],[Latitude]])) +SIN(RADIANS(90-$P$2)) *SIN(RADIANS(90-Table2249[[#This Row],[Latitude]])) *COS(RADIANS($Q$2-Table2249[[#This Row],[Longitude]]))) *3958.756</f>
        <v>29.540907678509793</v>
      </c>
      <c r="N334" s="5">
        <f>Table22[[#This Row],[Permit Approval Date]]-Table22[[#This Row],[Permit Submitted Date]]</f>
        <v>0</v>
      </c>
    </row>
    <row r="335" spans="1:14" hidden="1">
      <c r="A335" t="str">
        <f>"Norman"</f>
        <v>Norman</v>
      </c>
      <c r="B335">
        <v>0</v>
      </c>
      <c r="D335">
        <v>1</v>
      </c>
      <c r="E335">
        <v>18</v>
      </c>
      <c r="F335" s="1">
        <v>42485</v>
      </c>
      <c r="G335" s="1">
        <v>42496</v>
      </c>
      <c r="H335">
        <v>1</v>
      </c>
      <c r="I335">
        <v>8</v>
      </c>
      <c r="J335">
        <v>0</v>
      </c>
      <c r="K335">
        <v>35.352937899999993</v>
      </c>
      <c r="L335">
        <v>-97.196161599999996</v>
      </c>
      <c r="M335" s="5">
        <f>ACOS(COS(RADIANS(90-$P$2)) *COS(RADIANS(90-Table2249[[#This Row],[Latitude]])) +SIN(RADIANS(90-$P$2)) *SIN(RADIANS(90-Table2249[[#This Row],[Latitude]])) *COS(RADIANS($Q$2-Table2249[[#This Row],[Longitude]]))) *3958.756</f>
        <v>17.393696381103698</v>
      </c>
      <c r="N335" s="5">
        <f>Table22[[#This Row],[Permit Approval Date]]-Table22[[#This Row],[Permit Submitted Date]]</f>
        <v>1</v>
      </c>
    </row>
    <row r="336" spans="1:14" hidden="1">
      <c r="A336" t="str">
        <f>"Norman"</f>
        <v>Norman</v>
      </c>
      <c r="B336">
        <v>0</v>
      </c>
      <c r="D336">
        <v>1</v>
      </c>
      <c r="E336">
        <v>18</v>
      </c>
      <c r="F336" s="1">
        <v>42488</v>
      </c>
      <c r="G336" s="1">
        <v>42488</v>
      </c>
      <c r="H336">
        <v>4</v>
      </c>
      <c r="I336">
        <v>44</v>
      </c>
      <c r="J336">
        <v>0</v>
      </c>
      <c r="K336">
        <v>35.472937899999998</v>
      </c>
      <c r="L336">
        <v>-97.026161599999995</v>
      </c>
      <c r="M336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336" s="5">
        <f>Table22[[#This Row],[Permit Approval Date]]-Table22[[#This Row],[Permit Submitted Date]]</f>
        <v>8</v>
      </c>
    </row>
    <row r="337" spans="1:14" hidden="1">
      <c r="A337" t="str">
        <f>"Norman"</f>
        <v>Norman</v>
      </c>
      <c r="B337">
        <v>0</v>
      </c>
      <c r="D337">
        <v>1</v>
      </c>
      <c r="E337">
        <v>18</v>
      </c>
      <c r="F337" s="1">
        <v>42499</v>
      </c>
      <c r="G337" s="1">
        <v>42508</v>
      </c>
      <c r="H337">
        <v>7</v>
      </c>
      <c r="I337">
        <v>37</v>
      </c>
      <c r="J337">
        <v>2</v>
      </c>
      <c r="K337">
        <v>35.162937899999996</v>
      </c>
      <c r="L337">
        <v>-97.446161599999996</v>
      </c>
      <c r="M337" s="5">
        <f>ACOS(COS(RADIANS(90-$P$2)) *COS(RADIANS(90-Table2249[[#This Row],[Latitude]])) +SIN(RADIANS(90-$P$2)) *SIN(RADIANS(90-Table2249[[#This Row],[Latitude]])) *COS(RADIANS($Q$2-Table2249[[#This Row],[Longitude]]))) *3958.756</f>
        <v>2.980183107586265</v>
      </c>
      <c r="N337" s="5">
        <f>Table22[[#This Row],[Permit Approval Date]]-Table22[[#This Row],[Permit Submitted Date]]</f>
        <v>1</v>
      </c>
    </row>
    <row r="338" spans="1:14" hidden="1">
      <c r="A338" t="str">
        <f>"Norman"</f>
        <v>Norman</v>
      </c>
      <c r="B338">
        <v>0</v>
      </c>
      <c r="D338">
        <v>1</v>
      </c>
      <c r="E338">
        <v>18</v>
      </c>
      <c r="F338" s="1">
        <v>42501</v>
      </c>
      <c r="G338" s="1">
        <v>42507</v>
      </c>
      <c r="H338">
        <v>7</v>
      </c>
      <c r="I338">
        <v>53</v>
      </c>
      <c r="J338">
        <v>0</v>
      </c>
      <c r="K338">
        <v>35.122937899999997</v>
      </c>
      <c r="L338">
        <v>-97.126161600000003</v>
      </c>
      <c r="M338" s="5">
        <f>ACOS(COS(RADIANS(90-$P$2)) *COS(RADIANS(90-Table2249[[#This Row],[Latitude]])) +SIN(RADIANS(90-$P$2)) *SIN(RADIANS(90-Table2249[[#This Row],[Latitude]])) *COS(RADIANS($Q$2-Table2249[[#This Row],[Longitude]]))) *3958.756</f>
        <v>18.990152129534994</v>
      </c>
      <c r="N338" s="5">
        <f>Table22[[#This Row],[Permit Approval Date]]-Table22[[#This Row],[Permit Submitted Date]]</f>
        <v>0</v>
      </c>
    </row>
    <row r="339" spans="1:14" hidden="1">
      <c r="A339" t="str">
        <f>"Norman"</f>
        <v>Norman</v>
      </c>
      <c r="B339">
        <v>0</v>
      </c>
      <c r="D339">
        <v>1</v>
      </c>
      <c r="E339">
        <v>18</v>
      </c>
      <c r="F339" s="1">
        <v>42527</v>
      </c>
      <c r="G339" s="1">
        <v>42535</v>
      </c>
      <c r="H339">
        <v>9</v>
      </c>
      <c r="I339">
        <v>55.5</v>
      </c>
      <c r="J339">
        <v>2</v>
      </c>
      <c r="K339">
        <v>35.212937899999993</v>
      </c>
      <c r="L339">
        <v>-97.576161600000006</v>
      </c>
      <c r="M339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339" s="5">
        <f>Table22[[#This Row],[Permit Approval Date]]-Table22[[#This Row],[Permit Submitted Date]]</f>
        <v>6</v>
      </c>
    </row>
    <row r="340" spans="1:14" hidden="1">
      <c r="A340" t="str">
        <f>"Norman"</f>
        <v>Norman</v>
      </c>
      <c r="B340">
        <v>0</v>
      </c>
      <c r="D340">
        <v>1</v>
      </c>
      <c r="E340">
        <v>18</v>
      </c>
      <c r="F340" s="1">
        <v>42538</v>
      </c>
      <c r="G340" s="1">
        <v>42544</v>
      </c>
      <c r="H340">
        <v>8</v>
      </c>
      <c r="I340">
        <v>71</v>
      </c>
      <c r="J340">
        <v>0</v>
      </c>
      <c r="K340">
        <v>36.002937899999999</v>
      </c>
      <c r="L340">
        <v>-97.266161600000004</v>
      </c>
      <c r="M340" s="5">
        <f>ACOS(COS(RADIANS(90-$P$2)) *COS(RADIANS(90-Table2249[[#This Row],[Latitude]])) +SIN(RADIANS(90-$P$2)) *SIN(RADIANS(90-Table2249[[#This Row],[Latitude]])) *COS(RADIANS($Q$2-Table2249[[#This Row],[Longitude]]))) *3958.756</f>
        <v>55.983779301566031</v>
      </c>
      <c r="N340" s="5">
        <f>Table22[[#This Row],[Permit Approval Date]]-Table22[[#This Row],[Permit Submitted Date]]</f>
        <v>6</v>
      </c>
    </row>
    <row r="341" spans="1:14" hidden="1">
      <c r="A341" t="str">
        <f>"Norman"</f>
        <v>Norman</v>
      </c>
      <c r="B341">
        <v>0</v>
      </c>
      <c r="D341">
        <v>1</v>
      </c>
      <c r="E341">
        <v>18</v>
      </c>
      <c r="F341" s="1">
        <v>42544</v>
      </c>
      <c r="G341" s="1">
        <v>42544</v>
      </c>
      <c r="H341">
        <v>6</v>
      </c>
      <c r="I341">
        <v>43.5</v>
      </c>
      <c r="J341">
        <v>0</v>
      </c>
      <c r="K341">
        <v>35.312937899999994</v>
      </c>
      <c r="L341">
        <v>-97.116161599999998</v>
      </c>
      <c r="M341" s="5">
        <f>ACOS(COS(RADIANS(90-$P$2)) *COS(RADIANS(90-Table2249[[#This Row],[Latitude]])) +SIN(RADIANS(90-$P$2)) *SIN(RADIANS(90-Table2249[[#This Row],[Latitude]])) *COS(RADIANS($Q$2-Table2249[[#This Row],[Longitude]]))) *3958.756</f>
        <v>20.0526662182363</v>
      </c>
      <c r="N341" s="5">
        <f>Table22[[#This Row],[Permit Approval Date]]-Table22[[#This Row],[Permit Submitted Date]]</f>
        <v>0</v>
      </c>
    </row>
    <row r="342" spans="1:14" hidden="1">
      <c r="A342" t="str">
        <f>"Norman"</f>
        <v>Norman</v>
      </c>
      <c r="B342">
        <v>0</v>
      </c>
      <c r="D342">
        <v>1</v>
      </c>
      <c r="E342">
        <v>18</v>
      </c>
      <c r="F342" s="1">
        <v>42565</v>
      </c>
      <c r="G342" s="1">
        <v>42572</v>
      </c>
      <c r="H342">
        <v>4</v>
      </c>
      <c r="I342">
        <v>34.11</v>
      </c>
      <c r="J342">
        <v>0</v>
      </c>
      <c r="K342">
        <v>35.292937899999998</v>
      </c>
      <c r="L342">
        <v>-97.206161600000001</v>
      </c>
      <c r="M342" s="5">
        <f>ACOS(COS(RADIANS(90-$P$2)) *COS(RADIANS(90-Table2249[[#This Row],[Latitude]])) +SIN(RADIANS(90-$P$2)) *SIN(RADIANS(90-Table2249[[#This Row],[Latitude]])) *COS(RADIANS($Q$2-Table2249[[#This Row],[Longitude]]))) *3958.756</f>
        <v>14.836066501105948</v>
      </c>
      <c r="N342" s="5">
        <f>Table22[[#This Row],[Permit Approval Date]]-Table22[[#This Row],[Permit Submitted Date]]</f>
        <v>0</v>
      </c>
    </row>
    <row r="343" spans="1:14" hidden="1">
      <c r="A343" t="str">
        <f>"Norman"</f>
        <v>Norman</v>
      </c>
      <c r="B343">
        <v>0</v>
      </c>
      <c r="D343">
        <v>1</v>
      </c>
      <c r="E343">
        <v>18</v>
      </c>
      <c r="F343" s="1">
        <v>42572</v>
      </c>
      <c r="G343" s="1">
        <v>42572</v>
      </c>
      <c r="H343">
        <v>9</v>
      </c>
      <c r="I343">
        <v>66</v>
      </c>
      <c r="J343">
        <v>0</v>
      </c>
      <c r="K343">
        <v>34.982937899999996</v>
      </c>
      <c r="L343">
        <v>-97.396161599999999</v>
      </c>
      <c r="M343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343" s="5">
        <f>Table22[[#This Row],[Permit Approval Date]]-Table22[[#This Row],[Permit Submitted Date]]</f>
        <v>0</v>
      </c>
    </row>
    <row r="344" spans="1:14" hidden="1">
      <c r="A344" t="str">
        <f>"Norman"</f>
        <v>Norman</v>
      </c>
      <c r="B344">
        <v>0</v>
      </c>
      <c r="D344">
        <v>1</v>
      </c>
      <c r="E344">
        <v>18</v>
      </c>
      <c r="F344" s="1">
        <v>42584</v>
      </c>
      <c r="G344" s="1">
        <v>42585</v>
      </c>
      <c r="H344">
        <v>4</v>
      </c>
      <c r="I344">
        <v>22</v>
      </c>
      <c r="J344">
        <v>0</v>
      </c>
      <c r="K344">
        <v>35.212937899999993</v>
      </c>
      <c r="L344">
        <v>-97.326161600000006</v>
      </c>
      <c r="M344" s="5">
        <f>ACOS(COS(RADIANS(90-$P$2)) *COS(RADIANS(90-Table2249[[#This Row],[Latitude]])) +SIN(RADIANS(90-$P$2)) *SIN(RADIANS(90-Table2249[[#This Row],[Latitude]])) *COS(RADIANS($Q$2-Table2249[[#This Row],[Longitude]]))) *3958.756</f>
        <v>6.8166806528037238</v>
      </c>
      <c r="N344" s="5">
        <f>Table22[[#This Row],[Permit Approval Date]]-Table22[[#This Row],[Permit Submitted Date]]</f>
        <v>20</v>
      </c>
    </row>
    <row r="345" spans="1:14" hidden="1">
      <c r="A345" t="str">
        <f>"Norman"</f>
        <v>Norman</v>
      </c>
      <c r="B345">
        <v>0</v>
      </c>
      <c r="D345">
        <v>1</v>
      </c>
      <c r="E345">
        <v>18</v>
      </c>
      <c r="F345" s="1">
        <v>42590</v>
      </c>
      <c r="G345" s="1">
        <v>42597</v>
      </c>
      <c r="H345">
        <v>5</v>
      </c>
      <c r="I345">
        <v>32.5</v>
      </c>
      <c r="J345">
        <v>3.66</v>
      </c>
      <c r="K345">
        <v>35.202937899999995</v>
      </c>
      <c r="L345">
        <v>-97.206161600000001</v>
      </c>
      <c r="M345" s="5">
        <f>ACOS(COS(RADIANS(90-$P$2)) *COS(RADIANS(90-Table2249[[#This Row],[Latitude]])) +SIN(RADIANS(90-$P$2)) *SIN(RADIANS(90-Table2249[[#This Row],[Latitude]])) *COS(RADIANS($Q$2-Table2249[[#This Row],[Longitude]]))) *3958.756</f>
        <v>13.577014277156541</v>
      </c>
      <c r="N345" s="5">
        <f>Table22[[#This Row],[Permit Approval Date]]-Table22[[#This Row],[Permit Submitted Date]]</f>
        <v>10</v>
      </c>
    </row>
    <row r="346" spans="1:14" hidden="1">
      <c r="A346" t="str">
        <f>"Norman"</f>
        <v>Norman</v>
      </c>
      <c r="B346">
        <v>0</v>
      </c>
      <c r="D346">
        <v>1</v>
      </c>
      <c r="E346">
        <v>18</v>
      </c>
      <c r="F346" s="1">
        <v>42600</v>
      </c>
      <c r="G346" s="1">
        <v>42600</v>
      </c>
      <c r="H346">
        <v>7</v>
      </c>
      <c r="I346">
        <v>42.5</v>
      </c>
      <c r="J346">
        <v>0</v>
      </c>
      <c r="K346">
        <v>34.902937899999998</v>
      </c>
      <c r="L346">
        <v>-97.886161600000008</v>
      </c>
      <c r="M346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346" s="5">
        <f>Table22[[#This Row],[Permit Approval Date]]-Table22[[#This Row],[Permit Submitted Date]]</f>
        <v>0</v>
      </c>
    </row>
    <row r="347" spans="1:14" hidden="1">
      <c r="A347" t="str">
        <f>"Norman"</f>
        <v>Norman</v>
      </c>
      <c r="B347">
        <v>0</v>
      </c>
      <c r="D347">
        <v>1</v>
      </c>
      <c r="E347">
        <v>18</v>
      </c>
      <c r="F347" s="1">
        <v>42608</v>
      </c>
      <c r="G347" s="1">
        <v>42608</v>
      </c>
      <c r="H347">
        <v>6</v>
      </c>
      <c r="I347">
        <v>36.5</v>
      </c>
      <c r="J347">
        <v>3</v>
      </c>
      <c r="K347">
        <v>34.902937899999998</v>
      </c>
      <c r="L347">
        <v>-97.376161600000003</v>
      </c>
      <c r="M347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347" s="5">
        <f>Table22[[#This Row],[Permit Approval Date]]-Table22[[#This Row],[Permit Submitted Date]]</f>
        <v>5</v>
      </c>
    </row>
    <row r="348" spans="1:14" hidden="1">
      <c r="A348" t="str">
        <f>"Norman"</f>
        <v>Norman</v>
      </c>
      <c r="B348">
        <v>0</v>
      </c>
      <c r="D348">
        <v>1</v>
      </c>
      <c r="E348">
        <v>18</v>
      </c>
      <c r="F348" s="1">
        <v>42613</v>
      </c>
      <c r="G348" s="1">
        <v>42613</v>
      </c>
      <c r="H348">
        <v>4</v>
      </c>
      <c r="I348">
        <v>43.83</v>
      </c>
      <c r="J348">
        <v>0</v>
      </c>
      <c r="K348">
        <v>34.902937899999998</v>
      </c>
      <c r="L348">
        <v>-97.886161600000008</v>
      </c>
      <c r="M348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348" s="5">
        <f>Table22[[#This Row],[Permit Approval Date]]-Table22[[#This Row],[Permit Submitted Date]]</f>
        <v>0</v>
      </c>
    </row>
    <row r="349" spans="1:14" hidden="1">
      <c r="A349" t="str">
        <f>"Norman"</f>
        <v>Norman</v>
      </c>
      <c r="B349">
        <v>0</v>
      </c>
      <c r="D349">
        <v>1</v>
      </c>
      <c r="E349">
        <v>18</v>
      </c>
      <c r="F349" s="1">
        <v>42615</v>
      </c>
      <c r="G349" s="1">
        <v>42615</v>
      </c>
      <c r="H349">
        <v>5</v>
      </c>
      <c r="I349">
        <v>46.5</v>
      </c>
      <c r="J349">
        <v>0</v>
      </c>
      <c r="K349">
        <v>35.122937899999997</v>
      </c>
      <c r="L349">
        <v>-97.126161600000003</v>
      </c>
      <c r="M349" s="5">
        <f>ACOS(COS(RADIANS(90-$P$2)) *COS(RADIANS(90-Table2249[[#This Row],[Latitude]])) +SIN(RADIANS(90-$P$2)) *SIN(RADIANS(90-Table2249[[#This Row],[Latitude]])) *COS(RADIANS($Q$2-Table2249[[#This Row],[Longitude]]))) *3958.756</f>
        <v>18.990152129534994</v>
      </c>
      <c r="N349" s="5">
        <f>Table22[[#This Row],[Permit Approval Date]]-Table22[[#This Row],[Permit Submitted Date]]</f>
        <v>6</v>
      </c>
    </row>
    <row r="350" spans="1:14" hidden="1">
      <c r="A350" t="str">
        <f>"Norman"</f>
        <v>Norman</v>
      </c>
      <c r="B350">
        <v>0</v>
      </c>
      <c r="D350">
        <v>1</v>
      </c>
      <c r="E350">
        <v>18</v>
      </c>
      <c r="F350" s="1">
        <v>42615</v>
      </c>
      <c r="G350" s="1">
        <v>42628</v>
      </c>
      <c r="H350">
        <v>6</v>
      </c>
      <c r="I350">
        <v>37.57</v>
      </c>
      <c r="J350">
        <v>0</v>
      </c>
      <c r="K350">
        <v>35.222937899999998</v>
      </c>
      <c r="L350">
        <v>-97.096161600000002</v>
      </c>
      <c r="M350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350" s="5">
        <f>Table22[[#This Row],[Permit Approval Date]]-Table22[[#This Row],[Permit Submitted Date]]</f>
        <v>13</v>
      </c>
    </row>
    <row r="351" spans="1:14" hidden="1">
      <c r="A351" t="str">
        <f>"Norman"</f>
        <v>Norman</v>
      </c>
      <c r="B351">
        <v>0</v>
      </c>
      <c r="D351">
        <v>1</v>
      </c>
      <c r="E351">
        <v>18</v>
      </c>
      <c r="F351" s="1">
        <v>42619</v>
      </c>
      <c r="G351" s="1">
        <v>42627</v>
      </c>
      <c r="H351">
        <v>7</v>
      </c>
      <c r="I351">
        <v>59.16</v>
      </c>
      <c r="J351">
        <v>0</v>
      </c>
      <c r="K351">
        <v>36.052937899999996</v>
      </c>
      <c r="L351">
        <v>-97.626161600000003</v>
      </c>
      <c r="M351" s="5">
        <f>ACOS(COS(RADIANS(90-$P$2)) *COS(RADIANS(90-Table2249[[#This Row],[Latitude]])) +SIN(RADIANS(90-$P$2)) *SIN(RADIANS(90-Table2249[[#This Row],[Latitude]])) *COS(RADIANS($Q$2-Table2249[[#This Row],[Longitude]]))) *3958.756</f>
        <v>59.375341336611015</v>
      </c>
      <c r="N351" s="5">
        <f>Table22[[#This Row],[Permit Approval Date]]-Table22[[#This Row],[Permit Submitted Date]]</f>
        <v>5</v>
      </c>
    </row>
    <row r="352" spans="1:14" hidden="1">
      <c r="A352" t="str">
        <f>"Norman"</f>
        <v>Norman</v>
      </c>
      <c r="B352">
        <v>0</v>
      </c>
      <c r="D352">
        <v>1</v>
      </c>
      <c r="E352">
        <v>18</v>
      </c>
      <c r="F352" s="1">
        <v>42635</v>
      </c>
      <c r="G352" s="1">
        <v>42635</v>
      </c>
      <c r="H352">
        <v>4</v>
      </c>
      <c r="I352">
        <v>30.410000000000004</v>
      </c>
      <c r="J352">
        <v>0</v>
      </c>
      <c r="K352">
        <v>35.422937899999994</v>
      </c>
      <c r="L352">
        <v>-97.106161600000007</v>
      </c>
      <c r="M352" s="5">
        <f>ACOS(COS(RADIANS(90-$P$2)) *COS(RADIANS(90-Table2249[[#This Row],[Latitude]])) +SIN(RADIANS(90-$P$2)) *SIN(RADIANS(90-Table2249[[#This Row],[Latitude]])) *COS(RADIANS($Q$2-Table2249[[#This Row],[Longitude]]))) *3958.756</f>
        <v>24.350899798056059</v>
      </c>
      <c r="N352" s="5">
        <f>Table22[[#This Row],[Permit Approval Date]]-Table22[[#This Row],[Permit Submitted Date]]</f>
        <v>5</v>
      </c>
    </row>
    <row r="353" spans="1:14" hidden="1">
      <c r="A353" t="str">
        <f>"Norman"</f>
        <v>Norman</v>
      </c>
      <c r="B353">
        <v>0</v>
      </c>
      <c r="D353">
        <v>1</v>
      </c>
      <c r="E353">
        <v>18</v>
      </c>
      <c r="F353" s="1">
        <v>42639</v>
      </c>
      <c r="G353" s="1">
        <v>42649</v>
      </c>
      <c r="H353">
        <v>5</v>
      </c>
      <c r="I353">
        <v>57.08</v>
      </c>
      <c r="J353">
        <v>0</v>
      </c>
      <c r="K353">
        <v>35.242937899999994</v>
      </c>
      <c r="L353">
        <v>-97.636161600000008</v>
      </c>
      <c r="M353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353" s="5">
        <f>Table22[[#This Row],[Permit Approval Date]]-Table22[[#This Row],[Permit Submitted Date]]</f>
        <v>1</v>
      </c>
    </row>
    <row r="354" spans="1:14" hidden="1">
      <c r="A354" t="str">
        <f>"Norman"</f>
        <v>Norman</v>
      </c>
      <c r="B354">
        <v>0</v>
      </c>
      <c r="D354">
        <v>1</v>
      </c>
      <c r="E354">
        <v>18</v>
      </c>
      <c r="F354" s="1">
        <v>42641</v>
      </c>
      <c r="G354" s="1">
        <v>42656</v>
      </c>
      <c r="H354">
        <v>5</v>
      </c>
      <c r="I354">
        <v>31.849999999999998</v>
      </c>
      <c r="J354">
        <v>5.33</v>
      </c>
      <c r="K354">
        <v>35.032937899999993</v>
      </c>
      <c r="L354">
        <v>-97.356161600000007</v>
      </c>
      <c r="M354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354" s="5">
        <f>Table22[[#This Row],[Permit Approval Date]]-Table22[[#This Row],[Permit Submitted Date]]</f>
        <v>5</v>
      </c>
    </row>
    <row r="355" spans="1:14" hidden="1">
      <c r="A355" t="str">
        <f>"Norman"</f>
        <v>Norman</v>
      </c>
      <c r="B355">
        <v>0</v>
      </c>
      <c r="D355">
        <v>1</v>
      </c>
      <c r="E355">
        <v>18</v>
      </c>
      <c r="F355" s="1">
        <v>42653</v>
      </c>
      <c r="G355" s="1">
        <v>42663</v>
      </c>
      <c r="H355">
        <v>6</v>
      </c>
      <c r="I355">
        <v>43.15</v>
      </c>
      <c r="J355">
        <v>0</v>
      </c>
      <c r="K355">
        <v>35.192937899999997</v>
      </c>
      <c r="L355">
        <v>-97.396161599999999</v>
      </c>
      <c r="M355" s="5">
        <f>ACOS(COS(RADIANS(90-$P$2)) *COS(RADIANS(90-Table2249[[#This Row],[Latitude]])) +SIN(RADIANS(90-$P$2)) *SIN(RADIANS(90-Table2249[[#This Row],[Latitude]])) *COS(RADIANS($Q$2-Table2249[[#This Row],[Longitude]]))) *3958.756</f>
        <v>2.9897876398657939</v>
      </c>
      <c r="N355" s="5">
        <f>Table22[[#This Row],[Permit Approval Date]]-Table22[[#This Row],[Permit Submitted Date]]</f>
        <v>0</v>
      </c>
    </row>
    <row r="356" spans="1:14" hidden="1">
      <c r="A356" t="str">
        <f>"Norman"</f>
        <v>Norman</v>
      </c>
      <c r="B356">
        <v>0</v>
      </c>
      <c r="D356">
        <v>1</v>
      </c>
      <c r="E356">
        <v>18</v>
      </c>
      <c r="F356" s="1">
        <v>42668</v>
      </c>
      <c r="G356" s="1">
        <v>42671</v>
      </c>
      <c r="H356">
        <v>5</v>
      </c>
      <c r="I356">
        <v>33.630000000000003</v>
      </c>
      <c r="J356">
        <v>0</v>
      </c>
      <c r="K356">
        <v>35.242937899999994</v>
      </c>
      <c r="L356">
        <v>-97.266161600000004</v>
      </c>
      <c r="M356" s="5">
        <f>ACOS(COS(RADIANS(90-$P$2)) *COS(RADIANS(90-Table2249[[#This Row],[Latitude]])) +SIN(RADIANS(90-$P$2)) *SIN(RADIANS(90-Table2249[[#This Row],[Latitude]])) *COS(RADIANS($Q$2-Table2249[[#This Row],[Longitude]]))) *3958.756</f>
        <v>10.49913770014671</v>
      </c>
      <c r="N356" s="5">
        <f>Table22[[#This Row],[Permit Approval Date]]-Table22[[#This Row],[Permit Submitted Date]]</f>
        <v>8</v>
      </c>
    </row>
    <row r="357" spans="1:14" hidden="1">
      <c r="A357" t="str">
        <f>"Norman"</f>
        <v>Norman</v>
      </c>
      <c r="B357">
        <v>0</v>
      </c>
      <c r="D357">
        <v>1</v>
      </c>
      <c r="E357">
        <v>18</v>
      </c>
      <c r="F357" s="1">
        <v>42690</v>
      </c>
      <c r="G357" s="1">
        <v>42690</v>
      </c>
      <c r="H357">
        <v>3</v>
      </c>
      <c r="I357">
        <v>22.32</v>
      </c>
      <c r="J357">
        <v>0</v>
      </c>
      <c r="K357">
        <v>36.292937899999998</v>
      </c>
      <c r="L357">
        <v>-97.7861616</v>
      </c>
      <c r="M357" s="5">
        <f>ACOS(COS(RADIANS(90-$P$2)) *COS(RADIANS(90-Table2249[[#This Row],[Latitude]])) +SIN(RADIANS(90-$P$2)) *SIN(RADIANS(90-Table2249[[#This Row],[Latitude]])) *COS(RADIANS($Q$2-Table2249[[#This Row],[Longitude]]))) *3958.756</f>
        <v>77.471292321758767</v>
      </c>
      <c r="N357" s="5">
        <f>Table22[[#This Row],[Permit Approval Date]]-Table22[[#This Row],[Permit Submitted Date]]</f>
        <v>7</v>
      </c>
    </row>
    <row r="358" spans="1:14" hidden="1">
      <c r="A358" t="str">
        <f>"Norman"</f>
        <v>Norman</v>
      </c>
      <c r="B358">
        <v>0</v>
      </c>
      <c r="D358">
        <v>1</v>
      </c>
      <c r="E358">
        <v>18</v>
      </c>
      <c r="F358" s="1">
        <v>42691</v>
      </c>
      <c r="G358" s="1">
        <v>42702</v>
      </c>
      <c r="H358">
        <v>5</v>
      </c>
      <c r="I358">
        <v>37.42</v>
      </c>
      <c r="J358">
        <v>0</v>
      </c>
      <c r="K358">
        <v>35.172937899999994</v>
      </c>
      <c r="L358">
        <v>-97.336161599999997</v>
      </c>
      <c r="M358" s="5">
        <f>ACOS(COS(RADIANS(90-$P$2)) *COS(RADIANS(90-Table2249[[#This Row],[Latitude]])) +SIN(RADIANS(90-$P$2)) *SIN(RADIANS(90-Table2249[[#This Row],[Latitude]])) *COS(RADIANS($Q$2-Table2249[[#This Row],[Longitude]]))) *3958.756</f>
        <v>6.6439574838635096</v>
      </c>
      <c r="N358" s="5">
        <f>Table22[[#This Row],[Permit Approval Date]]-Table22[[#This Row],[Permit Submitted Date]]</f>
        <v>4</v>
      </c>
    </row>
    <row r="359" spans="1:14" hidden="1">
      <c r="A359" t="str">
        <f>"Norman"</f>
        <v>Norman</v>
      </c>
      <c r="B359">
        <v>0</v>
      </c>
      <c r="D359">
        <v>1</v>
      </c>
      <c r="E359">
        <v>18</v>
      </c>
      <c r="F359" s="1">
        <v>42765</v>
      </c>
      <c r="G359" s="1">
        <v>42772</v>
      </c>
      <c r="H359">
        <v>5</v>
      </c>
      <c r="I359">
        <v>45.06</v>
      </c>
      <c r="J359">
        <v>0</v>
      </c>
      <c r="K359">
        <v>35.082937899999997</v>
      </c>
      <c r="L359">
        <v>-97.396161599999999</v>
      </c>
      <c r="M359" s="5">
        <f>ACOS(COS(RADIANS(90-$P$2)) *COS(RADIANS(90-Table2249[[#This Row],[Latitude]])) +SIN(RADIANS(90-$P$2)) *SIN(RADIANS(90-Table2249[[#This Row],[Latitude]])) *COS(RADIANS($Q$2-Table2249[[#This Row],[Longitude]]))) *3958.756</f>
        <v>8.9724500048267775</v>
      </c>
      <c r="N359" s="5">
        <f>Table22[[#This Row],[Permit Approval Date]]-Table22[[#This Row],[Permit Submitted Date]]</f>
        <v>3</v>
      </c>
    </row>
    <row r="360" spans="1:14" hidden="1">
      <c r="A360" t="str">
        <f>"Norman"</f>
        <v>Norman</v>
      </c>
      <c r="B360">
        <v>1</v>
      </c>
      <c r="D360">
        <v>1</v>
      </c>
      <c r="E360">
        <v>18</v>
      </c>
      <c r="F360" s="1">
        <v>42775</v>
      </c>
      <c r="G360" s="1">
        <v>42775</v>
      </c>
      <c r="H360">
        <v>7</v>
      </c>
      <c r="I360">
        <v>54.519999999999996</v>
      </c>
      <c r="J360">
        <v>0</v>
      </c>
      <c r="K360">
        <v>35.133205600000004</v>
      </c>
      <c r="L360">
        <v>-97.488782399999991</v>
      </c>
      <c r="M360" s="5">
        <f>ACOS(COS(RADIANS(90-$P$2)) *COS(RADIANS(90-Table2249[[#This Row],[Latitude]])) +SIN(RADIANS(90-$P$2)) *SIN(RADIANS(90-Table2249[[#This Row],[Latitude]])) *COS(RADIANS($Q$2-Table2249[[#This Row],[Longitude]]))) *3958.756</f>
        <v>5.5692020044612507</v>
      </c>
      <c r="N360" s="5">
        <f>Table22[[#This Row],[Permit Approval Date]]-Table22[[#This Row],[Permit Submitted Date]]</f>
        <v>8</v>
      </c>
    </row>
    <row r="361" spans="1:14" hidden="1">
      <c r="A361" t="str">
        <f>"Norman"</f>
        <v>Norman</v>
      </c>
      <c r="B361">
        <v>1</v>
      </c>
      <c r="D361">
        <v>1</v>
      </c>
      <c r="E361">
        <v>18</v>
      </c>
      <c r="F361" s="1">
        <v>42789</v>
      </c>
      <c r="G361" s="1">
        <v>42808</v>
      </c>
      <c r="H361">
        <v>9</v>
      </c>
      <c r="I361">
        <v>63.63000000000001</v>
      </c>
      <c r="J361">
        <v>0</v>
      </c>
      <c r="K361">
        <v>35.040954999999997</v>
      </c>
      <c r="L361">
        <v>-97.311639999999997</v>
      </c>
      <c r="M361" s="5">
        <f>ACOS(COS(RADIANS(90-$P$2)) *COS(RADIANS(90-Table2249[[#This Row],[Latitude]])) +SIN(RADIANS(90-$P$2)) *SIN(RADIANS(90-Table2249[[#This Row],[Latitude]])) *COS(RADIANS($Q$2-Table2249[[#This Row],[Longitude]]))) *3958.756</f>
        <v>13.723512092077399</v>
      </c>
      <c r="N361" s="5">
        <f>Table22[[#This Row],[Permit Approval Date]]-Table22[[#This Row],[Permit Submitted Date]]</f>
        <v>0</v>
      </c>
    </row>
    <row r="362" spans="1:14">
      <c r="A362" t="str">
        <f>"Norman"</f>
        <v>Norman</v>
      </c>
      <c r="B362">
        <v>0</v>
      </c>
      <c r="C362">
        <v>1</v>
      </c>
      <c r="D362">
        <v>1</v>
      </c>
      <c r="E362">
        <v>18</v>
      </c>
      <c r="F362" s="1">
        <v>42790</v>
      </c>
      <c r="G362" s="1">
        <v>42790</v>
      </c>
      <c r="H362">
        <v>4</v>
      </c>
      <c r="I362">
        <v>25.95</v>
      </c>
      <c r="J362">
        <v>10.84</v>
      </c>
      <c r="K362">
        <v>36.292937899999998</v>
      </c>
      <c r="L362">
        <v>-97.7861616</v>
      </c>
      <c r="M362" s="5">
        <f>ACOS(COS(RADIANS(90-$P$2)) *COS(RADIANS(90-Table2249[[#This Row],[Latitude]])) +SIN(RADIANS(90-$P$2)) *SIN(RADIANS(90-Table2249[[#This Row],[Latitude]])) *COS(RADIANS($Q$2-Table2249[[#This Row],[Longitude]]))) *3958.756</f>
        <v>77.471292321758767</v>
      </c>
      <c r="N362" s="5">
        <f>Table22[[#This Row],[Permit Approval Date]]-Table22[[#This Row],[Permit Submitted Date]]</f>
        <v>0</v>
      </c>
    </row>
    <row r="363" spans="1:14" hidden="1">
      <c r="A363" t="str">
        <f>"Norman"</f>
        <v>Norman</v>
      </c>
      <c r="B363">
        <v>1</v>
      </c>
      <c r="D363">
        <v>1</v>
      </c>
      <c r="E363">
        <v>18</v>
      </c>
      <c r="F363" s="1">
        <v>42794</v>
      </c>
      <c r="G363" s="1">
        <v>42794</v>
      </c>
      <c r="H363">
        <v>5</v>
      </c>
      <c r="I363">
        <v>43.830000000000005</v>
      </c>
      <c r="J363">
        <v>0</v>
      </c>
      <c r="K363">
        <v>34.988142000000003</v>
      </c>
      <c r="L363">
        <v>-97.275610999999998</v>
      </c>
      <c r="M363" s="5">
        <f>ACOS(COS(RADIANS(90-$P$2)) *COS(RADIANS(90-Table2249[[#This Row],[Latitude]])) +SIN(RADIANS(90-$P$2)) *SIN(RADIANS(90-Table2249[[#This Row],[Latitude]])) *COS(RADIANS($Q$2-Table2249[[#This Row],[Longitude]]))) *3958.756</f>
        <v>17.893484581304001</v>
      </c>
      <c r="N363" s="5">
        <f>Table22[[#This Row],[Permit Approval Date]]-Table22[[#This Row],[Permit Submitted Date]]</f>
        <v>12</v>
      </c>
    </row>
    <row r="364" spans="1:14" hidden="1">
      <c r="A364" t="str">
        <f>"Norman"</f>
        <v>Norman</v>
      </c>
      <c r="B364">
        <v>0</v>
      </c>
      <c r="D364">
        <v>1</v>
      </c>
      <c r="E364">
        <v>18</v>
      </c>
      <c r="F364" s="1">
        <v>42797</v>
      </c>
      <c r="G364" s="1">
        <v>42807</v>
      </c>
      <c r="H364">
        <v>10</v>
      </c>
      <c r="I364">
        <v>47.74</v>
      </c>
      <c r="J364">
        <v>0</v>
      </c>
      <c r="K364">
        <v>35.212937899999993</v>
      </c>
      <c r="L364">
        <v>-97.306161599999996</v>
      </c>
      <c r="M364" s="5">
        <f>ACOS(COS(RADIANS(90-$P$2)) *COS(RADIANS(90-Table2249[[#This Row],[Latitude]])) +SIN(RADIANS(90-$P$2)) *SIN(RADIANS(90-Table2249[[#This Row],[Latitude]])) *COS(RADIANS($Q$2-Table2249[[#This Row],[Longitude]]))) *3958.756</f>
        <v>7.9433826566841148</v>
      </c>
      <c r="N364" s="5">
        <f>Table22[[#This Row],[Permit Approval Date]]-Table22[[#This Row],[Permit Submitted Date]]</f>
        <v>23</v>
      </c>
    </row>
    <row r="365" spans="1:14" hidden="1">
      <c r="A365" t="str">
        <f>"Norman"</f>
        <v>Norman</v>
      </c>
      <c r="B365">
        <v>1</v>
      </c>
      <c r="D365">
        <v>1</v>
      </c>
      <c r="E365">
        <v>18</v>
      </c>
      <c r="F365" s="1">
        <v>42808</v>
      </c>
      <c r="G365" s="1">
        <v>42822</v>
      </c>
      <c r="H365">
        <v>9</v>
      </c>
      <c r="I365">
        <v>66.92</v>
      </c>
      <c r="J365">
        <v>0</v>
      </c>
      <c r="K365">
        <v>35.260296100000005</v>
      </c>
      <c r="L365">
        <v>-96.546200200000015</v>
      </c>
      <c r="M365" s="5">
        <f>ACOS(COS(RADIANS(90-$P$2)) *COS(RADIANS(90-Table2249[[#This Row],[Latitude]])) +SIN(RADIANS(90-$P$2)) *SIN(RADIANS(90-Table2249[[#This Row],[Latitude]])) *COS(RADIANS($Q$2-Table2249[[#This Row],[Longitude]]))) *3958.756</f>
        <v>50.953960558140352</v>
      </c>
      <c r="N365" s="5">
        <f>Table22[[#This Row],[Permit Approval Date]]-Table22[[#This Row],[Permit Submitted Date]]</f>
        <v>0</v>
      </c>
    </row>
    <row r="366" spans="1:14" hidden="1">
      <c r="A366" t="str">
        <f>"Norman"</f>
        <v>Norman</v>
      </c>
      <c r="B366">
        <v>0</v>
      </c>
      <c r="D366">
        <v>1</v>
      </c>
      <c r="E366">
        <v>18</v>
      </c>
      <c r="F366" s="1">
        <v>42811</v>
      </c>
      <c r="G366" s="1">
        <v>42814</v>
      </c>
      <c r="H366">
        <v>4</v>
      </c>
      <c r="I366">
        <v>32.200000000000003</v>
      </c>
      <c r="J366">
        <v>0</v>
      </c>
      <c r="K366">
        <v>35.092937899999995</v>
      </c>
      <c r="L366">
        <v>-97.336161599999997</v>
      </c>
      <c r="M366" s="5">
        <f>ACOS(COS(RADIANS(90-$P$2)) *COS(RADIANS(90-Table2249[[#This Row],[Latitude]])) +SIN(RADIANS(90-$P$2)) *SIN(RADIANS(90-Table2249[[#This Row],[Latitude]])) *COS(RADIANS($Q$2-Table2249[[#This Row],[Longitude]]))) *3958.756</f>
        <v>10.001978842276545</v>
      </c>
      <c r="N366" s="5">
        <f>Table22[[#This Row],[Permit Approval Date]]-Table22[[#This Row],[Permit Submitted Date]]</f>
        <v>0</v>
      </c>
    </row>
    <row r="367" spans="1:14" hidden="1">
      <c r="A367" t="str">
        <f>"Norman"</f>
        <v>Norman</v>
      </c>
      <c r="B367">
        <v>0</v>
      </c>
      <c r="D367">
        <v>1</v>
      </c>
      <c r="E367">
        <v>18</v>
      </c>
      <c r="F367" s="1">
        <v>42814</v>
      </c>
      <c r="G367" s="1">
        <v>42824</v>
      </c>
      <c r="H367">
        <v>2</v>
      </c>
      <c r="I367">
        <v>12</v>
      </c>
      <c r="J367">
        <v>0</v>
      </c>
      <c r="K367">
        <v>35.212937899999993</v>
      </c>
      <c r="L367">
        <v>-97.576161600000006</v>
      </c>
      <c r="M367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367" s="5">
        <f>Table22[[#This Row],[Permit Approval Date]]-Table22[[#This Row],[Permit Submitted Date]]</f>
        <v>16</v>
      </c>
    </row>
    <row r="368" spans="1:14">
      <c r="A368" t="str">
        <f>"Norman"</f>
        <v>Norman</v>
      </c>
      <c r="B368">
        <v>1</v>
      </c>
      <c r="C368">
        <v>1</v>
      </c>
      <c r="D368">
        <v>1</v>
      </c>
      <c r="E368">
        <v>18</v>
      </c>
      <c r="F368" s="1">
        <v>42815</v>
      </c>
      <c r="G368" s="1">
        <v>42822</v>
      </c>
      <c r="H368">
        <v>16</v>
      </c>
      <c r="I368">
        <v>117.08</v>
      </c>
      <c r="J368">
        <v>10.029999999999999</v>
      </c>
      <c r="K368">
        <v>35.090296100000003</v>
      </c>
      <c r="L368">
        <v>-96.606200199999989</v>
      </c>
      <c r="M368" s="5">
        <f>ACOS(COS(RADIANS(90-$P$2)) *COS(RADIANS(90-Table2249[[#This Row],[Latitude]])) +SIN(RADIANS(90-$P$2)) *SIN(RADIANS(90-Table2249[[#This Row],[Latitude]])) *COS(RADIANS($Q$2-Table2249[[#This Row],[Longitude]]))) *3958.756</f>
        <v>48.148628110999439</v>
      </c>
      <c r="N368" s="5">
        <f>Table22[[#This Row],[Permit Approval Date]]-Table22[[#This Row],[Permit Submitted Date]]</f>
        <v>0</v>
      </c>
    </row>
    <row r="369" spans="1:14" hidden="1">
      <c r="A369" t="str">
        <f>"Norman"</f>
        <v>Norman</v>
      </c>
      <c r="B369">
        <v>1</v>
      </c>
      <c r="D369">
        <v>1</v>
      </c>
      <c r="E369">
        <v>18</v>
      </c>
      <c r="F369" s="1">
        <v>42817</v>
      </c>
      <c r="G369" s="1">
        <v>42839</v>
      </c>
      <c r="H369">
        <v>11</v>
      </c>
      <c r="I369">
        <v>77.92</v>
      </c>
      <c r="J369">
        <v>0.56999999999999995</v>
      </c>
      <c r="K369">
        <v>35.180556999999993</v>
      </c>
      <c r="L369">
        <v>-97.540181399999994</v>
      </c>
      <c r="M369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369" s="5">
        <f>Table22[[#This Row],[Permit Approval Date]]-Table22[[#This Row],[Permit Submitted Date]]</f>
        <v>6</v>
      </c>
    </row>
    <row r="370" spans="1:14" hidden="1">
      <c r="A370" t="str">
        <f>"Norman"</f>
        <v>Norman</v>
      </c>
      <c r="B370">
        <v>1</v>
      </c>
      <c r="D370">
        <v>1</v>
      </c>
      <c r="E370">
        <v>18</v>
      </c>
      <c r="F370" s="1">
        <v>42818</v>
      </c>
      <c r="G370" s="1">
        <v>42818</v>
      </c>
      <c r="H370">
        <v>5</v>
      </c>
      <c r="I370">
        <v>37.339999999999996</v>
      </c>
      <c r="J370">
        <v>0</v>
      </c>
      <c r="K370">
        <v>34.422937899999994</v>
      </c>
      <c r="L370">
        <v>-97.636161600000008</v>
      </c>
      <c r="M370" s="5">
        <f>ACOS(COS(RADIANS(90-$P$2)) *COS(RADIANS(90-Table2249[[#This Row],[Latitude]])) +SIN(RADIANS(90-$P$2)) *SIN(RADIANS(90-Table2249[[#This Row],[Latitude]])) *COS(RADIANS($Q$2-Table2249[[#This Row],[Longitude]]))) *3958.756</f>
        <v>55.16700963935876</v>
      </c>
      <c r="N370" s="5">
        <f>Table22[[#This Row],[Permit Approval Date]]-Table22[[#This Row],[Permit Submitted Date]]</f>
        <v>6</v>
      </c>
    </row>
    <row r="371" spans="1:14" hidden="1">
      <c r="A371" t="str">
        <f>"Norman"</f>
        <v>Norman</v>
      </c>
      <c r="B371">
        <v>1</v>
      </c>
      <c r="D371">
        <v>1</v>
      </c>
      <c r="E371">
        <v>18</v>
      </c>
      <c r="F371" s="1">
        <v>42823</v>
      </c>
      <c r="G371" s="1">
        <v>42846</v>
      </c>
      <c r="H371">
        <v>7</v>
      </c>
      <c r="I371">
        <v>52.27</v>
      </c>
      <c r="J371">
        <v>0</v>
      </c>
      <c r="K371">
        <v>34.958142000000002</v>
      </c>
      <c r="L371">
        <v>-97.245610999999997</v>
      </c>
      <c r="M371" s="5">
        <f>ACOS(COS(RADIANS(90-$P$2)) *COS(RADIANS(90-Table2249[[#This Row],[Latitude]])) +SIN(RADIANS(90-$P$2)) *SIN(RADIANS(90-Table2249[[#This Row],[Latitude]])) *COS(RADIANS($Q$2-Table2249[[#This Row],[Longitude]]))) *3958.756</f>
        <v>20.557428257570493</v>
      </c>
      <c r="N371" s="5">
        <f>Table22[[#This Row],[Permit Approval Date]]-Table22[[#This Row],[Permit Submitted Date]]</f>
        <v>7</v>
      </c>
    </row>
    <row r="372" spans="1:14" hidden="1">
      <c r="A372" t="str">
        <f>"Norman"</f>
        <v>Norman</v>
      </c>
      <c r="B372">
        <v>0</v>
      </c>
      <c r="D372">
        <v>1</v>
      </c>
      <c r="E372">
        <v>18</v>
      </c>
      <c r="F372" s="1">
        <v>42838</v>
      </c>
      <c r="G372" s="1">
        <v>42846</v>
      </c>
      <c r="H372">
        <v>3</v>
      </c>
      <c r="I372">
        <v>28.53</v>
      </c>
      <c r="J372">
        <v>0</v>
      </c>
      <c r="K372">
        <v>35.362937899999999</v>
      </c>
      <c r="L372">
        <v>-97.236161600000003</v>
      </c>
      <c r="M372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372" s="5">
        <f>Table22[[#This Row],[Permit Approval Date]]-Table22[[#This Row],[Permit Submitted Date]]</f>
        <v>7</v>
      </c>
    </row>
    <row r="373" spans="1:14" hidden="1">
      <c r="A373" t="str">
        <f>"Norman"</f>
        <v>Norman</v>
      </c>
      <c r="B373">
        <v>0</v>
      </c>
      <c r="D373">
        <v>1</v>
      </c>
      <c r="E373">
        <v>18</v>
      </c>
      <c r="F373" s="1">
        <v>42845</v>
      </c>
      <c r="G373" s="1">
        <v>42850</v>
      </c>
      <c r="H373">
        <v>4</v>
      </c>
      <c r="I373">
        <v>21.810000000000002</v>
      </c>
      <c r="J373">
        <v>6.73</v>
      </c>
      <c r="K373">
        <v>35.482937899999996</v>
      </c>
      <c r="L373">
        <v>-97.206161600000001</v>
      </c>
      <c r="M373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373" s="5">
        <f>Table22[[#This Row],[Permit Approval Date]]-Table22[[#This Row],[Permit Submitted Date]]</f>
        <v>4</v>
      </c>
    </row>
    <row r="374" spans="1:14" hidden="1">
      <c r="A374" t="str">
        <f>"Norman"</f>
        <v>Norman</v>
      </c>
      <c r="B374">
        <v>1</v>
      </c>
      <c r="D374">
        <v>1</v>
      </c>
      <c r="E374">
        <v>18</v>
      </c>
      <c r="F374" s="1">
        <v>42856</v>
      </c>
      <c r="G374" s="1">
        <v>42878</v>
      </c>
      <c r="H374">
        <v>4</v>
      </c>
      <c r="I374">
        <v>43.46</v>
      </c>
      <c r="J374">
        <v>0</v>
      </c>
      <c r="K374">
        <v>35.128142000000004</v>
      </c>
      <c r="L374">
        <v>-97.295610999999994</v>
      </c>
      <c r="M374" s="5">
        <f>ACOS(COS(RADIANS(90-$P$2)) *COS(RADIANS(90-Table2249[[#This Row],[Latitude]])) +SIN(RADIANS(90-$P$2)) *SIN(RADIANS(90-Table2249[[#This Row],[Latitude]])) *COS(RADIANS($Q$2-Table2249[[#This Row],[Longitude]]))) *3958.756</f>
        <v>10.086529621740086</v>
      </c>
      <c r="N374" s="5">
        <f>Table22[[#This Row],[Permit Approval Date]]-Table22[[#This Row],[Permit Submitted Date]]</f>
        <v>0</v>
      </c>
    </row>
    <row r="375" spans="1:14" hidden="1">
      <c r="A375" t="str">
        <f>"Norman"</f>
        <v>Norman</v>
      </c>
      <c r="B375">
        <v>0</v>
      </c>
      <c r="D375">
        <v>1</v>
      </c>
      <c r="E375">
        <v>18</v>
      </c>
      <c r="F375" s="1">
        <v>42859</v>
      </c>
      <c r="G375" s="1">
        <v>42859</v>
      </c>
      <c r="H375">
        <v>3</v>
      </c>
      <c r="I375">
        <v>24.970000000000002</v>
      </c>
      <c r="J375">
        <v>0</v>
      </c>
      <c r="K375">
        <v>35.082937899999997</v>
      </c>
      <c r="L375">
        <v>-97.616161599999998</v>
      </c>
      <c r="M375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375" s="5">
        <f>Table22[[#This Row],[Permit Approval Date]]-Table22[[#This Row],[Permit Submitted Date]]</f>
        <v>0</v>
      </c>
    </row>
    <row r="376" spans="1:14" hidden="1">
      <c r="A376" t="str">
        <f>"Norman"</f>
        <v>Norman</v>
      </c>
      <c r="B376">
        <v>0</v>
      </c>
      <c r="D376">
        <v>1</v>
      </c>
      <c r="E376">
        <v>18</v>
      </c>
      <c r="F376" s="1">
        <v>42866</v>
      </c>
      <c r="G376" s="1">
        <v>42866</v>
      </c>
      <c r="H376">
        <v>2</v>
      </c>
      <c r="I376">
        <v>24.95</v>
      </c>
      <c r="J376">
        <v>0</v>
      </c>
      <c r="K376">
        <v>35.232937899999996</v>
      </c>
      <c r="L376">
        <v>-97.006161599999999</v>
      </c>
      <c r="M376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376" s="5">
        <f>Table22[[#This Row],[Permit Approval Date]]-Table22[[#This Row],[Permit Submitted Date]]</f>
        <v>0</v>
      </c>
    </row>
    <row r="377" spans="1:14" hidden="1">
      <c r="A377" t="str">
        <f>"Norman"</f>
        <v>Norman</v>
      </c>
      <c r="B377">
        <v>0</v>
      </c>
      <c r="D377">
        <v>1</v>
      </c>
      <c r="E377">
        <v>18</v>
      </c>
      <c r="F377" s="1">
        <v>42893</v>
      </c>
      <c r="G377" s="1">
        <v>42893</v>
      </c>
      <c r="H377">
        <v>3</v>
      </c>
      <c r="I377">
        <v>9.2200000000000006</v>
      </c>
      <c r="J377">
        <v>0</v>
      </c>
      <c r="K377">
        <v>34.962937899999993</v>
      </c>
      <c r="L377">
        <v>-97.966161600000007</v>
      </c>
      <c r="M377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377" s="5">
        <f>Table22[[#This Row],[Permit Approval Date]]-Table22[[#This Row],[Permit Submitted Date]]</f>
        <v>7</v>
      </c>
    </row>
    <row r="378" spans="1:14">
      <c r="A378" t="str">
        <f>"Norman"</f>
        <v>Norman</v>
      </c>
      <c r="B378">
        <v>0</v>
      </c>
      <c r="C378">
        <v>1</v>
      </c>
      <c r="D378">
        <v>1</v>
      </c>
      <c r="E378">
        <v>18</v>
      </c>
      <c r="F378" s="1">
        <v>42895</v>
      </c>
      <c r="G378" s="1">
        <v>42895</v>
      </c>
      <c r="H378">
        <v>3</v>
      </c>
      <c r="I378">
        <v>18.05</v>
      </c>
      <c r="J378">
        <v>11.83</v>
      </c>
      <c r="K378">
        <v>35.232937899999996</v>
      </c>
      <c r="L378">
        <v>-97.006161599999999</v>
      </c>
      <c r="M378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378" s="5">
        <f>Table22[[#This Row],[Permit Approval Date]]-Table22[[#This Row],[Permit Submitted Date]]</f>
        <v>0</v>
      </c>
    </row>
    <row r="379" spans="1:14" hidden="1">
      <c r="A379" t="str">
        <f>"Norman"</f>
        <v>Norman</v>
      </c>
      <c r="B379">
        <v>0</v>
      </c>
      <c r="D379">
        <v>1</v>
      </c>
      <c r="E379">
        <v>18</v>
      </c>
      <c r="F379" s="1">
        <v>42901</v>
      </c>
      <c r="G379" s="1">
        <v>42901</v>
      </c>
      <c r="H379">
        <v>3</v>
      </c>
      <c r="I379">
        <v>32.020000000000003</v>
      </c>
      <c r="J379">
        <v>0</v>
      </c>
      <c r="K379">
        <v>35.232937899999996</v>
      </c>
      <c r="L379">
        <v>-97.006161599999999</v>
      </c>
      <c r="M379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379" s="5">
        <f>Table22[[#This Row],[Permit Approval Date]]-Table22[[#This Row],[Permit Submitted Date]]</f>
        <v>0</v>
      </c>
    </row>
    <row r="380" spans="1:14" hidden="1">
      <c r="A380" t="str">
        <f>"Norman"</f>
        <v>Norman</v>
      </c>
      <c r="B380">
        <v>1</v>
      </c>
      <c r="D380">
        <v>1</v>
      </c>
      <c r="E380">
        <v>18</v>
      </c>
      <c r="F380" s="1">
        <v>42913</v>
      </c>
      <c r="G380" s="1">
        <v>42934</v>
      </c>
      <c r="H380">
        <v>6</v>
      </c>
      <c r="I380">
        <v>58.52000000000001</v>
      </c>
      <c r="J380">
        <v>0</v>
      </c>
      <c r="K380">
        <v>35.208142000000002</v>
      </c>
      <c r="L380">
        <v>-97.335610999999986</v>
      </c>
      <c r="M380" s="5">
        <f>ACOS(COS(RADIANS(90-$P$2)) *COS(RADIANS(90-Table2249[[#This Row],[Latitude]])) +SIN(RADIANS(90-$P$2)) *SIN(RADIANS(90-Table2249[[#This Row],[Latitude]])) *COS(RADIANS($Q$2-Table2249[[#This Row],[Longitude]]))) *3958.756</f>
        <v>6.2685173478590626</v>
      </c>
      <c r="N380" s="5">
        <f>Table22[[#This Row],[Permit Approval Date]]-Table22[[#This Row],[Permit Submitted Date]]</f>
        <v>21</v>
      </c>
    </row>
    <row r="381" spans="1:14" hidden="1">
      <c r="A381" t="str">
        <f>"Norman"</f>
        <v>Norman</v>
      </c>
      <c r="B381">
        <v>0</v>
      </c>
      <c r="D381">
        <v>1</v>
      </c>
      <c r="E381">
        <v>18</v>
      </c>
      <c r="F381" s="1">
        <v>42922</v>
      </c>
      <c r="G381" s="1">
        <v>42934</v>
      </c>
      <c r="H381">
        <v>3</v>
      </c>
      <c r="I381">
        <v>23.919999999999998</v>
      </c>
      <c r="J381">
        <v>0</v>
      </c>
      <c r="K381">
        <v>35.362937899999999</v>
      </c>
      <c r="L381">
        <v>-97.116161599999998</v>
      </c>
      <c r="M381" s="5">
        <f>ACOS(COS(RADIANS(90-$P$2)) *COS(RADIANS(90-Table2249[[#This Row],[Latitude]])) +SIN(RADIANS(90-$P$2)) *SIN(RADIANS(90-Table2249[[#This Row],[Latitude]])) *COS(RADIANS($Q$2-Table2249[[#This Row],[Longitude]]))) *3958.756</f>
        <v>21.560319683425128</v>
      </c>
      <c r="N381" s="5">
        <f>Table22[[#This Row],[Permit Approval Date]]-Table22[[#This Row],[Permit Submitted Date]]</f>
        <v>6</v>
      </c>
    </row>
    <row r="382" spans="1:14" hidden="1">
      <c r="A382" t="str">
        <f>"Norman"</f>
        <v>Norman</v>
      </c>
      <c r="B382">
        <v>0</v>
      </c>
      <c r="D382">
        <v>1</v>
      </c>
      <c r="E382">
        <v>18</v>
      </c>
      <c r="F382" s="1">
        <v>42929</v>
      </c>
      <c r="G382" s="1">
        <v>42934</v>
      </c>
      <c r="H382">
        <v>6</v>
      </c>
      <c r="I382">
        <v>52.269999999999996</v>
      </c>
      <c r="J382">
        <v>0</v>
      </c>
      <c r="K382">
        <v>35.332937899999997</v>
      </c>
      <c r="L382">
        <v>-97.326161600000006</v>
      </c>
      <c r="M382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382" s="5">
        <f>Table22[[#This Row],[Permit Approval Date]]-Table22[[#This Row],[Permit Submitted Date]]</f>
        <v>0</v>
      </c>
    </row>
    <row r="383" spans="1:14" hidden="1">
      <c r="A383" t="str">
        <f>"Norman"</f>
        <v>Norman</v>
      </c>
      <c r="B383">
        <v>1</v>
      </c>
      <c r="D383">
        <v>1</v>
      </c>
      <c r="E383">
        <v>18</v>
      </c>
      <c r="F383" s="1">
        <v>42933</v>
      </c>
      <c r="G383" s="1">
        <v>42957</v>
      </c>
      <c r="H383">
        <v>8</v>
      </c>
      <c r="I383">
        <v>70.180000000000007</v>
      </c>
      <c r="J383">
        <v>0</v>
      </c>
      <c r="K383">
        <v>35.1802961</v>
      </c>
      <c r="L383">
        <v>-96.506200199999995</v>
      </c>
      <c r="M383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383" s="5">
        <f>Table22[[#This Row],[Permit Approval Date]]-Table22[[#This Row],[Permit Submitted Date]]</f>
        <v>0</v>
      </c>
    </row>
    <row r="384" spans="1:14" hidden="1">
      <c r="A384" t="str">
        <f>"Norman"</f>
        <v>Norman</v>
      </c>
      <c r="B384">
        <v>0</v>
      </c>
      <c r="D384">
        <v>1</v>
      </c>
      <c r="E384">
        <v>18</v>
      </c>
      <c r="F384" s="1">
        <v>42934</v>
      </c>
      <c r="G384" s="1">
        <v>42936</v>
      </c>
      <c r="H384">
        <v>4</v>
      </c>
      <c r="I384">
        <v>32.14</v>
      </c>
      <c r="J384">
        <v>0</v>
      </c>
      <c r="K384">
        <v>35.022937899999995</v>
      </c>
      <c r="L384">
        <v>-97.396161599999999</v>
      </c>
      <c r="M384" s="5">
        <f>ACOS(COS(RADIANS(90-$P$2)) *COS(RADIANS(90-Table2249[[#This Row],[Latitude]])) +SIN(RADIANS(90-$P$2)) *SIN(RADIANS(90-Table2249[[#This Row],[Latitude]])) *COS(RADIANS($Q$2-Table2249[[#This Row],[Longitude]]))) *3958.756</f>
        <v>12.970525111871465</v>
      </c>
      <c r="N384" s="5">
        <f>Table22[[#This Row],[Permit Approval Date]]-Table22[[#This Row],[Permit Submitted Date]]</f>
        <v>3</v>
      </c>
    </row>
    <row r="385" spans="1:14">
      <c r="A385" t="str">
        <f>"Norman"</f>
        <v>Norman</v>
      </c>
      <c r="B385">
        <v>1</v>
      </c>
      <c r="C385">
        <v>1</v>
      </c>
      <c r="D385">
        <v>1</v>
      </c>
      <c r="E385">
        <v>18</v>
      </c>
      <c r="F385" s="1">
        <v>42937</v>
      </c>
      <c r="G385" s="1">
        <v>42937</v>
      </c>
      <c r="H385">
        <v>8</v>
      </c>
      <c r="I385">
        <v>60.000000000000007</v>
      </c>
      <c r="J385">
        <v>7.77</v>
      </c>
      <c r="K385">
        <v>35.260556999999999</v>
      </c>
      <c r="L385">
        <v>-97.540181399999994</v>
      </c>
      <c r="M385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385" s="5">
        <f>Table22[[#This Row],[Permit Approval Date]]-Table22[[#This Row],[Permit Submitted Date]]</f>
        <v>0</v>
      </c>
    </row>
    <row r="386" spans="1:14" hidden="1">
      <c r="A386" t="str">
        <f>"Norman"</f>
        <v>Norman</v>
      </c>
      <c r="B386">
        <v>0</v>
      </c>
      <c r="D386">
        <v>1</v>
      </c>
      <c r="E386">
        <v>18</v>
      </c>
      <c r="F386" s="1">
        <v>42941</v>
      </c>
      <c r="G386" s="1">
        <v>42941</v>
      </c>
      <c r="H386">
        <v>10</v>
      </c>
      <c r="I386">
        <v>88.08</v>
      </c>
      <c r="J386">
        <v>0</v>
      </c>
      <c r="K386">
        <v>35.232937899999996</v>
      </c>
      <c r="L386">
        <v>-97.006161599999999</v>
      </c>
      <c r="M386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386" s="5">
        <f>Table22[[#This Row],[Permit Approval Date]]-Table22[[#This Row],[Permit Submitted Date]]</f>
        <v>0</v>
      </c>
    </row>
    <row r="387" spans="1:14">
      <c r="A387" t="str">
        <f>"Norman"</f>
        <v>Norman</v>
      </c>
      <c r="B387">
        <v>1</v>
      </c>
      <c r="C387">
        <v>1</v>
      </c>
      <c r="D387">
        <v>1</v>
      </c>
      <c r="E387">
        <v>18</v>
      </c>
      <c r="F387" s="1">
        <v>42943</v>
      </c>
      <c r="G387" s="1">
        <v>42961</v>
      </c>
      <c r="H387">
        <v>7</v>
      </c>
      <c r="I387">
        <v>50.9</v>
      </c>
      <c r="J387">
        <v>21.99</v>
      </c>
      <c r="K387">
        <v>35.434735699999997</v>
      </c>
      <c r="L387">
        <v>-97.451802700000002</v>
      </c>
      <c r="M387" s="5">
        <f>ACOS(COS(RADIANS(90-$P$2)) *COS(RADIANS(90-Table2249[[#This Row],[Latitude]])) +SIN(RADIANS(90-$P$2)) *SIN(RADIANS(90-Table2249[[#This Row],[Latitude]])) *COS(RADIANS($Q$2-Table2249[[#This Row],[Longitude]]))) *3958.756</f>
        <v>15.802045373626452</v>
      </c>
      <c r="N387" s="5">
        <f>Table22[[#This Row],[Permit Approval Date]]-Table22[[#This Row],[Permit Submitted Date]]</f>
        <v>0</v>
      </c>
    </row>
    <row r="388" spans="1:14" hidden="1">
      <c r="A388" t="str">
        <f>"Norman"</f>
        <v>Norman</v>
      </c>
      <c r="B388">
        <v>1</v>
      </c>
      <c r="D388">
        <v>1</v>
      </c>
      <c r="E388">
        <v>18</v>
      </c>
      <c r="F388" s="1">
        <v>42947</v>
      </c>
      <c r="G388" s="1">
        <v>42948</v>
      </c>
      <c r="H388">
        <v>4</v>
      </c>
      <c r="I388">
        <v>43.77</v>
      </c>
      <c r="J388">
        <v>0</v>
      </c>
      <c r="K388">
        <v>35.271928299999999</v>
      </c>
      <c r="L388">
        <v>-97.1065246</v>
      </c>
      <c r="M388" s="5">
        <f>ACOS(COS(RADIANS(90-$P$2)) *COS(RADIANS(90-Table2249[[#This Row],[Latitude]])) +SIN(RADIANS(90-$P$2)) *SIN(RADIANS(90-Table2249[[#This Row],[Latitude]])) *COS(RADIANS($Q$2-Table2249[[#This Row],[Longitude]]))) *3958.756</f>
        <v>19.724315820274992</v>
      </c>
      <c r="N388" s="5">
        <f>Table22[[#This Row],[Permit Approval Date]]-Table22[[#This Row],[Permit Submitted Date]]</f>
        <v>3</v>
      </c>
    </row>
    <row r="389" spans="1:14" hidden="1">
      <c r="A389" t="str">
        <f>"Norman"</f>
        <v>Norman</v>
      </c>
      <c r="B389">
        <v>0</v>
      </c>
      <c r="D389">
        <v>1</v>
      </c>
      <c r="E389">
        <v>18</v>
      </c>
      <c r="F389" s="1">
        <v>42957</v>
      </c>
      <c r="G389" s="1">
        <v>42957</v>
      </c>
      <c r="H389">
        <v>3</v>
      </c>
      <c r="I389">
        <v>19.260000000000002</v>
      </c>
      <c r="J389">
        <v>0</v>
      </c>
      <c r="K389">
        <v>35.102937899999993</v>
      </c>
      <c r="L389">
        <v>-97.756161599999999</v>
      </c>
      <c r="M389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389" s="5">
        <f>Table22[[#This Row],[Permit Approval Date]]-Table22[[#This Row],[Permit Submitted Date]]</f>
        <v>12</v>
      </c>
    </row>
    <row r="390" spans="1:14" hidden="1">
      <c r="A390" t="str">
        <f>"Norman"</f>
        <v>Norman</v>
      </c>
      <c r="B390">
        <v>1</v>
      </c>
      <c r="D390">
        <v>1</v>
      </c>
      <c r="E390">
        <v>18</v>
      </c>
      <c r="F390" s="1">
        <v>42961</v>
      </c>
      <c r="G390" s="1">
        <v>42961</v>
      </c>
      <c r="H390">
        <v>5</v>
      </c>
      <c r="I390">
        <v>57.43</v>
      </c>
      <c r="J390">
        <v>0</v>
      </c>
      <c r="K390">
        <v>34.4732056</v>
      </c>
      <c r="L390">
        <v>-97.128782399999992</v>
      </c>
      <c r="M390" s="5">
        <f>ACOS(COS(RADIANS(90-$P$2)) *COS(RADIANS(90-Table2249[[#This Row],[Latitude]])) +SIN(RADIANS(90-$P$2)) *SIN(RADIANS(90-Table2249[[#This Row],[Latitude]])) *COS(RADIANS($Q$2-Table2249[[#This Row],[Longitude]]))) *3958.756</f>
        <v>53.748095903156283</v>
      </c>
      <c r="N390" s="5">
        <f>Table22[[#This Row],[Permit Approval Date]]-Table22[[#This Row],[Permit Submitted Date]]</f>
        <v>0</v>
      </c>
    </row>
    <row r="391" spans="1:14" hidden="1">
      <c r="A391" t="str">
        <f>"Norman"</f>
        <v>Norman</v>
      </c>
      <c r="B391">
        <v>0</v>
      </c>
      <c r="D391">
        <v>1</v>
      </c>
      <c r="E391">
        <v>18</v>
      </c>
      <c r="F391" s="1">
        <v>42961</v>
      </c>
      <c r="G391" s="1">
        <v>42961</v>
      </c>
      <c r="H391">
        <v>3</v>
      </c>
      <c r="I391">
        <v>9.5</v>
      </c>
      <c r="J391">
        <v>5.32</v>
      </c>
      <c r="K391">
        <v>36.452937899999995</v>
      </c>
      <c r="L391">
        <v>-97.7861616</v>
      </c>
      <c r="M391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391" s="5">
        <f>Table22[[#This Row],[Permit Approval Date]]-Table22[[#This Row],[Permit Submitted Date]]</f>
        <v>0</v>
      </c>
    </row>
    <row r="392" spans="1:14" hidden="1">
      <c r="A392" t="str">
        <f>"Norman"</f>
        <v>Norman</v>
      </c>
      <c r="B392">
        <v>1</v>
      </c>
      <c r="D392">
        <v>1</v>
      </c>
      <c r="E392">
        <v>18</v>
      </c>
      <c r="F392" s="1">
        <v>42962</v>
      </c>
      <c r="G392" s="1">
        <v>42962</v>
      </c>
      <c r="H392">
        <v>7</v>
      </c>
      <c r="I392">
        <v>56.89</v>
      </c>
      <c r="J392">
        <v>3.5</v>
      </c>
      <c r="K392">
        <v>35.803925</v>
      </c>
      <c r="L392">
        <v>-97.199213999999998</v>
      </c>
      <c r="M392" s="5">
        <f>ACOS(COS(RADIANS(90-$P$2)) *COS(RADIANS(90-Table2249[[#This Row],[Latitude]])) +SIN(RADIANS(90-$P$2)) *SIN(RADIANS(90-Table2249[[#This Row],[Latitude]])) *COS(RADIANS($Q$2-Table2249[[#This Row],[Longitude]]))) *3958.756</f>
        <v>43.588761577956291</v>
      </c>
      <c r="N392" s="5">
        <f>Table22[[#This Row],[Permit Approval Date]]-Table22[[#This Row],[Permit Submitted Date]]</f>
        <v>4</v>
      </c>
    </row>
    <row r="393" spans="1:14" hidden="1">
      <c r="A393" t="str">
        <f>"Norman"</f>
        <v>Norman</v>
      </c>
      <c r="B393">
        <v>1</v>
      </c>
      <c r="D393">
        <v>1</v>
      </c>
      <c r="E393">
        <v>18</v>
      </c>
      <c r="F393" s="1">
        <v>42968</v>
      </c>
      <c r="G393" s="1">
        <v>42970</v>
      </c>
      <c r="H393">
        <v>5</v>
      </c>
      <c r="I393">
        <v>42.010000000000005</v>
      </c>
      <c r="J393">
        <v>0</v>
      </c>
      <c r="K393">
        <v>35.252431399999999</v>
      </c>
      <c r="L393">
        <v>-97.613839600000006</v>
      </c>
      <c r="M393" s="5">
        <f>ACOS(COS(RADIANS(90-$P$2)) *COS(RADIANS(90-Table2249[[#This Row],[Latitude]])) +SIN(RADIANS(90-$P$2)) *SIN(RADIANS(90-Table2249[[#This Row],[Latitude]])) *COS(RADIANS($Q$2-Table2249[[#This Row],[Longitude]]))) *3958.756</f>
        <v>9.9665656043395057</v>
      </c>
      <c r="N393" s="5">
        <f>Table22[[#This Row],[Permit Approval Date]]-Table22[[#This Row],[Permit Submitted Date]]</f>
        <v>0</v>
      </c>
    </row>
    <row r="394" spans="1:14" hidden="1">
      <c r="A394" t="str">
        <f>"Norman"</f>
        <v>Norman</v>
      </c>
      <c r="B394">
        <v>1</v>
      </c>
      <c r="D394">
        <v>1</v>
      </c>
      <c r="E394">
        <v>18</v>
      </c>
      <c r="F394" s="1">
        <v>42972</v>
      </c>
      <c r="G394" s="1">
        <v>42977</v>
      </c>
      <c r="H394">
        <v>2</v>
      </c>
      <c r="I394">
        <v>16.920000000000002</v>
      </c>
      <c r="J394">
        <v>0</v>
      </c>
      <c r="K394">
        <v>35.261928299999994</v>
      </c>
      <c r="L394">
        <v>-96.956524599999995</v>
      </c>
      <c r="M394" s="5">
        <f>ACOS(COS(RADIANS(90-$P$2)) *COS(RADIANS(90-Table2249[[#This Row],[Latitude]])) +SIN(RADIANS(90-$P$2)) *SIN(RADIANS(90-Table2249[[#This Row],[Latitude]])) *COS(RADIANS($Q$2-Table2249[[#This Row],[Longitude]]))) *3958.756</f>
        <v>27.926728258825992</v>
      </c>
      <c r="N394" s="5">
        <f>Table22[[#This Row],[Permit Approval Date]]-Table22[[#This Row],[Permit Submitted Date]]</f>
        <v>0</v>
      </c>
    </row>
    <row r="395" spans="1:14" hidden="1">
      <c r="A395" t="str">
        <f>"Norman"</f>
        <v>Norman</v>
      </c>
      <c r="B395">
        <v>0</v>
      </c>
      <c r="D395">
        <v>1</v>
      </c>
      <c r="E395">
        <v>18</v>
      </c>
      <c r="F395" s="1">
        <v>42975</v>
      </c>
      <c r="G395" s="1">
        <v>42978</v>
      </c>
      <c r="H395">
        <v>4</v>
      </c>
      <c r="I395">
        <v>36.24</v>
      </c>
      <c r="J395">
        <v>0</v>
      </c>
      <c r="K395">
        <v>35.262937899999997</v>
      </c>
      <c r="L395">
        <v>-97.316161600000001</v>
      </c>
      <c r="M395" s="5">
        <f>ACOS(COS(RADIANS(90-$P$2)) *COS(RADIANS(90-Table2249[[#This Row],[Latitude]])) +SIN(RADIANS(90-$P$2)) *SIN(RADIANS(90-Table2249[[#This Row],[Latitude]])) *COS(RADIANS($Q$2-Table2249[[#This Row],[Longitude]]))) *3958.756</f>
        <v>8.3452968784445485</v>
      </c>
      <c r="N395" s="5">
        <f>Table22[[#This Row],[Permit Approval Date]]-Table22[[#This Row],[Permit Submitted Date]]</f>
        <v>0</v>
      </c>
    </row>
    <row r="396" spans="1:14">
      <c r="A396" t="str">
        <f>"Norman"</f>
        <v>Norman</v>
      </c>
      <c r="B396">
        <v>1</v>
      </c>
      <c r="C396">
        <v>1</v>
      </c>
      <c r="D396">
        <v>1</v>
      </c>
      <c r="E396">
        <v>18</v>
      </c>
      <c r="F396" s="1">
        <v>42978</v>
      </c>
      <c r="G396" s="1">
        <v>42978</v>
      </c>
      <c r="H396">
        <v>14</v>
      </c>
      <c r="I396">
        <v>68.599999999999994</v>
      </c>
      <c r="J396">
        <v>29.5</v>
      </c>
      <c r="K396">
        <v>35.244834499999996</v>
      </c>
      <c r="L396">
        <v>-97.040178399999988</v>
      </c>
      <c r="M396" s="5">
        <f>ACOS(COS(RADIANS(90-$P$2)) *COS(RADIANS(90-Table2249[[#This Row],[Latitude]])) +SIN(RADIANS(90-$P$2)) *SIN(RADIANS(90-Table2249[[#This Row],[Latitude]])) *COS(RADIANS($Q$2-Table2249[[#This Row],[Longitude]]))) *3958.756</f>
        <v>23.09595991138977</v>
      </c>
      <c r="N396" s="5">
        <f>Table22[[#This Row],[Permit Approval Date]]-Table22[[#This Row],[Permit Submitted Date]]</f>
        <v>0</v>
      </c>
    </row>
    <row r="397" spans="1:14">
      <c r="A397" t="str">
        <f>"Norman"</f>
        <v>Norman</v>
      </c>
      <c r="B397">
        <v>1</v>
      </c>
      <c r="C397">
        <v>1</v>
      </c>
      <c r="D397">
        <v>1</v>
      </c>
      <c r="E397">
        <v>18</v>
      </c>
      <c r="F397" s="1">
        <v>42979</v>
      </c>
      <c r="G397" s="1">
        <v>42979</v>
      </c>
      <c r="H397">
        <v>8</v>
      </c>
      <c r="I397">
        <v>48.28</v>
      </c>
      <c r="J397">
        <v>20.82</v>
      </c>
      <c r="K397">
        <v>35.2157731</v>
      </c>
      <c r="L397">
        <v>-97.454911899999999</v>
      </c>
      <c r="M397" s="5">
        <f>ACOS(COS(RADIANS(90-$P$2)) *COS(RADIANS(90-Table2249[[#This Row],[Latitude]])) +SIN(RADIANS(90-$P$2)) *SIN(RADIANS(90-Table2249[[#This Row],[Latitude]])) *COS(RADIANS($Q$2-Table2249[[#This Row],[Longitude]]))) *3958.756</f>
        <v>0.81775147015827876</v>
      </c>
      <c r="N397" s="5">
        <f>Table22[[#This Row],[Permit Approval Date]]-Table22[[#This Row],[Permit Submitted Date]]</f>
        <v>3</v>
      </c>
    </row>
    <row r="398" spans="1:14" hidden="1">
      <c r="A398" t="str">
        <f>"Norman"</f>
        <v>Norman</v>
      </c>
      <c r="B398">
        <v>1</v>
      </c>
      <c r="D398">
        <v>1</v>
      </c>
      <c r="E398">
        <v>18</v>
      </c>
      <c r="F398" s="1">
        <v>42985</v>
      </c>
      <c r="G398" s="1">
        <v>43003</v>
      </c>
      <c r="H398">
        <v>6</v>
      </c>
      <c r="I398">
        <v>53.629999999999995</v>
      </c>
      <c r="J398">
        <v>0</v>
      </c>
      <c r="K398">
        <v>34.978141999999998</v>
      </c>
      <c r="L398">
        <v>-97.20561099999999</v>
      </c>
      <c r="M398" s="5">
        <f>ACOS(COS(RADIANS(90-$P$2)) *COS(RADIANS(90-Table2249[[#This Row],[Latitude]])) +SIN(RADIANS(90-$P$2)) *SIN(RADIANS(90-Table2249[[#This Row],[Latitude]])) *COS(RADIANS($Q$2-Table2249[[#This Row],[Longitude]]))) *3958.756</f>
        <v>20.824309149582572</v>
      </c>
      <c r="N398" s="5">
        <f>Table22[[#This Row],[Permit Approval Date]]-Table22[[#This Row],[Permit Submitted Date]]</f>
        <v>6</v>
      </c>
    </row>
    <row r="399" spans="1:14">
      <c r="A399" t="str">
        <f>"Norman"</f>
        <v>Norman</v>
      </c>
      <c r="B399">
        <v>1</v>
      </c>
      <c r="C399">
        <v>1</v>
      </c>
      <c r="D399">
        <v>1</v>
      </c>
      <c r="E399">
        <v>18</v>
      </c>
      <c r="F399" s="1">
        <v>42985</v>
      </c>
      <c r="G399" s="1">
        <v>43004</v>
      </c>
      <c r="H399">
        <v>5</v>
      </c>
      <c r="I399">
        <v>26.33</v>
      </c>
      <c r="J399">
        <v>12</v>
      </c>
      <c r="K399">
        <v>35.060296100000002</v>
      </c>
      <c r="L399">
        <v>-96.696200199999993</v>
      </c>
      <c r="M399" s="5">
        <f>ACOS(COS(RADIANS(90-$P$2)) *COS(RADIANS(90-Table2249[[#This Row],[Latitude]])) +SIN(RADIANS(90-$P$2)) *SIN(RADIANS(90-Table2249[[#This Row],[Latitude]])) *COS(RADIANS($Q$2-Table2249[[#This Row],[Longitude]]))) *3958.756</f>
        <v>43.58256694746234</v>
      </c>
      <c r="N399" s="5">
        <f>Table22[[#This Row],[Permit Approval Date]]-Table22[[#This Row],[Permit Submitted Date]]</f>
        <v>9</v>
      </c>
    </row>
    <row r="400" spans="1:14" hidden="1">
      <c r="A400" t="str">
        <f>"Norman"</f>
        <v>Norman</v>
      </c>
      <c r="B400">
        <v>0</v>
      </c>
      <c r="D400">
        <v>1</v>
      </c>
      <c r="E400">
        <v>18</v>
      </c>
      <c r="F400" s="1">
        <v>42992</v>
      </c>
      <c r="G400" s="1">
        <v>42992</v>
      </c>
      <c r="H400">
        <v>7</v>
      </c>
      <c r="I400">
        <v>52.550000000000004</v>
      </c>
      <c r="J400">
        <v>0</v>
      </c>
      <c r="K400">
        <v>35.232937899999996</v>
      </c>
      <c r="L400">
        <v>-97.006161599999999</v>
      </c>
      <c r="M400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400" s="5">
        <f>Table22[[#This Row],[Permit Approval Date]]-Table22[[#This Row],[Permit Submitted Date]]</f>
        <v>0</v>
      </c>
    </row>
    <row r="401" spans="1:14" hidden="1">
      <c r="A401" t="str">
        <f>"Norman"</f>
        <v>Norman</v>
      </c>
      <c r="B401">
        <v>1</v>
      </c>
      <c r="D401">
        <v>2</v>
      </c>
      <c r="E401">
        <v>18</v>
      </c>
      <c r="F401" s="1">
        <v>42993</v>
      </c>
      <c r="G401" s="1">
        <v>42993</v>
      </c>
      <c r="H401">
        <v>8</v>
      </c>
      <c r="I401">
        <v>61.949999999999996</v>
      </c>
      <c r="J401">
        <v>1</v>
      </c>
      <c r="K401">
        <v>35.440556999999998</v>
      </c>
      <c r="L401">
        <v>-97.650181400000008</v>
      </c>
      <c r="M401" s="5">
        <f>ACOS(COS(RADIANS(90-$P$2)) *COS(RADIANS(90-Table2249[[#This Row],[Latitude]])) +SIN(RADIANS(90-$P$2)) *SIN(RADIANS(90-Table2249[[#This Row],[Latitude]])) *COS(RADIANS($Q$2-Table2249[[#This Row],[Longitude]]))) *3958.756</f>
        <v>19.853895442695702</v>
      </c>
      <c r="N401" s="5">
        <f>Table22[[#This Row],[Permit Approval Date]]-Table22[[#This Row],[Permit Submitted Date]]</f>
        <v>11</v>
      </c>
    </row>
    <row r="402" spans="1:14" hidden="1">
      <c r="A402" t="str">
        <f>"Norman"</f>
        <v>Norman</v>
      </c>
      <c r="B402">
        <v>1</v>
      </c>
      <c r="D402">
        <v>1</v>
      </c>
      <c r="E402">
        <v>18</v>
      </c>
      <c r="F402" s="1">
        <v>42997</v>
      </c>
      <c r="G402" s="1">
        <v>42997</v>
      </c>
      <c r="H402">
        <v>6</v>
      </c>
      <c r="I402">
        <v>51.95</v>
      </c>
      <c r="J402">
        <v>0</v>
      </c>
      <c r="K402">
        <v>34.845301499999998</v>
      </c>
      <c r="L402">
        <v>-97.436652800000005</v>
      </c>
      <c r="M402" s="5">
        <f>ACOS(COS(RADIANS(90-$P$2)) *COS(RADIANS(90-Table2249[[#This Row],[Latitude]])) +SIN(RADIANS(90-$P$2)) *SIN(RADIANS(90-Table2249[[#This Row],[Latitude]])) *COS(RADIANS($Q$2-Table2249[[#This Row],[Longitude]]))) *3958.756</f>
        <v>24.933003935635984</v>
      </c>
      <c r="N402" s="5">
        <f>Table22[[#This Row],[Permit Approval Date]]-Table22[[#This Row],[Permit Submitted Date]]</f>
        <v>12</v>
      </c>
    </row>
    <row r="403" spans="1:14" hidden="1">
      <c r="A403" t="str">
        <f>"Norman"</f>
        <v>Norman</v>
      </c>
      <c r="B403">
        <v>1</v>
      </c>
      <c r="D403">
        <v>1</v>
      </c>
      <c r="E403">
        <v>18</v>
      </c>
      <c r="F403" s="1">
        <v>42997</v>
      </c>
      <c r="G403" s="1">
        <v>43004</v>
      </c>
      <c r="H403">
        <v>4</v>
      </c>
      <c r="I403">
        <v>42.28</v>
      </c>
      <c r="J403">
        <v>0</v>
      </c>
      <c r="K403">
        <v>35.233924999999999</v>
      </c>
      <c r="L403">
        <v>-97.269214000000005</v>
      </c>
      <c r="M403" s="5">
        <f>ACOS(COS(RADIANS(90-$P$2)) *COS(RADIANS(90-Table2249[[#This Row],[Latitude]])) +SIN(RADIANS(90-$P$2)) *SIN(RADIANS(90-Table2249[[#This Row],[Latitude]])) *COS(RADIANS($Q$2-Table2249[[#This Row],[Longitude]]))) *3958.756</f>
        <v>10.196972675987457</v>
      </c>
      <c r="N403" s="5">
        <f>Table22[[#This Row],[Permit Approval Date]]-Table22[[#This Row],[Permit Submitted Date]]</f>
        <v>11</v>
      </c>
    </row>
    <row r="404" spans="1:14" hidden="1">
      <c r="A404" t="str">
        <f>"Norman"</f>
        <v>Norman</v>
      </c>
      <c r="B404">
        <v>1</v>
      </c>
      <c r="D404">
        <v>1</v>
      </c>
      <c r="E404">
        <v>18</v>
      </c>
      <c r="F404" s="1">
        <v>43000</v>
      </c>
      <c r="G404" s="1">
        <v>43003</v>
      </c>
      <c r="H404">
        <v>6</v>
      </c>
      <c r="I404">
        <v>58.289999999999992</v>
      </c>
      <c r="J404">
        <v>0</v>
      </c>
      <c r="K404">
        <v>35.158142000000005</v>
      </c>
      <c r="L404">
        <v>-97.145610999999988</v>
      </c>
      <c r="M404" s="5">
        <f>ACOS(COS(RADIANS(90-$P$2)) *COS(RADIANS(90-Table2249[[#This Row],[Latitude]])) +SIN(RADIANS(90-$P$2)) *SIN(RADIANS(90-Table2249[[#This Row],[Latitude]])) *COS(RADIANS($Q$2-Table2249[[#This Row],[Longitude]]))) *3958.756</f>
        <v>17.317968646855981</v>
      </c>
      <c r="N404" s="5">
        <f>Table22[[#This Row],[Permit Approval Date]]-Table22[[#This Row],[Permit Submitted Date]]</f>
        <v>0</v>
      </c>
    </row>
    <row r="405" spans="1:14" hidden="1">
      <c r="A405" t="str">
        <f>"Norman"</f>
        <v>Norman</v>
      </c>
      <c r="B405">
        <v>1</v>
      </c>
      <c r="D405">
        <v>1</v>
      </c>
      <c r="E405">
        <v>18</v>
      </c>
      <c r="F405" s="1">
        <v>43005</v>
      </c>
      <c r="G405" s="1">
        <v>43018</v>
      </c>
      <c r="H405">
        <v>6</v>
      </c>
      <c r="I405">
        <v>48.95</v>
      </c>
      <c r="J405">
        <v>0</v>
      </c>
      <c r="K405">
        <v>35.118141999999999</v>
      </c>
      <c r="L405">
        <v>-97.395610999999988</v>
      </c>
      <c r="M405" s="5">
        <f>ACOS(COS(RADIANS(90-$P$2)) *COS(RADIANS(90-Table2249[[#This Row],[Latitude]])) +SIN(RADIANS(90-$P$2)) *SIN(RADIANS(90-Table2249[[#This Row],[Latitude]])) *COS(RADIANS($Q$2-Table2249[[#This Row],[Longitude]]))) *3958.756</f>
        <v>6.7237700643746559</v>
      </c>
      <c r="N405" s="5">
        <f>Table22[[#This Row],[Permit Approval Date]]-Table22[[#This Row],[Permit Submitted Date]]</f>
        <v>11</v>
      </c>
    </row>
    <row r="406" spans="1:14" hidden="1">
      <c r="A406" t="str">
        <f>"Norman"</f>
        <v>Norman</v>
      </c>
      <c r="B406">
        <v>1</v>
      </c>
      <c r="D406">
        <v>1</v>
      </c>
      <c r="E406">
        <v>18</v>
      </c>
      <c r="F406" s="1">
        <v>43007</v>
      </c>
      <c r="G406" s="1">
        <v>43014</v>
      </c>
      <c r="H406">
        <v>4</v>
      </c>
      <c r="I406">
        <v>33.299999999999997</v>
      </c>
      <c r="J406">
        <v>0</v>
      </c>
      <c r="K406">
        <v>35.108142000000001</v>
      </c>
      <c r="L406">
        <v>-97.325610999999995</v>
      </c>
      <c r="M406" s="5">
        <f>ACOS(COS(RADIANS(90-$P$2)) *COS(RADIANS(90-Table2249[[#This Row],[Latitude]])) +SIN(RADIANS(90-$P$2)) *SIN(RADIANS(90-Table2249[[#This Row],[Latitude]])) *COS(RADIANS($Q$2-Table2249[[#This Row],[Longitude]]))) *3958.756</f>
        <v>9.6179996795149965</v>
      </c>
      <c r="N406" s="5">
        <f>Table22[[#This Row],[Permit Approval Date]]-Table22[[#This Row],[Permit Submitted Date]]</f>
        <v>0</v>
      </c>
    </row>
    <row r="407" spans="1:14">
      <c r="A407" t="str">
        <f>"Norman"</f>
        <v>Norman</v>
      </c>
      <c r="B407">
        <v>0</v>
      </c>
      <c r="C407">
        <v>1</v>
      </c>
      <c r="D407">
        <v>1</v>
      </c>
      <c r="E407">
        <v>18</v>
      </c>
      <c r="F407" s="1">
        <v>43010</v>
      </c>
      <c r="G407" s="1">
        <v>43010</v>
      </c>
      <c r="H407">
        <v>5</v>
      </c>
      <c r="I407">
        <v>26.2</v>
      </c>
      <c r="J407">
        <v>21.7</v>
      </c>
      <c r="K407">
        <v>35.422937899999994</v>
      </c>
      <c r="L407">
        <v>-97.106161600000007</v>
      </c>
      <c r="M407" s="5">
        <f>ACOS(COS(RADIANS(90-$P$2)) *COS(RADIANS(90-Table2249[[#This Row],[Latitude]])) +SIN(RADIANS(90-$P$2)) *SIN(RADIANS(90-Table2249[[#This Row],[Latitude]])) *COS(RADIANS($Q$2-Table2249[[#This Row],[Longitude]]))) *3958.756</f>
        <v>24.350899798056059</v>
      </c>
      <c r="N407" s="5">
        <f>Table22[[#This Row],[Permit Approval Date]]-Table22[[#This Row],[Permit Submitted Date]]</f>
        <v>0</v>
      </c>
    </row>
    <row r="408" spans="1:14">
      <c r="A408" t="str">
        <f>"Norman"</f>
        <v>Norman</v>
      </c>
      <c r="B408">
        <v>1</v>
      </c>
      <c r="C408">
        <v>1</v>
      </c>
      <c r="D408">
        <v>2</v>
      </c>
      <c r="E408">
        <v>18</v>
      </c>
      <c r="F408" s="1">
        <v>43014</v>
      </c>
      <c r="G408" s="1">
        <v>43014</v>
      </c>
      <c r="H408">
        <v>4</v>
      </c>
      <c r="I408">
        <v>15.969999999999999</v>
      </c>
      <c r="J408">
        <v>22.46</v>
      </c>
      <c r="K408">
        <v>35.180556999999993</v>
      </c>
      <c r="L408">
        <v>-97.540181399999994</v>
      </c>
      <c r="M408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408" s="5">
        <f>Table22[[#This Row],[Permit Approval Date]]-Table22[[#This Row],[Permit Submitted Date]]</f>
        <v>6</v>
      </c>
    </row>
    <row r="409" spans="1:14" hidden="1">
      <c r="A409" t="str">
        <f>"Norman"</f>
        <v>Norman</v>
      </c>
      <c r="B409">
        <v>0</v>
      </c>
      <c r="D409">
        <v>1</v>
      </c>
      <c r="E409">
        <v>18</v>
      </c>
      <c r="F409" s="1">
        <v>43014</v>
      </c>
      <c r="G409" s="1">
        <v>43021</v>
      </c>
      <c r="H409">
        <v>9</v>
      </c>
      <c r="I409">
        <v>83.67</v>
      </c>
      <c r="J409">
        <v>0</v>
      </c>
      <c r="K409">
        <v>35.552937899999996</v>
      </c>
      <c r="L409">
        <v>-96.986161600000003</v>
      </c>
      <c r="M409" s="5">
        <f>ACOS(COS(RADIANS(90-$P$2)) *COS(RADIANS(90-Table2249[[#This Row],[Latitude]])) +SIN(RADIANS(90-$P$2)) *SIN(RADIANS(90-Table2249[[#This Row],[Latitude]])) *COS(RADIANS($Q$2-Table2249[[#This Row],[Longitude]]))) *3958.756</f>
        <v>35.316230846414051</v>
      </c>
      <c r="N409" s="5">
        <f>Table22[[#This Row],[Permit Approval Date]]-Table22[[#This Row],[Permit Submitted Date]]</f>
        <v>8</v>
      </c>
    </row>
    <row r="410" spans="1:14" hidden="1">
      <c r="A410" t="str">
        <f>"Norman"</f>
        <v>Norman</v>
      </c>
      <c r="B410">
        <v>1</v>
      </c>
      <c r="D410">
        <v>1</v>
      </c>
      <c r="E410">
        <v>18</v>
      </c>
      <c r="F410" s="1">
        <v>43019</v>
      </c>
      <c r="G410" s="1">
        <v>43035</v>
      </c>
      <c r="H410">
        <v>5</v>
      </c>
      <c r="I410">
        <v>32.67</v>
      </c>
      <c r="J410">
        <v>7.2799999999999994</v>
      </c>
      <c r="K410">
        <v>34.923925000000004</v>
      </c>
      <c r="L410">
        <v>-96.979213999999999</v>
      </c>
      <c r="M410" s="5">
        <f>ACOS(COS(RADIANS(90-$P$2)) *COS(RADIANS(90-Table2249[[#This Row],[Latitude]])) +SIN(RADIANS(90-$P$2)) *SIN(RADIANS(90-Table2249[[#This Row],[Latitude]])) *COS(RADIANS($Q$2-Table2249[[#This Row],[Longitude]]))) *3958.756</f>
        <v>32.844056368042644</v>
      </c>
      <c r="N410" s="5">
        <f>Table22[[#This Row],[Permit Approval Date]]-Table22[[#This Row],[Permit Submitted Date]]</f>
        <v>0</v>
      </c>
    </row>
    <row r="411" spans="1:14" hidden="1">
      <c r="A411" t="str">
        <f>"Norman"</f>
        <v>Norman</v>
      </c>
      <c r="B411">
        <v>1</v>
      </c>
      <c r="D411">
        <v>1</v>
      </c>
      <c r="E411">
        <v>18</v>
      </c>
      <c r="F411" s="1">
        <v>43020</v>
      </c>
      <c r="G411" s="1">
        <v>43025</v>
      </c>
      <c r="H411">
        <v>7</v>
      </c>
      <c r="I411">
        <v>43.73</v>
      </c>
      <c r="J411">
        <v>0</v>
      </c>
      <c r="K411">
        <v>35.2536214</v>
      </c>
      <c r="L411">
        <v>-97.449232199999997</v>
      </c>
      <c r="M411" s="5">
        <f>ACOS(COS(RADIANS(90-$P$2)) *COS(RADIANS(90-Table2249[[#This Row],[Latitude]])) +SIN(RADIANS(90-$P$2)) *SIN(RADIANS(90-Table2249[[#This Row],[Latitude]])) *COS(RADIANS($Q$2-Table2249[[#This Row],[Longitude]]))) *3958.756</f>
        <v>3.2888620589201505</v>
      </c>
      <c r="N411" s="5">
        <f>Table22[[#This Row],[Permit Approval Date]]-Table22[[#This Row],[Permit Submitted Date]]</f>
        <v>22</v>
      </c>
    </row>
    <row r="412" spans="1:14" hidden="1">
      <c r="A412" t="str">
        <f>"Norman"</f>
        <v>Norman</v>
      </c>
      <c r="B412">
        <v>1</v>
      </c>
      <c r="D412">
        <v>1</v>
      </c>
      <c r="E412">
        <v>18</v>
      </c>
      <c r="F412" s="1">
        <v>43020</v>
      </c>
      <c r="G412" s="1">
        <v>43028</v>
      </c>
      <c r="H412">
        <v>5</v>
      </c>
      <c r="I412">
        <v>38.92</v>
      </c>
      <c r="J412">
        <v>0</v>
      </c>
      <c r="K412">
        <v>35.140682599999998</v>
      </c>
      <c r="L412">
        <v>-97.382868299999998</v>
      </c>
      <c r="M412" s="5">
        <f>ACOS(COS(RADIANS(90-$P$2)) *COS(RADIANS(90-Table2249[[#This Row],[Latitude]])) +SIN(RADIANS(90-$P$2)) *SIN(RADIANS(90-Table2249[[#This Row],[Latitude]])) *COS(RADIANS($Q$2-Table2249[[#This Row],[Longitude]]))) *3958.756</f>
        <v>5.777002977755803</v>
      </c>
      <c r="N412" s="5">
        <f>Table22[[#This Row],[Permit Approval Date]]-Table22[[#This Row],[Permit Submitted Date]]</f>
        <v>0</v>
      </c>
    </row>
    <row r="413" spans="1:14" hidden="1">
      <c r="A413" t="str">
        <f>"Norman"</f>
        <v>Norman</v>
      </c>
      <c r="B413">
        <v>1</v>
      </c>
      <c r="D413">
        <v>1</v>
      </c>
      <c r="E413">
        <v>18</v>
      </c>
      <c r="F413" s="1">
        <v>43020</v>
      </c>
      <c r="G413" s="1">
        <v>43021</v>
      </c>
      <c r="H413">
        <v>4</v>
      </c>
      <c r="I413">
        <v>26.740000000000002</v>
      </c>
      <c r="J413">
        <v>2.2999999999999998</v>
      </c>
      <c r="K413">
        <v>35.333925000000001</v>
      </c>
      <c r="L413">
        <v>-97.419213999999997</v>
      </c>
      <c r="M413" s="5">
        <f>ACOS(COS(RADIANS(90-$P$2)) *COS(RADIANS(90-Table2249[[#This Row],[Latitude]])) +SIN(RADIANS(90-$P$2)) *SIN(RADIANS(90-Table2249[[#This Row],[Latitude]])) *COS(RADIANS($Q$2-Table2249[[#This Row],[Longitude]]))) *3958.756</f>
        <v>8.9682435831207172</v>
      </c>
      <c r="N413" s="5">
        <f>Table22[[#This Row],[Permit Approval Date]]-Table22[[#This Row],[Permit Submitted Date]]</f>
        <v>0</v>
      </c>
    </row>
    <row r="414" spans="1:14" hidden="1">
      <c r="A414" t="str">
        <f>"Norman"</f>
        <v>Norman</v>
      </c>
      <c r="B414">
        <v>1</v>
      </c>
      <c r="D414">
        <v>1</v>
      </c>
      <c r="E414">
        <v>18</v>
      </c>
      <c r="F414" s="1">
        <v>43021</v>
      </c>
      <c r="G414" s="1">
        <v>43032</v>
      </c>
      <c r="H414">
        <v>7</v>
      </c>
      <c r="I414">
        <v>70.53</v>
      </c>
      <c r="J414">
        <v>0</v>
      </c>
      <c r="K414">
        <v>34.693205599999999</v>
      </c>
      <c r="L414">
        <v>-97.158782399999993</v>
      </c>
      <c r="M414" s="5">
        <f>ACOS(COS(RADIANS(90-$P$2)) *COS(RADIANS(90-Table2249[[#This Row],[Latitude]])) +SIN(RADIANS(90-$P$2)) *SIN(RADIANS(90-Table2249[[#This Row],[Latitude]])) *COS(RADIANS($Q$2-Table2249[[#This Row],[Longitude]]))) *3958.756</f>
        <v>39.004969524934992</v>
      </c>
      <c r="N414" s="5">
        <f>Table22[[#This Row],[Permit Approval Date]]-Table22[[#This Row],[Permit Submitted Date]]</f>
        <v>14</v>
      </c>
    </row>
    <row r="415" spans="1:14" hidden="1">
      <c r="A415" t="str">
        <f>"Norman"</f>
        <v>Norman</v>
      </c>
      <c r="B415">
        <v>1</v>
      </c>
      <c r="D415">
        <v>1</v>
      </c>
      <c r="E415">
        <v>18</v>
      </c>
      <c r="F415" s="1">
        <v>43025</v>
      </c>
      <c r="G415" s="1">
        <v>43046</v>
      </c>
      <c r="H415">
        <v>5</v>
      </c>
      <c r="I415">
        <v>45.33</v>
      </c>
      <c r="J415">
        <v>0</v>
      </c>
      <c r="K415">
        <v>34.928142000000001</v>
      </c>
      <c r="L415">
        <v>-97.295610999999994</v>
      </c>
      <c r="M415" s="5">
        <f>ACOS(COS(RADIANS(90-$P$2)) *COS(RADIANS(90-Table2249[[#This Row],[Latitude]])) +SIN(RADIANS(90-$P$2)) *SIN(RADIANS(90-Table2249[[#This Row],[Latitude]])) *COS(RADIANS($Q$2-Table2249[[#This Row],[Longitude]]))) *3958.756</f>
        <v>21.016135911583238</v>
      </c>
      <c r="N415" s="5">
        <f>Table22[[#This Row],[Permit Approval Date]]-Table22[[#This Row],[Permit Submitted Date]]</f>
        <v>0</v>
      </c>
    </row>
    <row r="416" spans="1:14" hidden="1">
      <c r="A416" t="str">
        <f>"Norman"</f>
        <v>Norman</v>
      </c>
      <c r="B416">
        <v>0</v>
      </c>
      <c r="D416">
        <v>1</v>
      </c>
      <c r="E416">
        <v>18</v>
      </c>
      <c r="F416" s="1">
        <v>43028</v>
      </c>
      <c r="G416" s="1">
        <v>43035</v>
      </c>
      <c r="H416">
        <v>4</v>
      </c>
      <c r="I416">
        <v>28.72</v>
      </c>
      <c r="J416">
        <v>0</v>
      </c>
      <c r="K416">
        <v>35.212937899999993</v>
      </c>
      <c r="L416">
        <v>-97.576161600000006</v>
      </c>
      <c r="M416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16" s="5">
        <f>Table22[[#This Row],[Permit Approval Date]]-Table22[[#This Row],[Permit Submitted Date]]</f>
        <v>0</v>
      </c>
    </row>
    <row r="417" spans="1:14" hidden="1">
      <c r="A417" t="str">
        <f>"Norman"</f>
        <v>Norman</v>
      </c>
      <c r="B417">
        <v>1</v>
      </c>
      <c r="D417">
        <v>1</v>
      </c>
      <c r="E417">
        <v>18</v>
      </c>
      <c r="F417" s="1">
        <v>43033</v>
      </c>
      <c r="G417" s="1">
        <v>43034</v>
      </c>
      <c r="H417">
        <v>6</v>
      </c>
      <c r="I417">
        <v>30.25</v>
      </c>
      <c r="J417">
        <v>0</v>
      </c>
      <c r="K417">
        <v>35.203924999999998</v>
      </c>
      <c r="L417">
        <v>-97.459214000000003</v>
      </c>
      <c r="M417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417" s="5">
        <f>Table22[[#This Row],[Permit Approval Date]]-Table22[[#This Row],[Permit Submitted Date]]</f>
        <v>0</v>
      </c>
    </row>
    <row r="418" spans="1:14" hidden="1">
      <c r="A418" t="str">
        <f>"Norman"</f>
        <v>Norman</v>
      </c>
      <c r="B418">
        <v>1</v>
      </c>
      <c r="D418">
        <v>1</v>
      </c>
      <c r="E418">
        <v>18</v>
      </c>
      <c r="F418" s="1">
        <v>43035</v>
      </c>
      <c r="G418" s="1">
        <v>43035</v>
      </c>
      <c r="H418">
        <v>4</v>
      </c>
      <c r="I418">
        <v>31</v>
      </c>
      <c r="J418">
        <v>0</v>
      </c>
      <c r="K418">
        <v>35.180954999999997</v>
      </c>
      <c r="L418">
        <v>-97.451639999999998</v>
      </c>
      <c r="M418" s="5">
        <f>ACOS(COS(RADIANS(90-$P$2)) *COS(RADIANS(90-Table2249[[#This Row],[Latitude]])) +SIN(RADIANS(90-$P$2)) *SIN(RADIANS(90-Table2249[[#This Row],[Latitude]])) *COS(RADIANS($Q$2-Table2249[[#This Row],[Longitude]]))) *3958.756</f>
        <v>1.7582172508966802</v>
      </c>
      <c r="N418" s="5">
        <f>Table22[[#This Row],[Permit Approval Date]]-Table22[[#This Row],[Permit Submitted Date]]</f>
        <v>7</v>
      </c>
    </row>
    <row r="419" spans="1:14" hidden="1">
      <c r="A419" t="str">
        <f>"Norman"</f>
        <v>Norman</v>
      </c>
      <c r="B419">
        <v>0</v>
      </c>
      <c r="D419">
        <v>1</v>
      </c>
      <c r="E419">
        <v>18</v>
      </c>
      <c r="F419" s="1">
        <v>43035</v>
      </c>
      <c r="G419" s="1">
        <v>43035</v>
      </c>
      <c r="H419">
        <v>3</v>
      </c>
      <c r="I419">
        <v>21.81</v>
      </c>
      <c r="J419">
        <v>0</v>
      </c>
      <c r="K419">
        <v>36.452937899999995</v>
      </c>
      <c r="L419">
        <v>-97.7861616</v>
      </c>
      <c r="M419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419" s="5">
        <f>Table22[[#This Row],[Permit Approval Date]]-Table22[[#This Row],[Permit Submitted Date]]</f>
        <v>4</v>
      </c>
    </row>
    <row r="420" spans="1:14" hidden="1">
      <c r="A420" t="str">
        <f>"Norman"</f>
        <v>Norman</v>
      </c>
      <c r="B420">
        <v>0</v>
      </c>
      <c r="D420">
        <v>1</v>
      </c>
      <c r="E420">
        <v>18</v>
      </c>
      <c r="F420" s="1">
        <v>43040</v>
      </c>
      <c r="G420" s="1">
        <v>43053</v>
      </c>
      <c r="H420">
        <v>4</v>
      </c>
      <c r="I420">
        <v>34.67</v>
      </c>
      <c r="J420">
        <v>0</v>
      </c>
      <c r="K420">
        <v>34.982937899999996</v>
      </c>
      <c r="L420">
        <v>-97.396161599999999</v>
      </c>
      <c r="M420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420" s="5">
        <f>Table22[[#This Row],[Permit Approval Date]]-Table22[[#This Row],[Permit Submitted Date]]</f>
        <v>0</v>
      </c>
    </row>
    <row r="421" spans="1:14" hidden="1">
      <c r="A421" t="str">
        <f>"Norman"</f>
        <v>Norman</v>
      </c>
      <c r="B421">
        <v>0</v>
      </c>
      <c r="D421">
        <v>1</v>
      </c>
      <c r="E421">
        <v>18</v>
      </c>
      <c r="F421" s="1">
        <v>43042</v>
      </c>
      <c r="G421" s="1">
        <v>43053</v>
      </c>
      <c r="H421">
        <v>3</v>
      </c>
      <c r="I421">
        <v>22.11</v>
      </c>
      <c r="J421">
        <v>0</v>
      </c>
      <c r="K421">
        <v>35.332937899999997</v>
      </c>
      <c r="L421">
        <v>-97.326161600000006</v>
      </c>
      <c r="M421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421" s="5">
        <f>Table22[[#This Row],[Permit Approval Date]]-Table22[[#This Row],[Permit Submitted Date]]</f>
        <v>0</v>
      </c>
    </row>
    <row r="422" spans="1:14" hidden="1">
      <c r="A422" t="str">
        <f>"Norman"</f>
        <v>Norman</v>
      </c>
      <c r="B422">
        <v>0</v>
      </c>
      <c r="D422">
        <v>1</v>
      </c>
      <c r="E422">
        <v>18</v>
      </c>
      <c r="F422" s="1">
        <v>43045</v>
      </c>
      <c r="G422" s="1">
        <v>43046</v>
      </c>
      <c r="H422">
        <v>4</v>
      </c>
      <c r="I422">
        <v>29.069999999999997</v>
      </c>
      <c r="J422">
        <v>0</v>
      </c>
      <c r="K422">
        <v>35.032937899999993</v>
      </c>
      <c r="L422">
        <v>-97.296161600000005</v>
      </c>
      <c r="M422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422" s="5">
        <f>Table22[[#This Row],[Permit Approval Date]]-Table22[[#This Row],[Permit Submitted Date]]</f>
        <v>3</v>
      </c>
    </row>
    <row r="423" spans="1:14" hidden="1">
      <c r="A423" t="str">
        <f>"Norman"</f>
        <v>Norman</v>
      </c>
      <c r="B423">
        <v>0</v>
      </c>
      <c r="D423">
        <v>1</v>
      </c>
      <c r="E423">
        <v>18</v>
      </c>
      <c r="F423" s="1">
        <v>43046</v>
      </c>
      <c r="G423" s="1">
        <v>43054</v>
      </c>
      <c r="H423">
        <v>4</v>
      </c>
      <c r="I423">
        <v>28.88</v>
      </c>
      <c r="J423">
        <v>0</v>
      </c>
      <c r="K423">
        <v>34.992937899999994</v>
      </c>
      <c r="L423">
        <v>-97.256161599999999</v>
      </c>
      <c r="M423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423" s="5">
        <f>Table22[[#This Row],[Permit Approval Date]]-Table22[[#This Row],[Permit Submitted Date]]</f>
        <v>3</v>
      </c>
    </row>
    <row r="424" spans="1:14">
      <c r="A424" t="str">
        <f>"Norman"</f>
        <v>Norman</v>
      </c>
      <c r="B424">
        <v>1</v>
      </c>
      <c r="C424">
        <v>1</v>
      </c>
      <c r="D424">
        <v>1</v>
      </c>
      <c r="E424">
        <v>18</v>
      </c>
      <c r="F424" s="1">
        <v>43053</v>
      </c>
      <c r="G424" s="1">
        <v>43053</v>
      </c>
      <c r="H424">
        <v>11</v>
      </c>
      <c r="I424">
        <v>51.150000000000006</v>
      </c>
      <c r="J424">
        <v>16.5</v>
      </c>
      <c r="K424">
        <v>35.270556999999997</v>
      </c>
      <c r="L424">
        <v>-97.490181400000012</v>
      </c>
      <c r="M424" s="5">
        <f>ACOS(COS(RADIANS(90-$P$2)) *COS(RADIANS(90-Table2249[[#This Row],[Latitude]])) +SIN(RADIANS(90-$P$2)) *SIN(RADIANS(90-Table2249[[#This Row],[Latitude]])) *COS(RADIANS($Q$2-Table2249[[#This Row],[Longitude]]))) *3958.756</f>
        <v>5.0888713619078683</v>
      </c>
      <c r="N424" s="5">
        <f>Table22[[#This Row],[Permit Approval Date]]-Table22[[#This Row],[Permit Submitted Date]]</f>
        <v>0</v>
      </c>
    </row>
    <row r="425" spans="1:14" hidden="1">
      <c r="A425" t="str">
        <f>"Norman"</f>
        <v>Norman</v>
      </c>
      <c r="B425">
        <v>1</v>
      </c>
      <c r="D425">
        <v>1</v>
      </c>
      <c r="E425">
        <v>18</v>
      </c>
      <c r="F425" s="1">
        <v>43053</v>
      </c>
      <c r="G425" s="1">
        <v>43054</v>
      </c>
      <c r="H425">
        <v>6</v>
      </c>
      <c r="I425">
        <v>64.5</v>
      </c>
      <c r="J425">
        <v>0</v>
      </c>
      <c r="K425">
        <v>35.063205600000003</v>
      </c>
      <c r="L425">
        <v>-97.258782400000001</v>
      </c>
      <c r="M425" s="5">
        <f>ACOS(COS(RADIANS(90-$P$2)) *COS(RADIANS(90-Table2249[[#This Row],[Latitude]])) +SIN(RADIANS(90-$P$2)) *SIN(RADIANS(90-Table2249[[#This Row],[Latitude]])) *COS(RADIANS($Q$2-Table2249[[#This Row],[Longitude]]))) *3958.756</f>
        <v>14.494276458441801</v>
      </c>
      <c r="N425" s="5">
        <f>Table22[[#This Row],[Permit Approval Date]]-Table22[[#This Row],[Permit Submitted Date]]</f>
        <v>6</v>
      </c>
    </row>
    <row r="426" spans="1:14">
      <c r="A426" t="str">
        <f>"Norman"</f>
        <v>Norman</v>
      </c>
      <c r="B426">
        <v>0</v>
      </c>
      <c r="C426">
        <v>1</v>
      </c>
      <c r="D426">
        <v>1</v>
      </c>
      <c r="E426">
        <v>18</v>
      </c>
      <c r="F426" s="1">
        <v>43054</v>
      </c>
      <c r="G426" s="1">
        <v>43054</v>
      </c>
      <c r="H426">
        <v>4</v>
      </c>
      <c r="I426">
        <v>31.4</v>
      </c>
      <c r="J426">
        <v>10.629999999999999</v>
      </c>
      <c r="K426">
        <v>34.962937899999993</v>
      </c>
      <c r="L426">
        <v>-97.966161600000007</v>
      </c>
      <c r="M426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426" s="5">
        <f>Table22[[#This Row],[Permit Approval Date]]-Table22[[#This Row],[Permit Submitted Date]]</f>
        <v>0</v>
      </c>
    </row>
    <row r="427" spans="1:14" hidden="1">
      <c r="A427" t="str">
        <f>"Norman"</f>
        <v>Norman</v>
      </c>
      <c r="B427">
        <v>1</v>
      </c>
      <c r="D427">
        <v>1</v>
      </c>
      <c r="E427">
        <v>18</v>
      </c>
      <c r="F427" s="1">
        <v>43056</v>
      </c>
      <c r="G427" s="1">
        <v>43067</v>
      </c>
      <c r="H427">
        <v>6</v>
      </c>
      <c r="I427">
        <v>47.05</v>
      </c>
      <c r="J427">
        <v>4.05</v>
      </c>
      <c r="K427">
        <v>35.075773099999999</v>
      </c>
      <c r="L427">
        <v>-97.4849119</v>
      </c>
      <c r="M427" s="5">
        <f>ACOS(COS(RADIANS(90-$P$2)) *COS(RADIANS(90-Table2249[[#This Row],[Latitude]])) +SIN(RADIANS(90-$P$2)) *SIN(RADIANS(90-Table2249[[#This Row],[Latitude]])) *COS(RADIANS($Q$2-Table2249[[#This Row],[Longitude]]))) *3958.756</f>
        <v>9.2589083131575922</v>
      </c>
      <c r="N427" s="5">
        <f>Table22[[#This Row],[Permit Approval Date]]-Table22[[#This Row],[Permit Submitted Date]]</f>
        <v>4</v>
      </c>
    </row>
    <row r="428" spans="1:14" hidden="1">
      <c r="A428" t="str">
        <f>"Norman"</f>
        <v>Norman</v>
      </c>
      <c r="B428">
        <v>0</v>
      </c>
      <c r="D428">
        <v>1</v>
      </c>
      <c r="E428">
        <v>18</v>
      </c>
      <c r="F428" s="1">
        <v>43059</v>
      </c>
      <c r="G428" s="1">
        <v>43059</v>
      </c>
      <c r="H428">
        <v>4</v>
      </c>
      <c r="I428">
        <v>36.18</v>
      </c>
      <c r="J428">
        <v>0</v>
      </c>
      <c r="K428">
        <v>34.902937899999998</v>
      </c>
      <c r="L428">
        <v>-97.886161600000008</v>
      </c>
      <c r="M428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428" s="5">
        <f>Table22[[#This Row],[Permit Approval Date]]-Table22[[#This Row],[Permit Submitted Date]]</f>
        <v>4</v>
      </c>
    </row>
    <row r="429" spans="1:14" hidden="1">
      <c r="A429" t="str">
        <f>"Norman"</f>
        <v>Norman</v>
      </c>
      <c r="B429">
        <v>0</v>
      </c>
      <c r="D429">
        <v>1</v>
      </c>
      <c r="E429">
        <v>18</v>
      </c>
      <c r="F429" s="1">
        <v>43082</v>
      </c>
      <c r="G429" s="1">
        <v>43087</v>
      </c>
      <c r="H429">
        <v>6</v>
      </c>
      <c r="I429">
        <v>31.45</v>
      </c>
      <c r="J429">
        <v>0</v>
      </c>
      <c r="K429">
        <v>36.282937899999993</v>
      </c>
      <c r="L429">
        <v>-98.2861616</v>
      </c>
      <c r="M429" s="5">
        <f>ACOS(COS(RADIANS(90-$P$2)) *COS(RADIANS(90-Table2249[[#This Row],[Latitude]])) +SIN(RADIANS(90-$P$2)) *SIN(RADIANS(90-Table2249[[#This Row],[Latitude]])) *COS(RADIANS($Q$2-Table2249[[#This Row],[Longitude]]))) *3958.756</f>
        <v>88.047567121306258</v>
      </c>
      <c r="N429" s="5">
        <f>Table22[[#This Row],[Permit Approval Date]]-Table22[[#This Row],[Permit Submitted Date]]</f>
        <v>7</v>
      </c>
    </row>
    <row r="430" spans="1:14" hidden="1">
      <c r="A430" t="str">
        <f>"Norman"</f>
        <v>Norman</v>
      </c>
      <c r="B430">
        <v>0</v>
      </c>
      <c r="D430">
        <v>1</v>
      </c>
      <c r="E430">
        <v>18</v>
      </c>
      <c r="F430" s="1">
        <v>43082</v>
      </c>
      <c r="G430" s="1">
        <v>43082</v>
      </c>
      <c r="H430">
        <v>3</v>
      </c>
      <c r="I430">
        <v>24.62</v>
      </c>
      <c r="J430">
        <v>0</v>
      </c>
      <c r="K430">
        <v>34.902937899999998</v>
      </c>
      <c r="L430">
        <v>-97.886161600000008</v>
      </c>
      <c r="M430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430" s="5">
        <f>Table22[[#This Row],[Permit Approval Date]]-Table22[[#This Row],[Permit Submitted Date]]</f>
        <v>11</v>
      </c>
    </row>
    <row r="431" spans="1:14" hidden="1">
      <c r="A431" t="str">
        <f>"Norman"</f>
        <v>Norman</v>
      </c>
      <c r="B431">
        <v>1</v>
      </c>
      <c r="D431">
        <v>1</v>
      </c>
      <c r="E431">
        <v>18</v>
      </c>
      <c r="F431" s="1">
        <v>43083</v>
      </c>
      <c r="G431" s="1">
        <v>43083</v>
      </c>
      <c r="H431">
        <v>5</v>
      </c>
      <c r="I431">
        <v>34.4</v>
      </c>
      <c r="J431">
        <v>0</v>
      </c>
      <c r="K431">
        <v>35.550556999999998</v>
      </c>
      <c r="L431">
        <v>-97.470181400000001</v>
      </c>
      <c r="M431" s="5">
        <f>ACOS(COS(RADIANS(90-$P$2)) *COS(RADIANS(90-Table2249[[#This Row],[Latitude]])) +SIN(RADIANS(90-$P$2)) *SIN(RADIANS(90-Table2249[[#This Row],[Latitude]])) *COS(RADIANS($Q$2-Table2249[[#This Row],[Longitude]]))) *3958.756</f>
        <v>23.838805986574858</v>
      </c>
      <c r="N431" s="5">
        <f>Table22[[#This Row],[Permit Approval Date]]-Table22[[#This Row],[Permit Submitted Date]]</f>
        <v>10</v>
      </c>
    </row>
    <row r="432" spans="1:14" hidden="1">
      <c r="A432" t="str">
        <f>"Norman"</f>
        <v>Norman</v>
      </c>
      <c r="B432">
        <v>1</v>
      </c>
      <c r="D432">
        <v>1</v>
      </c>
      <c r="E432">
        <v>18</v>
      </c>
      <c r="F432" s="1">
        <v>43119</v>
      </c>
      <c r="G432" s="1">
        <v>43119</v>
      </c>
      <c r="H432">
        <v>6</v>
      </c>
      <c r="I432">
        <v>41</v>
      </c>
      <c r="J432">
        <v>0</v>
      </c>
      <c r="K432">
        <v>35.220954999999996</v>
      </c>
      <c r="L432">
        <v>-97.461640000000003</v>
      </c>
      <c r="M432" s="5">
        <f>ACOS(COS(RADIANS(90-$P$2)) *COS(RADIANS(90-Table2249[[#This Row],[Latitude]])) +SIN(RADIANS(90-$P$2)) *SIN(RADIANS(90-Table2249[[#This Row],[Latitude]])) *COS(RADIANS($Q$2-Table2249[[#This Row],[Longitude]]))) *3958.756</f>
        <v>1.3329858135153894</v>
      </c>
      <c r="N432" s="5">
        <f>Table22[[#This Row],[Permit Approval Date]]-Table22[[#This Row],[Permit Submitted Date]]</f>
        <v>0</v>
      </c>
    </row>
    <row r="433" spans="1:14" hidden="1">
      <c r="A433" t="str">
        <f>"Norman"</f>
        <v>Norman</v>
      </c>
      <c r="B433">
        <v>0</v>
      </c>
      <c r="D433">
        <v>1</v>
      </c>
      <c r="E433">
        <v>19</v>
      </c>
      <c r="F433" s="1">
        <v>42368</v>
      </c>
      <c r="G433" s="1">
        <v>42380</v>
      </c>
      <c r="H433">
        <v>3</v>
      </c>
      <c r="I433">
        <v>25.5</v>
      </c>
      <c r="J433">
        <v>0</v>
      </c>
      <c r="K433">
        <v>35.102937899999993</v>
      </c>
      <c r="L433">
        <v>-97.276161599999995</v>
      </c>
      <c r="M433" s="5">
        <f>ACOS(COS(RADIANS(90-$P$2)) *COS(RADIANS(90-Table2249[[#This Row],[Latitude]])) +SIN(RADIANS(90-$P$2)) *SIN(RADIANS(90-Table2249[[#This Row],[Latitude]])) *COS(RADIANS($Q$2-Table2249[[#This Row],[Longitude]]))) *3958.756</f>
        <v>11.979075684087395</v>
      </c>
      <c r="N433" s="5">
        <f>Table22[[#This Row],[Permit Approval Date]]-Table22[[#This Row],[Permit Submitted Date]]</f>
        <v>0</v>
      </c>
    </row>
    <row r="434" spans="1:14" hidden="1">
      <c r="A434" t="str">
        <f>"Norman"</f>
        <v>Norman</v>
      </c>
      <c r="B434">
        <v>0</v>
      </c>
      <c r="D434">
        <v>1</v>
      </c>
      <c r="E434">
        <v>19</v>
      </c>
      <c r="F434" s="1">
        <v>42376</v>
      </c>
      <c r="G434" s="1">
        <v>42376</v>
      </c>
      <c r="H434">
        <v>4</v>
      </c>
      <c r="I434">
        <v>27</v>
      </c>
      <c r="J434">
        <v>0</v>
      </c>
      <c r="K434">
        <v>35.732937899999996</v>
      </c>
      <c r="L434">
        <v>-97.156161600000004</v>
      </c>
      <c r="M434" s="5">
        <f>ACOS(COS(RADIANS(90-$P$2)) *COS(RADIANS(90-Table2249[[#This Row],[Latitude]])) +SIN(RADIANS(90-$P$2)) *SIN(RADIANS(90-Table2249[[#This Row],[Latitude]])) *COS(RADIANS($Q$2-Table2249[[#This Row],[Longitude]]))) *3958.756</f>
        <v>39.903915270050199</v>
      </c>
      <c r="N434" s="5">
        <f>Table22[[#This Row],[Permit Approval Date]]-Table22[[#This Row],[Permit Submitted Date]]</f>
        <v>0</v>
      </c>
    </row>
    <row r="435" spans="1:14" hidden="1">
      <c r="A435" t="str">
        <f>"Norman"</f>
        <v>Norman</v>
      </c>
      <c r="B435">
        <v>0</v>
      </c>
      <c r="D435">
        <v>1</v>
      </c>
      <c r="E435">
        <v>19</v>
      </c>
      <c r="F435" s="1">
        <v>42380</v>
      </c>
      <c r="G435" s="1">
        <v>42383</v>
      </c>
      <c r="H435">
        <v>8</v>
      </c>
      <c r="I435">
        <v>62.5</v>
      </c>
      <c r="J435">
        <v>0</v>
      </c>
      <c r="K435">
        <v>35.262937899999997</v>
      </c>
      <c r="L435">
        <v>-97.806161599999996</v>
      </c>
      <c r="M435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435" s="5">
        <f>Table22[[#This Row],[Permit Approval Date]]-Table22[[#This Row],[Permit Submitted Date]]</f>
        <v>0</v>
      </c>
    </row>
    <row r="436" spans="1:14" hidden="1">
      <c r="A436" t="str">
        <f>"Norman"</f>
        <v>Norman</v>
      </c>
      <c r="B436">
        <v>0</v>
      </c>
      <c r="D436">
        <v>1</v>
      </c>
      <c r="E436">
        <v>19</v>
      </c>
      <c r="F436" s="1">
        <v>42380</v>
      </c>
      <c r="G436" s="1">
        <v>42388</v>
      </c>
      <c r="H436">
        <v>10</v>
      </c>
      <c r="I436">
        <v>60</v>
      </c>
      <c r="J436">
        <v>1</v>
      </c>
      <c r="K436">
        <v>35.332937899999997</v>
      </c>
      <c r="L436">
        <v>-97.326161600000006</v>
      </c>
      <c r="M436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436" s="5">
        <f>Table22[[#This Row],[Permit Approval Date]]-Table22[[#This Row],[Permit Submitted Date]]</f>
        <v>0</v>
      </c>
    </row>
    <row r="437" spans="1:14" hidden="1">
      <c r="A437" t="str">
        <f>"Norman"</f>
        <v>Norman</v>
      </c>
      <c r="B437">
        <v>0</v>
      </c>
      <c r="D437">
        <v>1</v>
      </c>
      <c r="E437">
        <v>19</v>
      </c>
      <c r="F437" s="1">
        <v>42380</v>
      </c>
      <c r="G437" s="1">
        <v>42389</v>
      </c>
      <c r="H437">
        <v>5</v>
      </c>
      <c r="I437">
        <v>47</v>
      </c>
      <c r="J437">
        <v>0</v>
      </c>
      <c r="K437">
        <v>36.472937899999998</v>
      </c>
      <c r="L437">
        <v>-98.236161600000003</v>
      </c>
      <c r="M437" s="5">
        <f>ACOS(COS(RADIANS(90-$P$2)) *COS(RADIANS(90-Table2249[[#This Row],[Latitude]])) +SIN(RADIANS(90-$P$2)) *SIN(RADIANS(90-Table2249[[#This Row],[Latitude]])) *COS(RADIANS($Q$2-Table2249[[#This Row],[Longitude]]))) *3958.756</f>
        <v>98.068159364672084</v>
      </c>
      <c r="N437" s="5">
        <f>Table22[[#This Row],[Permit Approval Date]]-Table22[[#This Row],[Permit Submitted Date]]</f>
        <v>0</v>
      </c>
    </row>
    <row r="438" spans="1:14" hidden="1">
      <c r="A438" t="str">
        <f>"Norman"</f>
        <v>Norman</v>
      </c>
      <c r="B438">
        <v>0</v>
      </c>
      <c r="D438">
        <v>1</v>
      </c>
      <c r="E438">
        <v>19</v>
      </c>
      <c r="F438" s="1">
        <v>42388</v>
      </c>
      <c r="G438" s="1">
        <v>42390</v>
      </c>
      <c r="H438">
        <v>7</v>
      </c>
      <c r="I438">
        <v>54</v>
      </c>
      <c r="J438">
        <v>0</v>
      </c>
      <c r="K438">
        <v>35.282937899999993</v>
      </c>
      <c r="L438">
        <v>-97.986161600000003</v>
      </c>
      <c r="M438" s="5">
        <f>ACOS(COS(RADIANS(90-$P$2)) *COS(RADIANS(90-Table2249[[#This Row],[Latitude]])) +SIN(RADIANS(90-$P$2)) *SIN(RADIANS(90-Table2249[[#This Row],[Latitude]])) *COS(RADIANS($Q$2-Table2249[[#This Row],[Longitude]]))) *3958.756</f>
        <v>30.905216772083463</v>
      </c>
      <c r="N438" s="5">
        <f>Table22[[#This Row],[Permit Approval Date]]-Table22[[#This Row],[Permit Submitted Date]]</f>
        <v>0</v>
      </c>
    </row>
    <row r="439" spans="1:14" hidden="1">
      <c r="A439" t="str">
        <f>"Norman"</f>
        <v>Norman</v>
      </c>
      <c r="B439">
        <v>0</v>
      </c>
      <c r="D439">
        <v>1</v>
      </c>
      <c r="E439">
        <v>19</v>
      </c>
      <c r="F439" s="1">
        <v>42397</v>
      </c>
      <c r="G439" s="1">
        <v>42416</v>
      </c>
      <c r="H439">
        <v>5</v>
      </c>
      <c r="I439">
        <v>31</v>
      </c>
      <c r="J439">
        <v>0</v>
      </c>
      <c r="K439">
        <v>35.222937899999998</v>
      </c>
      <c r="L439">
        <v>-97.486161600000003</v>
      </c>
      <c r="M439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439" s="5">
        <f>Table22[[#This Row],[Permit Approval Date]]-Table22[[#This Row],[Permit Submitted Date]]</f>
        <v>7</v>
      </c>
    </row>
    <row r="440" spans="1:14">
      <c r="A440" t="str">
        <f>"Norman"</f>
        <v>Norman</v>
      </c>
      <c r="B440">
        <v>0</v>
      </c>
      <c r="C440">
        <v>1</v>
      </c>
      <c r="D440">
        <v>1</v>
      </c>
      <c r="E440">
        <v>19</v>
      </c>
      <c r="F440" s="1">
        <v>42412</v>
      </c>
      <c r="G440" s="1">
        <v>42412</v>
      </c>
      <c r="H440">
        <v>7</v>
      </c>
      <c r="I440">
        <v>38.5</v>
      </c>
      <c r="J440">
        <v>11.5</v>
      </c>
      <c r="K440">
        <v>35.082937899999997</v>
      </c>
      <c r="L440">
        <v>-97.616161599999998</v>
      </c>
      <c r="M440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440" s="5">
        <f>Table22[[#This Row],[Permit Approval Date]]-Table22[[#This Row],[Permit Submitted Date]]</f>
        <v>0</v>
      </c>
    </row>
    <row r="441" spans="1:14" hidden="1">
      <c r="A441" t="str">
        <f>"Norman"</f>
        <v>Norman</v>
      </c>
      <c r="B441">
        <v>0</v>
      </c>
      <c r="D441">
        <v>1</v>
      </c>
      <c r="E441">
        <v>19</v>
      </c>
      <c r="F441" s="1">
        <v>42436</v>
      </c>
      <c r="G441" s="1">
        <v>42436</v>
      </c>
      <c r="H441">
        <v>6</v>
      </c>
      <c r="I441">
        <v>44.5</v>
      </c>
      <c r="J441">
        <v>0</v>
      </c>
      <c r="K441">
        <v>35.262937899999997</v>
      </c>
      <c r="L441">
        <v>-97.316161600000001</v>
      </c>
      <c r="M441" s="5">
        <f>ACOS(COS(RADIANS(90-$P$2)) *COS(RADIANS(90-Table2249[[#This Row],[Latitude]])) +SIN(RADIANS(90-$P$2)) *SIN(RADIANS(90-Table2249[[#This Row],[Latitude]])) *COS(RADIANS($Q$2-Table2249[[#This Row],[Longitude]]))) *3958.756</f>
        <v>8.3452968784445485</v>
      </c>
      <c r="N441" s="5">
        <f>Table22[[#This Row],[Permit Approval Date]]-Table22[[#This Row],[Permit Submitted Date]]</f>
        <v>5</v>
      </c>
    </row>
    <row r="442" spans="1:14" hidden="1">
      <c r="A442" t="str">
        <f>"Norman"</f>
        <v>Norman</v>
      </c>
      <c r="B442">
        <v>0</v>
      </c>
      <c r="D442">
        <v>1</v>
      </c>
      <c r="E442">
        <v>19</v>
      </c>
      <c r="F442" s="1">
        <v>42464</v>
      </c>
      <c r="G442" s="1">
        <v>42472</v>
      </c>
      <c r="H442">
        <v>4</v>
      </c>
      <c r="I442">
        <v>42</v>
      </c>
      <c r="J442">
        <v>0</v>
      </c>
      <c r="K442">
        <v>35.212937899999993</v>
      </c>
      <c r="L442">
        <v>-97.576161600000006</v>
      </c>
      <c r="M442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42" s="5">
        <f>Table22[[#This Row],[Permit Approval Date]]-Table22[[#This Row],[Permit Submitted Date]]</f>
        <v>0</v>
      </c>
    </row>
    <row r="443" spans="1:14" hidden="1">
      <c r="A443" t="str">
        <f>"Norman"</f>
        <v>Norman</v>
      </c>
      <c r="B443">
        <v>0</v>
      </c>
      <c r="D443">
        <v>1</v>
      </c>
      <c r="E443">
        <v>19</v>
      </c>
      <c r="F443" s="1">
        <v>42480</v>
      </c>
      <c r="G443" s="1">
        <v>42486</v>
      </c>
      <c r="H443">
        <v>9</v>
      </c>
      <c r="I443">
        <v>71.5</v>
      </c>
      <c r="J443">
        <v>0</v>
      </c>
      <c r="K443">
        <v>36.052937899999996</v>
      </c>
      <c r="L443">
        <v>-97.626161600000003</v>
      </c>
      <c r="M443" s="5">
        <f>ACOS(COS(RADIANS(90-$P$2)) *COS(RADIANS(90-Table2249[[#This Row],[Latitude]])) +SIN(RADIANS(90-$P$2)) *SIN(RADIANS(90-Table2249[[#This Row],[Latitude]])) *COS(RADIANS($Q$2-Table2249[[#This Row],[Longitude]]))) *3958.756</f>
        <v>59.375341336611015</v>
      </c>
      <c r="N443" s="5">
        <f>Table22[[#This Row],[Permit Approval Date]]-Table22[[#This Row],[Permit Submitted Date]]</f>
        <v>0</v>
      </c>
    </row>
    <row r="444" spans="1:14" hidden="1">
      <c r="A444" t="str">
        <f>"Norman"</f>
        <v>Norman</v>
      </c>
      <c r="B444">
        <v>0</v>
      </c>
      <c r="D444">
        <v>1</v>
      </c>
      <c r="E444">
        <v>19</v>
      </c>
      <c r="F444" s="1">
        <v>42485</v>
      </c>
      <c r="G444" s="1">
        <v>42492</v>
      </c>
      <c r="H444">
        <v>8</v>
      </c>
      <c r="I444">
        <v>67</v>
      </c>
      <c r="J444">
        <v>0</v>
      </c>
      <c r="K444">
        <v>35.242937899999994</v>
      </c>
      <c r="L444">
        <v>-97.636161600000008</v>
      </c>
      <c r="M444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444" s="5">
        <f>Table22[[#This Row],[Permit Approval Date]]-Table22[[#This Row],[Permit Submitted Date]]</f>
        <v>5</v>
      </c>
    </row>
    <row r="445" spans="1:14" hidden="1">
      <c r="A445" t="str">
        <f>"Norman"</f>
        <v>Norman</v>
      </c>
      <c r="B445">
        <v>0</v>
      </c>
      <c r="D445">
        <v>1</v>
      </c>
      <c r="E445">
        <v>19</v>
      </c>
      <c r="F445" s="1">
        <v>42530</v>
      </c>
      <c r="G445" s="1">
        <v>42530</v>
      </c>
      <c r="H445">
        <v>5</v>
      </c>
      <c r="I445">
        <v>38</v>
      </c>
      <c r="J445">
        <v>0</v>
      </c>
      <c r="K445">
        <v>36.052937899999996</v>
      </c>
      <c r="L445">
        <v>-97.626161600000003</v>
      </c>
      <c r="M445" s="5">
        <f>ACOS(COS(RADIANS(90-$P$2)) *COS(RADIANS(90-Table2249[[#This Row],[Latitude]])) +SIN(RADIANS(90-$P$2)) *SIN(RADIANS(90-Table2249[[#This Row],[Latitude]])) *COS(RADIANS($Q$2-Table2249[[#This Row],[Longitude]]))) *3958.756</f>
        <v>59.375341336611015</v>
      </c>
      <c r="N445" s="5">
        <f>Table22[[#This Row],[Permit Approval Date]]-Table22[[#This Row],[Permit Submitted Date]]</f>
        <v>3</v>
      </c>
    </row>
    <row r="446" spans="1:14" hidden="1">
      <c r="A446" t="str">
        <f>"Norman"</f>
        <v>Norman</v>
      </c>
      <c r="B446">
        <v>0</v>
      </c>
      <c r="D446">
        <v>1</v>
      </c>
      <c r="E446">
        <v>19</v>
      </c>
      <c r="F446" s="1">
        <v>42541</v>
      </c>
      <c r="G446" s="1">
        <v>42541</v>
      </c>
      <c r="H446">
        <v>3</v>
      </c>
      <c r="I446">
        <v>25.5</v>
      </c>
      <c r="J446">
        <v>0</v>
      </c>
      <c r="K446">
        <v>35.152937899999998</v>
      </c>
      <c r="L446">
        <v>-97.236161600000003</v>
      </c>
      <c r="M446" s="5">
        <f>ACOS(COS(RADIANS(90-$P$2)) *COS(RADIANS(90-Table2249[[#This Row],[Latitude]])) +SIN(RADIANS(90-$P$2)) *SIN(RADIANS(90-Table2249[[#This Row],[Latitude]])) *COS(RADIANS($Q$2-Table2249[[#This Row],[Longitude]]))) *3958.756</f>
        <v>12.439282911481813</v>
      </c>
      <c r="N446" s="5">
        <f>Table22[[#This Row],[Permit Approval Date]]-Table22[[#This Row],[Permit Submitted Date]]</f>
        <v>0</v>
      </c>
    </row>
    <row r="447" spans="1:14" hidden="1">
      <c r="A447" t="str">
        <f>"Norman"</f>
        <v>Norman</v>
      </c>
      <c r="B447">
        <v>0</v>
      </c>
      <c r="D447">
        <v>1</v>
      </c>
      <c r="E447">
        <v>19</v>
      </c>
      <c r="F447" s="1">
        <v>42550</v>
      </c>
      <c r="G447" s="1">
        <v>42550</v>
      </c>
      <c r="H447">
        <v>4</v>
      </c>
      <c r="I447">
        <v>27</v>
      </c>
      <c r="J447">
        <v>0</v>
      </c>
      <c r="K447">
        <v>35.472937899999998</v>
      </c>
      <c r="L447">
        <v>-97.026161599999995</v>
      </c>
      <c r="M447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447" s="5">
        <f>Table22[[#This Row],[Permit Approval Date]]-Table22[[#This Row],[Permit Submitted Date]]</f>
        <v>0</v>
      </c>
    </row>
    <row r="448" spans="1:14" hidden="1">
      <c r="A448" t="str">
        <f>"Norman"</f>
        <v>Norman</v>
      </c>
      <c r="B448">
        <v>0</v>
      </c>
      <c r="D448">
        <v>1</v>
      </c>
      <c r="E448">
        <v>19</v>
      </c>
      <c r="F448" s="1">
        <v>42585</v>
      </c>
      <c r="G448" s="1">
        <v>42606</v>
      </c>
      <c r="H448">
        <v>5</v>
      </c>
      <c r="I448">
        <v>36.5</v>
      </c>
      <c r="J448">
        <v>0</v>
      </c>
      <c r="K448">
        <v>35.212937899999993</v>
      </c>
      <c r="L448">
        <v>-97.576161600000006</v>
      </c>
      <c r="M448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48" s="5">
        <f>Table22[[#This Row],[Permit Approval Date]]-Table22[[#This Row],[Permit Submitted Date]]</f>
        <v>0</v>
      </c>
    </row>
    <row r="449" spans="1:14" hidden="1">
      <c r="A449" t="str">
        <f>"Norman"</f>
        <v>Norman</v>
      </c>
      <c r="B449">
        <v>0</v>
      </c>
      <c r="D449">
        <v>1</v>
      </c>
      <c r="E449">
        <v>19</v>
      </c>
      <c r="F449" s="1">
        <v>42598</v>
      </c>
      <c r="G449" s="1">
        <v>42606</v>
      </c>
      <c r="H449">
        <v>7</v>
      </c>
      <c r="I449">
        <v>38.5</v>
      </c>
      <c r="J449">
        <v>3</v>
      </c>
      <c r="K449">
        <v>35.332937899999997</v>
      </c>
      <c r="L449">
        <v>-97.326161600000006</v>
      </c>
      <c r="M449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449" s="5">
        <f>Table22[[#This Row],[Permit Approval Date]]-Table22[[#This Row],[Permit Submitted Date]]</f>
        <v>0</v>
      </c>
    </row>
    <row r="450" spans="1:14" hidden="1">
      <c r="A450" t="str">
        <f>"Norman"</f>
        <v>Norman</v>
      </c>
      <c r="B450">
        <v>0</v>
      </c>
      <c r="D450">
        <v>1</v>
      </c>
      <c r="E450">
        <v>19</v>
      </c>
      <c r="F450" s="1">
        <v>42620</v>
      </c>
      <c r="G450" s="1">
        <v>42620</v>
      </c>
      <c r="H450">
        <v>9</v>
      </c>
      <c r="I450">
        <v>67.550000000000011</v>
      </c>
      <c r="J450">
        <v>0</v>
      </c>
      <c r="K450">
        <v>35.572937899999999</v>
      </c>
      <c r="L450">
        <v>-97.996161600000008</v>
      </c>
      <c r="M450" s="5">
        <f>ACOS(COS(RADIANS(90-$P$2)) *COS(RADIANS(90-Table2249[[#This Row],[Latitude]])) +SIN(RADIANS(90-$P$2)) *SIN(RADIANS(90-Table2249[[#This Row],[Latitude]])) *COS(RADIANS($Q$2-Table2249[[#This Row],[Longitude]]))) *3958.756</f>
        <v>40.00853893941273</v>
      </c>
      <c r="N450" s="5">
        <f>Table22[[#This Row],[Permit Approval Date]]-Table22[[#This Row],[Permit Submitted Date]]</f>
        <v>3</v>
      </c>
    </row>
    <row r="451" spans="1:14" hidden="1">
      <c r="A451" t="str">
        <f>"Norman"</f>
        <v>Norman</v>
      </c>
      <c r="B451">
        <v>0</v>
      </c>
      <c r="D451">
        <v>1</v>
      </c>
      <c r="E451">
        <v>19</v>
      </c>
      <c r="F451" s="1">
        <v>42640</v>
      </c>
      <c r="G451" s="1">
        <v>42649</v>
      </c>
      <c r="H451">
        <v>6</v>
      </c>
      <c r="I451">
        <v>34.25</v>
      </c>
      <c r="J451">
        <v>0</v>
      </c>
      <c r="K451">
        <v>35.362937899999999</v>
      </c>
      <c r="L451">
        <v>-97.236161600000003</v>
      </c>
      <c r="M451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451" s="5">
        <f>Table22[[#This Row],[Permit Approval Date]]-Table22[[#This Row],[Permit Submitted Date]]</f>
        <v>9</v>
      </c>
    </row>
    <row r="452" spans="1:14" hidden="1">
      <c r="A452" t="str">
        <f>"Norman"</f>
        <v>Norman</v>
      </c>
      <c r="B452">
        <v>0</v>
      </c>
      <c r="D452">
        <v>1</v>
      </c>
      <c r="E452">
        <v>19</v>
      </c>
      <c r="F452" s="1">
        <v>42643</v>
      </c>
      <c r="G452" s="1">
        <v>42668</v>
      </c>
      <c r="H452">
        <v>6</v>
      </c>
      <c r="I452">
        <v>28.9</v>
      </c>
      <c r="J452">
        <v>0</v>
      </c>
      <c r="K452">
        <v>35.222937899999998</v>
      </c>
      <c r="L452">
        <v>-97.486161600000003</v>
      </c>
      <c r="M452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452" s="5">
        <f>Table22[[#This Row],[Permit Approval Date]]-Table22[[#This Row],[Permit Submitted Date]]</f>
        <v>6</v>
      </c>
    </row>
    <row r="453" spans="1:14">
      <c r="A453" t="str">
        <f>"Norman"</f>
        <v>Norman</v>
      </c>
      <c r="B453">
        <v>1</v>
      </c>
      <c r="C453">
        <v>1</v>
      </c>
      <c r="D453">
        <v>1</v>
      </c>
      <c r="E453">
        <v>19</v>
      </c>
      <c r="F453" s="1">
        <v>42647</v>
      </c>
      <c r="G453" s="1">
        <v>42664</v>
      </c>
      <c r="H453">
        <v>10</v>
      </c>
      <c r="I453">
        <v>75.570000000000007</v>
      </c>
      <c r="J453">
        <v>14.25</v>
      </c>
      <c r="K453">
        <v>35.060296100000002</v>
      </c>
      <c r="L453">
        <v>-96.406200200000001</v>
      </c>
      <c r="M453" s="5">
        <f>ACOS(COS(RADIANS(90-$P$2)) *COS(RADIANS(90-Table2249[[#This Row],[Latitude]])) +SIN(RADIANS(90-$P$2)) *SIN(RADIANS(90-Table2249[[#This Row],[Latitude]])) *COS(RADIANS($Q$2-Table2249[[#This Row],[Longitude]]))) *3958.756</f>
        <v>59.645787478648849</v>
      </c>
      <c r="N453" s="5">
        <f>Table22[[#This Row],[Permit Approval Date]]-Table22[[#This Row],[Permit Submitted Date]]</f>
        <v>13</v>
      </c>
    </row>
    <row r="454" spans="1:14" hidden="1">
      <c r="A454" t="str">
        <f>"Norman"</f>
        <v>Norman</v>
      </c>
      <c r="B454">
        <v>1</v>
      </c>
      <c r="D454">
        <v>1</v>
      </c>
      <c r="E454">
        <v>19</v>
      </c>
      <c r="F454" s="1">
        <v>42648</v>
      </c>
      <c r="G454" s="1">
        <v>42668</v>
      </c>
      <c r="H454">
        <v>9</v>
      </c>
      <c r="I454">
        <v>78.829999999999984</v>
      </c>
      <c r="J454">
        <v>0</v>
      </c>
      <c r="K454">
        <v>35.150296099999998</v>
      </c>
      <c r="L454">
        <v>-96.536200199999996</v>
      </c>
      <c r="M454" s="5">
        <f>ACOS(COS(RADIANS(90-$P$2)) *COS(RADIANS(90-Table2249[[#This Row],[Latitude]])) +SIN(RADIANS(90-$P$2)) *SIN(RADIANS(90-Table2249[[#This Row],[Latitude]])) *COS(RADIANS($Q$2-Table2249[[#This Row],[Longitude]]))) *3958.756</f>
        <v>51.559397723690353</v>
      </c>
      <c r="N454" s="5">
        <f>Table22[[#This Row],[Permit Approval Date]]-Table22[[#This Row],[Permit Submitted Date]]</f>
        <v>21</v>
      </c>
    </row>
    <row r="455" spans="1:14">
      <c r="A455" t="str">
        <f>"Norman"</f>
        <v>Norman</v>
      </c>
      <c r="B455">
        <v>1</v>
      </c>
      <c r="C455">
        <v>1</v>
      </c>
      <c r="D455">
        <v>1</v>
      </c>
      <c r="E455">
        <v>19</v>
      </c>
      <c r="F455" s="1">
        <v>42803</v>
      </c>
      <c r="G455" s="1">
        <v>42828</v>
      </c>
      <c r="H455">
        <v>30</v>
      </c>
      <c r="I455">
        <v>151.57000000000002</v>
      </c>
      <c r="J455">
        <v>37.25</v>
      </c>
      <c r="K455">
        <v>35.260296100000005</v>
      </c>
      <c r="L455">
        <v>-96.546200200000015</v>
      </c>
      <c r="M455" s="5">
        <f>ACOS(COS(RADIANS(90-$P$2)) *COS(RADIANS(90-Table2249[[#This Row],[Latitude]])) +SIN(RADIANS(90-$P$2)) *SIN(RADIANS(90-Table2249[[#This Row],[Latitude]])) *COS(RADIANS($Q$2-Table2249[[#This Row],[Longitude]]))) *3958.756</f>
        <v>50.953960558140352</v>
      </c>
      <c r="N455" s="5">
        <f>Table22[[#This Row],[Permit Approval Date]]-Table22[[#This Row],[Permit Submitted Date]]</f>
        <v>0</v>
      </c>
    </row>
    <row r="456" spans="1:14" hidden="1">
      <c r="A456" t="str">
        <f>"Norman"</f>
        <v>Norman</v>
      </c>
      <c r="B456">
        <v>1</v>
      </c>
      <c r="D456">
        <v>1</v>
      </c>
      <c r="E456">
        <v>19</v>
      </c>
      <c r="F456" s="1">
        <v>42809</v>
      </c>
      <c r="G456" s="1">
        <v>42822</v>
      </c>
      <c r="H456">
        <v>10</v>
      </c>
      <c r="I456">
        <v>77.81</v>
      </c>
      <c r="J456">
        <v>3.93</v>
      </c>
      <c r="K456">
        <v>35.200296100000003</v>
      </c>
      <c r="L456">
        <v>-97.456200200000012</v>
      </c>
      <c r="M456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456" s="5">
        <f>Table22[[#This Row],[Permit Approval Date]]-Table22[[#This Row],[Permit Submitted Date]]</f>
        <v>7</v>
      </c>
    </row>
    <row r="457" spans="1:14">
      <c r="A457" t="str">
        <f>"Norman"</f>
        <v>Norman</v>
      </c>
      <c r="B457">
        <v>1</v>
      </c>
      <c r="C457">
        <v>1</v>
      </c>
      <c r="D457">
        <v>1</v>
      </c>
      <c r="E457">
        <v>19</v>
      </c>
      <c r="F457" s="1">
        <v>42810</v>
      </c>
      <c r="G457" s="1">
        <v>42824</v>
      </c>
      <c r="H457">
        <v>9</v>
      </c>
      <c r="I457">
        <v>60.599999999999994</v>
      </c>
      <c r="J457">
        <v>10.74</v>
      </c>
      <c r="K457">
        <v>35.180556999999993</v>
      </c>
      <c r="L457">
        <v>-97.540181399999994</v>
      </c>
      <c r="M457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457" s="5">
        <f>Table22[[#This Row],[Permit Approval Date]]-Table22[[#This Row],[Permit Submitted Date]]</f>
        <v>0</v>
      </c>
    </row>
    <row r="458" spans="1:14" hidden="1">
      <c r="A458" t="str">
        <f>"Norman"</f>
        <v>Norman</v>
      </c>
      <c r="B458">
        <v>1</v>
      </c>
      <c r="D458">
        <v>1</v>
      </c>
      <c r="E458">
        <v>19</v>
      </c>
      <c r="F458" s="1">
        <v>42810</v>
      </c>
      <c r="G458" s="1">
        <v>42823</v>
      </c>
      <c r="H458">
        <v>6</v>
      </c>
      <c r="I458">
        <v>35.32</v>
      </c>
      <c r="J458">
        <v>5</v>
      </c>
      <c r="K458">
        <v>35.210556999999994</v>
      </c>
      <c r="L458">
        <v>-97.610181400000016</v>
      </c>
      <c r="M458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458" s="5">
        <f>Table22[[#This Row],[Permit Approval Date]]-Table22[[#This Row],[Permit Submitted Date]]</f>
        <v>12</v>
      </c>
    </row>
    <row r="459" spans="1:14" hidden="1">
      <c r="A459" t="str">
        <f>"Norman"</f>
        <v>Norman</v>
      </c>
      <c r="B459">
        <v>0</v>
      </c>
      <c r="D459">
        <v>1</v>
      </c>
      <c r="E459">
        <v>19</v>
      </c>
      <c r="F459" s="1">
        <v>42816</v>
      </c>
      <c r="G459" s="1">
        <v>42816</v>
      </c>
      <c r="H459">
        <v>6</v>
      </c>
      <c r="I459">
        <v>47.56</v>
      </c>
      <c r="J459">
        <v>0</v>
      </c>
      <c r="K459">
        <v>34.902937899999998</v>
      </c>
      <c r="L459">
        <v>-97.886161600000008</v>
      </c>
      <c r="M459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459" s="5">
        <f>Table22[[#This Row],[Permit Approval Date]]-Table22[[#This Row],[Permit Submitted Date]]</f>
        <v>0</v>
      </c>
    </row>
    <row r="460" spans="1:14" hidden="1">
      <c r="A460" t="str">
        <f>"Norman"</f>
        <v>Norman</v>
      </c>
      <c r="B460">
        <v>1</v>
      </c>
      <c r="D460">
        <v>1</v>
      </c>
      <c r="E460">
        <v>19</v>
      </c>
      <c r="F460" s="1">
        <v>42817</v>
      </c>
      <c r="G460" s="1">
        <v>42839</v>
      </c>
      <c r="H460">
        <v>7</v>
      </c>
      <c r="I460">
        <v>54.72</v>
      </c>
      <c r="J460">
        <v>5.67</v>
      </c>
      <c r="K460">
        <v>35.460556999999994</v>
      </c>
      <c r="L460">
        <v>-97.450181399999991</v>
      </c>
      <c r="M460" s="5">
        <f>ACOS(COS(RADIANS(90-$P$2)) *COS(RADIANS(90-Table2249[[#This Row],[Latitude]])) +SIN(RADIANS(90-$P$2)) *SIN(RADIANS(90-Table2249[[#This Row],[Latitude]])) *COS(RADIANS($Q$2-Table2249[[#This Row],[Longitude]]))) *3958.756</f>
        <v>17.584568978340268</v>
      </c>
      <c r="N460" s="5">
        <f>Table22[[#This Row],[Permit Approval Date]]-Table22[[#This Row],[Permit Submitted Date]]</f>
        <v>4</v>
      </c>
    </row>
    <row r="461" spans="1:14" hidden="1">
      <c r="A461" t="str">
        <f>"Norman"</f>
        <v>Norman</v>
      </c>
      <c r="B461">
        <v>1</v>
      </c>
      <c r="D461">
        <v>1</v>
      </c>
      <c r="E461">
        <v>19</v>
      </c>
      <c r="F461" s="1">
        <v>42818</v>
      </c>
      <c r="G461" s="1">
        <v>42839</v>
      </c>
      <c r="H461">
        <v>15</v>
      </c>
      <c r="I461">
        <v>104.95</v>
      </c>
      <c r="J461">
        <v>4.6500000000000004</v>
      </c>
      <c r="K461">
        <v>35.210556999999994</v>
      </c>
      <c r="L461">
        <v>-97.610181400000016</v>
      </c>
      <c r="M461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461" s="5">
        <f>Table22[[#This Row],[Permit Approval Date]]-Table22[[#This Row],[Permit Submitted Date]]</f>
        <v>3</v>
      </c>
    </row>
    <row r="462" spans="1:14" hidden="1">
      <c r="A462" t="str">
        <f>"Norman"</f>
        <v>Norman</v>
      </c>
      <c r="B462">
        <v>1</v>
      </c>
      <c r="D462">
        <v>1</v>
      </c>
      <c r="E462">
        <v>19</v>
      </c>
      <c r="F462" s="1">
        <v>42818</v>
      </c>
      <c r="G462" s="1">
        <v>42839</v>
      </c>
      <c r="H462">
        <v>11</v>
      </c>
      <c r="I462">
        <v>85.760000000000019</v>
      </c>
      <c r="J462">
        <v>0.73</v>
      </c>
      <c r="K462">
        <v>35.180556999999993</v>
      </c>
      <c r="L462">
        <v>-97.540181399999994</v>
      </c>
      <c r="M462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462" s="5">
        <f>Table22[[#This Row],[Permit Approval Date]]-Table22[[#This Row],[Permit Submitted Date]]</f>
        <v>1</v>
      </c>
    </row>
    <row r="463" spans="1:14" hidden="1">
      <c r="A463" t="str">
        <f>"Norman"</f>
        <v>Norman</v>
      </c>
      <c r="B463">
        <v>0</v>
      </c>
      <c r="D463">
        <v>1</v>
      </c>
      <c r="E463">
        <v>19</v>
      </c>
      <c r="F463" s="1">
        <v>42824</v>
      </c>
      <c r="G463" s="1">
        <v>42836</v>
      </c>
      <c r="H463">
        <v>3</v>
      </c>
      <c r="I463">
        <v>20.689999999999998</v>
      </c>
      <c r="J463">
        <v>0</v>
      </c>
      <c r="K463">
        <v>35.632937899999995</v>
      </c>
      <c r="L463">
        <v>-97.506161599999999</v>
      </c>
      <c r="M463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463" s="5">
        <f>Table22[[#This Row],[Permit Approval Date]]-Table22[[#This Row],[Permit Submitted Date]]</f>
        <v>0</v>
      </c>
    </row>
    <row r="464" spans="1:14" hidden="1">
      <c r="A464" t="str">
        <f>"Norman"</f>
        <v>Norman</v>
      </c>
      <c r="B464">
        <v>1</v>
      </c>
      <c r="D464">
        <v>1</v>
      </c>
      <c r="E464">
        <v>19</v>
      </c>
      <c r="F464" s="1">
        <v>42830</v>
      </c>
      <c r="G464" s="1">
        <v>42831</v>
      </c>
      <c r="H464">
        <v>6</v>
      </c>
      <c r="I464">
        <v>42</v>
      </c>
      <c r="J464">
        <v>0</v>
      </c>
      <c r="K464">
        <v>34.998142000000001</v>
      </c>
      <c r="L464">
        <v>-97.305610999999999</v>
      </c>
      <c r="M464" s="5">
        <f>ACOS(COS(RADIANS(90-$P$2)) *COS(RADIANS(90-Table2249[[#This Row],[Latitude]])) +SIN(RADIANS(90-$P$2)) *SIN(RADIANS(90-Table2249[[#This Row],[Latitude]])) *COS(RADIANS($Q$2-Table2249[[#This Row],[Longitude]]))) *3958.756</f>
        <v>16.429420502856537</v>
      </c>
      <c r="N464" s="5">
        <f>Table22[[#This Row],[Permit Approval Date]]-Table22[[#This Row],[Permit Submitted Date]]</f>
        <v>12</v>
      </c>
    </row>
    <row r="465" spans="1:14">
      <c r="A465" t="str">
        <f>"Norman"</f>
        <v>Norman</v>
      </c>
      <c r="B465">
        <v>0</v>
      </c>
      <c r="C465">
        <v>1</v>
      </c>
      <c r="D465">
        <v>1</v>
      </c>
      <c r="E465">
        <v>19</v>
      </c>
      <c r="F465" s="1">
        <v>42842</v>
      </c>
      <c r="G465" s="1">
        <v>42845</v>
      </c>
      <c r="H465">
        <v>2</v>
      </c>
      <c r="I465">
        <v>11</v>
      </c>
      <c r="J465">
        <v>11</v>
      </c>
      <c r="K465">
        <v>35.122937899999997</v>
      </c>
      <c r="L465">
        <v>-97.126161600000003</v>
      </c>
      <c r="M465" s="5">
        <f>ACOS(COS(RADIANS(90-$P$2)) *COS(RADIANS(90-Table2249[[#This Row],[Latitude]])) +SIN(RADIANS(90-$P$2)) *SIN(RADIANS(90-Table2249[[#This Row],[Latitude]])) *COS(RADIANS($Q$2-Table2249[[#This Row],[Longitude]]))) *3958.756</f>
        <v>18.990152129534994</v>
      </c>
      <c r="N465" s="5">
        <f>Table22[[#This Row],[Permit Approval Date]]-Table22[[#This Row],[Permit Submitted Date]]</f>
        <v>20</v>
      </c>
    </row>
    <row r="466" spans="1:14" hidden="1">
      <c r="A466" t="str">
        <f>"Norman"</f>
        <v>Norman</v>
      </c>
      <c r="B466">
        <v>0</v>
      </c>
      <c r="D466">
        <v>1</v>
      </c>
      <c r="E466">
        <v>19</v>
      </c>
      <c r="F466" s="1">
        <v>42843</v>
      </c>
      <c r="G466" s="1">
        <v>42846</v>
      </c>
      <c r="H466">
        <v>3</v>
      </c>
      <c r="I466">
        <v>34.81</v>
      </c>
      <c r="J466">
        <v>0</v>
      </c>
      <c r="K466">
        <v>35.362937899999999</v>
      </c>
      <c r="L466">
        <v>-97.236161600000003</v>
      </c>
      <c r="M466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466" s="5">
        <f>Table22[[#This Row],[Permit Approval Date]]-Table22[[#This Row],[Permit Submitted Date]]</f>
        <v>7</v>
      </c>
    </row>
    <row r="467" spans="1:14" hidden="1">
      <c r="A467" t="str">
        <f>"Norman"</f>
        <v>Norman</v>
      </c>
      <c r="B467">
        <v>0</v>
      </c>
      <c r="D467">
        <v>1</v>
      </c>
      <c r="E467">
        <v>19</v>
      </c>
      <c r="F467" s="1">
        <v>42843</v>
      </c>
      <c r="G467" s="1">
        <v>42857</v>
      </c>
      <c r="H467">
        <v>5</v>
      </c>
      <c r="I467">
        <v>33.910000000000004</v>
      </c>
      <c r="J467">
        <v>0</v>
      </c>
      <c r="K467">
        <v>36.002937899999999</v>
      </c>
      <c r="L467">
        <v>-97.346161600000002</v>
      </c>
      <c r="M467" s="5">
        <f>ACOS(COS(RADIANS(90-$P$2)) *COS(RADIANS(90-Table2249[[#This Row],[Latitude]])) +SIN(RADIANS(90-$P$2)) *SIN(RADIANS(90-Table2249[[#This Row],[Latitude]])) *COS(RADIANS($Q$2-Table2249[[#This Row],[Longitude]]))) *3958.756</f>
        <v>55.346772048503162</v>
      </c>
      <c r="N467" s="5">
        <f>Table22[[#This Row],[Permit Approval Date]]-Table22[[#This Row],[Permit Submitted Date]]</f>
        <v>21</v>
      </c>
    </row>
    <row r="468" spans="1:14" hidden="1">
      <c r="A468" t="str">
        <f>"Norman"</f>
        <v>Norman</v>
      </c>
      <c r="B468">
        <v>0</v>
      </c>
      <c r="D468">
        <v>1</v>
      </c>
      <c r="E468">
        <v>19</v>
      </c>
      <c r="F468" s="1">
        <v>42845</v>
      </c>
      <c r="G468" s="1">
        <v>42852</v>
      </c>
      <c r="H468">
        <v>4</v>
      </c>
      <c r="I468">
        <v>30.81</v>
      </c>
      <c r="J468">
        <v>0</v>
      </c>
      <c r="K468">
        <v>34.882937899999995</v>
      </c>
      <c r="L468">
        <v>-97.096161600000002</v>
      </c>
      <c r="M468" s="5">
        <f>ACOS(COS(RADIANS(90-$P$2)) *COS(RADIANS(90-Table2249[[#This Row],[Latitude]])) +SIN(RADIANS(90-$P$2)) *SIN(RADIANS(90-Table2249[[#This Row],[Latitude]])) *COS(RADIANS($Q$2-Table2249[[#This Row],[Longitude]]))) *3958.756</f>
        <v>29.857362621340226</v>
      </c>
      <c r="N468" s="5">
        <f>Table22[[#This Row],[Permit Approval Date]]-Table22[[#This Row],[Permit Submitted Date]]</f>
        <v>0</v>
      </c>
    </row>
    <row r="469" spans="1:14" hidden="1">
      <c r="A469" t="str">
        <f>"Norman"</f>
        <v>Norman</v>
      </c>
      <c r="B469">
        <v>0</v>
      </c>
      <c r="D469">
        <v>1</v>
      </c>
      <c r="E469">
        <v>19</v>
      </c>
      <c r="F469" s="1">
        <v>42846</v>
      </c>
      <c r="G469" s="1">
        <v>42846</v>
      </c>
      <c r="H469">
        <v>6</v>
      </c>
      <c r="I469">
        <v>47.39</v>
      </c>
      <c r="J469">
        <v>0</v>
      </c>
      <c r="K469">
        <v>35.082937899999997</v>
      </c>
      <c r="L469">
        <v>-97.616161599999998</v>
      </c>
      <c r="M469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469" s="5">
        <f>Table22[[#This Row],[Permit Approval Date]]-Table22[[#This Row],[Permit Submitted Date]]</f>
        <v>14</v>
      </c>
    </row>
    <row r="470" spans="1:14" hidden="1">
      <c r="A470" t="str">
        <f>"Norman"</f>
        <v>Norman</v>
      </c>
      <c r="B470">
        <v>0</v>
      </c>
      <c r="D470">
        <v>1</v>
      </c>
      <c r="E470">
        <v>19</v>
      </c>
      <c r="F470" s="1">
        <v>42852</v>
      </c>
      <c r="G470" s="1">
        <v>42857</v>
      </c>
      <c r="H470">
        <v>4</v>
      </c>
      <c r="I470">
        <v>39.33</v>
      </c>
      <c r="J470">
        <v>0</v>
      </c>
      <c r="K470">
        <v>35.482937899999996</v>
      </c>
      <c r="L470">
        <v>-97.206161600000001</v>
      </c>
      <c r="M470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470" s="5">
        <f>Table22[[#This Row],[Permit Approval Date]]-Table22[[#This Row],[Permit Submitted Date]]</f>
        <v>0</v>
      </c>
    </row>
    <row r="471" spans="1:14" hidden="1">
      <c r="A471" t="str">
        <f>"Norman"</f>
        <v>Norman</v>
      </c>
      <c r="B471">
        <v>1</v>
      </c>
      <c r="D471">
        <v>1</v>
      </c>
      <c r="E471">
        <v>19</v>
      </c>
      <c r="F471" s="1">
        <v>42853</v>
      </c>
      <c r="G471" s="1">
        <v>42867</v>
      </c>
      <c r="H471">
        <v>9</v>
      </c>
      <c r="I471">
        <v>66.169999999999987</v>
      </c>
      <c r="J471">
        <v>4.32</v>
      </c>
      <c r="K471">
        <v>35.180556999999993</v>
      </c>
      <c r="L471">
        <v>-97.540181399999994</v>
      </c>
      <c r="M471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471" s="5">
        <f>Table22[[#This Row],[Permit Approval Date]]-Table22[[#This Row],[Permit Submitted Date]]</f>
        <v>1</v>
      </c>
    </row>
    <row r="472" spans="1:14" hidden="1">
      <c r="A472" t="str">
        <f>"Norman"</f>
        <v>Norman</v>
      </c>
      <c r="B472">
        <v>0</v>
      </c>
      <c r="D472">
        <v>1</v>
      </c>
      <c r="E472">
        <v>19</v>
      </c>
      <c r="F472" s="1">
        <v>42859</v>
      </c>
      <c r="G472" s="1">
        <v>42870</v>
      </c>
      <c r="H472">
        <v>5</v>
      </c>
      <c r="I472">
        <v>34.85</v>
      </c>
      <c r="J472">
        <v>0</v>
      </c>
      <c r="K472">
        <v>35.212937899999993</v>
      </c>
      <c r="L472">
        <v>-97.576161600000006</v>
      </c>
      <c r="M472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72" s="5">
        <f>Table22[[#This Row],[Permit Approval Date]]-Table22[[#This Row],[Permit Submitted Date]]</f>
        <v>7</v>
      </c>
    </row>
    <row r="473" spans="1:14" hidden="1">
      <c r="A473" t="str">
        <f>"Norman"</f>
        <v>Norman</v>
      </c>
      <c r="B473">
        <v>0</v>
      </c>
      <c r="D473">
        <v>1</v>
      </c>
      <c r="E473">
        <v>19</v>
      </c>
      <c r="F473" s="1">
        <v>42863</v>
      </c>
      <c r="G473" s="1">
        <v>42871</v>
      </c>
      <c r="H473">
        <v>3</v>
      </c>
      <c r="I473">
        <v>31.54</v>
      </c>
      <c r="J473">
        <v>0</v>
      </c>
      <c r="K473">
        <v>35.032937899999993</v>
      </c>
      <c r="L473">
        <v>-97.296161600000005</v>
      </c>
      <c r="M473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473" s="5">
        <f>Table22[[#This Row],[Permit Approval Date]]-Table22[[#This Row],[Permit Submitted Date]]</f>
        <v>4</v>
      </c>
    </row>
    <row r="474" spans="1:14" hidden="1">
      <c r="A474" t="str">
        <f>"Norman"</f>
        <v>Norman</v>
      </c>
      <c r="B474">
        <v>0</v>
      </c>
      <c r="D474">
        <v>1</v>
      </c>
      <c r="E474">
        <v>19</v>
      </c>
      <c r="F474" s="1">
        <v>42872</v>
      </c>
      <c r="G474" s="1">
        <v>42872</v>
      </c>
      <c r="H474">
        <v>4</v>
      </c>
      <c r="I474">
        <v>32.159999999999997</v>
      </c>
      <c r="J474">
        <v>0</v>
      </c>
      <c r="K474">
        <v>35.262937899999997</v>
      </c>
      <c r="L474">
        <v>-97.806161599999996</v>
      </c>
      <c r="M474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474" s="5">
        <f>Table22[[#This Row],[Permit Approval Date]]-Table22[[#This Row],[Permit Submitted Date]]</f>
        <v>5</v>
      </c>
    </row>
    <row r="475" spans="1:14" hidden="1">
      <c r="A475" t="str">
        <f>"Norman"</f>
        <v>Norman</v>
      </c>
      <c r="B475">
        <v>0</v>
      </c>
      <c r="D475">
        <v>1</v>
      </c>
      <c r="E475">
        <v>19</v>
      </c>
      <c r="F475" s="1">
        <v>42893</v>
      </c>
      <c r="G475" s="1">
        <v>42908</v>
      </c>
      <c r="H475">
        <v>4</v>
      </c>
      <c r="I475">
        <v>31.660000000000004</v>
      </c>
      <c r="J475">
        <v>0</v>
      </c>
      <c r="K475">
        <v>35.152937899999998</v>
      </c>
      <c r="L475">
        <v>-97.236161600000003</v>
      </c>
      <c r="M475" s="5">
        <f>ACOS(COS(RADIANS(90-$P$2)) *COS(RADIANS(90-Table2249[[#This Row],[Latitude]])) +SIN(RADIANS(90-$P$2)) *SIN(RADIANS(90-Table2249[[#This Row],[Latitude]])) *COS(RADIANS($Q$2-Table2249[[#This Row],[Longitude]]))) *3958.756</f>
        <v>12.439282911481813</v>
      </c>
      <c r="N475" s="5">
        <f>Table22[[#This Row],[Permit Approval Date]]-Table22[[#This Row],[Permit Submitted Date]]</f>
        <v>4</v>
      </c>
    </row>
    <row r="476" spans="1:14" hidden="1">
      <c r="A476" t="str">
        <f>"Norman"</f>
        <v>Norman</v>
      </c>
      <c r="B476">
        <v>0</v>
      </c>
      <c r="D476">
        <v>1</v>
      </c>
      <c r="E476">
        <v>19</v>
      </c>
      <c r="F476" s="1">
        <v>42908</v>
      </c>
      <c r="G476" s="1">
        <v>42916</v>
      </c>
      <c r="H476">
        <v>4</v>
      </c>
      <c r="I476">
        <v>27.11</v>
      </c>
      <c r="J476">
        <v>0</v>
      </c>
      <c r="K476">
        <v>35.092937899999995</v>
      </c>
      <c r="L476">
        <v>-97.336161599999997</v>
      </c>
      <c r="M476" s="5">
        <f>ACOS(COS(RADIANS(90-$P$2)) *COS(RADIANS(90-Table2249[[#This Row],[Latitude]])) +SIN(RADIANS(90-$P$2)) *SIN(RADIANS(90-Table2249[[#This Row],[Latitude]])) *COS(RADIANS($Q$2-Table2249[[#This Row],[Longitude]]))) *3958.756</f>
        <v>10.001978842276545</v>
      </c>
      <c r="N476" s="5">
        <f>Table22[[#This Row],[Permit Approval Date]]-Table22[[#This Row],[Permit Submitted Date]]</f>
        <v>0</v>
      </c>
    </row>
    <row r="477" spans="1:14" hidden="1">
      <c r="A477" t="str">
        <f>"Norman"</f>
        <v>Norman</v>
      </c>
      <c r="B477">
        <v>0</v>
      </c>
      <c r="D477">
        <v>1</v>
      </c>
      <c r="E477">
        <v>19</v>
      </c>
      <c r="F477" s="1">
        <v>42914</v>
      </c>
      <c r="G477" s="1">
        <v>42914</v>
      </c>
      <c r="H477">
        <v>3</v>
      </c>
      <c r="I477">
        <v>27.019999999999996</v>
      </c>
      <c r="J477">
        <v>0</v>
      </c>
      <c r="K477">
        <v>36.452937899999995</v>
      </c>
      <c r="L477">
        <v>-97.7861616</v>
      </c>
      <c r="M477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477" s="5">
        <f>Table22[[#This Row],[Permit Approval Date]]-Table22[[#This Row],[Permit Submitted Date]]</f>
        <v>7</v>
      </c>
    </row>
    <row r="478" spans="1:14" hidden="1">
      <c r="A478" t="str">
        <f>"Norman"</f>
        <v>Norman</v>
      </c>
      <c r="B478">
        <v>1</v>
      </c>
      <c r="D478">
        <v>1</v>
      </c>
      <c r="E478">
        <v>19</v>
      </c>
      <c r="F478" s="1">
        <v>42927</v>
      </c>
      <c r="G478" s="1">
        <v>42937</v>
      </c>
      <c r="H478">
        <v>14</v>
      </c>
      <c r="I478">
        <v>146.40000000000003</v>
      </c>
      <c r="J478">
        <v>0</v>
      </c>
      <c r="K478">
        <v>34.945301499999999</v>
      </c>
      <c r="L478">
        <v>-96.516652800000003</v>
      </c>
      <c r="M478" s="5">
        <f>ACOS(COS(RADIANS(90-$P$2)) *COS(RADIANS(90-Table2249[[#This Row],[Latitude]])) +SIN(RADIANS(90-$P$2)) *SIN(RADIANS(90-Table2249[[#This Row],[Latitude]])) *COS(RADIANS($Q$2-Table2249[[#This Row],[Longitude]]))) *3958.756</f>
        <v>55.586146094484121</v>
      </c>
      <c r="N478" s="5">
        <f>Table22[[#This Row],[Permit Approval Date]]-Table22[[#This Row],[Permit Submitted Date]]</f>
        <v>2</v>
      </c>
    </row>
    <row r="479" spans="1:14" hidden="1">
      <c r="A479" t="str">
        <f>"Norman"</f>
        <v>Norman</v>
      </c>
      <c r="B479">
        <v>1</v>
      </c>
      <c r="D479">
        <v>1</v>
      </c>
      <c r="E479">
        <v>19</v>
      </c>
      <c r="F479" s="1">
        <v>42929</v>
      </c>
      <c r="G479" s="1">
        <v>42934</v>
      </c>
      <c r="H479">
        <v>5</v>
      </c>
      <c r="I479">
        <v>52.620000000000005</v>
      </c>
      <c r="J479">
        <v>0</v>
      </c>
      <c r="K479">
        <v>35.118141999999999</v>
      </c>
      <c r="L479">
        <v>-97.425610999999989</v>
      </c>
      <c r="M479" s="5">
        <f>ACOS(COS(RADIANS(90-$P$2)) *COS(RADIANS(90-Table2249[[#This Row],[Latitude]])) +SIN(RADIANS(90-$P$2)) *SIN(RADIANS(90-Table2249[[#This Row],[Latitude]])) *COS(RADIANS($Q$2-Table2249[[#This Row],[Longitude]]))) *3958.756</f>
        <v>6.189976825355739</v>
      </c>
      <c r="N479" s="5">
        <f>Table22[[#This Row],[Permit Approval Date]]-Table22[[#This Row],[Permit Submitted Date]]</f>
        <v>2</v>
      </c>
    </row>
    <row r="480" spans="1:14">
      <c r="A480" t="str">
        <f>"Norman"</f>
        <v>Norman</v>
      </c>
      <c r="B480">
        <v>1</v>
      </c>
      <c r="C480">
        <v>1</v>
      </c>
      <c r="D480">
        <v>1</v>
      </c>
      <c r="E480">
        <v>19</v>
      </c>
      <c r="F480" s="1">
        <v>42935</v>
      </c>
      <c r="G480" s="1">
        <v>42941</v>
      </c>
      <c r="H480">
        <v>5</v>
      </c>
      <c r="I480">
        <v>28.37</v>
      </c>
      <c r="J480">
        <v>19.3</v>
      </c>
      <c r="K480">
        <v>35.213925000000003</v>
      </c>
      <c r="L480">
        <v>-97.339213999999998</v>
      </c>
      <c r="M480" s="5">
        <f>ACOS(COS(RADIANS(90-$P$2)) *COS(RADIANS(90-Table2249[[#This Row],[Latitude]])) +SIN(RADIANS(90-$P$2)) *SIN(RADIANS(90-Table2249[[#This Row],[Latitude]])) *COS(RADIANS($Q$2-Table2249[[#This Row],[Longitude]]))) *3958.756</f>
        <v>6.0875077162164093</v>
      </c>
      <c r="N480" s="5">
        <f>Table22[[#This Row],[Permit Approval Date]]-Table22[[#This Row],[Permit Submitted Date]]</f>
        <v>0</v>
      </c>
    </row>
    <row r="481" spans="1:14" hidden="1">
      <c r="A481" t="str">
        <f>"Norman"</f>
        <v>Norman</v>
      </c>
      <c r="B481">
        <v>0</v>
      </c>
      <c r="D481">
        <v>1</v>
      </c>
      <c r="E481">
        <v>19</v>
      </c>
      <c r="F481" s="1">
        <v>42936</v>
      </c>
      <c r="G481" s="1">
        <v>42942</v>
      </c>
      <c r="H481">
        <v>3</v>
      </c>
      <c r="I481">
        <v>29.55</v>
      </c>
      <c r="J481">
        <v>0</v>
      </c>
      <c r="K481">
        <v>35.212937899999993</v>
      </c>
      <c r="L481">
        <v>-97.576161600000006</v>
      </c>
      <c r="M481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81" s="5">
        <f>Table22[[#This Row],[Permit Approval Date]]-Table22[[#This Row],[Permit Submitted Date]]</f>
        <v>20</v>
      </c>
    </row>
    <row r="482" spans="1:14" hidden="1">
      <c r="A482" t="str">
        <f>"Norman"</f>
        <v>Norman</v>
      </c>
      <c r="B482">
        <v>0</v>
      </c>
      <c r="D482">
        <v>1</v>
      </c>
      <c r="E482">
        <v>19</v>
      </c>
      <c r="F482" s="1">
        <v>42936</v>
      </c>
      <c r="G482" s="1">
        <v>42942</v>
      </c>
      <c r="H482">
        <v>3</v>
      </c>
      <c r="I482">
        <v>26.66</v>
      </c>
      <c r="J482">
        <v>0</v>
      </c>
      <c r="K482">
        <v>35.212937899999993</v>
      </c>
      <c r="L482">
        <v>-97.576161600000006</v>
      </c>
      <c r="M482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82" s="5">
        <f>Table22[[#This Row],[Permit Approval Date]]-Table22[[#This Row],[Permit Submitted Date]]</f>
        <v>0</v>
      </c>
    </row>
    <row r="483" spans="1:14" hidden="1">
      <c r="A483" t="str">
        <f>"Norman"</f>
        <v>Norman</v>
      </c>
      <c r="B483">
        <v>1</v>
      </c>
      <c r="D483">
        <v>1</v>
      </c>
      <c r="E483">
        <v>19</v>
      </c>
      <c r="F483" s="1">
        <v>42937</v>
      </c>
      <c r="G483" s="1">
        <v>42940</v>
      </c>
      <c r="H483">
        <v>6</v>
      </c>
      <c r="I483">
        <v>48.25</v>
      </c>
      <c r="J483">
        <v>0</v>
      </c>
      <c r="K483">
        <v>35.140954999999998</v>
      </c>
      <c r="L483">
        <v>-97.121639999999999</v>
      </c>
      <c r="M483" s="5">
        <f>ACOS(COS(RADIANS(90-$P$2)) *COS(RADIANS(90-Table2249[[#This Row],[Latitude]])) +SIN(RADIANS(90-$P$2)) *SIN(RADIANS(90-Table2249[[#This Row],[Latitude]])) *COS(RADIANS($Q$2-Table2249[[#This Row],[Longitude]]))) *3958.756</f>
        <v>18.897392488293068</v>
      </c>
      <c r="N483" s="5">
        <f>Table22[[#This Row],[Permit Approval Date]]-Table22[[#This Row],[Permit Submitted Date]]</f>
        <v>0</v>
      </c>
    </row>
    <row r="484" spans="1:14" hidden="1">
      <c r="A484" t="str">
        <f>"Norman"</f>
        <v>Norman</v>
      </c>
      <c r="B484">
        <v>0</v>
      </c>
      <c r="D484">
        <v>1</v>
      </c>
      <c r="E484">
        <v>19</v>
      </c>
      <c r="F484" s="1">
        <v>42941</v>
      </c>
      <c r="G484" s="1">
        <v>42954</v>
      </c>
      <c r="H484">
        <v>4</v>
      </c>
      <c r="I484">
        <v>30.060000000000002</v>
      </c>
      <c r="J484">
        <v>0</v>
      </c>
      <c r="K484">
        <v>35.362937899999999</v>
      </c>
      <c r="L484">
        <v>-97.236161600000003</v>
      </c>
      <c r="M484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484" s="5">
        <f>Table22[[#This Row],[Permit Approval Date]]-Table22[[#This Row],[Permit Submitted Date]]</f>
        <v>6</v>
      </c>
    </row>
    <row r="485" spans="1:14" hidden="1">
      <c r="A485" t="str">
        <f>"Norman"</f>
        <v>Norman</v>
      </c>
      <c r="B485">
        <v>1</v>
      </c>
      <c r="D485">
        <v>1</v>
      </c>
      <c r="E485">
        <v>19</v>
      </c>
      <c r="F485" s="1">
        <v>42955</v>
      </c>
      <c r="G485" s="1">
        <v>42963</v>
      </c>
      <c r="H485">
        <v>10</v>
      </c>
      <c r="I485">
        <v>74.570000000000007</v>
      </c>
      <c r="J485">
        <v>0</v>
      </c>
      <c r="K485">
        <v>35.268142000000005</v>
      </c>
      <c r="L485">
        <v>-97.45561099999999</v>
      </c>
      <c r="M485" s="5">
        <f>ACOS(COS(RADIANS(90-$P$2)) *COS(RADIANS(90-Table2249[[#This Row],[Latitude]])) +SIN(RADIANS(90-$P$2)) *SIN(RADIANS(90-Table2249[[#This Row],[Latitude]])) *COS(RADIANS($Q$2-Table2249[[#This Row],[Longitude]]))) *3958.756</f>
        <v>4.3187461484637382</v>
      </c>
      <c r="N485" s="5">
        <f>Table22[[#This Row],[Permit Approval Date]]-Table22[[#This Row],[Permit Submitted Date]]</f>
        <v>7</v>
      </c>
    </row>
    <row r="486" spans="1:14" hidden="1">
      <c r="A486" t="str">
        <f>"Norman"</f>
        <v>Norman</v>
      </c>
      <c r="B486">
        <v>0</v>
      </c>
      <c r="D486">
        <v>1</v>
      </c>
      <c r="E486">
        <v>19</v>
      </c>
      <c r="F486" s="1">
        <v>42961</v>
      </c>
      <c r="G486" s="1">
        <v>42961</v>
      </c>
      <c r="H486">
        <v>2</v>
      </c>
      <c r="I486">
        <v>22.66</v>
      </c>
      <c r="J486">
        <v>0</v>
      </c>
      <c r="K486">
        <v>34.902937899999998</v>
      </c>
      <c r="L486">
        <v>-97.376161600000003</v>
      </c>
      <c r="M486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486" s="5">
        <f>Table22[[#This Row],[Permit Approval Date]]-Table22[[#This Row],[Permit Submitted Date]]</f>
        <v>0</v>
      </c>
    </row>
    <row r="487" spans="1:14" hidden="1">
      <c r="A487" t="str">
        <f>"Norman"</f>
        <v>Norman</v>
      </c>
      <c r="B487">
        <v>1</v>
      </c>
      <c r="D487">
        <v>1</v>
      </c>
      <c r="E487">
        <v>19</v>
      </c>
      <c r="F487" s="1">
        <v>42970</v>
      </c>
      <c r="G487" s="1">
        <v>42977</v>
      </c>
      <c r="H487">
        <v>7</v>
      </c>
      <c r="I487">
        <v>43.57</v>
      </c>
      <c r="J487">
        <v>0</v>
      </c>
      <c r="K487">
        <v>35.203924999999998</v>
      </c>
      <c r="L487">
        <v>-97.459214000000003</v>
      </c>
      <c r="M487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487" s="5">
        <f>Table22[[#This Row],[Permit Approval Date]]-Table22[[#This Row],[Permit Submitted Date]]</f>
        <v>8</v>
      </c>
    </row>
    <row r="488" spans="1:14" hidden="1">
      <c r="A488" t="str">
        <f>"Norman"</f>
        <v>Norman</v>
      </c>
      <c r="B488">
        <v>1</v>
      </c>
      <c r="D488">
        <v>1</v>
      </c>
      <c r="E488">
        <v>19</v>
      </c>
      <c r="F488" s="1">
        <v>42985</v>
      </c>
      <c r="G488" s="1">
        <v>43003</v>
      </c>
      <c r="H488">
        <v>5</v>
      </c>
      <c r="I488">
        <v>43.29</v>
      </c>
      <c r="J488">
        <v>0</v>
      </c>
      <c r="K488">
        <v>34.938141999999999</v>
      </c>
      <c r="L488">
        <v>-97.215610999999996</v>
      </c>
      <c r="M488" s="5">
        <f>ACOS(COS(RADIANS(90-$P$2)) *COS(RADIANS(90-Table2249[[#This Row],[Latitude]])) +SIN(RADIANS(90-$P$2)) *SIN(RADIANS(90-Table2249[[#This Row],[Latitude]])) *COS(RADIANS($Q$2-Table2249[[#This Row],[Longitude]]))) *3958.756</f>
        <v>22.656902942758002</v>
      </c>
      <c r="N488" s="5">
        <f>Table22[[#This Row],[Permit Approval Date]]-Table22[[#This Row],[Permit Submitted Date]]</f>
        <v>8</v>
      </c>
    </row>
    <row r="489" spans="1:14" hidden="1">
      <c r="A489" t="str">
        <f>"Norman"</f>
        <v>Norman</v>
      </c>
      <c r="B489">
        <v>0</v>
      </c>
      <c r="D489">
        <v>1</v>
      </c>
      <c r="E489">
        <v>19</v>
      </c>
      <c r="F489" s="1">
        <v>42996</v>
      </c>
      <c r="G489" s="1">
        <v>42997</v>
      </c>
      <c r="H489">
        <v>4</v>
      </c>
      <c r="I489">
        <v>32.870000000000005</v>
      </c>
      <c r="J489">
        <v>0</v>
      </c>
      <c r="K489">
        <v>35.212937899999993</v>
      </c>
      <c r="L489">
        <v>-97.576161600000006</v>
      </c>
      <c r="M489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489" s="5">
        <f>Table22[[#This Row],[Permit Approval Date]]-Table22[[#This Row],[Permit Submitted Date]]</f>
        <v>8</v>
      </c>
    </row>
    <row r="490" spans="1:14" hidden="1">
      <c r="A490" t="str">
        <f>"Norman"</f>
        <v>Norman</v>
      </c>
      <c r="B490">
        <v>1</v>
      </c>
      <c r="D490">
        <v>1</v>
      </c>
      <c r="E490">
        <v>19</v>
      </c>
      <c r="F490" s="1">
        <v>42997</v>
      </c>
      <c r="G490" s="1">
        <v>43004</v>
      </c>
      <c r="H490">
        <v>4</v>
      </c>
      <c r="I490">
        <v>36.67</v>
      </c>
      <c r="J490">
        <v>0</v>
      </c>
      <c r="K490">
        <v>35.313924999999998</v>
      </c>
      <c r="L490">
        <v>-97.169213999999997</v>
      </c>
      <c r="M490" s="5">
        <f>ACOS(COS(RADIANS(90-$P$2)) *COS(RADIANS(90-Table2249[[#This Row],[Latitude]])) +SIN(RADIANS(90-$P$2)) *SIN(RADIANS(90-Table2249[[#This Row],[Latitude]])) *COS(RADIANS($Q$2-Table2249[[#This Row],[Longitude]]))) *3958.756</f>
        <v>17.334132273994324</v>
      </c>
      <c r="N490" s="5">
        <f>Table22[[#This Row],[Permit Approval Date]]-Table22[[#This Row],[Permit Submitted Date]]</f>
        <v>3</v>
      </c>
    </row>
    <row r="491" spans="1:14" hidden="1">
      <c r="A491" t="str">
        <f>"Norman"</f>
        <v>Norman</v>
      </c>
      <c r="B491">
        <v>1</v>
      </c>
      <c r="D491">
        <v>1</v>
      </c>
      <c r="E491">
        <v>19</v>
      </c>
      <c r="F491" s="1">
        <v>43003</v>
      </c>
      <c r="G491" s="1">
        <v>43020</v>
      </c>
      <c r="H491">
        <v>6</v>
      </c>
      <c r="I491">
        <v>44.61</v>
      </c>
      <c r="J491">
        <v>0</v>
      </c>
      <c r="K491">
        <v>35.333621399999998</v>
      </c>
      <c r="L491">
        <v>-97.489232199999989</v>
      </c>
      <c r="M491" s="5">
        <f>ACOS(COS(RADIANS(90-$P$2)) *COS(RADIANS(90-Table2249[[#This Row],[Latitude]])) +SIN(RADIANS(90-$P$2)) *SIN(RADIANS(90-Table2249[[#This Row],[Latitude]])) *COS(RADIANS($Q$2-Table2249[[#This Row],[Longitude]]))) *3958.756</f>
        <v>9.1349740379712667</v>
      </c>
      <c r="N491" s="5">
        <f>Table22[[#This Row],[Permit Approval Date]]-Table22[[#This Row],[Permit Submitted Date]]</f>
        <v>12</v>
      </c>
    </row>
    <row r="492" spans="1:14" hidden="1">
      <c r="A492" t="str">
        <f>"Norman"</f>
        <v>Norman</v>
      </c>
      <c r="B492">
        <v>1</v>
      </c>
      <c r="D492">
        <v>2</v>
      </c>
      <c r="E492">
        <v>19</v>
      </c>
      <c r="F492" s="1">
        <v>43004</v>
      </c>
      <c r="G492" s="1">
        <v>43004</v>
      </c>
      <c r="H492">
        <v>8</v>
      </c>
      <c r="I492">
        <v>46.480000000000004</v>
      </c>
      <c r="J492">
        <v>7.4499999999999993</v>
      </c>
      <c r="K492">
        <v>35.260556999999999</v>
      </c>
      <c r="L492">
        <v>-97.540181399999994</v>
      </c>
      <c r="M492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492" s="5">
        <f>Table22[[#This Row],[Permit Approval Date]]-Table22[[#This Row],[Permit Submitted Date]]</f>
        <v>0</v>
      </c>
    </row>
    <row r="493" spans="1:14" hidden="1">
      <c r="A493" t="str">
        <f>"Norman"</f>
        <v>Norman</v>
      </c>
      <c r="B493">
        <v>1</v>
      </c>
      <c r="D493">
        <v>1</v>
      </c>
      <c r="E493">
        <v>19</v>
      </c>
      <c r="F493" s="1">
        <v>43005</v>
      </c>
      <c r="G493" s="1">
        <v>43018</v>
      </c>
      <c r="H493">
        <v>5</v>
      </c>
      <c r="I493">
        <v>35.11</v>
      </c>
      <c r="J493">
        <v>0</v>
      </c>
      <c r="K493">
        <v>34.998142000000001</v>
      </c>
      <c r="L493">
        <v>-97.305610999999999</v>
      </c>
      <c r="M493" s="5">
        <f>ACOS(COS(RADIANS(90-$P$2)) *COS(RADIANS(90-Table2249[[#This Row],[Latitude]])) +SIN(RADIANS(90-$P$2)) *SIN(RADIANS(90-Table2249[[#This Row],[Latitude]])) *COS(RADIANS($Q$2-Table2249[[#This Row],[Longitude]]))) *3958.756</f>
        <v>16.429420502856537</v>
      </c>
      <c r="N493" s="5">
        <f>Table22[[#This Row],[Permit Approval Date]]-Table22[[#This Row],[Permit Submitted Date]]</f>
        <v>6</v>
      </c>
    </row>
    <row r="494" spans="1:14" hidden="1">
      <c r="A494" t="str">
        <f>"Norman"</f>
        <v>Norman</v>
      </c>
      <c r="B494">
        <v>0</v>
      </c>
      <c r="D494">
        <v>1</v>
      </c>
      <c r="E494">
        <v>19</v>
      </c>
      <c r="F494" s="1">
        <v>43013</v>
      </c>
      <c r="G494" s="1">
        <v>43013</v>
      </c>
      <c r="H494">
        <v>7</v>
      </c>
      <c r="I494">
        <v>46.98</v>
      </c>
      <c r="J494">
        <v>0</v>
      </c>
      <c r="K494">
        <v>34.962937899999993</v>
      </c>
      <c r="L494">
        <v>-97.966161600000007</v>
      </c>
      <c r="M494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494" s="5">
        <f>Table22[[#This Row],[Permit Approval Date]]-Table22[[#This Row],[Permit Submitted Date]]</f>
        <v>11</v>
      </c>
    </row>
    <row r="495" spans="1:14">
      <c r="A495" t="str">
        <f>"Norman"</f>
        <v>Norman</v>
      </c>
      <c r="B495">
        <v>1</v>
      </c>
      <c r="C495">
        <v>1</v>
      </c>
      <c r="D495">
        <v>1</v>
      </c>
      <c r="E495">
        <v>19</v>
      </c>
      <c r="F495" s="1">
        <v>43017</v>
      </c>
      <c r="G495" s="1">
        <v>43017</v>
      </c>
      <c r="H495">
        <v>8</v>
      </c>
      <c r="I495">
        <v>42.57</v>
      </c>
      <c r="J495">
        <v>12.95</v>
      </c>
      <c r="K495">
        <v>35.210556999999994</v>
      </c>
      <c r="L495">
        <v>-97.470181400000001</v>
      </c>
      <c r="M495" s="5">
        <f>ACOS(COS(RADIANS(90-$P$2)) *COS(RADIANS(90-Table2249[[#This Row],[Latitude]])) +SIN(RADIANS(90-$P$2)) *SIN(RADIANS(90-Table2249[[#This Row],[Latitude]])) *COS(RADIANS($Q$2-Table2249[[#This Row],[Longitude]]))) *3958.756</f>
        <v>1.3658454400042561</v>
      </c>
      <c r="N495" s="5">
        <f>Table22[[#This Row],[Permit Approval Date]]-Table22[[#This Row],[Permit Submitted Date]]</f>
        <v>0</v>
      </c>
    </row>
    <row r="496" spans="1:14" hidden="1">
      <c r="A496" t="str">
        <f>"Norman"</f>
        <v>Norman</v>
      </c>
      <c r="B496">
        <v>1</v>
      </c>
      <c r="D496">
        <v>1</v>
      </c>
      <c r="E496">
        <v>19</v>
      </c>
      <c r="F496" s="1">
        <v>43017</v>
      </c>
      <c r="G496" s="1">
        <v>43033</v>
      </c>
      <c r="H496">
        <v>5</v>
      </c>
      <c r="I496">
        <v>52.349999999999994</v>
      </c>
      <c r="J496">
        <v>0</v>
      </c>
      <c r="K496">
        <v>34.998142000000001</v>
      </c>
      <c r="L496">
        <v>-97.305610999999999</v>
      </c>
      <c r="M496" s="5">
        <f>ACOS(COS(RADIANS(90-$P$2)) *COS(RADIANS(90-Table2249[[#This Row],[Latitude]])) +SIN(RADIANS(90-$P$2)) *SIN(RADIANS(90-Table2249[[#This Row],[Latitude]])) *COS(RADIANS($Q$2-Table2249[[#This Row],[Longitude]]))) *3958.756</f>
        <v>16.429420502856537</v>
      </c>
      <c r="N496" s="5">
        <f>Table22[[#This Row],[Permit Approval Date]]-Table22[[#This Row],[Permit Submitted Date]]</f>
        <v>0</v>
      </c>
    </row>
    <row r="497" spans="1:14">
      <c r="A497" t="str">
        <f>"Norman"</f>
        <v>Norman</v>
      </c>
      <c r="B497">
        <v>1</v>
      </c>
      <c r="C497">
        <v>1</v>
      </c>
      <c r="D497">
        <v>1</v>
      </c>
      <c r="E497">
        <v>19</v>
      </c>
      <c r="F497" s="1">
        <v>43025</v>
      </c>
      <c r="G497" s="1">
        <v>43026</v>
      </c>
      <c r="H497">
        <v>8</v>
      </c>
      <c r="I497">
        <v>47.82</v>
      </c>
      <c r="J497">
        <v>12.370000000000001</v>
      </c>
      <c r="K497">
        <v>35.264834499999999</v>
      </c>
      <c r="L497">
        <v>-97.160178399999992</v>
      </c>
      <c r="M497" s="5">
        <f>ACOS(COS(RADIANS(90-$P$2)) *COS(RADIANS(90-Table2249[[#This Row],[Latitude]])) +SIN(RADIANS(90-$P$2)) *SIN(RADIANS(90-Table2249[[#This Row],[Latitude]])) *COS(RADIANS($Q$2-Table2249[[#This Row],[Longitude]]))) *3958.756</f>
        <v>16.667282215523439</v>
      </c>
      <c r="N497" s="5">
        <f>Table22[[#This Row],[Permit Approval Date]]-Table22[[#This Row],[Permit Submitted Date]]</f>
        <v>0</v>
      </c>
    </row>
    <row r="498" spans="1:14" hidden="1">
      <c r="A498" t="str">
        <f>"Norman"</f>
        <v>Norman</v>
      </c>
      <c r="B498">
        <v>1</v>
      </c>
      <c r="D498">
        <v>1</v>
      </c>
      <c r="E498">
        <v>19</v>
      </c>
      <c r="F498" s="1">
        <v>43025</v>
      </c>
      <c r="G498" s="1">
        <v>43025</v>
      </c>
      <c r="H498">
        <v>4</v>
      </c>
      <c r="I498">
        <v>36.769999999999996</v>
      </c>
      <c r="J498">
        <v>0</v>
      </c>
      <c r="K498">
        <v>35.443925</v>
      </c>
      <c r="L498">
        <v>-97.619213999999999</v>
      </c>
      <c r="M498" s="5">
        <f>ACOS(COS(RADIANS(90-$P$2)) *COS(RADIANS(90-Table2249[[#This Row],[Latitude]])) +SIN(RADIANS(90-$P$2)) *SIN(RADIANS(90-Table2249[[#This Row],[Latitude]])) *COS(RADIANS($Q$2-Table2249[[#This Row],[Longitude]]))) *3958.756</f>
        <v>19.098404895161835</v>
      </c>
      <c r="N498" s="5">
        <f>Table22[[#This Row],[Permit Approval Date]]-Table22[[#This Row],[Permit Submitted Date]]</f>
        <v>13</v>
      </c>
    </row>
    <row r="499" spans="1:14" hidden="1">
      <c r="A499" t="str">
        <f>"Norman"</f>
        <v>Norman</v>
      </c>
      <c r="B499">
        <v>0</v>
      </c>
      <c r="D499">
        <v>1</v>
      </c>
      <c r="E499">
        <v>19</v>
      </c>
      <c r="F499" s="1">
        <v>43032</v>
      </c>
      <c r="G499" s="1">
        <v>43034</v>
      </c>
      <c r="H499">
        <v>8</v>
      </c>
      <c r="I499">
        <v>54.039999999999992</v>
      </c>
      <c r="J499">
        <v>0</v>
      </c>
      <c r="K499">
        <v>35.362937899999999</v>
      </c>
      <c r="L499">
        <v>-97.236161600000003</v>
      </c>
      <c r="M499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499" s="5">
        <f>Table22[[#This Row],[Permit Approval Date]]-Table22[[#This Row],[Permit Submitted Date]]</f>
        <v>0</v>
      </c>
    </row>
    <row r="500" spans="1:14" hidden="1">
      <c r="A500" t="str">
        <f>"Norman"</f>
        <v>Norman</v>
      </c>
      <c r="B500">
        <v>1</v>
      </c>
      <c r="D500">
        <v>1</v>
      </c>
      <c r="E500">
        <v>19</v>
      </c>
      <c r="F500" s="1">
        <v>43038</v>
      </c>
      <c r="G500" s="1">
        <v>43040</v>
      </c>
      <c r="H500">
        <v>10</v>
      </c>
      <c r="I500">
        <v>76.100000000000009</v>
      </c>
      <c r="J500">
        <v>3</v>
      </c>
      <c r="K500">
        <v>35.584834499999999</v>
      </c>
      <c r="L500">
        <v>-97.500178399999996</v>
      </c>
      <c r="M500" s="5">
        <f>ACOS(COS(RADIANS(90-$P$2)) *COS(RADIANS(90-Table2249[[#This Row],[Latitude]])) +SIN(RADIANS(90-$P$2)) *SIN(RADIANS(90-Table2249[[#This Row],[Latitude]])) *COS(RADIANS($Q$2-Table2249[[#This Row],[Longitude]]))) *3958.756</f>
        <v>26.34345616884676</v>
      </c>
      <c r="N500" s="5">
        <f>Table22[[#This Row],[Permit Approval Date]]-Table22[[#This Row],[Permit Submitted Date]]</f>
        <v>0</v>
      </c>
    </row>
    <row r="501" spans="1:14" hidden="1">
      <c r="A501" t="str">
        <f>"Norman"</f>
        <v>Norman</v>
      </c>
      <c r="B501">
        <v>1</v>
      </c>
      <c r="D501">
        <v>1</v>
      </c>
      <c r="E501">
        <v>19</v>
      </c>
      <c r="F501" s="1">
        <v>43056</v>
      </c>
      <c r="G501" s="1">
        <v>43056</v>
      </c>
      <c r="H501">
        <v>6</v>
      </c>
      <c r="I501">
        <v>50.43</v>
      </c>
      <c r="J501">
        <v>0</v>
      </c>
      <c r="K501">
        <v>35.310557000000003</v>
      </c>
      <c r="L501">
        <v>-97.71018140000001</v>
      </c>
      <c r="M501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501" s="5">
        <f>Table22[[#This Row],[Permit Approval Date]]-Table22[[#This Row],[Permit Submitted Date]]</f>
        <v>0</v>
      </c>
    </row>
    <row r="502" spans="1:14" hidden="1">
      <c r="A502" t="str">
        <f>"Norman"</f>
        <v>Norman</v>
      </c>
      <c r="B502">
        <v>1</v>
      </c>
      <c r="D502">
        <v>1</v>
      </c>
      <c r="E502">
        <v>19</v>
      </c>
      <c r="F502" s="1">
        <v>43057</v>
      </c>
      <c r="G502" s="1">
        <v>43070</v>
      </c>
      <c r="H502">
        <v>5</v>
      </c>
      <c r="I502">
        <v>48.86</v>
      </c>
      <c r="J502">
        <v>0</v>
      </c>
      <c r="K502">
        <v>35.308142000000004</v>
      </c>
      <c r="L502">
        <v>-97.335610999999986</v>
      </c>
      <c r="M502" s="5">
        <f>ACOS(COS(RADIANS(90-$P$2)) *COS(RADIANS(90-Table2249[[#This Row],[Latitude]])) +SIN(RADIANS(90-$P$2)) *SIN(RADIANS(90-Table2249[[#This Row],[Latitude]])) *COS(RADIANS($Q$2-Table2249[[#This Row],[Longitude]]))) *3958.756</f>
        <v>9.4320747411368799</v>
      </c>
      <c r="N502" s="5">
        <f>Table22[[#This Row],[Permit Approval Date]]-Table22[[#This Row],[Permit Submitted Date]]</f>
        <v>12</v>
      </c>
    </row>
    <row r="503" spans="1:14" hidden="1">
      <c r="A503" t="str">
        <f>"Norman"</f>
        <v>Norman</v>
      </c>
      <c r="B503">
        <v>0</v>
      </c>
      <c r="D503">
        <v>1</v>
      </c>
      <c r="E503">
        <v>19</v>
      </c>
      <c r="F503" s="1">
        <v>43074</v>
      </c>
      <c r="G503" s="1">
        <v>43074</v>
      </c>
      <c r="H503">
        <v>7</v>
      </c>
      <c r="I503">
        <v>46.46</v>
      </c>
      <c r="J503">
        <v>0</v>
      </c>
      <c r="K503">
        <v>35.632937899999995</v>
      </c>
      <c r="L503">
        <v>-97.506161599999999</v>
      </c>
      <c r="M503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503" s="5">
        <f>Table22[[#This Row],[Permit Approval Date]]-Table22[[#This Row],[Permit Submitted Date]]</f>
        <v>0</v>
      </c>
    </row>
    <row r="504" spans="1:14" hidden="1">
      <c r="A504" t="str">
        <f>"Norman"</f>
        <v>Norman</v>
      </c>
      <c r="B504">
        <v>1</v>
      </c>
      <c r="D504">
        <v>1</v>
      </c>
      <c r="E504">
        <v>19</v>
      </c>
      <c r="F504" s="1">
        <v>43087</v>
      </c>
      <c r="G504" s="1">
        <v>43087</v>
      </c>
      <c r="H504">
        <v>10</v>
      </c>
      <c r="I504">
        <v>45.66</v>
      </c>
      <c r="J504">
        <v>8.3000000000000007</v>
      </c>
      <c r="K504">
        <v>35.180556999999993</v>
      </c>
      <c r="L504">
        <v>-97.540181399999994</v>
      </c>
      <c r="M504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504" s="5">
        <f>Table22[[#This Row],[Permit Approval Date]]-Table22[[#This Row],[Permit Submitted Date]]</f>
        <v>0</v>
      </c>
    </row>
    <row r="505" spans="1:14" hidden="1">
      <c r="A505" t="str">
        <f>"Norman"</f>
        <v>Norman</v>
      </c>
      <c r="B505">
        <v>1</v>
      </c>
      <c r="D505">
        <v>1</v>
      </c>
      <c r="E505">
        <v>19</v>
      </c>
      <c r="F505" s="1">
        <v>43088</v>
      </c>
      <c r="G505" s="1">
        <v>43090</v>
      </c>
      <c r="H505">
        <v>5</v>
      </c>
      <c r="I505">
        <v>37.450000000000003</v>
      </c>
      <c r="J505">
        <v>7.35</v>
      </c>
      <c r="K505">
        <v>35.180556999999993</v>
      </c>
      <c r="L505">
        <v>-97.540181399999994</v>
      </c>
      <c r="M505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505" s="5">
        <f>Table22[[#This Row],[Permit Approval Date]]-Table22[[#This Row],[Permit Submitted Date]]</f>
        <v>0</v>
      </c>
    </row>
    <row r="506" spans="1:14" hidden="1">
      <c r="A506" t="str">
        <f>"Norman"</f>
        <v>Norman</v>
      </c>
      <c r="B506">
        <v>1</v>
      </c>
      <c r="D506">
        <v>1</v>
      </c>
      <c r="E506">
        <v>19</v>
      </c>
      <c r="F506" s="1">
        <v>43089</v>
      </c>
      <c r="G506" s="1">
        <v>43089</v>
      </c>
      <c r="H506">
        <v>6</v>
      </c>
      <c r="I506">
        <v>48.88</v>
      </c>
      <c r="J506">
        <v>0</v>
      </c>
      <c r="K506">
        <v>35.190556999999998</v>
      </c>
      <c r="L506">
        <v>-97.340181400000006</v>
      </c>
      <c r="M506" s="5">
        <f>ACOS(COS(RADIANS(90-$P$2)) *COS(RADIANS(90-Table2249[[#This Row],[Latitude]])) +SIN(RADIANS(90-$P$2)) *SIN(RADIANS(90-Table2249[[#This Row],[Latitude]])) *COS(RADIANS($Q$2-Table2249[[#This Row],[Longitude]]))) *3958.756</f>
        <v>6.1043381291149874</v>
      </c>
      <c r="N506" s="5">
        <f>Table22[[#This Row],[Permit Approval Date]]-Table22[[#This Row],[Permit Submitted Date]]</f>
        <v>4</v>
      </c>
    </row>
    <row r="507" spans="1:14" hidden="1">
      <c r="A507" t="str">
        <f>"Norman"</f>
        <v>Norman</v>
      </c>
      <c r="B507">
        <v>1</v>
      </c>
      <c r="D507">
        <v>1</v>
      </c>
      <c r="E507">
        <v>19</v>
      </c>
      <c r="F507" s="1">
        <v>43104</v>
      </c>
      <c r="G507" s="1">
        <v>43105</v>
      </c>
      <c r="H507">
        <v>4</v>
      </c>
      <c r="I507">
        <v>30.77</v>
      </c>
      <c r="J507">
        <v>0</v>
      </c>
      <c r="K507">
        <v>35.155773100000005</v>
      </c>
      <c r="L507">
        <v>-97.454911899999999</v>
      </c>
      <c r="M507" s="5">
        <f>ACOS(COS(RADIANS(90-$P$2)) *COS(RADIANS(90-Table2249[[#This Row],[Latitude]])) +SIN(RADIANS(90-$P$2)) *SIN(RADIANS(90-Table2249[[#This Row],[Latitude]])) *COS(RADIANS($Q$2-Table2249[[#This Row],[Longitude]]))) *3958.756</f>
        <v>3.5065255186950295</v>
      </c>
      <c r="N507" s="5">
        <f>Table22[[#This Row],[Permit Approval Date]]-Table22[[#This Row],[Permit Submitted Date]]</f>
        <v>0</v>
      </c>
    </row>
    <row r="508" spans="1:14" hidden="1">
      <c r="A508" t="str">
        <f>"Norman"</f>
        <v>Norman</v>
      </c>
      <c r="B508">
        <v>0</v>
      </c>
      <c r="D508">
        <v>1</v>
      </c>
      <c r="E508">
        <v>20</v>
      </c>
      <c r="F508" s="1">
        <v>42373</v>
      </c>
      <c r="G508" s="1">
        <v>42382</v>
      </c>
      <c r="H508">
        <v>10</v>
      </c>
      <c r="I508">
        <v>110</v>
      </c>
      <c r="J508">
        <v>0</v>
      </c>
      <c r="K508">
        <v>35.212937899999993</v>
      </c>
      <c r="L508">
        <v>-97.576161600000006</v>
      </c>
      <c r="M508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508" s="5">
        <f>Table22[[#This Row],[Permit Approval Date]]-Table22[[#This Row],[Permit Submitted Date]]</f>
        <v>0</v>
      </c>
    </row>
    <row r="509" spans="1:14" hidden="1">
      <c r="A509" t="str">
        <f>"Norman"</f>
        <v>Norman</v>
      </c>
      <c r="B509">
        <v>0</v>
      </c>
      <c r="D509">
        <v>1</v>
      </c>
      <c r="E509">
        <v>20</v>
      </c>
      <c r="F509" s="1">
        <v>42373</v>
      </c>
      <c r="G509" s="1">
        <v>42382</v>
      </c>
      <c r="H509">
        <v>9</v>
      </c>
      <c r="I509">
        <v>65</v>
      </c>
      <c r="J509">
        <v>0</v>
      </c>
      <c r="K509">
        <v>34.742937899999994</v>
      </c>
      <c r="L509">
        <v>-97.886161600000008</v>
      </c>
      <c r="M509" s="5">
        <f>ACOS(COS(RADIANS(90-$P$2)) *COS(RADIANS(90-Table2249[[#This Row],[Latitude]])) +SIN(RADIANS(90-$P$2)) *SIN(RADIANS(90-Table2249[[#This Row],[Latitude]])) *COS(RADIANS($Q$2-Table2249[[#This Row],[Longitude]]))) *3958.756</f>
        <v>40.536462813968647</v>
      </c>
      <c r="N509" s="5">
        <f>Table22[[#This Row],[Permit Approval Date]]-Table22[[#This Row],[Permit Submitted Date]]</f>
        <v>3</v>
      </c>
    </row>
    <row r="510" spans="1:14" hidden="1">
      <c r="A510" t="str">
        <f>"Norman"</f>
        <v>Norman</v>
      </c>
      <c r="B510">
        <v>0</v>
      </c>
      <c r="D510">
        <v>1</v>
      </c>
      <c r="E510">
        <v>20</v>
      </c>
      <c r="F510" s="1">
        <v>42433</v>
      </c>
      <c r="G510" s="1">
        <v>42433</v>
      </c>
      <c r="H510">
        <v>18</v>
      </c>
      <c r="I510">
        <v>150</v>
      </c>
      <c r="J510">
        <v>0</v>
      </c>
      <c r="K510">
        <v>36.032937899999993</v>
      </c>
      <c r="L510">
        <v>-97.796161600000005</v>
      </c>
      <c r="M510" s="5">
        <f>ACOS(COS(RADIANS(90-$P$2)) *COS(RADIANS(90-Table2249[[#This Row],[Latitude]])) +SIN(RADIANS(90-$P$2)) *SIN(RADIANS(90-Table2249[[#This Row],[Latitude]])) *COS(RADIANS($Q$2-Table2249[[#This Row],[Longitude]]))) *3958.756</f>
        <v>60.410108934048893</v>
      </c>
      <c r="N510" s="5">
        <f>Table22[[#This Row],[Permit Approval Date]]-Table22[[#This Row],[Permit Submitted Date]]</f>
        <v>0</v>
      </c>
    </row>
    <row r="511" spans="1:14" hidden="1">
      <c r="A511" t="str">
        <f>"Norman"</f>
        <v>Norman</v>
      </c>
      <c r="B511">
        <v>0</v>
      </c>
      <c r="D511">
        <v>1</v>
      </c>
      <c r="E511">
        <v>20</v>
      </c>
      <c r="F511" s="1">
        <v>42444</v>
      </c>
      <c r="G511" s="1">
        <v>42444</v>
      </c>
      <c r="H511">
        <v>9</v>
      </c>
      <c r="I511">
        <v>68</v>
      </c>
      <c r="J511">
        <v>0</v>
      </c>
      <c r="K511">
        <v>34.902937899999998</v>
      </c>
      <c r="L511">
        <v>-97.376161600000003</v>
      </c>
      <c r="M511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511" s="5">
        <f>Table22[[#This Row],[Permit Approval Date]]-Table22[[#This Row],[Permit Submitted Date]]</f>
        <v>0</v>
      </c>
    </row>
    <row r="512" spans="1:14" hidden="1">
      <c r="A512" t="str">
        <f>"Norman"</f>
        <v>Norman</v>
      </c>
      <c r="B512">
        <v>0</v>
      </c>
      <c r="D512">
        <v>1</v>
      </c>
      <c r="E512">
        <v>20</v>
      </c>
      <c r="F512" s="1">
        <v>42451</v>
      </c>
      <c r="G512" s="1">
        <v>42453</v>
      </c>
      <c r="H512">
        <v>8</v>
      </c>
      <c r="I512">
        <v>73.5</v>
      </c>
      <c r="J512">
        <v>0</v>
      </c>
      <c r="K512">
        <v>35.262937899999997</v>
      </c>
      <c r="L512">
        <v>-97.806161599999996</v>
      </c>
      <c r="M512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512" s="5">
        <f>Table22[[#This Row],[Permit Approval Date]]-Table22[[#This Row],[Permit Submitted Date]]</f>
        <v>0</v>
      </c>
    </row>
    <row r="513" spans="1:14">
      <c r="A513" t="str">
        <f>"Norman"</f>
        <v>Norman</v>
      </c>
      <c r="B513">
        <v>0</v>
      </c>
      <c r="C513">
        <v>1</v>
      </c>
      <c r="D513">
        <v>1</v>
      </c>
      <c r="E513">
        <v>20</v>
      </c>
      <c r="F513" s="1">
        <v>42478</v>
      </c>
      <c r="G513" s="1">
        <v>42480</v>
      </c>
      <c r="H513">
        <v>12</v>
      </c>
      <c r="I513">
        <v>69</v>
      </c>
      <c r="J513">
        <v>10.5</v>
      </c>
      <c r="K513">
        <v>35.152937899999998</v>
      </c>
      <c r="L513">
        <v>-97.236161600000003</v>
      </c>
      <c r="M513" s="5">
        <f>ACOS(COS(RADIANS(90-$P$2)) *COS(RADIANS(90-Table2249[[#This Row],[Latitude]])) +SIN(RADIANS(90-$P$2)) *SIN(RADIANS(90-Table2249[[#This Row],[Latitude]])) *COS(RADIANS($Q$2-Table2249[[#This Row],[Longitude]]))) *3958.756</f>
        <v>12.439282911481813</v>
      </c>
      <c r="N513" s="5">
        <f>Table22[[#This Row],[Permit Approval Date]]-Table22[[#This Row],[Permit Submitted Date]]</f>
        <v>0</v>
      </c>
    </row>
    <row r="514" spans="1:14" hidden="1">
      <c r="A514" t="str">
        <f>"Norman"</f>
        <v>Norman</v>
      </c>
      <c r="B514">
        <v>0</v>
      </c>
      <c r="D514">
        <v>1</v>
      </c>
      <c r="E514">
        <v>20</v>
      </c>
      <c r="F514" s="1">
        <v>42503</v>
      </c>
      <c r="G514" s="1">
        <v>42503</v>
      </c>
      <c r="H514">
        <v>3</v>
      </c>
      <c r="I514">
        <v>21</v>
      </c>
      <c r="J514">
        <v>0</v>
      </c>
      <c r="K514">
        <v>35.232937899999996</v>
      </c>
      <c r="L514">
        <v>-97.006161599999999</v>
      </c>
      <c r="M514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514" s="5">
        <f>Table22[[#This Row],[Permit Approval Date]]-Table22[[#This Row],[Permit Submitted Date]]</f>
        <v>15</v>
      </c>
    </row>
    <row r="515" spans="1:14" hidden="1">
      <c r="A515" t="str">
        <f>"Norman"</f>
        <v>Norman</v>
      </c>
      <c r="B515">
        <v>0</v>
      </c>
      <c r="D515">
        <v>1</v>
      </c>
      <c r="E515">
        <v>20</v>
      </c>
      <c r="F515" s="1">
        <v>42529</v>
      </c>
      <c r="G515" s="1">
        <v>42545</v>
      </c>
      <c r="H515">
        <v>5</v>
      </c>
      <c r="I515">
        <v>31.5</v>
      </c>
      <c r="J515">
        <v>0</v>
      </c>
      <c r="K515">
        <v>35.482937899999996</v>
      </c>
      <c r="L515">
        <v>-97.206161600000001</v>
      </c>
      <c r="M515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515" s="5">
        <f>Table22[[#This Row],[Permit Approval Date]]-Table22[[#This Row],[Permit Submitted Date]]</f>
        <v>14</v>
      </c>
    </row>
    <row r="516" spans="1:14">
      <c r="A516" t="str">
        <f>"Norman"</f>
        <v>Norman</v>
      </c>
      <c r="B516">
        <v>0</v>
      </c>
      <c r="C516">
        <v>1</v>
      </c>
      <c r="D516">
        <v>1</v>
      </c>
      <c r="E516">
        <v>20</v>
      </c>
      <c r="F516" s="1">
        <v>42534</v>
      </c>
      <c r="G516" s="1">
        <v>42541</v>
      </c>
      <c r="H516">
        <v>7</v>
      </c>
      <c r="I516">
        <v>46</v>
      </c>
      <c r="J516">
        <v>17</v>
      </c>
      <c r="K516">
        <v>36.052937899999996</v>
      </c>
      <c r="L516">
        <v>-97.626161600000003</v>
      </c>
      <c r="M516" s="5">
        <f>ACOS(COS(RADIANS(90-$P$2)) *COS(RADIANS(90-Table2249[[#This Row],[Latitude]])) +SIN(RADIANS(90-$P$2)) *SIN(RADIANS(90-Table2249[[#This Row],[Latitude]])) *COS(RADIANS($Q$2-Table2249[[#This Row],[Longitude]]))) *3958.756</f>
        <v>59.375341336611015</v>
      </c>
      <c r="N516" s="5">
        <f>Table22[[#This Row],[Permit Approval Date]]-Table22[[#This Row],[Permit Submitted Date]]</f>
        <v>0</v>
      </c>
    </row>
    <row r="517" spans="1:14" hidden="1">
      <c r="A517" t="str">
        <f>"Norman"</f>
        <v>Norman</v>
      </c>
      <c r="B517">
        <v>0</v>
      </c>
      <c r="D517">
        <v>1</v>
      </c>
      <c r="E517">
        <v>20</v>
      </c>
      <c r="F517" s="1">
        <v>42534</v>
      </c>
      <c r="G517" s="1">
        <v>42534</v>
      </c>
      <c r="H517">
        <v>7</v>
      </c>
      <c r="I517">
        <v>55</v>
      </c>
      <c r="J517">
        <v>0</v>
      </c>
      <c r="K517">
        <v>36.052937899999996</v>
      </c>
      <c r="L517">
        <v>-97.626161600000003</v>
      </c>
      <c r="M517" s="5">
        <f>ACOS(COS(RADIANS(90-$P$2)) *COS(RADIANS(90-Table2249[[#This Row],[Latitude]])) +SIN(RADIANS(90-$P$2)) *SIN(RADIANS(90-Table2249[[#This Row],[Latitude]])) *COS(RADIANS($Q$2-Table2249[[#This Row],[Longitude]]))) *3958.756</f>
        <v>59.375341336611015</v>
      </c>
      <c r="N517" s="5">
        <f>Table22[[#This Row],[Permit Approval Date]]-Table22[[#This Row],[Permit Submitted Date]]</f>
        <v>0</v>
      </c>
    </row>
    <row r="518" spans="1:14">
      <c r="A518" t="str">
        <f>"Norman"</f>
        <v>Norman</v>
      </c>
      <c r="B518">
        <v>0</v>
      </c>
      <c r="C518">
        <v>1</v>
      </c>
      <c r="D518">
        <v>1</v>
      </c>
      <c r="E518">
        <v>20</v>
      </c>
      <c r="F518" s="1">
        <v>42559</v>
      </c>
      <c r="G518" s="1">
        <v>42559</v>
      </c>
      <c r="H518">
        <v>8</v>
      </c>
      <c r="I518">
        <v>50</v>
      </c>
      <c r="J518">
        <v>16.5</v>
      </c>
      <c r="K518">
        <v>35.312937899999994</v>
      </c>
      <c r="L518">
        <v>-97.116161599999998</v>
      </c>
      <c r="M518" s="5">
        <f>ACOS(COS(RADIANS(90-$P$2)) *COS(RADIANS(90-Table2249[[#This Row],[Latitude]])) +SIN(RADIANS(90-$P$2)) *SIN(RADIANS(90-Table2249[[#This Row],[Latitude]])) *COS(RADIANS($Q$2-Table2249[[#This Row],[Longitude]]))) *3958.756</f>
        <v>20.0526662182363</v>
      </c>
      <c r="N518" s="5">
        <f>Table22[[#This Row],[Permit Approval Date]]-Table22[[#This Row],[Permit Submitted Date]]</f>
        <v>0</v>
      </c>
    </row>
    <row r="519" spans="1:14" hidden="1">
      <c r="A519" t="str">
        <f>"Norman"</f>
        <v>Norman</v>
      </c>
      <c r="B519">
        <v>0</v>
      </c>
      <c r="D519">
        <v>1</v>
      </c>
      <c r="E519">
        <v>20</v>
      </c>
      <c r="F519" s="1">
        <v>42585</v>
      </c>
      <c r="G519" s="1">
        <v>42585</v>
      </c>
      <c r="H519">
        <v>8</v>
      </c>
      <c r="I519">
        <v>63</v>
      </c>
      <c r="J519">
        <v>0</v>
      </c>
      <c r="K519">
        <v>34.902937899999998</v>
      </c>
      <c r="L519">
        <v>-97.886161600000008</v>
      </c>
      <c r="M519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519" s="5">
        <f>Table22[[#This Row],[Permit Approval Date]]-Table22[[#This Row],[Permit Submitted Date]]</f>
        <v>0</v>
      </c>
    </row>
    <row r="520" spans="1:14" hidden="1">
      <c r="A520" t="str">
        <f>"Norman"</f>
        <v>Norman</v>
      </c>
      <c r="B520">
        <v>0</v>
      </c>
      <c r="D520">
        <v>1</v>
      </c>
      <c r="E520">
        <v>20</v>
      </c>
      <c r="F520" s="1">
        <v>42611</v>
      </c>
      <c r="G520" s="1">
        <v>42613</v>
      </c>
      <c r="H520">
        <v>8</v>
      </c>
      <c r="I520">
        <v>60.5</v>
      </c>
      <c r="J520">
        <v>0</v>
      </c>
      <c r="K520">
        <v>35.292937899999998</v>
      </c>
      <c r="L520">
        <v>-97.206161600000001</v>
      </c>
      <c r="M520" s="5">
        <f>ACOS(COS(RADIANS(90-$P$2)) *COS(RADIANS(90-Table2249[[#This Row],[Latitude]])) +SIN(RADIANS(90-$P$2)) *SIN(RADIANS(90-Table2249[[#This Row],[Latitude]])) *COS(RADIANS($Q$2-Table2249[[#This Row],[Longitude]]))) *3958.756</f>
        <v>14.836066501105948</v>
      </c>
      <c r="N520" s="5">
        <f>Table22[[#This Row],[Permit Approval Date]]-Table22[[#This Row],[Permit Submitted Date]]</f>
        <v>7</v>
      </c>
    </row>
    <row r="521" spans="1:14" hidden="1">
      <c r="A521" t="str">
        <f>"Norman"</f>
        <v>Norman</v>
      </c>
      <c r="B521">
        <v>0</v>
      </c>
      <c r="D521">
        <v>1</v>
      </c>
      <c r="E521">
        <v>20</v>
      </c>
      <c r="F521" s="1">
        <v>42614</v>
      </c>
      <c r="G521" s="1">
        <v>42614</v>
      </c>
      <c r="H521">
        <v>5</v>
      </c>
      <c r="I521">
        <v>40.56</v>
      </c>
      <c r="J521">
        <v>0</v>
      </c>
      <c r="K521">
        <v>36.282937899999993</v>
      </c>
      <c r="L521">
        <v>-98.2861616</v>
      </c>
      <c r="M521" s="5">
        <f>ACOS(COS(RADIANS(90-$P$2)) *COS(RADIANS(90-Table2249[[#This Row],[Latitude]])) +SIN(RADIANS(90-$P$2)) *SIN(RADIANS(90-Table2249[[#This Row],[Latitude]])) *COS(RADIANS($Q$2-Table2249[[#This Row],[Longitude]]))) *3958.756</f>
        <v>88.047567121306258</v>
      </c>
      <c r="N521" s="5">
        <f>Table22[[#This Row],[Permit Approval Date]]-Table22[[#This Row],[Permit Submitted Date]]</f>
        <v>6</v>
      </c>
    </row>
    <row r="522" spans="1:14" hidden="1">
      <c r="A522" t="str">
        <f>"Norman"</f>
        <v>Norman</v>
      </c>
      <c r="B522">
        <v>0</v>
      </c>
      <c r="D522">
        <v>1</v>
      </c>
      <c r="E522">
        <v>20</v>
      </c>
      <c r="F522" s="1">
        <v>42625</v>
      </c>
      <c r="G522" s="1">
        <v>42635</v>
      </c>
      <c r="H522">
        <v>9</v>
      </c>
      <c r="I522">
        <v>52.399999999999984</v>
      </c>
      <c r="J522">
        <v>0</v>
      </c>
      <c r="K522">
        <v>35.362937899999999</v>
      </c>
      <c r="L522">
        <v>-97.236161600000003</v>
      </c>
      <c r="M522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522" s="5">
        <f>Table22[[#This Row],[Permit Approval Date]]-Table22[[#This Row],[Permit Submitted Date]]</f>
        <v>0</v>
      </c>
    </row>
    <row r="523" spans="1:14" hidden="1">
      <c r="A523" t="str">
        <f>"Norman"</f>
        <v>Norman</v>
      </c>
      <c r="B523">
        <v>0</v>
      </c>
      <c r="D523">
        <v>1</v>
      </c>
      <c r="E523">
        <v>20</v>
      </c>
      <c r="F523" s="1">
        <v>42643</v>
      </c>
      <c r="G523" s="1">
        <v>42655</v>
      </c>
      <c r="H523">
        <v>3</v>
      </c>
      <c r="I523">
        <v>27.549999999999997</v>
      </c>
      <c r="J523">
        <v>0</v>
      </c>
      <c r="K523">
        <v>35.232937899999996</v>
      </c>
      <c r="L523">
        <v>-97.006161599999999</v>
      </c>
      <c r="M523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523" s="5">
        <f>Table22[[#This Row],[Permit Approval Date]]-Table22[[#This Row],[Permit Submitted Date]]</f>
        <v>21</v>
      </c>
    </row>
    <row r="524" spans="1:14" hidden="1">
      <c r="A524" t="str">
        <f>"Norman"</f>
        <v>Norman</v>
      </c>
      <c r="B524">
        <v>0</v>
      </c>
      <c r="D524">
        <v>1</v>
      </c>
      <c r="E524">
        <v>20</v>
      </c>
      <c r="F524" s="1">
        <v>42649</v>
      </c>
      <c r="G524" s="1">
        <v>42661</v>
      </c>
      <c r="H524">
        <v>4</v>
      </c>
      <c r="I524">
        <v>26.9</v>
      </c>
      <c r="J524">
        <v>0</v>
      </c>
      <c r="K524">
        <v>35.242937899999994</v>
      </c>
      <c r="L524">
        <v>-97.636161600000008</v>
      </c>
      <c r="M524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524" s="5">
        <f>Table22[[#This Row],[Permit Approval Date]]-Table22[[#This Row],[Permit Submitted Date]]</f>
        <v>2</v>
      </c>
    </row>
    <row r="525" spans="1:14" hidden="1">
      <c r="A525" t="str">
        <f>"Norman"</f>
        <v>Norman</v>
      </c>
      <c r="B525">
        <v>1</v>
      </c>
      <c r="D525">
        <v>1</v>
      </c>
      <c r="E525">
        <v>20</v>
      </c>
      <c r="F525" s="1">
        <v>42657</v>
      </c>
      <c r="G525" s="1">
        <v>42669</v>
      </c>
      <c r="H525">
        <v>10</v>
      </c>
      <c r="I525">
        <v>69.599999999999994</v>
      </c>
      <c r="J525">
        <v>8.5299999999999994</v>
      </c>
      <c r="K525">
        <v>35.200296100000003</v>
      </c>
      <c r="L525">
        <v>-97.456200200000012</v>
      </c>
      <c r="M525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525" s="5">
        <f>Table22[[#This Row],[Permit Approval Date]]-Table22[[#This Row],[Permit Submitted Date]]</f>
        <v>0</v>
      </c>
    </row>
    <row r="526" spans="1:14" hidden="1">
      <c r="A526" t="str">
        <f>"Norman"</f>
        <v>Norman</v>
      </c>
      <c r="B526">
        <v>0</v>
      </c>
      <c r="D526">
        <v>1</v>
      </c>
      <c r="E526">
        <v>20</v>
      </c>
      <c r="F526" s="1">
        <v>42657</v>
      </c>
      <c r="G526" s="1">
        <v>42657</v>
      </c>
      <c r="H526">
        <v>4</v>
      </c>
      <c r="I526">
        <v>28.07</v>
      </c>
      <c r="J526">
        <v>0</v>
      </c>
      <c r="K526">
        <v>35.472937899999998</v>
      </c>
      <c r="L526">
        <v>-97.026161599999995</v>
      </c>
      <c r="M526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526" s="5">
        <f>Table22[[#This Row],[Permit Approval Date]]-Table22[[#This Row],[Permit Submitted Date]]</f>
        <v>0</v>
      </c>
    </row>
    <row r="527" spans="1:14" hidden="1">
      <c r="A527" t="str">
        <f>"Norman"</f>
        <v>Norman</v>
      </c>
      <c r="B527">
        <v>1</v>
      </c>
      <c r="D527">
        <v>1</v>
      </c>
      <c r="E527">
        <v>20</v>
      </c>
      <c r="F527" s="1">
        <v>42660</v>
      </c>
      <c r="G527" s="1">
        <v>42674</v>
      </c>
      <c r="H527">
        <v>8</v>
      </c>
      <c r="I527">
        <v>69.11</v>
      </c>
      <c r="J527">
        <v>0</v>
      </c>
      <c r="K527">
        <v>35.0702961</v>
      </c>
      <c r="L527">
        <v>-97.366200200000009</v>
      </c>
      <c r="M527" s="5">
        <f>ACOS(COS(RADIANS(90-$P$2)) *COS(RADIANS(90-Table2249[[#This Row],[Latitude]])) +SIN(RADIANS(90-$P$2)) *SIN(RADIANS(90-Table2249[[#This Row],[Latitude]])) *COS(RADIANS($Q$2-Table2249[[#This Row],[Longitude]]))) *3958.756</f>
        <v>10.423513430686294</v>
      </c>
      <c r="N527" s="5">
        <f>Table22[[#This Row],[Permit Approval Date]]-Table22[[#This Row],[Permit Submitted Date]]</f>
        <v>2</v>
      </c>
    </row>
    <row r="528" spans="1:14" hidden="1">
      <c r="A528" t="str">
        <f>"Norman"</f>
        <v>Norman</v>
      </c>
      <c r="B528">
        <v>0</v>
      </c>
      <c r="D528">
        <v>1</v>
      </c>
      <c r="E528">
        <v>20</v>
      </c>
      <c r="F528" s="1">
        <v>42660</v>
      </c>
      <c r="G528" s="1">
        <v>42664</v>
      </c>
      <c r="H528">
        <v>7</v>
      </c>
      <c r="I528">
        <v>43.260000000000005</v>
      </c>
      <c r="J528">
        <v>3.13</v>
      </c>
      <c r="K528">
        <v>35.032937899999993</v>
      </c>
      <c r="L528">
        <v>-97.356161600000007</v>
      </c>
      <c r="M528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528" s="5">
        <f>Table22[[#This Row],[Permit Approval Date]]-Table22[[#This Row],[Permit Submitted Date]]</f>
        <v>0</v>
      </c>
    </row>
    <row r="529" spans="1:14" hidden="1">
      <c r="A529" t="str">
        <f>"Norman"</f>
        <v>Norman</v>
      </c>
      <c r="B529">
        <v>0</v>
      </c>
      <c r="D529">
        <v>1</v>
      </c>
      <c r="E529">
        <v>20</v>
      </c>
      <c r="F529" s="1">
        <v>42664</v>
      </c>
      <c r="G529" s="1">
        <v>42675</v>
      </c>
      <c r="H529">
        <v>5</v>
      </c>
      <c r="I529">
        <v>45.760000000000005</v>
      </c>
      <c r="J529">
        <v>0</v>
      </c>
      <c r="K529">
        <v>35.222937899999998</v>
      </c>
      <c r="L529">
        <v>-97.096161600000002</v>
      </c>
      <c r="M529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529" s="5">
        <f>Table22[[#This Row],[Permit Approval Date]]-Table22[[#This Row],[Permit Submitted Date]]</f>
        <v>2</v>
      </c>
    </row>
    <row r="530" spans="1:14" hidden="1">
      <c r="A530" t="str">
        <f>"Norman"</f>
        <v>Norman</v>
      </c>
      <c r="B530">
        <v>0</v>
      </c>
      <c r="D530">
        <v>1</v>
      </c>
      <c r="E530">
        <v>20</v>
      </c>
      <c r="F530" s="1">
        <v>42683</v>
      </c>
      <c r="G530" s="1">
        <v>42690</v>
      </c>
      <c r="H530">
        <v>7</v>
      </c>
      <c r="I530">
        <v>72.16</v>
      </c>
      <c r="J530">
        <v>0</v>
      </c>
      <c r="K530">
        <v>35.702937899999995</v>
      </c>
      <c r="L530">
        <v>-97.4261616</v>
      </c>
      <c r="M530" s="5">
        <f>ACOS(COS(RADIANS(90-$P$2)) *COS(RADIANS(90-Table2249[[#This Row],[Latitude]])) +SIN(RADIANS(90-$P$2)) *SIN(RADIANS(90-Table2249[[#This Row],[Latitude]])) *COS(RADIANS($Q$2-Table2249[[#This Row],[Longitude]]))) *3958.756</f>
        <v>34.349627017789345</v>
      </c>
      <c r="N530" s="5">
        <f>Table22[[#This Row],[Permit Approval Date]]-Table22[[#This Row],[Permit Submitted Date]]</f>
        <v>2</v>
      </c>
    </row>
    <row r="531" spans="1:14" hidden="1">
      <c r="A531" t="str">
        <f>"Norman"</f>
        <v>Norman</v>
      </c>
      <c r="B531">
        <v>0</v>
      </c>
      <c r="D531">
        <v>1</v>
      </c>
      <c r="E531">
        <v>20</v>
      </c>
      <c r="F531" s="1">
        <v>42688</v>
      </c>
      <c r="G531" s="1">
        <v>42690</v>
      </c>
      <c r="H531">
        <v>5</v>
      </c>
      <c r="I531">
        <v>27.75</v>
      </c>
      <c r="J531">
        <v>1.9900000000000002</v>
      </c>
      <c r="K531">
        <v>35.702937899999995</v>
      </c>
      <c r="L531">
        <v>-97.4261616</v>
      </c>
      <c r="M531" s="5">
        <f>ACOS(COS(RADIANS(90-$P$2)) *COS(RADIANS(90-Table2249[[#This Row],[Latitude]])) +SIN(RADIANS(90-$P$2)) *SIN(RADIANS(90-Table2249[[#This Row],[Latitude]])) *COS(RADIANS($Q$2-Table2249[[#This Row],[Longitude]]))) *3958.756</f>
        <v>34.349627017789345</v>
      </c>
      <c r="N531" s="5">
        <f>Table22[[#This Row],[Permit Approval Date]]-Table22[[#This Row],[Permit Submitted Date]]</f>
        <v>16</v>
      </c>
    </row>
    <row r="532" spans="1:14" hidden="1">
      <c r="A532" t="str">
        <f>"Norman"</f>
        <v>Norman</v>
      </c>
      <c r="B532">
        <v>0</v>
      </c>
      <c r="D532">
        <v>1</v>
      </c>
      <c r="E532">
        <v>20</v>
      </c>
      <c r="F532" s="1">
        <v>42739</v>
      </c>
      <c r="G532" s="1">
        <v>42744</v>
      </c>
      <c r="H532">
        <v>6</v>
      </c>
      <c r="I532">
        <v>45.63</v>
      </c>
      <c r="J532">
        <v>0</v>
      </c>
      <c r="K532">
        <v>35.352937899999993</v>
      </c>
      <c r="L532">
        <v>-97.196161599999996</v>
      </c>
      <c r="M532" s="5">
        <f>ACOS(COS(RADIANS(90-$P$2)) *COS(RADIANS(90-Table2249[[#This Row],[Latitude]])) +SIN(RADIANS(90-$P$2)) *SIN(RADIANS(90-Table2249[[#This Row],[Latitude]])) *COS(RADIANS($Q$2-Table2249[[#This Row],[Longitude]]))) *3958.756</f>
        <v>17.393696381103698</v>
      </c>
      <c r="N532" s="5">
        <f>Table22[[#This Row],[Permit Approval Date]]-Table22[[#This Row],[Permit Submitted Date]]</f>
        <v>2</v>
      </c>
    </row>
    <row r="533" spans="1:14" hidden="1">
      <c r="A533" t="str">
        <f>"Norman"</f>
        <v>Norman</v>
      </c>
      <c r="B533">
        <v>0</v>
      </c>
      <c r="D533">
        <v>1</v>
      </c>
      <c r="E533">
        <v>20</v>
      </c>
      <c r="F533" s="1">
        <v>42765</v>
      </c>
      <c r="G533" s="1">
        <v>42765</v>
      </c>
      <c r="H533">
        <v>3</v>
      </c>
      <c r="I533">
        <v>25.03</v>
      </c>
      <c r="J533">
        <v>0</v>
      </c>
      <c r="K533">
        <v>35.122937899999997</v>
      </c>
      <c r="L533">
        <v>-97.126161600000003</v>
      </c>
      <c r="M533" s="5">
        <f>ACOS(COS(RADIANS(90-$P$2)) *COS(RADIANS(90-Table2249[[#This Row],[Latitude]])) +SIN(RADIANS(90-$P$2)) *SIN(RADIANS(90-Table2249[[#This Row],[Latitude]])) *COS(RADIANS($Q$2-Table2249[[#This Row],[Longitude]]))) *3958.756</f>
        <v>18.990152129534994</v>
      </c>
      <c r="N533" s="5">
        <f>Table22[[#This Row],[Permit Approval Date]]-Table22[[#This Row],[Permit Submitted Date]]</f>
        <v>0</v>
      </c>
    </row>
    <row r="534" spans="1:14" hidden="1">
      <c r="A534" t="str">
        <f>"Norman"</f>
        <v>Norman</v>
      </c>
      <c r="B534">
        <v>0</v>
      </c>
      <c r="D534">
        <v>1</v>
      </c>
      <c r="E534">
        <v>20</v>
      </c>
      <c r="F534" s="1">
        <v>42783</v>
      </c>
      <c r="G534" s="1">
        <v>42796</v>
      </c>
      <c r="H534">
        <v>4</v>
      </c>
      <c r="I534">
        <v>31.12</v>
      </c>
      <c r="J534">
        <v>0</v>
      </c>
      <c r="K534">
        <v>36.262937899999997</v>
      </c>
      <c r="L534">
        <v>-97.766161600000004</v>
      </c>
      <c r="M534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534" s="5">
        <f>Table22[[#This Row],[Permit Approval Date]]-Table22[[#This Row],[Permit Submitted Date]]</f>
        <v>9</v>
      </c>
    </row>
    <row r="535" spans="1:14" hidden="1">
      <c r="A535" t="str">
        <f>"Norman"</f>
        <v>Norman</v>
      </c>
      <c r="B535">
        <v>0</v>
      </c>
      <c r="D535">
        <v>1</v>
      </c>
      <c r="E535">
        <v>20</v>
      </c>
      <c r="F535" s="1">
        <v>42789</v>
      </c>
      <c r="G535" s="1">
        <v>42789</v>
      </c>
      <c r="H535">
        <v>2</v>
      </c>
      <c r="I535">
        <v>21.91</v>
      </c>
      <c r="J535">
        <v>0</v>
      </c>
      <c r="K535">
        <v>36.292937899999998</v>
      </c>
      <c r="L535">
        <v>-97.7861616</v>
      </c>
      <c r="M535" s="5">
        <f>ACOS(COS(RADIANS(90-$P$2)) *COS(RADIANS(90-Table2249[[#This Row],[Latitude]])) +SIN(RADIANS(90-$P$2)) *SIN(RADIANS(90-Table2249[[#This Row],[Latitude]])) *COS(RADIANS($Q$2-Table2249[[#This Row],[Longitude]]))) *3958.756</f>
        <v>77.471292321758767</v>
      </c>
      <c r="N535" s="5">
        <f>Table22[[#This Row],[Permit Approval Date]]-Table22[[#This Row],[Permit Submitted Date]]</f>
        <v>0</v>
      </c>
    </row>
    <row r="536" spans="1:14" hidden="1">
      <c r="A536" t="str">
        <f>"Norman"</f>
        <v>Norman</v>
      </c>
      <c r="B536">
        <v>1</v>
      </c>
      <c r="D536">
        <v>1</v>
      </c>
      <c r="E536">
        <v>20</v>
      </c>
      <c r="F536" s="1">
        <v>42810</v>
      </c>
      <c r="G536" s="1">
        <v>42823</v>
      </c>
      <c r="H536">
        <v>10</v>
      </c>
      <c r="I536">
        <v>68.86</v>
      </c>
      <c r="J536">
        <v>3.3</v>
      </c>
      <c r="K536">
        <v>35.810296100000002</v>
      </c>
      <c r="L536">
        <v>-97.296200200000015</v>
      </c>
      <c r="M536" s="5">
        <f>ACOS(COS(RADIANS(90-$P$2)) *COS(RADIANS(90-Table2249[[#This Row],[Latitude]])) +SIN(RADIANS(90-$P$2)) *SIN(RADIANS(90-Table2249[[#This Row],[Latitude]])) *COS(RADIANS($Q$2-Table2249[[#This Row],[Longitude]]))) *3958.756</f>
        <v>42.596638678814791</v>
      </c>
      <c r="N536" s="5">
        <f>Table22[[#This Row],[Permit Approval Date]]-Table22[[#This Row],[Permit Submitted Date]]</f>
        <v>0</v>
      </c>
    </row>
    <row r="537" spans="1:14" hidden="1">
      <c r="A537" t="str">
        <f>"Norman"</f>
        <v>Norman</v>
      </c>
      <c r="B537">
        <v>1</v>
      </c>
      <c r="D537">
        <v>1</v>
      </c>
      <c r="E537">
        <v>20</v>
      </c>
      <c r="F537" s="1">
        <v>42810</v>
      </c>
      <c r="G537" s="1">
        <v>42823</v>
      </c>
      <c r="H537">
        <v>8</v>
      </c>
      <c r="I537">
        <v>66.61</v>
      </c>
      <c r="J537">
        <v>3.02</v>
      </c>
      <c r="K537">
        <v>35.180556999999993</v>
      </c>
      <c r="L537">
        <v>-97.540181399999994</v>
      </c>
      <c r="M537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537" s="5">
        <f>Table22[[#This Row],[Permit Approval Date]]-Table22[[#This Row],[Permit Submitted Date]]</f>
        <v>5</v>
      </c>
    </row>
    <row r="538" spans="1:14" hidden="1">
      <c r="A538" t="str">
        <f>"Norman"</f>
        <v>Norman</v>
      </c>
      <c r="B538">
        <v>1</v>
      </c>
      <c r="D538">
        <v>1</v>
      </c>
      <c r="E538">
        <v>20</v>
      </c>
      <c r="F538" s="1">
        <v>42810</v>
      </c>
      <c r="G538" s="1">
        <v>42823</v>
      </c>
      <c r="H538">
        <v>6</v>
      </c>
      <c r="I538">
        <v>36.65</v>
      </c>
      <c r="J538">
        <v>7.35</v>
      </c>
      <c r="K538">
        <v>35.230556999999997</v>
      </c>
      <c r="L538">
        <v>-97.350181399999997</v>
      </c>
      <c r="M538" s="5">
        <f>ACOS(COS(RADIANS(90-$P$2)) *COS(RADIANS(90-Table2249[[#This Row],[Latitude]])) +SIN(RADIANS(90-$P$2)) *SIN(RADIANS(90-Table2249[[#This Row],[Latitude]])) *COS(RADIANS($Q$2-Table2249[[#This Row],[Longitude]]))) *3958.756</f>
        <v>5.7004512102232185</v>
      </c>
      <c r="N538" s="5">
        <f>Table22[[#This Row],[Permit Approval Date]]-Table22[[#This Row],[Permit Submitted Date]]</f>
        <v>0</v>
      </c>
    </row>
    <row r="539" spans="1:14" hidden="1">
      <c r="A539" t="str">
        <f>"Norman"</f>
        <v>Norman</v>
      </c>
      <c r="B539">
        <v>1</v>
      </c>
      <c r="D539">
        <v>1</v>
      </c>
      <c r="E539">
        <v>20</v>
      </c>
      <c r="F539" s="1">
        <v>42818</v>
      </c>
      <c r="G539" s="1">
        <v>42839</v>
      </c>
      <c r="H539">
        <v>11</v>
      </c>
      <c r="I539">
        <v>82.600000000000009</v>
      </c>
      <c r="J539">
        <v>3.43</v>
      </c>
      <c r="K539">
        <v>35.210556999999994</v>
      </c>
      <c r="L539">
        <v>-97.610181400000016</v>
      </c>
      <c r="M539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539" s="5">
        <f>Table22[[#This Row],[Permit Approval Date]]-Table22[[#This Row],[Permit Submitted Date]]</f>
        <v>13</v>
      </c>
    </row>
    <row r="540" spans="1:14" hidden="1">
      <c r="A540" t="str">
        <f>"Norman"</f>
        <v>Norman</v>
      </c>
      <c r="B540">
        <v>0</v>
      </c>
      <c r="D540">
        <v>1</v>
      </c>
      <c r="E540">
        <v>20</v>
      </c>
      <c r="F540" s="1">
        <v>42818</v>
      </c>
      <c r="G540" s="1">
        <v>42818</v>
      </c>
      <c r="H540">
        <v>5</v>
      </c>
      <c r="I540">
        <v>48.65</v>
      </c>
      <c r="J540">
        <v>0</v>
      </c>
      <c r="K540">
        <v>36.452937899999995</v>
      </c>
      <c r="L540">
        <v>-97.7861616</v>
      </c>
      <c r="M540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540" s="5">
        <f>Table22[[#This Row],[Permit Approval Date]]-Table22[[#This Row],[Permit Submitted Date]]</f>
        <v>0</v>
      </c>
    </row>
    <row r="541" spans="1:14" hidden="1">
      <c r="A541" t="str">
        <f>"Norman"</f>
        <v>Norman</v>
      </c>
      <c r="B541">
        <v>1</v>
      </c>
      <c r="D541">
        <v>1</v>
      </c>
      <c r="E541">
        <v>20</v>
      </c>
      <c r="F541" s="1">
        <v>42823</v>
      </c>
      <c r="G541" s="1">
        <v>42843</v>
      </c>
      <c r="H541">
        <v>10</v>
      </c>
      <c r="I541">
        <v>62.959999999999994</v>
      </c>
      <c r="J541">
        <v>0</v>
      </c>
      <c r="K541">
        <v>35.610296099999999</v>
      </c>
      <c r="L541">
        <v>-97.166200199999992</v>
      </c>
      <c r="M541" s="5">
        <f>ACOS(COS(RADIANS(90-$P$2)) *COS(RADIANS(90-Table2249[[#This Row],[Latitude]])) +SIN(RADIANS(90-$P$2)) *SIN(RADIANS(90-Table2249[[#This Row],[Latitude]])) *COS(RADIANS($Q$2-Table2249[[#This Row],[Longitude]]))) *3958.756</f>
        <v>32.084598912451831</v>
      </c>
      <c r="N541" s="5">
        <f>Table22[[#This Row],[Permit Approval Date]]-Table22[[#This Row],[Permit Submitted Date]]</f>
        <v>8</v>
      </c>
    </row>
    <row r="542" spans="1:14" hidden="1">
      <c r="A542" t="str">
        <f>"Norman"</f>
        <v>Norman</v>
      </c>
      <c r="B542">
        <v>0</v>
      </c>
      <c r="D542">
        <v>1</v>
      </c>
      <c r="E542">
        <v>20</v>
      </c>
      <c r="F542" s="1">
        <v>42829</v>
      </c>
      <c r="G542" s="1">
        <v>42829</v>
      </c>
      <c r="H542">
        <v>5</v>
      </c>
      <c r="I542">
        <v>34.200000000000003</v>
      </c>
      <c r="J542">
        <v>4.88</v>
      </c>
      <c r="K542">
        <v>35.102937899999993</v>
      </c>
      <c r="L542">
        <v>-97.756161599999999</v>
      </c>
      <c r="M542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542" s="5">
        <f>Table22[[#This Row],[Permit Approval Date]]-Table22[[#This Row],[Permit Submitted Date]]</f>
        <v>8</v>
      </c>
    </row>
    <row r="543" spans="1:14" hidden="1">
      <c r="A543" t="str">
        <f>"Norman"</f>
        <v>Norman</v>
      </c>
      <c r="B543">
        <v>0</v>
      </c>
      <c r="D543">
        <v>1</v>
      </c>
      <c r="E543">
        <v>20</v>
      </c>
      <c r="F543" s="1">
        <v>42842</v>
      </c>
      <c r="G543" s="1">
        <v>42845</v>
      </c>
      <c r="H543">
        <v>2</v>
      </c>
      <c r="I543">
        <v>16.34</v>
      </c>
      <c r="J543">
        <v>0</v>
      </c>
      <c r="K543">
        <v>35.232937899999996</v>
      </c>
      <c r="L543">
        <v>-97.1761616</v>
      </c>
      <c r="M543" s="5">
        <f>ACOS(COS(RADIANS(90-$P$2)) *COS(RADIANS(90-Table2249[[#This Row],[Latitude]])) +SIN(RADIANS(90-$P$2)) *SIN(RADIANS(90-Table2249[[#This Row],[Latitude]])) *COS(RADIANS($Q$2-Table2249[[#This Row],[Longitude]]))) *3958.756</f>
        <v>15.378616388051286</v>
      </c>
      <c r="N543" s="5">
        <f>Table22[[#This Row],[Permit Approval Date]]-Table22[[#This Row],[Permit Submitted Date]]</f>
        <v>0</v>
      </c>
    </row>
    <row r="544" spans="1:14" hidden="1">
      <c r="A544" t="str">
        <f>"Norman"</f>
        <v>Norman</v>
      </c>
      <c r="B544">
        <v>0</v>
      </c>
      <c r="D544">
        <v>1</v>
      </c>
      <c r="E544">
        <v>20</v>
      </c>
      <c r="F544" s="1">
        <v>42844</v>
      </c>
      <c r="G544" s="1">
        <v>42844</v>
      </c>
      <c r="H544">
        <v>3</v>
      </c>
      <c r="I544">
        <v>21.66</v>
      </c>
      <c r="J544">
        <v>0</v>
      </c>
      <c r="K544">
        <v>35.312937899999994</v>
      </c>
      <c r="L544">
        <v>-97.116161599999998</v>
      </c>
      <c r="M544" s="5">
        <f>ACOS(COS(RADIANS(90-$P$2)) *COS(RADIANS(90-Table2249[[#This Row],[Latitude]])) +SIN(RADIANS(90-$P$2)) *SIN(RADIANS(90-Table2249[[#This Row],[Latitude]])) *COS(RADIANS($Q$2-Table2249[[#This Row],[Longitude]]))) *3958.756</f>
        <v>20.0526662182363</v>
      </c>
      <c r="N544" s="5">
        <f>Table22[[#This Row],[Permit Approval Date]]-Table22[[#This Row],[Permit Submitted Date]]</f>
        <v>0</v>
      </c>
    </row>
    <row r="545" spans="1:14" hidden="1">
      <c r="A545" t="str">
        <f>"Norman"</f>
        <v>Norman</v>
      </c>
      <c r="B545">
        <v>1</v>
      </c>
      <c r="D545">
        <v>1</v>
      </c>
      <c r="E545">
        <v>20</v>
      </c>
      <c r="F545" s="1">
        <v>42852</v>
      </c>
      <c r="G545" s="1">
        <v>42871</v>
      </c>
      <c r="H545">
        <v>8</v>
      </c>
      <c r="I545">
        <v>63.460000000000008</v>
      </c>
      <c r="J545">
        <v>0</v>
      </c>
      <c r="K545">
        <v>35.112431399999998</v>
      </c>
      <c r="L545">
        <v>-97.4638396</v>
      </c>
      <c r="M545" s="5">
        <f>ACOS(COS(RADIANS(90-$P$2)) *COS(RADIANS(90-Table2249[[#This Row],[Latitude]])) +SIN(RADIANS(90-$P$2)) *SIN(RADIANS(90-Table2249[[#This Row],[Latitude]])) *COS(RADIANS($Q$2-Table2249[[#This Row],[Longitude]]))) *3958.756</f>
        <v>6.5424529293899996</v>
      </c>
      <c r="N545" s="5">
        <f>Table22[[#This Row],[Permit Approval Date]]-Table22[[#This Row],[Permit Submitted Date]]</f>
        <v>19</v>
      </c>
    </row>
    <row r="546" spans="1:14" hidden="1">
      <c r="A546" t="str">
        <f>"Norman"</f>
        <v>Norman</v>
      </c>
      <c r="B546">
        <v>0</v>
      </c>
      <c r="D546">
        <v>1</v>
      </c>
      <c r="E546">
        <v>20</v>
      </c>
      <c r="F546" s="1">
        <v>42858</v>
      </c>
      <c r="G546" s="1">
        <v>42867</v>
      </c>
      <c r="H546">
        <v>5</v>
      </c>
      <c r="I546">
        <v>40</v>
      </c>
      <c r="J546">
        <v>0</v>
      </c>
      <c r="K546">
        <v>35.362937899999999</v>
      </c>
      <c r="L546">
        <v>-97.236161600000003</v>
      </c>
      <c r="M546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546" s="5">
        <f>Table22[[#This Row],[Permit Approval Date]]-Table22[[#This Row],[Permit Submitted Date]]</f>
        <v>9</v>
      </c>
    </row>
    <row r="547" spans="1:14" hidden="1">
      <c r="A547" t="str">
        <f>"Norman"</f>
        <v>Norman</v>
      </c>
      <c r="B547">
        <v>0</v>
      </c>
      <c r="D547">
        <v>1</v>
      </c>
      <c r="E547">
        <v>20</v>
      </c>
      <c r="F547" s="1">
        <v>42863</v>
      </c>
      <c r="G547" s="1">
        <v>42871</v>
      </c>
      <c r="H547">
        <v>4</v>
      </c>
      <c r="I547">
        <v>40.909999999999997</v>
      </c>
      <c r="J547">
        <v>0</v>
      </c>
      <c r="K547">
        <v>35.032937899999993</v>
      </c>
      <c r="L547">
        <v>-97.296161600000005</v>
      </c>
      <c r="M547" s="5">
        <f>ACOS(COS(RADIANS(90-$P$2)) *COS(RADIANS(90-Table2249[[#This Row],[Latitude]])) +SIN(RADIANS(90-$P$2)) *SIN(RADIANS(90-Table2249[[#This Row],[Latitude]])) *COS(RADIANS($Q$2-Table2249[[#This Row],[Longitude]]))) *3958.756</f>
        <v>14.676419165841784</v>
      </c>
      <c r="N547" s="5">
        <f>Table22[[#This Row],[Permit Approval Date]]-Table22[[#This Row],[Permit Submitted Date]]</f>
        <v>0</v>
      </c>
    </row>
    <row r="548" spans="1:14" hidden="1">
      <c r="A548" t="str">
        <f>"Norman"</f>
        <v>Norman</v>
      </c>
      <c r="B548">
        <v>0</v>
      </c>
      <c r="D548">
        <v>1</v>
      </c>
      <c r="E548">
        <v>20</v>
      </c>
      <c r="F548" s="1">
        <v>42863</v>
      </c>
      <c r="G548" s="1">
        <v>42867</v>
      </c>
      <c r="H548">
        <v>4</v>
      </c>
      <c r="I548">
        <v>34.28</v>
      </c>
      <c r="J548">
        <v>0</v>
      </c>
      <c r="K548">
        <v>35.072937899999999</v>
      </c>
      <c r="L548">
        <v>-97.396161599999999</v>
      </c>
      <c r="M548" s="5">
        <f>ACOS(COS(RADIANS(90-$P$2)) *COS(RADIANS(90-Table2249[[#This Row],[Latitude]])) +SIN(RADIANS(90-$P$2)) *SIN(RADIANS(90-Table2249[[#This Row],[Latitude]])) *COS(RADIANS($Q$2-Table2249[[#This Row],[Longitude]]))) *3958.756</f>
        <v>9.6301363463523302</v>
      </c>
      <c r="N548" s="5">
        <f>Table22[[#This Row],[Permit Approval Date]]-Table22[[#This Row],[Permit Submitted Date]]</f>
        <v>0</v>
      </c>
    </row>
    <row r="549" spans="1:14" hidden="1">
      <c r="A549" t="str">
        <f>"Norman"</f>
        <v>Norman</v>
      </c>
      <c r="B549">
        <v>1</v>
      </c>
      <c r="D549">
        <v>1</v>
      </c>
      <c r="E549">
        <v>20</v>
      </c>
      <c r="F549" s="1">
        <v>42865</v>
      </c>
      <c r="G549" s="1">
        <v>42879</v>
      </c>
      <c r="H549">
        <v>7</v>
      </c>
      <c r="I549">
        <v>33.130000000000003</v>
      </c>
      <c r="J549">
        <v>9.89</v>
      </c>
      <c r="K549">
        <v>35.2157731</v>
      </c>
      <c r="L549">
        <v>-97.274911900000006</v>
      </c>
      <c r="M549" s="5">
        <f>ACOS(COS(RADIANS(90-$P$2)) *COS(RADIANS(90-Table2249[[#This Row],[Latitude]])) +SIN(RADIANS(90-$P$2)) *SIN(RADIANS(90-Table2249[[#This Row],[Latitude]])) *COS(RADIANS($Q$2-Table2249[[#This Row],[Longitude]]))) *3958.756</f>
        <v>9.7163123865781156</v>
      </c>
      <c r="N549" s="5">
        <f>Table22[[#This Row],[Permit Approval Date]]-Table22[[#This Row],[Permit Submitted Date]]</f>
        <v>6</v>
      </c>
    </row>
    <row r="550" spans="1:14" hidden="1">
      <c r="A550" t="str">
        <f>"Norman"</f>
        <v>Norman</v>
      </c>
      <c r="B550">
        <v>0</v>
      </c>
      <c r="D550">
        <v>1</v>
      </c>
      <c r="E550">
        <v>20</v>
      </c>
      <c r="F550" s="1">
        <v>42866</v>
      </c>
      <c r="G550" s="1">
        <v>42866</v>
      </c>
      <c r="H550">
        <v>5</v>
      </c>
      <c r="I550">
        <v>29.68</v>
      </c>
      <c r="J550">
        <v>0</v>
      </c>
      <c r="K550">
        <v>34.902937899999998</v>
      </c>
      <c r="L550">
        <v>-97.886161600000008</v>
      </c>
      <c r="M550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550" s="5">
        <f>Table22[[#This Row],[Permit Approval Date]]-Table22[[#This Row],[Permit Submitted Date]]</f>
        <v>21</v>
      </c>
    </row>
    <row r="551" spans="1:14" hidden="1">
      <c r="A551" t="str">
        <f>"Norman"</f>
        <v>Norman</v>
      </c>
      <c r="B551">
        <v>0</v>
      </c>
      <c r="D551">
        <v>1</v>
      </c>
      <c r="E551">
        <v>20</v>
      </c>
      <c r="F551" s="1">
        <v>42871</v>
      </c>
      <c r="G551" s="1">
        <v>42877</v>
      </c>
      <c r="H551">
        <v>3</v>
      </c>
      <c r="I551">
        <v>28.42</v>
      </c>
      <c r="J551">
        <v>0</v>
      </c>
      <c r="K551">
        <v>35.222937899999998</v>
      </c>
      <c r="L551">
        <v>-97.096161600000002</v>
      </c>
      <c r="M551" s="5">
        <f>ACOS(COS(RADIANS(90-$P$2)) *COS(RADIANS(90-Table2249[[#This Row],[Latitude]])) +SIN(RADIANS(90-$P$2)) *SIN(RADIANS(90-Table2249[[#This Row],[Latitude]])) *COS(RADIANS($Q$2-Table2249[[#This Row],[Longitude]]))) *3958.756</f>
        <v>19.81732509012247</v>
      </c>
      <c r="N551" s="5">
        <f>Table22[[#This Row],[Permit Approval Date]]-Table22[[#This Row],[Permit Submitted Date]]</f>
        <v>0</v>
      </c>
    </row>
    <row r="552" spans="1:14" hidden="1">
      <c r="A552" t="str">
        <f>"Norman"</f>
        <v>Norman</v>
      </c>
      <c r="B552">
        <v>1</v>
      </c>
      <c r="D552">
        <v>1</v>
      </c>
      <c r="E552">
        <v>20</v>
      </c>
      <c r="F552" s="1">
        <v>42873</v>
      </c>
      <c r="G552" s="1">
        <v>42873</v>
      </c>
      <c r="H552">
        <v>11</v>
      </c>
      <c r="I552">
        <v>88.499999999999986</v>
      </c>
      <c r="J552">
        <v>0</v>
      </c>
      <c r="K552">
        <v>35.235301499999998</v>
      </c>
      <c r="L552">
        <v>-97.406652800000003</v>
      </c>
      <c r="M552" s="5">
        <f>ACOS(COS(RADIANS(90-$P$2)) *COS(RADIANS(90-Table2249[[#This Row],[Latitude]])) +SIN(RADIANS(90-$P$2)) *SIN(RADIANS(90-Table2249[[#This Row],[Latitude]])) *COS(RADIANS($Q$2-Table2249[[#This Row],[Longitude]]))) *3958.756</f>
        <v>3.0279531723255011</v>
      </c>
      <c r="N552" s="5">
        <f>Table22[[#This Row],[Permit Approval Date]]-Table22[[#This Row],[Permit Submitted Date]]</f>
        <v>19</v>
      </c>
    </row>
    <row r="553" spans="1:14" hidden="1">
      <c r="A553" t="str">
        <f>"Norman"</f>
        <v>Norman</v>
      </c>
      <c r="B553">
        <v>1</v>
      </c>
      <c r="D553">
        <v>2</v>
      </c>
      <c r="E553">
        <v>20</v>
      </c>
      <c r="F553" s="1">
        <v>42887</v>
      </c>
      <c r="G553" s="1">
        <v>42906</v>
      </c>
      <c r="H553">
        <v>8</v>
      </c>
      <c r="I553">
        <v>68.84</v>
      </c>
      <c r="J553">
        <v>0</v>
      </c>
      <c r="K553">
        <v>35.200296100000003</v>
      </c>
      <c r="L553">
        <v>-97.456200200000012</v>
      </c>
      <c r="M553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553" s="5">
        <f>Table22[[#This Row],[Permit Approval Date]]-Table22[[#This Row],[Permit Submitted Date]]</f>
        <v>0</v>
      </c>
    </row>
    <row r="554" spans="1:14" hidden="1">
      <c r="A554" t="str">
        <f>"Norman"</f>
        <v>Norman</v>
      </c>
      <c r="B554">
        <v>0</v>
      </c>
      <c r="D554">
        <v>1</v>
      </c>
      <c r="E554">
        <v>20</v>
      </c>
      <c r="F554" s="1">
        <v>42894</v>
      </c>
      <c r="G554" s="1">
        <v>42894</v>
      </c>
      <c r="H554">
        <v>8</v>
      </c>
      <c r="I554">
        <v>49.18</v>
      </c>
      <c r="J554">
        <v>0</v>
      </c>
      <c r="K554">
        <v>35.552937899999996</v>
      </c>
      <c r="L554">
        <v>-97.046161600000005</v>
      </c>
      <c r="M554" s="5">
        <f>ACOS(COS(RADIANS(90-$P$2)) *COS(RADIANS(90-Table2249[[#This Row],[Latitude]])) +SIN(RADIANS(90-$P$2)) *SIN(RADIANS(90-Table2249[[#This Row],[Latitude]])) *COS(RADIANS($Q$2-Table2249[[#This Row],[Longitude]]))) *3958.756</f>
        <v>32.913658964668713</v>
      </c>
      <c r="N554" s="5">
        <f>Table22[[#This Row],[Permit Approval Date]]-Table22[[#This Row],[Permit Submitted Date]]</f>
        <v>0</v>
      </c>
    </row>
    <row r="555" spans="1:14">
      <c r="A555" t="str">
        <f>"Norman"</f>
        <v>Norman</v>
      </c>
      <c r="B555">
        <v>1</v>
      </c>
      <c r="C555">
        <v>1</v>
      </c>
      <c r="D555">
        <v>1</v>
      </c>
      <c r="E555">
        <v>20</v>
      </c>
      <c r="F555" s="1">
        <v>42898</v>
      </c>
      <c r="G555" s="1">
        <v>42905</v>
      </c>
      <c r="H555">
        <v>9</v>
      </c>
      <c r="I555">
        <v>74.760000000000005</v>
      </c>
      <c r="J555">
        <v>28.5</v>
      </c>
      <c r="K555">
        <v>34.764735700000003</v>
      </c>
      <c r="L555">
        <v>-96.681802700000006</v>
      </c>
      <c r="M555" s="5">
        <f>ACOS(COS(RADIANS(90-$P$2)) *COS(RADIANS(90-Table2249[[#This Row],[Latitude]])) +SIN(RADIANS(90-$P$2)) *SIN(RADIANS(90-Table2249[[#This Row],[Latitude]])) *COS(RADIANS($Q$2-Table2249[[#This Row],[Longitude]]))) *3958.756</f>
        <v>52.955051861160086</v>
      </c>
      <c r="N555" s="5">
        <f>Table22[[#This Row],[Permit Approval Date]]-Table22[[#This Row],[Permit Submitted Date]]</f>
        <v>18</v>
      </c>
    </row>
    <row r="556" spans="1:14" hidden="1">
      <c r="A556" t="str">
        <f>"Norman"</f>
        <v>Norman</v>
      </c>
      <c r="B556">
        <v>0</v>
      </c>
      <c r="D556">
        <v>1</v>
      </c>
      <c r="E556">
        <v>20</v>
      </c>
      <c r="F556" s="1">
        <v>42922</v>
      </c>
      <c r="G556" s="1">
        <v>42922</v>
      </c>
      <c r="H556">
        <v>4</v>
      </c>
      <c r="I556">
        <v>45.43</v>
      </c>
      <c r="J556">
        <v>0</v>
      </c>
      <c r="K556">
        <v>35.232937899999996</v>
      </c>
      <c r="L556">
        <v>-97.006161599999999</v>
      </c>
      <c r="M556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556" s="5">
        <f>Table22[[#This Row],[Permit Approval Date]]-Table22[[#This Row],[Permit Submitted Date]]</f>
        <v>10</v>
      </c>
    </row>
    <row r="557" spans="1:14" hidden="1">
      <c r="A557" t="str">
        <f>"Norman"</f>
        <v>Norman</v>
      </c>
      <c r="B557">
        <v>1</v>
      </c>
      <c r="D557">
        <v>1</v>
      </c>
      <c r="E557">
        <v>20</v>
      </c>
      <c r="F557" s="1">
        <v>42923</v>
      </c>
      <c r="G557" s="1">
        <v>42923</v>
      </c>
      <c r="H557">
        <v>4</v>
      </c>
      <c r="I557">
        <v>38.5</v>
      </c>
      <c r="J557">
        <v>0</v>
      </c>
      <c r="K557">
        <v>35.133205600000004</v>
      </c>
      <c r="L557">
        <v>-97.488782399999991</v>
      </c>
      <c r="M557" s="5">
        <f>ACOS(COS(RADIANS(90-$P$2)) *COS(RADIANS(90-Table2249[[#This Row],[Latitude]])) +SIN(RADIANS(90-$P$2)) *SIN(RADIANS(90-Table2249[[#This Row],[Latitude]])) *COS(RADIANS($Q$2-Table2249[[#This Row],[Longitude]]))) *3958.756</f>
        <v>5.5692020044612507</v>
      </c>
      <c r="N557" s="5">
        <f>Table22[[#This Row],[Permit Approval Date]]-Table22[[#This Row],[Permit Submitted Date]]</f>
        <v>0</v>
      </c>
    </row>
    <row r="558" spans="1:14" hidden="1">
      <c r="A558" t="str">
        <f>"Norman"</f>
        <v>Norman</v>
      </c>
      <c r="B558">
        <v>1</v>
      </c>
      <c r="D558">
        <v>1</v>
      </c>
      <c r="E558">
        <v>20</v>
      </c>
      <c r="F558" s="1">
        <v>42929</v>
      </c>
      <c r="G558" s="1">
        <v>42936</v>
      </c>
      <c r="H558">
        <v>5</v>
      </c>
      <c r="I558">
        <v>53.75</v>
      </c>
      <c r="J558">
        <v>0</v>
      </c>
      <c r="K558">
        <v>35.008141999999999</v>
      </c>
      <c r="L558">
        <v>-97.375610999999992</v>
      </c>
      <c r="M558" s="5">
        <f>ACOS(COS(RADIANS(90-$P$2)) *COS(RADIANS(90-Table2249[[#This Row],[Latitude]])) +SIN(RADIANS(90-$P$2)) *SIN(RADIANS(90-Table2249[[#This Row],[Latitude]])) *COS(RADIANS($Q$2-Table2249[[#This Row],[Longitude]]))) *3958.756</f>
        <v>14.252255103051054</v>
      </c>
      <c r="N558" s="5">
        <f>Table22[[#This Row],[Permit Approval Date]]-Table22[[#This Row],[Permit Submitted Date]]</f>
        <v>0</v>
      </c>
    </row>
    <row r="559" spans="1:14" hidden="1">
      <c r="A559" t="str">
        <f>"Norman"</f>
        <v>Norman</v>
      </c>
      <c r="B559">
        <v>1</v>
      </c>
      <c r="D559">
        <v>1</v>
      </c>
      <c r="E559">
        <v>20</v>
      </c>
      <c r="F559" s="1">
        <v>42948</v>
      </c>
      <c r="G559" s="1">
        <v>42954</v>
      </c>
      <c r="H559">
        <v>4</v>
      </c>
      <c r="I559">
        <v>24.37</v>
      </c>
      <c r="J559">
        <v>0</v>
      </c>
      <c r="K559">
        <v>35.1553015</v>
      </c>
      <c r="L559">
        <v>-97.126652800000002</v>
      </c>
      <c r="M559" s="5">
        <f>ACOS(COS(RADIANS(90-$P$2)) *COS(RADIANS(90-Table2249[[#This Row],[Latitude]])) +SIN(RADIANS(90-$P$2)) *SIN(RADIANS(90-Table2249[[#This Row],[Latitude]])) *COS(RADIANS($Q$2-Table2249[[#This Row],[Longitude]]))) *3958.756</f>
        <v>18.406655982790181</v>
      </c>
      <c r="N559" s="5">
        <f>Table22[[#This Row],[Permit Approval Date]]-Table22[[#This Row],[Permit Submitted Date]]</f>
        <v>21</v>
      </c>
    </row>
    <row r="560" spans="1:14" hidden="1">
      <c r="A560" t="str">
        <f>"Norman"</f>
        <v>Norman</v>
      </c>
      <c r="B560">
        <v>0</v>
      </c>
      <c r="D560">
        <v>1</v>
      </c>
      <c r="E560">
        <v>20</v>
      </c>
      <c r="F560" s="1">
        <v>42951</v>
      </c>
      <c r="G560" s="1">
        <v>42958</v>
      </c>
      <c r="H560">
        <v>3</v>
      </c>
      <c r="I560">
        <v>33.15</v>
      </c>
      <c r="J560">
        <v>0</v>
      </c>
      <c r="K560">
        <v>35.362937899999999</v>
      </c>
      <c r="L560">
        <v>-97.236161600000003</v>
      </c>
      <c r="M560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560" s="5">
        <f>Table22[[#This Row],[Permit Approval Date]]-Table22[[#This Row],[Permit Submitted Date]]</f>
        <v>0</v>
      </c>
    </row>
    <row r="561" spans="1:14" hidden="1">
      <c r="A561" t="str">
        <f>"Norman"</f>
        <v>Norman</v>
      </c>
      <c r="B561">
        <v>1</v>
      </c>
      <c r="D561">
        <v>1</v>
      </c>
      <c r="E561">
        <v>20</v>
      </c>
      <c r="F561" s="1">
        <v>42957</v>
      </c>
      <c r="G561" s="1">
        <v>42965</v>
      </c>
      <c r="H561">
        <v>6</v>
      </c>
      <c r="I561">
        <v>54.3</v>
      </c>
      <c r="J561">
        <v>0</v>
      </c>
      <c r="K561">
        <v>35.138142000000002</v>
      </c>
      <c r="L561">
        <v>-97.465610999999996</v>
      </c>
      <c r="M561" s="5">
        <f>ACOS(COS(RADIANS(90-$P$2)) *COS(RADIANS(90-Table2249[[#This Row],[Latitude]])) +SIN(RADIANS(90-$P$2)) *SIN(RADIANS(90-Table2249[[#This Row],[Latitude]])) *COS(RADIANS($Q$2-Table2249[[#This Row],[Longitude]]))) *3958.756</f>
        <v>4.8143170488676619</v>
      </c>
      <c r="N561" s="5">
        <f>Table22[[#This Row],[Permit Approval Date]]-Table22[[#This Row],[Permit Submitted Date]]</f>
        <v>0</v>
      </c>
    </row>
    <row r="562" spans="1:14" hidden="1">
      <c r="A562" t="str">
        <f>"Norman"</f>
        <v>Norman</v>
      </c>
      <c r="B562">
        <v>0</v>
      </c>
      <c r="D562">
        <v>1</v>
      </c>
      <c r="E562">
        <v>20</v>
      </c>
      <c r="F562" s="1">
        <v>42963</v>
      </c>
      <c r="G562" s="1">
        <v>42969</v>
      </c>
      <c r="H562">
        <v>11</v>
      </c>
      <c r="I562">
        <v>56.769999999999996</v>
      </c>
      <c r="J562">
        <v>7.01</v>
      </c>
      <c r="K562">
        <v>35.222937899999998</v>
      </c>
      <c r="L562">
        <v>-97.486161600000003</v>
      </c>
      <c r="M562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562" s="5">
        <f>Table22[[#This Row],[Permit Approval Date]]-Table22[[#This Row],[Permit Submitted Date]]</f>
        <v>0</v>
      </c>
    </row>
    <row r="563" spans="1:14" hidden="1">
      <c r="A563" t="str">
        <f>"Norman"</f>
        <v>Norman</v>
      </c>
      <c r="B563">
        <v>1</v>
      </c>
      <c r="D563">
        <v>1</v>
      </c>
      <c r="E563">
        <v>20</v>
      </c>
      <c r="F563" s="1">
        <v>42972</v>
      </c>
      <c r="G563" s="1">
        <v>42976</v>
      </c>
      <c r="H563">
        <v>3</v>
      </c>
      <c r="I563">
        <v>32.019999999999996</v>
      </c>
      <c r="J563">
        <v>0</v>
      </c>
      <c r="K563">
        <v>35.313924999999998</v>
      </c>
      <c r="L563">
        <v>-97.169213999999997</v>
      </c>
      <c r="M563" s="5">
        <f>ACOS(COS(RADIANS(90-$P$2)) *COS(RADIANS(90-Table2249[[#This Row],[Latitude]])) +SIN(RADIANS(90-$P$2)) *SIN(RADIANS(90-Table2249[[#This Row],[Latitude]])) *COS(RADIANS($Q$2-Table2249[[#This Row],[Longitude]]))) *3958.756</f>
        <v>17.334132273994324</v>
      </c>
      <c r="N563" s="5">
        <f>Table22[[#This Row],[Permit Approval Date]]-Table22[[#This Row],[Permit Submitted Date]]</f>
        <v>14</v>
      </c>
    </row>
    <row r="564" spans="1:14" hidden="1">
      <c r="A564" t="str">
        <f>"Norman"</f>
        <v>Norman</v>
      </c>
      <c r="B564">
        <v>1</v>
      </c>
      <c r="D564">
        <v>1</v>
      </c>
      <c r="E564">
        <v>20</v>
      </c>
      <c r="F564" s="1">
        <v>42975</v>
      </c>
      <c r="G564" s="1">
        <v>42976</v>
      </c>
      <c r="H564">
        <v>5</v>
      </c>
      <c r="I564">
        <v>41.800000000000004</v>
      </c>
      <c r="J564">
        <v>0</v>
      </c>
      <c r="K564">
        <v>35.028142000000003</v>
      </c>
      <c r="L564">
        <v>-97.255610999999988</v>
      </c>
      <c r="M564" s="5">
        <f>ACOS(COS(RADIANS(90-$P$2)) *COS(RADIANS(90-Table2249[[#This Row],[Latitude]])) +SIN(RADIANS(90-$P$2)) *SIN(RADIANS(90-Table2249[[#This Row],[Latitude]])) *COS(RADIANS($Q$2-Table2249[[#This Row],[Longitude]]))) *3958.756</f>
        <v>16.360536167469984</v>
      </c>
      <c r="N564" s="5">
        <f>Table22[[#This Row],[Permit Approval Date]]-Table22[[#This Row],[Permit Submitted Date]]</f>
        <v>0</v>
      </c>
    </row>
    <row r="565" spans="1:14">
      <c r="A565" t="str">
        <f>"Norman"</f>
        <v>Norman</v>
      </c>
      <c r="B565">
        <v>0</v>
      </c>
      <c r="C565">
        <v>1</v>
      </c>
      <c r="D565">
        <v>1</v>
      </c>
      <c r="E565">
        <v>20</v>
      </c>
      <c r="F565" s="1">
        <v>42979</v>
      </c>
      <c r="G565" s="1">
        <v>42989</v>
      </c>
      <c r="H565">
        <v>8</v>
      </c>
      <c r="I565">
        <v>28</v>
      </c>
      <c r="J565">
        <v>17.579999999999998</v>
      </c>
      <c r="K565">
        <v>35.032937899999993</v>
      </c>
      <c r="L565">
        <v>-97.356161600000007</v>
      </c>
      <c r="M565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565" s="5">
        <f>Table22[[#This Row],[Permit Approval Date]]-Table22[[#This Row],[Permit Submitted Date]]</f>
        <v>13</v>
      </c>
    </row>
    <row r="566" spans="1:14" hidden="1">
      <c r="A566" t="str">
        <f>"Norman"</f>
        <v>Norman</v>
      </c>
      <c r="B566">
        <v>1</v>
      </c>
      <c r="D566">
        <v>1</v>
      </c>
      <c r="E566">
        <v>20</v>
      </c>
      <c r="F566" s="1">
        <v>42989</v>
      </c>
      <c r="G566" s="1">
        <v>43005</v>
      </c>
      <c r="H566">
        <v>5</v>
      </c>
      <c r="I566">
        <v>42.69</v>
      </c>
      <c r="J566">
        <v>0</v>
      </c>
      <c r="K566">
        <v>34.948142000000004</v>
      </c>
      <c r="L566">
        <v>-97.31561099999999</v>
      </c>
      <c r="M566" s="5">
        <f>ACOS(COS(RADIANS(90-$P$2)) *COS(RADIANS(90-Table2249[[#This Row],[Latitude]])) +SIN(RADIANS(90-$P$2)) *SIN(RADIANS(90-Table2249[[#This Row],[Latitude]])) *COS(RADIANS($Q$2-Table2249[[#This Row],[Longitude]]))) *3958.756</f>
        <v>19.299336027352371</v>
      </c>
      <c r="N566" s="5">
        <f>Table22[[#This Row],[Permit Approval Date]]-Table22[[#This Row],[Permit Submitted Date]]</f>
        <v>0</v>
      </c>
    </row>
    <row r="567" spans="1:14" hidden="1">
      <c r="A567" t="str">
        <f>"Norman"</f>
        <v>Norman</v>
      </c>
      <c r="B567">
        <v>1</v>
      </c>
      <c r="D567">
        <v>1</v>
      </c>
      <c r="E567">
        <v>20</v>
      </c>
      <c r="F567" s="1">
        <v>42991</v>
      </c>
      <c r="G567" s="1">
        <v>42999</v>
      </c>
      <c r="H567">
        <v>4</v>
      </c>
      <c r="I567">
        <v>28.96</v>
      </c>
      <c r="J567">
        <v>0</v>
      </c>
      <c r="K567">
        <v>35.270955000000001</v>
      </c>
      <c r="L567">
        <v>-97.581640000000007</v>
      </c>
      <c r="M567" s="5">
        <f>ACOS(COS(RADIANS(90-$P$2)) *COS(RADIANS(90-Table2249[[#This Row],[Latitude]])) +SIN(RADIANS(90-$P$2)) *SIN(RADIANS(90-Table2249[[#This Row],[Latitude]])) *COS(RADIANS($Q$2-Table2249[[#This Row],[Longitude]]))) *3958.756</f>
        <v>8.8406335268599641</v>
      </c>
      <c r="N567" s="5">
        <f>Table22[[#This Row],[Permit Approval Date]]-Table22[[#This Row],[Permit Submitted Date]]</f>
        <v>12</v>
      </c>
    </row>
    <row r="568" spans="1:14" hidden="1">
      <c r="A568" t="str">
        <f>"Norman"</f>
        <v>Norman</v>
      </c>
      <c r="B568">
        <v>1</v>
      </c>
      <c r="D568">
        <v>2</v>
      </c>
      <c r="E568">
        <v>20</v>
      </c>
      <c r="F568" s="1">
        <v>42992</v>
      </c>
      <c r="G568" s="1">
        <v>42992</v>
      </c>
      <c r="H568">
        <v>8</v>
      </c>
      <c r="I568">
        <v>46.64</v>
      </c>
      <c r="J568">
        <v>1.75</v>
      </c>
      <c r="K568">
        <v>35.220556999999999</v>
      </c>
      <c r="L568">
        <v>-97.410181399999999</v>
      </c>
      <c r="M568" s="5">
        <f>ACOS(COS(RADIANS(90-$P$2)) *COS(RADIANS(90-Table2249[[#This Row],[Latitude]])) +SIN(RADIANS(90-$P$2)) *SIN(RADIANS(90-Table2249[[#This Row],[Latitude]])) *COS(RADIANS($Q$2-Table2249[[#This Row],[Longitude]]))) *3958.756</f>
        <v>2.2875527722815843</v>
      </c>
      <c r="N568" s="5">
        <f>Table22[[#This Row],[Permit Approval Date]]-Table22[[#This Row],[Permit Submitted Date]]</f>
        <v>13</v>
      </c>
    </row>
    <row r="569" spans="1:14" hidden="1">
      <c r="A569" t="str">
        <f>"Norman"</f>
        <v>Norman</v>
      </c>
      <c r="B569">
        <v>1</v>
      </c>
      <c r="D569">
        <v>1</v>
      </c>
      <c r="E569">
        <v>20</v>
      </c>
      <c r="F569" s="1">
        <v>42998</v>
      </c>
      <c r="G569" s="1">
        <v>43007</v>
      </c>
      <c r="H569">
        <v>8</v>
      </c>
      <c r="I569">
        <v>51.88</v>
      </c>
      <c r="J569">
        <v>1.1499999999999999</v>
      </c>
      <c r="K569">
        <v>35.203924999999998</v>
      </c>
      <c r="L569">
        <v>-97.459214000000003</v>
      </c>
      <c r="M569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569" s="5">
        <f>Table22[[#This Row],[Permit Approval Date]]-Table22[[#This Row],[Permit Submitted Date]]</f>
        <v>12</v>
      </c>
    </row>
    <row r="570" spans="1:14" hidden="1">
      <c r="A570" t="str">
        <f>"Norman"</f>
        <v>Norman</v>
      </c>
      <c r="B570">
        <v>1</v>
      </c>
      <c r="D570">
        <v>1</v>
      </c>
      <c r="E570">
        <v>20</v>
      </c>
      <c r="F570" s="1">
        <v>42998</v>
      </c>
      <c r="G570" s="1">
        <v>43014</v>
      </c>
      <c r="H570">
        <v>4</v>
      </c>
      <c r="I570">
        <v>41.83</v>
      </c>
      <c r="J570">
        <v>0</v>
      </c>
      <c r="K570">
        <v>34.948142000000004</v>
      </c>
      <c r="L570">
        <v>-97.31561099999999</v>
      </c>
      <c r="M570" s="5">
        <f>ACOS(COS(RADIANS(90-$P$2)) *COS(RADIANS(90-Table2249[[#This Row],[Latitude]])) +SIN(RADIANS(90-$P$2)) *SIN(RADIANS(90-Table2249[[#This Row],[Latitude]])) *COS(RADIANS($Q$2-Table2249[[#This Row],[Longitude]]))) *3958.756</f>
        <v>19.299336027352371</v>
      </c>
      <c r="N570" s="5">
        <f>Table22[[#This Row],[Permit Approval Date]]-Table22[[#This Row],[Permit Submitted Date]]</f>
        <v>0</v>
      </c>
    </row>
    <row r="571" spans="1:14" hidden="1">
      <c r="A571" t="str">
        <f>"Norman"</f>
        <v>Norman</v>
      </c>
      <c r="B571">
        <v>1</v>
      </c>
      <c r="D571">
        <v>1</v>
      </c>
      <c r="E571">
        <v>20</v>
      </c>
      <c r="F571" s="1">
        <v>43000</v>
      </c>
      <c r="G571" s="1">
        <v>43003</v>
      </c>
      <c r="H571">
        <v>6</v>
      </c>
      <c r="I571">
        <v>54.67</v>
      </c>
      <c r="J571">
        <v>0</v>
      </c>
      <c r="K571">
        <v>35.140954999999998</v>
      </c>
      <c r="L571">
        <v>-97.121639999999999</v>
      </c>
      <c r="M571" s="5">
        <f>ACOS(COS(RADIANS(90-$P$2)) *COS(RADIANS(90-Table2249[[#This Row],[Latitude]])) +SIN(RADIANS(90-$P$2)) *SIN(RADIANS(90-Table2249[[#This Row],[Latitude]])) *COS(RADIANS($Q$2-Table2249[[#This Row],[Longitude]]))) *3958.756</f>
        <v>18.897392488293068</v>
      </c>
      <c r="N571" s="5">
        <f>Table22[[#This Row],[Permit Approval Date]]-Table22[[#This Row],[Permit Submitted Date]]</f>
        <v>3</v>
      </c>
    </row>
    <row r="572" spans="1:14" hidden="1">
      <c r="A572" t="str">
        <f>"Norman"</f>
        <v>Norman</v>
      </c>
      <c r="B572">
        <v>0</v>
      </c>
      <c r="D572">
        <v>1</v>
      </c>
      <c r="E572">
        <v>20</v>
      </c>
      <c r="F572" s="1">
        <v>43006</v>
      </c>
      <c r="G572" s="1">
        <v>43006</v>
      </c>
      <c r="H572">
        <v>6</v>
      </c>
      <c r="I572">
        <v>50.49</v>
      </c>
      <c r="J572">
        <v>0</v>
      </c>
      <c r="K572">
        <v>34.962937899999993</v>
      </c>
      <c r="L572">
        <v>-97.966161600000007</v>
      </c>
      <c r="M572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572" s="5">
        <f>Table22[[#This Row],[Permit Approval Date]]-Table22[[#This Row],[Permit Submitted Date]]</f>
        <v>15</v>
      </c>
    </row>
    <row r="573" spans="1:14" hidden="1">
      <c r="A573" t="str">
        <f>"Norman"</f>
        <v>Norman</v>
      </c>
      <c r="B573">
        <v>1</v>
      </c>
      <c r="D573">
        <v>2</v>
      </c>
      <c r="E573">
        <v>20</v>
      </c>
      <c r="F573" s="1">
        <v>43014</v>
      </c>
      <c r="G573" s="1">
        <v>43014</v>
      </c>
      <c r="H573">
        <v>6</v>
      </c>
      <c r="I573">
        <v>57.910000000000004</v>
      </c>
      <c r="J573">
        <v>0</v>
      </c>
      <c r="K573">
        <v>35.210556999999994</v>
      </c>
      <c r="L573">
        <v>-97.610181400000016</v>
      </c>
      <c r="M573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573" s="5">
        <f>Table22[[#This Row],[Permit Approval Date]]-Table22[[#This Row],[Permit Submitted Date]]</f>
        <v>24</v>
      </c>
    </row>
    <row r="574" spans="1:14" hidden="1">
      <c r="A574" t="str">
        <f>"Norman"</f>
        <v>Norman</v>
      </c>
      <c r="B574">
        <v>1</v>
      </c>
      <c r="D574">
        <v>1</v>
      </c>
      <c r="E574">
        <v>20</v>
      </c>
      <c r="F574" s="1">
        <v>43017</v>
      </c>
      <c r="G574" s="1">
        <v>43024</v>
      </c>
      <c r="H574">
        <v>6</v>
      </c>
      <c r="I574">
        <v>49.17</v>
      </c>
      <c r="J574">
        <v>0</v>
      </c>
      <c r="K574">
        <v>35.203924999999998</v>
      </c>
      <c r="L574">
        <v>-97.459214000000003</v>
      </c>
      <c r="M574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574" s="5">
        <f>Table22[[#This Row],[Permit Approval Date]]-Table22[[#This Row],[Permit Submitted Date]]</f>
        <v>8</v>
      </c>
    </row>
    <row r="575" spans="1:14" hidden="1">
      <c r="A575" t="str">
        <f>"Norman"</f>
        <v>Norman</v>
      </c>
      <c r="B575">
        <v>1</v>
      </c>
      <c r="D575">
        <v>1</v>
      </c>
      <c r="E575">
        <v>20</v>
      </c>
      <c r="F575" s="1">
        <v>43024</v>
      </c>
      <c r="G575" s="1">
        <v>43034</v>
      </c>
      <c r="H575">
        <v>4</v>
      </c>
      <c r="I575">
        <v>32.519999999999996</v>
      </c>
      <c r="J575">
        <v>0</v>
      </c>
      <c r="K575">
        <v>35.313924999999998</v>
      </c>
      <c r="L575">
        <v>-97.779213999999996</v>
      </c>
      <c r="M575" s="5">
        <f>ACOS(COS(RADIANS(90-$P$2)) *COS(RADIANS(90-Table2249[[#This Row],[Latitude]])) +SIN(RADIANS(90-$P$2)) *SIN(RADIANS(90-Table2249[[#This Row],[Latitude]])) *COS(RADIANS($Q$2-Table2249[[#This Row],[Longitude]]))) *3958.756</f>
        <v>20.189807526514745</v>
      </c>
      <c r="N575" s="5">
        <f>Table22[[#This Row],[Permit Approval Date]]-Table22[[#This Row],[Permit Submitted Date]]</f>
        <v>8</v>
      </c>
    </row>
    <row r="576" spans="1:14">
      <c r="A576" t="str">
        <f>"Norman"</f>
        <v>Norman</v>
      </c>
      <c r="B576">
        <v>1</v>
      </c>
      <c r="C576">
        <v>1</v>
      </c>
      <c r="D576">
        <v>1</v>
      </c>
      <c r="E576">
        <v>20</v>
      </c>
      <c r="F576" s="1">
        <v>43025</v>
      </c>
      <c r="G576" s="1">
        <v>43025</v>
      </c>
      <c r="H576">
        <v>8</v>
      </c>
      <c r="I576">
        <v>44.95</v>
      </c>
      <c r="J576">
        <v>14</v>
      </c>
      <c r="K576">
        <v>35.803925</v>
      </c>
      <c r="L576">
        <v>-97.199213999999998</v>
      </c>
      <c r="M576" s="5">
        <f>ACOS(COS(RADIANS(90-$P$2)) *COS(RADIANS(90-Table2249[[#This Row],[Latitude]])) +SIN(RADIANS(90-$P$2)) *SIN(RADIANS(90-Table2249[[#This Row],[Latitude]])) *COS(RADIANS($Q$2-Table2249[[#This Row],[Longitude]]))) *3958.756</f>
        <v>43.588761577956291</v>
      </c>
      <c r="N576" s="5">
        <f>Table22[[#This Row],[Permit Approval Date]]-Table22[[#This Row],[Permit Submitted Date]]</f>
        <v>0</v>
      </c>
    </row>
    <row r="577" spans="1:14">
      <c r="A577" t="str">
        <f>"Norman"</f>
        <v>Norman</v>
      </c>
      <c r="B577">
        <v>1</v>
      </c>
      <c r="C577">
        <v>1</v>
      </c>
      <c r="D577">
        <v>1</v>
      </c>
      <c r="E577">
        <v>20</v>
      </c>
      <c r="F577" s="1">
        <v>43026</v>
      </c>
      <c r="G577" s="1">
        <v>43031</v>
      </c>
      <c r="H577">
        <v>9</v>
      </c>
      <c r="I577">
        <v>61.72</v>
      </c>
      <c r="J577">
        <v>24.87</v>
      </c>
      <c r="K577">
        <v>35.233205599999998</v>
      </c>
      <c r="L577">
        <v>-97.578782399999994</v>
      </c>
      <c r="M577" s="5">
        <f>ACOS(COS(RADIANS(90-$P$2)) *COS(RADIANS(90-Table2249[[#This Row],[Latitude]])) +SIN(RADIANS(90-$P$2)) *SIN(RADIANS(90-Table2249[[#This Row],[Latitude]])) *COS(RADIANS($Q$2-Table2249[[#This Row],[Longitude]]))) *3958.756</f>
        <v>7.6920543646469195</v>
      </c>
      <c r="N577" s="5">
        <f>Table22[[#This Row],[Permit Approval Date]]-Table22[[#This Row],[Permit Submitted Date]]</f>
        <v>7</v>
      </c>
    </row>
    <row r="578" spans="1:14" hidden="1">
      <c r="A578" t="str">
        <f>"Norman"</f>
        <v>Norman</v>
      </c>
      <c r="B578">
        <v>0</v>
      </c>
      <c r="D578">
        <v>1</v>
      </c>
      <c r="E578">
        <v>20</v>
      </c>
      <c r="F578" s="1">
        <v>43026</v>
      </c>
      <c r="G578" s="1">
        <v>43026</v>
      </c>
      <c r="H578">
        <v>6</v>
      </c>
      <c r="I578">
        <v>48.510000000000005</v>
      </c>
      <c r="J578">
        <v>0</v>
      </c>
      <c r="K578">
        <v>34.962937899999993</v>
      </c>
      <c r="L578">
        <v>-97.966161600000007</v>
      </c>
      <c r="M578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578" s="5">
        <f>Table22[[#This Row],[Permit Approval Date]]-Table22[[#This Row],[Permit Submitted Date]]</f>
        <v>20</v>
      </c>
    </row>
    <row r="579" spans="1:14" hidden="1">
      <c r="A579" t="str">
        <f>"Norman"</f>
        <v>Norman</v>
      </c>
      <c r="B579">
        <v>1</v>
      </c>
      <c r="D579">
        <v>1</v>
      </c>
      <c r="E579">
        <v>20</v>
      </c>
      <c r="F579" s="1">
        <v>43028</v>
      </c>
      <c r="G579" s="1">
        <v>43032</v>
      </c>
      <c r="H579">
        <v>7</v>
      </c>
      <c r="I579">
        <v>72.13</v>
      </c>
      <c r="J579">
        <v>0</v>
      </c>
      <c r="K579">
        <v>35.218142</v>
      </c>
      <c r="L579">
        <v>-97.155610999999993</v>
      </c>
      <c r="M579" s="5">
        <f>ACOS(COS(RADIANS(90-$P$2)) *COS(RADIANS(90-Table2249[[#This Row],[Latitude]])) +SIN(RADIANS(90-$P$2)) *SIN(RADIANS(90-Table2249[[#This Row],[Latitude]])) *COS(RADIANS($Q$2-Table2249[[#This Row],[Longitude]]))) *3958.756</f>
        <v>16.448805996412069</v>
      </c>
      <c r="N579" s="5">
        <f>Table22[[#This Row],[Permit Approval Date]]-Table22[[#This Row],[Permit Submitted Date]]</f>
        <v>0</v>
      </c>
    </row>
    <row r="580" spans="1:14" hidden="1">
      <c r="A580" t="str">
        <f>"Norman"</f>
        <v>Norman</v>
      </c>
      <c r="B580">
        <v>1</v>
      </c>
      <c r="D580">
        <v>1</v>
      </c>
      <c r="E580">
        <v>20</v>
      </c>
      <c r="F580" s="1">
        <v>43031</v>
      </c>
      <c r="G580" s="1">
        <v>43038</v>
      </c>
      <c r="H580">
        <v>4</v>
      </c>
      <c r="I580">
        <v>46.53</v>
      </c>
      <c r="J580">
        <v>0</v>
      </c>
      <c r="K580">
        <v>35.128142000000004</v>
      </c>
      <c r="L580">
        <v>-97.295610999999994</v>
      </c>
      <c r="M580" s="5">
        <f>ACOS(COS(RADIANS(90-$P$2)) *COS(RADIANS(90-Table2249[[#This Row],[Latitude]])) +SIN(RADIANS(90-$P$2)) *SIN(RADIANS(90-Table2249[[#This Row],[Latitude]])) *COS(RADIANS($Q$2-Table2249[[#This Row],[Longitude]]))) *3958.756</f>
        <v>10.086529621740086</v>
      </c>
      <c r="N580" s="5">
        <f>Table22[[#This Row],[Permit Approval Date]]-Table22[[#This Row],[Permit Submitted Date]]</f>
        <v>0</v>
      </c>
    </row>
    <row r="581" spans="1:14" hidden="1">
      <c r="A581" t="str">
        <f>"Norman"</f>
        <v>Norman</v>
      </c>
      <c r="B581">
        <v>0</v>
      </c>
      <c r="D581">
        <v>1</v>
      </c>
      <c r="E581">
        <v>20</v>
      </c>
      <c r="F581" s="1">
        <v>43034</v>
      </c>
      <c r="G581" s="1">
        <v>43034</v>
      </c>
      <c r="H581">
        <v>3</v>
      </c>
      <c r="I581">
        <v>29.92</v>
      </c>
      <c r="J581">
        <v>0</v>
      </c>
      <c r="K581">
        <v>35.902937899999998</v>
      </c>
      <c r="L581">
        <v>-97.716161600000007</v>
      </c>
      <c r="M581" s="5">
        <f>ACOS(COS(RADIANS(90-$P$2)) *COS(RADIANS(90-Table2249[[#This Row],[Latitude]])) +SIN(RADIANS(90-$P$2)) *SIN(RADIANS(90-Table2249[[#This Row],[Latitude]])) *COS(RADIANS($Q$2-Table2249[[#This Row],[Longitude]]))) *3958.756</f>
        <v>50.476576746280514</v>
      </c>
      <c r="N581" s="5">
        <f>Table22[[#This Row],[Permit Approval Date]]-Table22[[#This Row],[Permit Submitted Date]]</f>
        <v>11</v>
      </c>
    </row>
    <row r="582" spans="1:14" hidden="1">
      <c r="A582" t="str">
        <f>"Norman"</f>
        <v>Norman</v>
      </c>
      <c r="B582">
        <v>0</v>
      </c>
      <c r="D582">
        <v>1</v>
      </c>
      <c r="E582">
        <v>20</v>
      </c>
      <c r="F582" s="1">
        <v>43042</v>
      </c>
      <c r="G582" s="1">
        <v>43047</v>
      </c>
      <c r="H582">
        <v>6</v>
      </c>
      <c r="I582">
        <v>41.32</v>
      </c>
      <c r="J582">
        <v>0</v>
      </c>
      <c r="K582">
        <v>35.022937899999995</v>
      </c>
      <c r="L582">
        <v>-97.396161599999999</v>
      </c>
      <c r="M582" s="5">
        <f>ACOS(COS(RADIANS(90-$P$2)) *COS(RADIANS(90-Table2249[[#This Row],[Latitude]])) +SIN(RADIANS(90-$P$2)) *SIN(RADIANS(90-Table2249[[#This Row],[Latitude]])) *COS(RADIANS($Q$2-Table2249[[#This Row],[Longitude]]))) *3958.756</f>
        <v>12.970525111871465</v>
      </c>
      <c r="N582" s="5">
        <f>Table22[[#This Row],[Permit Approval Date]]-Table22[[#This Row],[Permit Submitted Date]]</f>
        <v>10</v>
      </c>
    </row>
    <row r="583" spans="1:14" hidden="1">
      <c r="A583" t="str">
        <f>"Norman"</f>
        <v>Norman</v>
      </c>
      <c r="B583">
        <v>1</v>
      </c>
      <c r="D583">
        <v>1</v>
      </c>
      <c r="E583">
        <v>20</v>
      </c>
      <c r="F583" s="1">
        <v>43042</v>
      </c>
      <c r="G583" s="1">
        <v>43046</v>
      </c>
      <c r="H583">
        <v>4</v>
      </c>
      <c r="I583">
        <v>31.65</v>
      </c>
      <c r="J583">
        <v>5.95</v>
      </c>
      <c r="K583">
        <v>35.233924999999999</v>
      </c>
      <c r="L583">
        <v>-97.269214000000005</v>
      </c>
      <c r="M583" s="5">
        <f>ACOS(COS(RADIANS(90-$P$2)) *COS(RADIANS(90-Table2249[[#This Row],[Latitude]])) +SIN(RADIANS(90-$P$2)) *SIN(RADIANS(90-Table2249[[#This Row],[Latitude]])) *COS(RADIANS($Q$2-Table2249[[#This Row],[Longitude]]))) *3958.756</f>
        <v>10.196972675987457</v>
      </c>
      <c r="N583" s="5">
        <f>Table22[[#This Row],[Permit Approval Date]]-Table22[[#This Row],[Permit Submitted Date]]</f>
        <v>8</v>
      </c>
    </row>
    <row r="584" spans="1:14" hidden="1">
      <c r="A584" t="str">
        <f>"Norman"</f>
        <v>Norman</v>
      </c>
      <c r="B584">
        <v>0</v>
      </c>
      <c r="D584">
        <v>1</v>
      </c>
      <c r="E584">
        <v>20</v>
      </c>
      <c r="F584" s="1">
        <v>43045</v>
      </c>
      <c r="G584" s="1">
        <v>43047</v>
      </c>
      <c r="H584">
        <v>6</v>
      </c>
      <c r="I584">
        <v>40.31</v>
      </c>
      <c r="J584">
        <v>0</v>
      </c>
      <c r="K584">
        <v>35.032937899999993</v>
      </c>
      <c r="L584">
        <v>-97.356161600000007</v>
      </c>
      <c r="M584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584" s="5">
        <f>Table22[[#This Row],[Permit Approval Date]]-Table22[[#This Row],[Permit Submitted Date]]</f>
        <v>10</v>
      </c>
    </row>
    <row r="585" spans="1:14" hidden="1">
      <c r="A585" t="str">
        <f>"Norman"</f>
        <v>Norman</v>
      </c>
      <c r="B585">
        <v>1</v>
      </c>
      <c r="D585">
        <v>1</v>
      </c>
      <c r="E585">
        <v>20</v>
      </c>
      <c r="F585" s="1">
        <v>43060</v>
      </c>
      <c r="G585" s="1">
        <v>43060</v>
      </c>
      <c r="H585">
        <v>5</v>
      </c>
      <c r="I585">
        <v>39.820000000000007</v>
      </c>
      <c r="J585">
        <v>0</v>
      </c>
      <c r="K585">
        <v>35.232937899999996</v>
      </c>
      <c r="L585">
        <v>-97.006161599999999</v>
      </c>
      <c r="M585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585" s="5">
        <f>Table22[[#This Row],[Permit Approval Date]]-Table22[[#This Row],[Permit Submitted Date]]</f>
        <v>9</v>
      </c>
    </row>
    <row r="586" spans="1:14" hidden="1">
      <c r="A586" t="str">
        <f>"Norman"</f>
        <v>Norman</v>
      </c>
      <c r="B586">
        <v>1</v>
      </c>
      <c r="D586">
        <v>1</v>
      </c>
      <c r="E586">
        <v>20</v>
      </c>
      <c r="F586" s="1">
        <v>43060</v>
      </c>
      <c r="G586" s="1">
        <v>43060</v>
      </c>
      <c r="H586">
        <v>5</v>
      </c>
      <c r="I586">
        <v>39.82</v>
      </c>
      <c r="J586">
        <v>0</v>
      </c>
      <c r="K586">
        <v>35.232937899999996</v>
      </c>
      <c r="L586">
        <v>-97.006161599999999</v>
      </c>
      <c r="M586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586" s="5">
        <f>Table22[[#This Row],[Permit Approval Date]]-Table22[[#This Row],[Permit Submitted Date]]</f>
        <v>2</v>
      </c>
    </row>
    <row r="587" spans="1:14" hidden="1">
      <c r="A587" t="str">
        <f>"Norman"</f>
        <v>Norman</v>
      </c>
      <c r="B587">
        <v>1</v>
      </c>
      <c r="D587">
        <v>1</v>
      </c>
      <c r="E587">
        <v>20</v>
      </c>
      <c r="F587" s="1">
        <v>43060</v>
      </c>
      <c r="G587" s="1">
        <v>43083</v>
      </c>
      <c r="H587">
        <v>5</v>
      </c>
      <c r="I587">
        <v>33.729999999999997</v>
      </c>
      <c r="J587">
        <v>0</v>
      </c>
      <c r="K587">
        <v>35.168142000000003</v>
      </c>
      <c r="L587">
        <v>-97.255610999999988</v>
      </c>
      <c r="M587" s="5">
        <f>ACOS(COS(RADIANS(90-$P$2)) *COS(RADIANS(90-Table2249[[#This Row],[Latitude]])) +SIN(RADIANS(90-$P$2)) *SIN(RADIANS(90-Table2249[[#This Row],[Latitude]])) *COS(RADIANS($Q$2-Table2249[[#This Row],[Longitude]]))) *3958.756</f>
        <v>11.099650327938939</v>
      </c>
      <c r="N587" s="5">
        <f>Table22[[#This Row],[Permit Approval Date]]-Table22[[#This Row],[Permit Submitted Date]]</f>
        <v>15</v>
      </c>
    </row>
    <row r="588" spans="1:14" hidden="1">
      <c r="A588" t="str">
        <f>"Norman"</f>
        <v>Norman</v>
      </c>
      <c r="B588">
        <v>1</v>
      </c>
      <c r="D588">
        <v>1</v>
      </c>
      <c r="E588">
        <v>20</v>
      </c>
      <c r="F588" s="1">
        <v>43060</v>
      </c>
      <c r="G588" s="1">
        <v>43060</v>
      </c>
      <c r="H588">
        <v>3</v>
      </c>
      <c r="I588">
        <v>31</v>
      </c>
      <c r="J588">
        <v>0</v>
      </c>
      <c r="K588">
        <v>34.930682599999997</v>
      </c>
      <c r="L588">
        <v>-96.872868300000007</v>
      </c>
      <c r="M588" s="5">
        <f>ACOS(COS(RADIANS(90-$P$2)) *COS(RADIANS(90-Table2249[[#This Row],[Latitude]])) +SIN(RADIANS(90-$P$2)) *SIN(RADIANS(90-Table2249[[#This Row],[Latitude]])) *COS(RADIANS($Q$2-Table2249[[#This Row],[Longitude]]))) *3958.756</f>
        <v>37.613457999492091</v>
      </c>
      <c r="N588" s="5">
        <f>Table22[[#This Row],[Permit Approval Date]]-Table22[[#This Row],[Permit Submitted Date]]</f>
        <v>14</v>
      </c>
    </row>
    <row r="589" spans="1:14" hidden="1">
      <c r="A589" t="str">
        <f>"Norman"</f>
        <v>Norman</v>
      </c>
      <c r="B589">
        <v>1</v>
      </c>
      <c r="D589">
        <v>1</v>
      </c>
      <c r="E589">
        <v>20</v>
      </c>
      <c r="F589" s="1">
        <v>43066</v>
      </c>
      <c r="G589" s="1">
        <v>43076</v>
      </c>
      <c r="H589">
        <v>5</v>
      </c>
      <c r="I589">
        <v>47.93</v>
      </c>
      <c r="J589">
        <v>0</v>
      </c>
      <c r="K589">
        <v>35.208142000000002</v>
      </c>
      <c r="L589">
        <v>-97.335610999999986</v>
      </c>
      <c r="M589" s="5">
        <f>ACOS(COS(RADIANS(90-$P$2)) *COS(RADIANS(90-Table2249[[#This Row],[Latitude]])) +SIN(RADIANS(90-$P$2)) *SIN(RADIANS(90-Table2249[[#This Row],[Latitude]])) *COS(RADIANS($Q$2-Table2249[[#This Row],[Longitude]]))) *3958.756</f>
        <v>6.2685173478590626</v>
      </c>
      <c r="N589" s="5">
        <f>Table22[[#This Row],[Permit Approval Date]]-Table22[[#This Row],[Permit Submitted Date]]</f>
        <v>0</v>
      </c>
    </row>
    <row r="590" spans="1:14" hidden="1">
      <c r="A590" t="str">
        <f>"Norman"</f>
        <v>Norman</v>
      </c>
      <c r="B590">
        <v>1</v>
      </c>
      <c r="D590">
        <v>1</v>
      </c>
      <c r="E590">
        <v>20</v>
      </c>
      <c r="F590" s="1">
        <v>43067</v>
      </c>
      <c r="G590" s="1">
        <v>43069</v>
      </c>
      <c r="H590">
        <v>6</v>
      </c>
      <c r="I590">
        <v>60.64</v>
      </c>
      <c r="J590">
        <v>0</v>
      </c>
      <c r="K590">
        <v>35.310557000000003</v>
      </c>
      <c r="L590">
        <v>-97.71018140000001</v>
      </c>
      <c r="M590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590" s="5">
        <f>Table22[[#This Row],[Permit Approval Date]]-Table22[[#This Row],[Permit Submitted Date]]</f>
        <v>12</v>
      </c>
    </row>
    <row r="591" spans="1:14" hidden="1">
      <c r="A591" t="str">
        <f>"Norman"</f>
        <v>Norman</v>
      </c>
      <c r="B591">
        <v>0</v>
      </c>
      <c r="D591">
        <v>1</v>
      </c>
      <c r="E591">
        <v>20</v>
      </c>
      <c r="F591" s="1">
        <v>43070</v>
      </c>
      <c r="G591" s="1">
        <v>43074</v>
      </c>
      <c r="H591">
        <v>4</v>
      </c>
      <c r="I591">
        <v>35.9</v>
      </c>
      <c r="J591">
        <v>0</v>
      </c>
      <c r="K591">
        <v>35.192937899999997</v>
      </c>
      <c r="L591">
        <v>-97.396161599999999</v>
      </c>
      <c r="M591" s="5">
        <f>ACOS(COS(RADIANS(90-$P$2)) *COS(RADIANS(90-Table2249[[#This Row],[Latitude]])) +SIN(RADIANS(90-$P$2)) *SIN(RADIANS(90-Table2249[[#This Row],[Latitude]])) *COS(RADIANS($Q$2-Table2249[[#This Row],[Longitude]]))) *3958.756</f>
        <v>2.9897876398657939</v>
      </c>
      <c r="N591" s="5">
        <f>Table22[[#This Row],[Permit Approval Date]]-Table22[[#This Row],[Permit Submitted Date]]</f>
        <v>25</v>
      </c>
    </row>
    <row r="592" spans="1:14" hidden="1">
      <c r="A592" t="str">
        <f>"Norman"</f>
        <v>Norman</v>
      </c>
      <c r="B592">
        <v>1</v>
      </c>
      <c r="D592">
        <v>1</v>
      </c>
      <c r="E592">
        <v>20</v>
      </c>
      <c r="F592" s="1">
        <v>43087</v>
      </c>
      <c r="G592" s="1">
        <v>43090</v>
      </c>
      <c r="H592">
        <v>8</v>
      </c>
      <c r="I592">
        <v>71.000000000000014</v>
      </c>
      <c r="J592">
        <v>0</v>
      </c>
      <c r="K592">
        <v>35.338142000000005</v>
      </c>
      <c r="L592">
        <v>-97.385610999999997</v>
      </c>
      <c r="M592" s="5">
        <f>ACOS(COS(RADIANS(90-$P$2)) *COS(RADIANS(90-Table2249[[#This Row],[Latitude]])) +SIN(RADIANS(90-$P$2)) *SIN(RADIANS(90-Table2249[[#This Row],[Latitude]])) *COS(RADIANS($Q$2-Table2249[[#This Row],[Longitude]]))) *3958.756</f>
        <v>9.7527180483824942</v>
      </c>
      <c r="N592" s="5">
        <f>Table22[[#This Row],[Permit Approval Date]]-Table22[[#This Row],[Permit Submitted Date]]</f>
        <v>25</v>
      </c>
    </row>
    <row r="593" spans="1:14" hidden="1">
      <c r="A593" t="str">
        <f>"Norman"</f>
        <v>Norman</v>
      </c>
      <c r="B593">
        <v>1</v>
      </c>
      <c r="D593">
        <v>1</v>
      </c>
      <c r="E593">
        <v>20</v>
      </c>
      <c r="F593" s="1">
        <v>43104</v>
      </c>
      <c r="G593" s="1">
        <v>43111</v>
      </c>
      <c r="H593">
        <v>9</v>
      </c>
      <c r="I593">
        <v>72.66</v>
      </c>
      <c r="J593">
        <v>0</v>
      </c>
      <c r="K593">
        <v>35.245345200000003</v>
      </c>
      <c r="L593">
        <v>-97.414357899999999</v>
      </c>
      <c r="M593" s="5">
        <f>ACOS(COS(RADIANS(90-$P$2)) *COS(RADIANS(90-Table2249[[#This Row],[Latitude]])) +SIN(RADIANS(90-$P$2)) *SIN(RADIANS(90-Table2249[[#This Row],[Latitude]])) *COS(RADIANS($Q$2-Table2249[[#This Row],[Longitude]]))) *3958.756</f>
        <v>3.2680007818485133</v>
      </c>
      <c r="N593" s="5">
        <f>Table22[[#This Row],[Permit Approval Date]]-Table22[[#This Row],[Permit Submitted Date]]</f>
        <v>12</v>
      </c>
    </row>
    <row r="594" spans="1:14" hidden="1">
      <c r="A594" t="str">
        <f>"Norman"</f>
        <v>Norman</v>
      </c>
      <c r="B594">
        <v>0</v>
      </c>
      <c r="D594">
        <v>1</v>
      </c>
      <c r="E594">
        <v>21</v>
      </c>
      <c r="F594" s="1">
        <v>42373</v>
      </c>
      <c r="G594" s="1">
        <v>42373</v>
      </c>
      <c r="H594">
        <v>4</v>
      </c>
      <c r="I594">
        <v>40.5</v>
      </c>
      <c r="J594">
        <v>0</v>
      </c>
      <c r="K594">
        <v>34.782937899999993</v>
      </c>
      <c r="L594">
        <v>-98.076161600000006</v>
      </c>
      <c r="M594" s="5">
        <f>ACOS(COS(RADIANS(90-$P$2)) *COS(RADIANS(90-Table2249[[#This Row],[Latitude]])) +SIN(RADIANS(90-$P$2)) *SIN(RADIANS(90-Table2249[[#This Row],[Latitude]])) *COS(RADIANS($Q$2-Table2249[[#This Row],[Longitude]]))) *3958.756</f>
        <v>46.091469153605814</v>
      </c>
      <c r="N594" s="5">
        <f>Table22[[#This Row],[Permit Approval Date]]-Table22[[#This Row],[Permit Submitted Date]]</f>
        <v>0</v>
      </c>
    </row>
    <row r="595" spans="1:14" hidden="1">
      <c r="A595" t="str">
        <f>"Norman"</f>
        <v>Norman</v>
      </c>
      <c r="B595">
        <v>0</v>
      </c>
      <c r="D595">
        <v>1</v>
      </c>
      <c r="E595">
        <v>21</v>
      </c>
      <c r="F595" s="1">
        <v>42380</v>
      </c>
      <c r="G595" s="1">
        <v>42381</v>
      </c>
      <c r="H595">
        <v>11</v>
      </c>
      <c r="I595">
        <v>83.5</v>
      </c>
      <c r="J595">
        <v>0</v>
      </c>
      <c r="K595">
        <v>36.292937899999998</v>
      </c>
      <c r="L595">
        <v>-97.7861616</v>
      </c>
      <c r="M595" s="5">
        <f>ACOS(COS(RADIANS(90-$P$2)) *COS(RADIANS(90-Table2249[[#This Row],[Latitude]])) +SIN(RADIANS(90-$P$2)) *SIN(RADIANS(90-Table2249[[#This Row],[Latitude]])) *COS(RADIANS($Q$2-Table2249[[#This Row],[Longitude]]))) *3958.756</f>
        <v>77.471292321758767</v>
      </c>
      <c r="N595" s="5">
        <f>Table22[[#This Row],[Permit Approval Date]]-Table22[[#This Row],[Permit Submitted Date]]</f>
        <v>11</v>
      </c>
    </row>
    <row r="596" spans="1:14" hidden="1">
      <c r="A596" t="str">
        <f>"Norman"</f>
        <v>Norman</v>
      </c>
      <c r="B596">
        <v>0</v>
      </c>
      <c r="D596">
        <v>1</v>
      </c>
      <c r="E596">
        <v>21</v>
      </c>
      <c r="F596" s="1">
        <v>42419</v>
      </c>
      <c r="G596" s="1">
        <v>42419</v>
      </c>
      <c r="H596">
        <v>12</v>
      </c>
      <c r="I596">
        <v>112.5</v>
      </c>
      <c r="J596">
        <v>0</v>
      </c>
      <c r="K596">
        <v>35.152937899999998</v>
      </c>
      <c r="L596">
        <v>-97.236161600000003</v>
      </c>
      <c r="M596" s="5">
        <f>ACOS(COS(RADIANS(90-$P$2)) *COS(RADIANS(90-Table2249[[#This Row],[Latitude]])) +SIN(RADIANS(90-$P$2)) *SIN(RADIANS(90-Table2249[[#This Row],[Latitude]])) *COS(RADIANS($Q$2-Table2249[[#This Row],[Longitude]]))) *3958.756</f>
        <v>12.439282911481813</v>
      </c>
      <c r="N596" s="5">
        <f>Table22[[#This Row],[Permit Approval Date]]-Table22[[#This Row],[Permit Submitted Date]]</f>
        <v>0</v>
      </c>
    </row>
    <row r="597" spans="1:14" hidden="1">
      <c r="A597" t="str">
        <f>"Norman"</f>
        <v>Norman</v>
      </c>
      <c r="B597">
        <v>0</v>
      </c>
      <c r="D597">
        <v>1</v>
      </c>
      <c r="E597">
        <v>21</v>
      </c>
      <c r="F597" s="1">
        <v>42438</v>
      </c>
      <c r="G597" s="1">
        <v>42438</v>
      </c>
      <c r="H597">
        <v>5</v>
      </c>
      <c r="I597">
        <v>48.5</v>
      </c>
      <c r="J597">
        <v>0</v>
      </c>
      <c r="K597">
        <v>36.292937899999998</v>
      </c>
      <c r="L597">
        <v>-97.7861616</v>
      </c>
      <c r="M597" s="5">
        <f>ACOS(COS(RADIANS(90-$P$2)) *COS(RADIANS(90-Table2249[[#This Row],[Latitude]])) +SIN(RADIANS(90-$P$2)) *SIN(RADIANS(90-Table2249[[#This Row],[Latitude]])) *COS(RADIANS($Q$2-Table2249[[#This Row],[Longitude]]))) *3958.756</f>
        <v>77.471292321758767</v>
      </c>
      <c r="N597" s="5">
        <f>Table22[[#This Row],[Permit Approval Date]]-Table22[[#This Row],[Permit Submitted Date]]</f>
        <v>0</v>
      </c>
    </row>
    <row r="598" spans="1:14" hidden="1">
      <c r="A598" t="str">
        <f>"Norman"</f>
        <v>Norman</v>
      </c>
      <c r="B598">
        <v>0</v>
      </c>
      <c r="D598">
        <v>1</v>
      </c>
      <c r="E598">
        <v>21</v>
      </c>
      <c r="F598" s="1">
        <v>42453</v>
      </c>
      <c r="G598" s="1">
        <v>42453</v>
      </c>
      <c r="H598">
        <v>8</v>
      </c>
      <c r="I598">
        <v>61</v>
      </c>
      <c r="J598">
        <v>0</v>
      </c>
      <c r="K598">
        <v>34.992937899999994</v>
      </c>
      <c r="L598">
        <v>-97.256161599999999</v>
      </c>
      <c r="M598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598" s="5">
        <f>Table22[[#This Row],[Permit Approval Date]]-Table22[[#This Row],[Permit Submitted Date]]</f>
        <v>0</v>
      </c>
    </row>
    <row r="599" spans="1:14" hidden="1">
      <c r="A599" t="str">
        <f>"Norman"</f>
        <v>Norman</v>
      </c>
      <c r="B599">
        <v>0</v>
      </c>
      <c r="D599">
        <v>1</v>
      </c>
      <c r="E599">
        <v>21</v>
      </c>
      <c r="F599" s="1">
        <v>42460</v>
      </c>
      <c r="G599" s="1">
        <v>42467</v>
      </c>
      <c r="H599">
        <v>4</v>
      </c>
      <c r="I599">
        <v>34</v>
      </c>
      <c r="J599">
        <v>0</v>
      </c>
      <c r="K599">
        <v>35.482937899999996</v>
      </c>
      <c r="L599">
        <v>-97.206161600000001</v>
      </c>
      <c r="M599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599" s="5">
        <f>Table22[[#This Row],[Permit Approval Date]]-Table22[[#This Row],[Permit Submitted Date]]</f>
        <v>10</v>
      </c>
    </row>
    <row r="600" spans="1:14" hidden="1">
      <c r="A600" t="str">
        <f>"Norman"</f>
        <v>Norman</v>
      </c>
      <c r="B600">
        <v>0</v>
      </c>
      <c r="D600">
        <v>1</v>
      </c>
      <c r="E600">
        <v>21</v>
      </c>
      <c r="F600" s="1">
        <v>42478</v>
      </c>
      <c r="G600" s="1">
        <v>42493</v>
      </c>
      <c r="H600">
        <v>4</v>
      </c>
      <c r="I600">
        <v>32</v>
      </c>
      <c r="J600">
        <v>0</v>
      </c>
      <c r="K600">
        <v>36.292937899999998</v>
      </c>
      <c r="L600">
        <v>-97.566161600000001</v>
      </c>
      <c r="M600" s="5">
        <f>ACOS(COS(RADIANS(90-$P$2)) *COS(RADIANS(90-Table2249[[#This Row],[Latitude]])) +SIN(RADIANS(90-$P$2)) *SIN(RADIANS(90-Table2249[[#This Row],[Latitude]])) *COS(RADIANS($Q$2-Table2249[[#This Row],[Longitude]]))) *3958.756</f>
        <v>75.393953636815993</v>
      </c>
      <c r="N600" s="5">
        <f>Table22[[#This Row],[Permit Approval Date]]-Table22[[#This Row],[Permit Submitted Date]]</f>
        <v>0</v>
      </c>
    </row>
    <row r="601" spans="1:14" hidden="1">
      <c r="A601" t="str">
        <f>"Norman"</f>
        <v>Norman</v>
      </c>
      <c r="B601">
        <v>0</v>
      </c>
      <c r="D601">
        <v>1</v>
      </c>
      <c r="E601">
        <v>21</v>
      </c>
      <c r="F601" s="1">
        <v>42488</v>
      </c>
      <c r="G601" s="1">
        <v>42488</v>
      </c>
      <c r="H601">
        <v>13</v>
      </c>
      <c r="I601">
        <v>96.5</v>
      </c>
      <c r="J601">
        <v>0</v>
      </c>
      <c r="K601">
        <v>34.962937899999993</v>
      </c>
      <c r="L601">
        <v>-97.966161600000007</v>
      </c>
      <c r="M601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601" s="5">
        <f>Table22[[#This Row],[Permit Approval Date]]-Table22[[#This Row],[Permit Submitted Date]]</f>
        <v>17</v>
      </c>
    </row>
    <row r="602" spans="1:14">
      <c r="A602" t="str">
        <f>"Norman"</f>
        <v>Norman</v>
      </c>
      <c r="B602">
        <v>0</v>
      </c>
      <c r="C602">
        <v>1</v>
      </c>
      <c r="D602">
        <v>1</v>
      </c>
      <c r="E602">
        <v>21</v>
      </c>
      <c r="F602" s="1">
        <v>42522</v>
      </c>
      <c r="G602" s="1">
        <v>42522</v>
      </c>
      <c r="H602">
        <v>4</v>
      </c>
      <c r="I602">
        <v>18.5</v>
      </c>
      <c r="J602">
        <v>18</v>
      </c>
      <c r="K602">
        <v>36.052937899999996</v>
      </c>
      <c r="L602">
        <v>-97.626161600000003</v>
      </c>
      <c r="M602" s="5">
        <f>ACOS(COS(RADIANS(90-$P$2)) *COS(RADIANS(90-Table2249[[#This Row],[Latitude]])) +SIN(RADIANS(90-$P$2)) *SIN(RADIANS(90-Table2249[[#This Row],[Latitude]])) *COS(RADIANS($Q$2-Table2249[[#This Row],[Longitude]]))) *3958.756</f>
        <v>59.375341336611015</v>
      </c>
      <c r="N602" s="5">
        <f>Table22[[#This Row],[Permit Approval Date]]-Table22[[#This Row],[Permit Submitted Date]]</f>
        <v>0</v>
      </c>
    </row>
    <row r="603" spans="1:14" hidden="1">
      <c r="A603" t="str">
        <f>"Norman"</f>
        <v>Norman</v>
      </c>
      <c r="B603">
        <v>0</v>
      </c>
      <c r="D603">
        <v>1</v>
      </c>
      <c r="E603">
        <v>21</v>
      </c>
      <c r="F603" s="1">
        <v>42522</v>
      </c>
      <c r="G603" s="1">
        <v>42535</v>
      </c>
      <c r="H603">
        <v>6</v>
      </c>
      <c r="I603">
        <v>51</v>
      </c>
      <c r="J603">
        <v>0</v>
      </c>
      <c r="K603">
        <v>35.262937899999997</v>
      </c>
      <c r="L603">
        <v>-97.806161599999996</v>
      </c>
      <c r="M603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603" s="5">
        <f>Table22[[#This Row],[Permit Approval Date]]-Table22[[#This Row],[Permit Submitted Date]]</f>
        <v>20</v>
      </c>
    </row>
    <row r="604" spans="1:14" hidden="1">
      <c r="A604" t="str">
        <f>"Norman"</f>
        <v>Norman</v>
      </c>
      <c r="B604">
        <v>0</v>
      </c>
      <c r="D604">
        <v>1</v>
      </c>
      <c r="E604">
        <v>21</v>
      </c>
      <c r="F604" s="1">
        <v>42527</v>
      </c>
      <c r="G604" s="1">
        <v>42531</v>
      </c>
      <c r="H604">
        <v>5</v>
      </c>
      <c r="I604">
        <v>45</v>
      </c>
      <c r="J604">
        <v>0</v>
      </c>
      <c r="K604">
        <v>36.002937899999999</v>
      </c>
      <c r="L604">
        <v>-97.346161600000002</v>
      </c>
      <c r="M604" s="5">
        <f>ACOS(COS(RADIANS(90-$P$2)) *COS(RADIANS(90-Table2249[[#This Row],[Latitude]])) +SIN(RADIANS(90-$P$2)) *SIN(RADIANS(90-Table2249[[#This Row],[Latitude]])) *COS(RADIANS($Q$2-Table2249[[#This Row],[Longitude]]))) *3958.756</f>
        <v>55.346772048503162</v>
      </c>
      <c r="N604" s="5">
        <f>Table22[[#This Row],[Permit Approval Date]]-Table22[[#This Row],[Permit Submitted Date]]</f>
        <v>7</v>
      </c>
    </row>
    <row r="605" spans="1:14" hidden="1">
      <c r="A605" t="str">
        <f>"Norman"</f>
        <v>Norman</v>
      </c>
      <c r="B605">
        <v>0</v>
      </c>
      <c r="D605">
        <v>1</v>
      </c>
      <c r="E605">
        <v>21</v>
      </c>
      <c r="F605" s="1">
        <v>42528</v>
      </c>
      <c r="G605" s="1">
        <v>42536</v>
      </c>
      <c r="H605">
        <v>9</v>
      </c>
      <c r="I605">
        <v>66</v>
      </c>
      <c r="J605">
        <v>0</v>
      </c>
      <c r="K605">
        <v>35.242937899999994</v>
      </c>
      <c r="L605">
        <v>-97.266161600000004</v>
      </c>
      <c r="M605" s="5">
        <f>ACOS(COS(RADIANS(90-$P$2)) *COS(RADIANS(90-Table2249[[#This Row],[Latitude]])) +SIN(RADIANS(90-$P$2)) *SIN(RADIANS(90-Table2249[[#This Row],[Latitude]])) *COS(RADIANS($Q$2-Table2249[[#This Row],[Longitude]]))) *3958.756</f>
        <v>10.49913770014671</v>
      </c>
      <c r="N605" s="5">
        <f>Table22[[#This Row],[Permit Approval Date]]-Table22[[#This Row],[Permit Submitted Date]]</f>
        <v>0</v>
      </c>
    </row>
    <row r="606" spans="1:14" hidden="1">
      <c r="A606" t="str">
        <f>"Norman"</f>
        <v>Norman</v>
      </c>
      <c r="B606">
        <v>0</v>
      </c>
      <c r="D606">
        <v>1</v>
      </c>
      <c r="E606">
        <v>21</v>
      </c>
      <c r="F606" s="1">
        <v>42544</v>
      </c>
      <c r="G606" s="1">
        <v>42556</v>
      </c>
      <c r="H606">
        <v>11</v>
      </c>
      <c r="I606">
        <v>86</v>
      </c>
      <c r="J606">
        <v>4</v>
      </c>
      <c r="K606">
        <v>34.942937899999997</v>
      </c>
      <c r="L606">
        <v>-97.766161600000004</v>
      </c>
      <c r="M606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606" s="5">
        <f>Table22[[#This Row],[Permit Approval Date]]-Table22[[#This Row],[Permit Submitted Date]]</f>
        <v>0</v>
      </c>
    </row>
    <row r="607" spans="1:14" hidden="1">
      <c r="A607" t="str">
        <f>"Norman"</f>
        <v>Norman</v>
      </c>
      <c r="B607">
        <v>0</v>
      </c>
      <c r="D607">
        <v>1</v>
      </c>
      <c r="E607">
        <v>21</v>
      </c>
      <c r="F607" s="1">
        <v>42551</v>
      </c>
      <c r="G607" s="1">
        <v>42562</v>
      </c>
      <c r="H607">
        <v>4</v>
      </c>
      <c r="I607">
        <v>34</v>
      </c>
      <c r="J607">
        <v>0</v>
      </c>
      <c r="K607">
        <v>35.202937899999995</v>
      </c>
      <c r="L607">
        <v>-97.206161600000001</v>
      </c>
      <c r="M607" s="5">
        <f>ACOS(COS(RADIANS(90-$P$2)) *COS(RADIANS(90-Table2249[[#This Row],[Latitude]])) +SIN(RADIANS(90-$P$2)) *SIN(RADIANS(90-Table2249[[#This Row],[Latitude]])) *COS(RADIANS($Q$2-Table2249[[#This Row],[Longitude]]))) *3958.756</f>
        <v>13.577014277156541</v>
      </c>
      <c r="N607" s="5">
        <f>Table22[[#This Row],[Permit Approval Date]]-Table22[[#This Row],[Permit Submitted Date]]</f>
        <v>20</v>
      </c>
    </row>
    <row r="608" spans="1:14" hidden="1">
      <c r="A608" t="str">
        <f>"Norman"</f>
        <v>Norman</v>
      </c>
      <c r="B608">
        <v>0</v>
      </c>
      <c r="D608">
        <v>1</v>
      </c>
      <c r="E608">
        <v>21</v>
      </c>
      <c r="F608" s="1">
        <v>42565</v>
      </c>
      <c r="G608" s="1">
        <v>42569</v>
      </c>
      <c r="H608">
        <v>8</v>
      </c>
      <c r="I608">
        <v>66</v>
      </c>
      <c r="J608">
        <v>0</v>
      </c>
      <c r="K608">
        <v>35.232937899999996</v>
      </c>
      <c r="L608">
        <v>-97.1761616</v>
      </c>
      <c r="M608" s="5">
        <f>ACOS(COS(RADIANS(90-$P$2)) *COS(RADIANS(90-Table2249[[#This Row],[Latitude]])) +SIN(RADIANS(90-$P$2)) *SIN(RADIANS(90-Table2249[[#This Row],[Latitude]])) *COS(RADIANS($Q$2-Table2249[[#This Row],[Longitude]]))) *3958.756</f>
        <v>15.378616388051286</v>
      </c>
      <c r="N608" s="5">
        <f>Table22[[#This Row],[Permit Approval Date]]-Table22[[#This Row],[Permit Submitted Date]]</f>
        <v>7</v>
      </c>
    </row>
    <row r="609" spans="1:14" hidden="1">
      <c r="A609" t="str">
        <f>"Norman"</f>
        <v>Norman</v>
      </c>
      <c r="B609">
        <v>0</v>
      </c>
      <c r="D609">
        <v>1</v>
      </c>
      <c r="E609">
        <v>21</v>
      </c>
      <c r="F609" s="1">
        <v>42586</v>
      </c>
      <c r="G609" s="1">
        <v>42600</v>
      </c>
      <c r="H609">
        <v>10</v>
      </c>
      <c r="I609">
        <v>79</v>
      </c>
      <c r="J609">
        <v>0</v>
      </c>
      <c r="K609">
        <v>35.012937899999997</v>
      </c>
      <c r="L609">
        <v>-96.836161599999997</v>
      </c>
      <c r="M609" s="5">
        <f>ACOS(COS(RADIANS(90-$P$2)) *COS(RADIANS(90-Table2249[[#This Row],[Latitude]])) +SIN(RADIANS(90-$P$2)) *SIN(RADIANS(90-Table2249[[#This Row],[Latitude]])) *COS(RADIANS($Q$2-Table2249[[#This Row],[Longitude]]))) *3958.756</f>
        <v>36.99468278300084</v>
      </c>
      <c r="N609" s="5">
        <f>Table22[[#This Row],[Permit Approval Date]]-Table22[[#This Row],[Permit Submitted Date]]</f>
        <v>12</v>
      </c>
    </row>
    <row r="610" spans="1:14" hidden="1">
      <c r="A610" t="str">
        <f>"Norman"</f>
        <v>Norman</v>
      </c>
      <c r="B610">
        <v>0</v>
      </c>
      <c r="D610">
        <v>1</v>
      </c>
      <c r="E610">
        <v>21</v>
      </c>
      <c r="F610" s="1">
        <v>42592</v>
      </c>
      <c r="G610" s="1">
        <v>42592</v>
      </c>
      <c r="H610">
        <v>4</v>
      </c>
      <c r="I610">
        <v>34.5</v>
      </c>
      <c r="J610">
        <v>0</v>
      </c>
      <c r="K610">
        <v>34.992937899999994</v>
      </c>
      <c r="L610">
        <v>-97.256161599999999</v>
      </c>
      <c r="M610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610" s="5">
        <f>Table22[[#This Row],[Permit Approval Date]]-Table22[[#This Row],[Permit Submitted Date]]</f>
        <v>0</v>
      </c>
    </row>
    <row r="611" spans="1:14" hidden="1">
      <c r="A611" t="str">
        <f>"Norman"</f>
        <v>Norman</v>
      </c>
      <c r="B611">
        <v>0</v>
      </c>
      <c r="D611">
        <v>1</v>
      </c>
      <c r="E611">
        <v>21</v>
      </c>
      <c r="F611" s="1">
        <v>42599</v>
      </c>
      <c r="G611" s="1">
        <v>42599</v>
      </c>
      <c r="H611">
        <v>4</v>
      </c>
      <c r="I611">
        <v>39.5</v>
      </c>
      <c r="J611">
        <v>0</v>
      </c>
      <c r="K611">
        <v>36.262937899999997</v>
      </c>
      <c r="L611">
        <v>-97.766161600000004</v>
      </c>
      <c r="M611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611" s="5">
        <f>Table22[[#This Row],[Permit Approval Date]]-Table22[[#This Row],[Permit Submitted Date]]</f>
        <v>22</v>
      </c>
    </row>
    <row r="612" spans="1:14" hidden="1">
      <c r="A612" t="str">
        <f>"Norman"</f>
        <v>Norman</v>
      </c>
      <c r="B612">
        <v>0</v>
      </c>
      <c r="D612">
        <v>1</v>
      </c>
      <c r="E612">
        <v>21</v>
      </c>
      <c r="F612" s="1">
        <v>42608</v>
      </c>
      <c r="G612" s="1">
        <v>42614</v>
      </c>
      <c r="H612">
        <v>7</v>
      </c>
      <c r="I612">
        <v>50.809999999999995</v>
      </c>
      <c r="J612">
        <v>0</v>
      </c>
      <c r="K612">
        <v>35.042937899999998</v>
      </c>
      <c r="L612">
        <v>-97.486161600000003</v>
      </c>
      <c r="M612" s="5">
        <f>ACOS(COS(RADIANS(90-$P$2)) *COS(RADIANS(90-Table2249[[#This Row],[Latitude]])) +SIN(RADIANS(90-$P$2)) *SIN(RADIANS(90-Table2249[[#This Row],[Latitude]])) *COS(RADIANS($Q$2-Table2249[[#This Row],[Longitude]]))) *3958.756</f>
        <v>11.490650529451814</v>
      </c>
      <c r="N612" s="5">
        <f>Table22[[#This Row],[Permit Approval Date]]-Table22[[#This Row],[Permit Submitted Date]]</f>
        <v>0</v>
      </c>
    </row>
    <row r="613" spans="1:14" hidden="1">
      <c r="A613" t="str">
        <f>"Norman"</f>
        <v>Norman</v>
      </c>
      <c r="B613">
        <v>0</v>
      </c>
      <c r="D613">
        <v>1</v>
      </c>
      <c r="E613">
        <v>21</v>
      </c>
      <c r="F613" s="1">
        <v>42615</v>
      </c>
      <c r="G613" s="1">
        <v>42615</v>
      </c>
      <c r="H613">
        <v>4</v>
      </c>
      <c r="I613">
        <v>29.56</v>
      </c>
      <c r="J613">
        <v>0</v>
      </c>
      <c r="K613">
        <v>35.232937899999996</v>
      </c>
      <c r="L613">
        <v>-96.766161600000004</v>
      </c>
      <c r="M613" s="5">
        <f>ACOS(COS(RADIANS(90-$P$2)) *COS(RADIANS(90-Table2249[[#This Row],[Latitude]])) +SIN(RADIANS(90-$P$2)) *SIN(RADIANS(90-Table2249[[#This Row],[Latitude]])) *COS(RADIANS($Q$2-Table2249[[#This Row],[Longitude]]))) *3958.756</f>
        <v>38.45365658253624</v>
      </c>
      <c r="N613" s="5">
        <f>Table22[[#This Row],[Permit Approval Date]]-Table22[[#This Row],[Permit Submitted Date]]</f>
        <v>0</v>
      </c>
    </row>
    <row r="614" spans="1:14" hidden="1">
      <c r="A614" t="str">
        <f>"Norman"</f>
        <v>Norman</v>
      </c>
      <c r="B614">
        <v>0</v>
      </c>
      <c r="D614">
        <v>1</v>
      </c>
      <c r="E614">
        <v>21</v>
      </c>
      <c r="F614" s="1">
        <v>42628</v>
      </c>
      <c r="G614" s="1">
        <v>42628</v>
      </c>
      <c r="H614">
        <v>8</v>
      </c>
      <c r="I614">
        <v>66.36</v>
      </c>
      <c r="J614">
        <v>0</v>
      </c>
      <c r="K614">
        <v>34.902937899999998</v>
      </c>
      <c r="L614">
        <v>-97.886161600000008</v>
      </c>
      <c r="M614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14" s="5">
        <f>Table22[[#This Row],[Permit Approval Date]]-Table22[[#This Row],[Permit Submitted Date]]</f>
        <v>7</v>
      </c>
    </row>
    <row r="615" spans="1:14" hidden="1">
      <c r="A615" t="str">
        <f>"Norman"</f>
        <v>Norman</v>
      </c>
      <c r="B615">
        <v>0</v>
      </c>
      <c r="D615">
        <v>1</v>
      </c>
      <c r="E615">
        <v>21</v>
      </c>
      <c r="F615" s="1">
        <v>42634</v>
      </c>
      <c r="G615" s="1">
        <v>42641</v>
      </c>
      <c r="H615">
        <v>10</v>
      </c>
      <c r="I615">
        <v>68.84</v>
      </c>
      <c r="J615">
        <v>0</v>
      </c>
      <c r="K615">
        <v>35.362937899999999</v>
      </c>
      <c r="L615">
        <v>-97.236161600000003</v>
      </c>
      <c r="M615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615" s="5">
        <f>Table22[[#This Row],[Permit Approval Date]]-Table22[[#This Row],[Permit Submitted Date]]</f>
        <v>0</v>
      </c>
    </row>
    <row r="616" spans="1:14" hidden="1">
      <c r="A616" t="str">
        <f>"Norman"</f>
        <v>Norman</v>
      </c>
      <c r="B616">
        <v>0</v>
      </c>
      <c r="D616">
        <v>1</v>
      </c>
      <c r="E616">
        <v>21</v>
      </c>
      <c r="F616" s="1">
        <v>42649</v>
      </c>
      <c r="G616" s="1">
        <v>42649</v>
      </c>
      <c r="H616">
        <v>9</v>
      </c>
      <c r="I616">
        <v>74.239999999999995</v>
      </c>
      <c r="J616">
        <v>0</v>
      </c>
      <c r="K616">
        <v>35.102937899999993</v>
      </c>
      <c r="L616">
        <v>-97.756161599999999</v>
      </c>
      <c r="M616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616" s="5">
        <f>Table22[[#This Row],[Permit Approval Date]]-Table22[[#This Row],[Permit Submitted Date]]</f>
        <v>12</v>
      </c>
    </row>
    <row r="617" spans="1:14" hidden="1">
      <c r="A617" t="str">
        <f>"Norman"</f>
        <v>Norman</v>
      </c>
      <c r="B617">
        <v>0</v>
      </c>
      <c r="D617">
        <v>1</v>
      </c>
      <c r="E617">
        <v>21</v>
      </c>
      <c r="F617" s="1">
        <v>42650</v>
      </c>
      <c r="G617" s="1">
        <v>42650</v>
      </c>
      <c r="H617">
        <v>5</v>
      </c>
      <c r="I617">
        <v>49.56</v>
      </c>
      <c r="J617">
        <v>0</v>
      </c>
      <c r="K617">
        <v>35.232937899999996</v>
      </c>
      <c r="L617">
        <v>-97.006161599999999</v>
      </c>
      <c r="M617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17" s="5">
        <f>Table22[[#This Row],[Permit Approval Date]]-Table22[[#This Row],[Permit Submitted Date]]</f>
        <v>0</v>
      </c>
    </row>
    <row r="618" spans="1:14" hidden="1">
      <c r="A618" t="str">
        <f>"Norman"</f>
        <v>Norman</v>
      </c>
      <c r="B618">
        <v>0</v>
      </c>
      <c r="D618">
        <v>1</v>
      </c>
      <c r="E618">
        <v>21</v>
      </c>
      <c r="F618" s="1">
        <v>42654</v>
      </c>
      <c r="G618" s="1">
        <v>42654</v>
      </c>
      <c r="H618">
        <v>3</v>
      </c>
      <c r="I618">
        <v>25.32</v>
      </c>
      <c r="J618">
        <v>7.48</v>
      </c>
      <c r="K618">
        <v>34.962937899999993</v>
      </c>
      <c r="L618">
        <v>-97.966161600000007</v>
      </c>
      <c r="M618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618" s="5">
        <f>Table22[[#This Row],[Permit Approval Date]]-Table22[[#This Row],[Permit Submitted Date]]</f>
        <v>5</v>
      </c>
    </row>
    <row r="619" spans="1:14" hidden="1">
      <c r="A619" t="str">
        <f>"Norman"</f>
        <v>Norman</v>
      </c>
      <c r="B619">
        <v>0</v>
      </c>
      <c r="D619">
        <v>1</v>
      </c>
      <c r="E619">
        <v>21</v>
      </c>
      <c r="F619" s="1">
        <v>42671</v>
      </c>
      <c r="G619" s="1">
        <v>42676</v>
      </c>
      <c r="H619">
        <v>6</v>
      </c>
      <c r="I619">
        <v>33.08</v>
      </c>
      <c r="J619">
        <v>0</v>
      </c>
      <c r="K619">
        <v>35.282937899999993</v>
      </c>
      <c r="L619">
        <v>-96.756161599999999</v>
      </c>
      <c r="M619" s="5">
        <f>ACOS(COS(RADIANS(90-$P$2)) *COS(RADIANS(90-Table2249[[#This Row],[Latitude]])) +SIN(RADIANS(90-$P$2)) *SIN(RADIANS(90-Table2249[[#This Row],[Latitude]])) *COS(RADIANS($Q$2-Table2249[[#This Row],[Longitude]]))) *3958.756</f>
        <v>39.321591610794655</v>
      </c>
      <c r="N619" s="5">
        <f>Table22[[#This Row],[Permit Approval Date]]-Table22[[#This Row],[Permit Submitted Date]]</f>
        <v>0</v>
      </c>
    </row>
    <row r="620" spans="1:14" hidden="1">
      <c r="A620" t="str">
        <f>"Norman"</f>
        <v>Norman</v>
      </c>
      <c r="B620">
        <v>0</v>
      </c>
      <c r="D620">
        <v>1</v>
      </c>
      <c r="E620">
        <v>21</v>
      </c>
      <c r="F620" s="1">
        <v>42671</v>
      </c>
      <c r="G620" s="1">
        <v>42671</v>
      </c>
      <c r="H620">
        <v>4</v>
      </c>
      <c r="I620">
        <v>30.689999999999998</v>
      </c>
      <c r="J620">
        <v>0</v>
      </c>
      <c r="K620">
        <v>34.902937899999998</v>
      </c>
      <c r="L620">
        <v>-97.886161600000008</v>
      </c>
      <c r="M620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20" s="5">
        <f>Table22[[#This Row],[Permit Approval Date]]-Table22[[#This Row],[Permit Submitted Date]]</f>
        <v>0</v>
      </c>
    </row>
    <row r="621" spans="1:14" hidden="1">
      <c r="A621" t="str">
        <f>"Norman"</f>
        <v>Norman</v>
      </c>
      <c r="B621">
        <v>0</v>
      </c>
      <c r="D621">
        <v>1</v>
      </c>
      <c r="E621">
        <v>21</v>
      </c>
      <c r="F621" s="1">
        <v>42671</v>
      </c>
      <c r="G621" s="1">
        <v>42683</v>
      </c>
      <c r="H621">
        <v>3</v>
      </c>
      <c r="I621">
        <v>26.8</v>
      </c>
      <c r="J621">
        <v>0</v>
      </c>
      <c r="K621">
        <v>35.172937899999994</v>
      </c>
      <c r="L621">
        <v>-97.336161599999997</v>
      </c>
      <c r="M621" s="5">
        <f>ACOS(COS(RADIANS(90-$P$2)) *COS(RADIANS(90-Table2249[[#This Row],[Latitude]])) +SIN(RADIANS(90-$P$2)) *SIN(RADIANS(90-Table2249[[#This Row],[Latitude]])) *COS(RADIANS($Q$2-Table2249[[#This Row],[Longitude]]))) *3958.756</f>
        <v>6.6439574838635096</v>
      </c>
      <c r="N621" s="5">
        <f>Table22[[#This Row],[Permit Approval Date]]-Table22[[#This Row],[Permit Submitted Date]]</f>
        <v>0</v>
      </c>
    </row>
    <row r="622" spans="1:14" hidden="1">
      <c r="A622" t="str">
        <f>"Norman"</f>
        <v>Norman</v>
      </c>
      <c r="B622">
        <v>0</v>
      </c>
      <c r="D622">
        <v>1</v>
      </c>
      <c r="E622">
        <v>21</v>
      </c>
      <c r="F622" s="1">
        <v>42675</v>
      </c>
      <c r="G622" s="1">
        <v>42675</v>
      </c>
      <c r="H622">
        <v>3</v>
      </c>
      <c r="I622">
        <v>24.85</v>
      </c>
      <c r="J622">
        <v>0</v>
      </c>
      <c r="K622">
        <v>34.902937899999998</v>
      </c>
      <c r="L622">
        <v>-97.886161600000008</v>
      </c>
      <c r="M622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22" s="5">
        <f>Table22[[#This Row],[Permit Approval Date]]-Table22[[#This Row],[Permit Submitted Date]]</f>
        <v>0</v>
      </c>
    </row>
    <row r="623" spans="1:14" hidden="1">
      <c r="A623" t="str">
        <f>"Norman"</f>
        <v>Norman</v>
      </c>
      <c r="B623">
        <v>0</v>
      </c>
      <c r="D623">
        <v>1</v>
      </c>
      <c r="E623">
        <v>21</v>
      </c>
      <c r="F623" s="1">
        <v>42676</v>
      </c>
      <c r="G623" s="1">
        <v>42682</v>
      </c>
      <c r="H623">
        <v>4</v>
      </c>
      <c r="I623">
        <v>32.299999999999997</v>
      </c>
      <c r="J623">
        <v>0</v>
      </c>
      <c r="K623">
        <v>35.482937899999996</v>
      </c>
      <c r="L623">
        <v>-97.206161600000001</v>
      </c>
      <c r="M623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623" s="5">
        <f>Table22[[#This Row],[Permit Approval Date]]-Table22[[#This Row],[Permit Submitted Date]]</f>
        <v>0</v>
      </c>
    </row>
    <row r="624" spans="1:14" hidden="1">
      <c r="A624" t="str">
        <f>"Norman"</f>
        <v>Norman</v>
      </c>
      <c r="B624">
        <v>0</v>
      </c>
      <c r="D624">
        <v>1</v>
      </c>
      <c r="E624">
        <v>21</v>
      </c>
      <c r="F624" s="1">
        <v>42688</v>
      </c>
      <c r="G624" s="1">
        <v>42695</v>
      </c>
      <c r="H624">
        <v>6</v>
      </c>
      <c r="I624">
        <v>55.070000000000007</v>
      </c>
      <c r="J624">
        <v>0</v>
      </c>
      <c r="K624">
        <v>36.292937899999998</v>
      </c>
      <c r="L624">
        <v>-97.566161600000001</v>
      </c>
      <c r="M624" s="5">
        <f>ACOS(COS(RADIANS(90-$P$2)) *COS(RADIANS(90-Table2249[[#This Row],[Latitude]])) +SIN(RADIANS(90-$P$2)) *SIN(RADIANS(90-Table2249[[#This Row],[Latitude]])) *COS(RADIANS($Q$2-Table2249[[#This Row],[Longitude]]))) *3958.756</f>
        <v>75.393953636815993</v>
      </c>
      <c r="N624" s="5">
        <f>Table22[[#This Row],[Permit Approval Date]]-Table22[[#This Row],[Permit Submitted Date]]</f>
        <v>2</v>
      </c>
    </row>
    <row r="625" spans="1:14" hidden="1">
      <c r="A625" t="str">
        <f>"Norman"</f>
        <v>Norman</v>
      </c>
      <c r="B625">
        <v>0</v>
      </c>
      <c r="D625">
        <v>1</v>
      </c>
      <c r="E625">
        <v>21</v>
      </c>
      <c r="F625" s="1">
        <v>42697</v>
      </c>
      <c r="G625" s="1">
        <v>42706</v>
      </c>
      <c r="H625">
        <v>4</v>
      </c>
      <c r="I625">
        <v>23.78</v>
      </c>
      <c r="J625">
        <v>0</v>
      </c>
      <c r="K625">
        <v>35.242937899999994</v>
      </c>
      <c r="L625">
        <v>-97.636161600000008</v>
      </c>
      <c r="M625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625" s="5">
        <f>Table22[[#This Row],[Permit Approval Date]]-Table22[[#This Row],[Permit Submitted Date]]</f>
        <v>0</v>
      </c>
    </row>
    <row r="626" spans="1:14" hidden="1">
      <c r="A626" t="str">
        <f>"Norman"</f>
        <v>Norman</v>
      </c>
      <c r="B626">
        <v>0</v>
      </c>
      <c r="D626">
        <v>1</v>
      </c>
      <c r="E626">
        <v>21</v>
      </c>
      <c r="F626" s="1">
        <v>42702</v>
      </c>
      <c r="G626" s="1">
        <v>42709</v>
      </c>
      <c r="H626">
        <v>6</v>
      </c>
      <c r="I626">
        <v>36.76</v>
      </c>
      <c r="J626">
        <v>0</v>
      </c>
      <c r="K626">
        <v>34.942937899999997</v>
      </c>
      <c r="L626">
        <v>-97.766161600000004</v>
      </c>
      <c r="M626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626" s="5">
        <f>Table22[[#This Row],[Permit Approval Date]]-Table22[[#This Row],[Permit Submitted Date]]</f>
        <v>14</v>
      </c>
    </row>
    <row r="627" spans="1:14" hidden="1">
      <c r="A627" t="str">
        <f>"Norman"</f>
        <v>Norman</v>
      </c>
      <c r="B627">
        <v>0</v>
      </c>
      <c r="D627">
        <v>1</v>
      </c>
      <c r="E627">
        <v>21</v>
      </c>
      <c r="F627" s="1">
        <v>42723</v>
      </c>
      <c r="G627" s="1">
        <v>42723</v>
      </c>
      <c r="H627">
        <v>2</v>
      </c>
      <c r="I627">
        <v>22.03</v>
      </c>
      <c r="J627">
        <v>0</v>
      </c>
      <c r="K627">
        <v>35.472937899999998</v>
      </c>
      <c r="L627">
        <v>-97.026161599999995</v>
      </c>
      <c r="M627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627" s="5">
        <f>Table22[[#This Row],[Permit Approval Date]]-Table22[[#This Row],[Permit Submitted Date]]</f>
        <v>15</v>
      </c>
    </row>
    <row r="628" spans="1:14" hidden="1">
      <c r="A628" t="str">
        <f>"Norman"</f>
        <v>Norman</v>
      </c>
      <c r="B628">
        <v>0</v>
      </c>
      <c r="D628">
        <v>1</v>
      </c>
      <c r="E628">
        <v>21</v>
      </c>
      <c r="F628" s="1">
        <v>42725</v>
      </c>
      <c r="G628" s="1">
        <v>42739</v>
      </c>
      <c r="H628">
        <v>6</v>
      </c>
      <c r="I628">
        <v>37.65</v>
      </c>
      <c r="J628">
        <v>6.07</v>
      </c>
      <c r="K628">
        <v>34.982937899999996</v>
      </c>
      <c r="L628">
        <v>-97.466161600000007</v>
      </c>
      <c r="M628" s="5">
        <f>ACOS(COS(RADIANS(90-$P$2)) *COS(RADIANS(90-Table2249[[#This Row],[Latitude]])) +SIN(RADIANS(90-$P$2)) *SIN(RADIANS(90-Table2249[[#This Row],[Latitude]])) *COS(RADIANS($Q$2-Table2249[[#This Row],[Longitude]]))) *3958.756</f>
        <v>15.45640450533976</v>
      </c>
      <c r="N628" s="5">
        <f>Table22[[#This Row],[Permit Approval Date]]-Table22[[#This Row],[Permit Submitted Date]]</f>
        <v>10</v>
      </c>
    </row>
    <row r="629" spans="1:14" hidden="1">
      <c r="A629" t="str">
        <f>"Norman"</f>
        <v>Norman</v>
      </c>
      <c r="B629">
        <v>0</v>
      </c>
      <c r="D629">
        <v>1</v>
      </c>
      <c r="E629">
        <v>21</v>
      </c>
      <c r="F629" s="1">
        <v>42738</v>
      </c>
      <c r="G629" s="1">
        <v>42738</v>
      </c>
      <c r="H629">
        <v>11</v>
      </c>
      <c r="I629">
        <v>87.13000000000001</v>
      </c>
      <c r="J629">
        <v>0</v>
      </c>
      <c r="K629">
        <v>35.282937899999993</v>
      </c>
      <c r="L629">
        <v>-96.756161599999999</v>
      </c>
      <c r="M629" s="5">
        <f>ACOS(COS(RADIANS(90-$P$2)) *COS(RADIANS(90-Table2249[[#This Row],[Latitude]])) +SIN(RADIANS(90-$P$2)) *SIN(RADIANS(90-Table2249[[#This Row],[Latitude]])) *COS(RADIANS($Q$2-Table2249[[#This Row],[Longitude]]))) *3958.756</f>
        <v>39.321591610794655</v>
      </c>
      <c r="N629" s="5">
        <f>Table22[[#This Row],[Permit Approval Date]]-Table22[[#This Row],[Permit Submitted Date]]</f>
        <v>0</v>
      </c>
    </row>
    <row r="630" spans="1:14" hidden="1">
      <c r="A630" t="str">
        <f>"Norman"</f>
        <v>Norman</v>
      </c>
      <c r="B630">
        <v>1</v>
      </c>
      <c r="D630">
        <v>1</v>
      </c>
      <c r="E630">
        <v>21</v>
      </c>
      <c r="F630" s="1">
        <v>42758</v>
      </c>
      <c r="G630" s="1">
        <v>42765</v>
      </c>
      <c r="H630">
        <v>9</v>
      </c>
      <c r="I630">
        <v>62.93</v>
      </c>
      <c r="J630">
        <v>0</v>
      </c>
      <c r="K630">
        <v>35.273205600000004</v>
      </c>
      <c r="L630">
        <v>-97.698782399999999</v>
      </c>
      <c r="M630" s="5">
        <f>ACOS(COS(RADIANS(90-$P$2)) *COS(RADIANS(90-Table2249[[#This Row],[Latitude]])) +SIN(RADIANS(90-$P$2)) *SIN(RADIANS(90-Table2249[[#This Row],[Latitude]])) *COS(RADIANS($Q$2-Table2249[[#This Row],[Longitude]]))) *3958.756</f>
        <v>14.966977076035699</v>
      </c>
      <c r="N630" s="5">
        <f>Table22[[#This Row],[Permit Approval Date]]-Table22[[#This Row],[Permit Submitted Date]]</f>
        <v>2</v>
      </c>
    </row>
    <row r="631" spans="1:14" hidden="1">
      <c r="A631" t="str">
        <f>"Norman"</f>
        <v>Norman</v>
      </c>
      <c r="B631">
        <v>0</v>
      </c>
      <c r="D631">
        <v>1</v>
      </c>
      <c r="E631">
        <v>21</v>
      </c>
      <c r="F631" s="1">
        <v>42759</v>
      </c>
      <c r="G631" s="1">
        <v>42775</v>
      </c>
      <c r="H631">
        <v>8</v>
      </c>
      <c r="I631">
        <v>57.89</v>
      </c>
      <c r="J631">
        <v>2.4300000000000002</v>
      </c>
      <c r="K631">
        <v>35.132937899999995</v>
      </c>
      <c r="L631">
        <v>-97.326161600000006</v>
      </c>
      <c r="M631" s="5">
        <f>ACOS(COS(RADIANS(90-$P$2)) *COS(RADIANS(90-Table2249[[#This Row],[Latitude]])) +SIN(RADIANS(90-$P$2)) *SIN(RADIANS(90-Table2249[[#This Row],[Latitude]])) *COS(RADIANS($Q$2-Table2249[[#This Row],[Longitude]]))) *3958.756</f>
        <v>8.4746053013923888</v>
      </c>
      <c r="N631" s="5">
        <f>Table22[[#This Row],[Permit Approval Date]]-Table22[[#This Row],[Permit Submitted Date]]</f>
        <v>9</v>
      </c>
    </row>
    <row r="632" spans="1:14" hidden="1">
      <c r="A632" t="str">
        <f>"Norman"</f>
        <v>Norman</v>
      </c>
      <c r="B632">
        <v>0</v>
      </c>
      <c r="D632">
        <v>1</v>
      </c>
      <c r="E632">
        <v>21</v>
      </c>
      <c r="F632" s="1">
        <v>42760</v>
      </c>
      <c r="G632" s="1">
        <v>42760</v>
      </c>
      <c r="H632">
        <v>4</v>
      </c>
      <c r="I632">
        <v>38.11</v>
      </c>
      <c r="J632">
        <v>0</v>
      </c>
      <c r="K632">
        <v>35.232937899999996</v>
      </c>
      <c r="L632">
        <v>-97.006161599999999</v>
      </c>
      <c r="M632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32" s="5">
        <f>Table22[[#This Row],[Permit Approval Date]]-Table22[[#This Row],[Permit Submitted Date]]</f>
        <v>0</v>
      </c>
    </row>
    <row r="633" spans="1:14" hidden="1">
      <c r="A633" t="str">
        <f>"Norman"</f>
        <v>Norman</v>
      </c>
      <c r="B633">
        <v>0</v>
      </c>
      <c r="D633">
        <v>1</v>
      </c>
      <c r="E633">
        <v>21</v>
      </c>
      <c r="F633" s="1">
        <v>42789</v>
      </c>
      <c r="G633" s="1">
        <v>42810</v>
      </c>
      <c r="H633">
        <v>4</v>
      </c>
      <c r="I633">
        <v>35.83</v>
      </c>
      <c r="J633">
        <v>0</v>
      </c>
      <c r="K633">
        <v>35.602937899999993</v>
      </c>
      <c r="L633">
        <v>-97.566161600000001</v>
      </c>
      <c r="M633" s="5">
        <f>ACOS(COS(RADIANS(90-$P$2)) *COS(RADIANS(90-Table2249[[#This Row],[Latitude]])) +SIN(RADIANS(90-$P$2)) *SIN(RADIANS(90-Table2249[[#This Row],[Latitude]])) *COS(RADIANS($Q$2-Table2249[[#This Row],[Longitude]]))) *3958.756</f>
        <v>28.23532465775164</v>
      </c>
      <c r="N633" s="5">
        <f>Table22[[#This Row],[Permit Approval Date]]-Table22[[#This Row],[Permit Submitted Date]]</f>
        <v>12</v>
      </c>
    </row>
    <row r="634" spans="1:14">
      <c r="A634" t="str">
        <f>"Norman"</f>
        <v>Norman</v>
      </c>
      <c r="B634">
        <v>1</v>
      </c>
      <c r="C634">
        <v>1</v>
      </c>
      <c r="D634">
        <v>1</v>
      </c>
      <c r="E634">
        <v>21</v>
      </c>
      <c r="F634" s="1">
        <v>42808</v>
      </c>
      <c r="G634" s="1">
        <v>42816</v>
      </c>
      <c r="H634">
        <v>7</v>
      </c>
      <c r="I634">
        <v>45.8</v>
      </c>
      <c r="J634">
        <v>8</v>
      </c>
      <c r="K634">
        <v>35.203205600000004</v>
      </c>
      <c r="L634">
        <v>-97.608782399999996</v>
      </c>
      <c r="M634" s="5">
        <f>ACOS(COS(RADIANS(90-$P$2)) *COS(RADIANS(90-Table2249[[#This Row],[Latitude]])) +SIN(RADIANS(90-$P$2)) *SIN(RADIANS(90-Table2249[[#This Row],[Latitude]])) *COS(RADIANS($Q$2-Table2249[[#This Row],[Longitude]]))) *3958.756</f>
        <v>9.1572390922930982</v>
      </c>
      <c r="N634" s="5">
        <f>Table22[[#This Row],[Permit Approval Date]]-Table22[[#This Row],[Permit Submitted Date]]</f>
        <v>0</v>
      </c>
    </row>
    <row r="635" spans="1:14">
      <c r="A635" t="str">
        <f>"Norman"</f>
        <v>Norman</v>
      </c>
      <c r="B635">
        <v>1</v>
      </c>
      <c r="C635">
        <v>1</v>
      </c>
      <c r="D635">
        <v>1</v>
      </c>
      <c r="E635">
        <v>21</v>
      </c>
      <c r="F635" s="1">
        <v>42810</v>
      </c>
      <c r="G635" s="1">
        <v>42823</v>
      </c>
      <c r="H635">
        <v>21</v>
      </c>
      <c r="I635">
        <v>115.92000000000002</v>
      </c>
      <c r="J635">
        <v>19.68</v>
      </c>
      <c r="K635">
        <v>35.460556999999994</v>
      </c>
      <c r="L635">
        <v>-97.450181399999991</v>
      </c>
      <c r="M635" s="5">
        <f>ACOS(COS(RADIANS(90-$P$2)) *COS(RADIANS(90-Table2249[[#This Row],[Latitude]])) +SIN(RADIANS(90-$P$2)) *SIN(RADIANS(90-Table2249[[#This Row],[Latitude]])) *COS(RADIANS($Q$2-Table2249[[#This Row],[Longitude]]))) *3958.756</f>
        <v>17.584568978340268</v>
      </c>
      <c r="N635" s="5">
        <f>Table22[[#This Row],[Permit Approval Date]]-Table22[[#This Row],[Permit Submitted Date]]</f>
        <v>12</v>
      </c>
    </row>
    <row r="636" spans="1:14" hidden="1">
      <c r="A636" t="str">
        <f>"Norman"</f>
        <v>Norman</v>
      </c>
      <c r="B636">
        <v>0</v>
      </c>
      <c r="D636">
        <v>1</v>
      </c>
      <c r="E636">
        <v>21</v>
      </c>
      <c r="F636" s="1">
        <v>42814</v>
      </c>
      <c r="G636" s="1">
        <v>42814</v>
      </c>
      <c r="H636">
        <v>6</v>
      </c>
      <c r="I636">
        <v>39.049999999999997</v>
      </c>
      <c r="J636">
        <v>0</v>
      </c>
      <c r="K636">
        <v>35.602937899999993</v>
      </c>
      <c r="L636">
        <v>-97.566161600000001</v>
      </c>
      <c r="M636" s="5">
        <f>ACOS(COS(RADIANS(90-$P$2)) *COS(RADIANS(90-Table2249[[#This Row],[Latitude]])) +SIN(RADIANS(90-$P$2)) *SIN(RADIANS(90-Table2249[[#This Row],[Latitude]])) *COS(RADIANS($Q$2-Table2249[[#This Row],[Longitude]]))) *3958.756</f>
        <v>28.23532465775164</v>
      </c>
      <c r="N636" s="5">
        <f>Table22[[#This Row],[Permit Approval Date]]-Table22[[#This Row],[Permit Submitted Date]]</f>
        <v>0</v>
      </c>
    </row>
    <row r="637" spans="1:14" hidden="1">
      <c r="A637" t="str">
        <f>"Norman"</f>
        <v>Norman</v>
      </c>
      <c r="B637">
        <v>1</v>
      </c>
      <c r="D637">
        <v>1</v>
      </c>
      <c r="E637">
        <v>21</v>
      </c>
      <c r="F637" s="1">
        <v>42816</v>
      </c>
      <c r="G637" s="1">
        <v>42838</v>
      </c>
      <c r="H637">
        <v>5</v>
      </c>
      <c r="I637">
        <v>45.980000000000004</v>
      </c>
      <c r="J637">
        <v>0</v>
      </c>
      <c r="K637">
        <v>35.6402961</v>
      </c>
      <c r="L637">
        <v>-96.926200200000011</v>
      </c>
      <c r="M637" s="5">
        <f>ACOS(COS(RADIANS(90-$P$2)) *COS(RADIANS(90-Table2249[[#This Row],[Latitude]])) +SIN(RADIANS(90-$P$2)) *SIN(RADIANS(90-Table2249[[#This Row],[Latitude]])) *COS(RADIANS($Q$2-Table2249[[#This Row],[Longitude]]))) *3958.756</f>
        <v>41.936824540572388</v>
      </c>
      <c r="N637" s="5">
        <f>Table22[[#This Row],[Permit Approval Date]]-Table22[[#This Row],[Permit Submitted Date]]</f>
        <v>0</v>
      </c>
    </row>
    <row r="638" spans="1:14">
      <c r="A638" t="str">
        <f>"Norman"</f>
        <v>Norman</v>
      </c>
      <c r="B638">
        <v>1</v>
      </c>
      <c r="C638">
        <v>1</v>
      </c>
      <c r="D638">
        <v>1</v>
      </c>
      <c r="E638">
        <v>21</v>
      </c>
      <c r="F638" s="1">
        <v>42816</v>
      </c>
      <c r="G638" s="1">
        <v>42837</v>
      </c>
      <c r="H638">
        <v>24</v>
      </c>
      <c r="I638">
        <v>174.58999999999997</v>
      </c>
      <c r="J638">
        <v>10.029999999999999</v>
      </c>
      <c r="K638">
        <v>35.1802961</v>
      </c>
      <c r="L638">
        <v>-96.506200199999995</v>
      </c>
      <c r="M638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638" s="5">
        <f>Table22[[#This Row],[Permit Approval Date]]-Table22[[#This Row],[Permit Submitted Date]]</f>
        <v>0</v>
      </c>
    </row>
    <row r="639" spans="1:14">
      <c r="A639" t="str">
        <f>"Norman"</f>
        <v>Norman</v>
      </c>
      <c r="B639">
        <v>0</v>
      </c>
      <c r="C639">
        <v>1</v>
      </c>
      <c r="D639">
        <v>1</v>
      </c>
      <c r="E639">
        <v>21</v>
      </c>
      <c r="F639" s="1">
        <v>42838</v>
      </c>
      <c r="G639" s="1">
        <v>42838</v>
      </c>
      <c r="H639">
        <v>7</v>
      </c>
      <c r="I639">
        <v>43.730000000000004</v>
      </c>
      <c r="J639">
        <v>22.75</v>
      </c>
      <c r="K639">
        <v>34.902937899999998</v>
      </c>
      <c r="L639">
        <v>-97.886161600000008</v>
      </c>
      <c r="M639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39" s="5">
        <f>Table22[[#This Row],[Permit Approval Date]]-Table22[[#This Row],[Permit Submitted Date]]</f>
        <v>17</v>
      </c>
    </row>
    <row r="640" spans="1:14" hidden="1">
      <c r="A640" t="str">
        <f>"Norman"</f>
        <v>Norman</v>
      </c>
      <c r="B640">
        <v>0</v>
      </c>
      <c r="D640">
        <v>1</v>
      </c>
      <c r="E640">
        <v>21</v>
      </c>
      <c r="F640" s="1">
        <v>42838</v>
      </c>
      <c r="G640" s="1">
        <v>42838</v>
      </c>
      <c r="H640">
        <v>3</v>
      </c>
      <c r="I640">
        <v>24</v>
      </c>
      <c r="J640">
        <v>0</v>
      </c>
      <c r="K640">
        <v>34.902937899999998</v>
      </c>
      <c r="L640">
        <v>-97.886161600000008</v>
      </c>
      <c r="M640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40" s="5">
        <f>Table22[[#This Row],[Permit Approval Date]]-Table22[[#This Row],[Permit Submitted Date]]</f>
        <v>7</v>
      </c>
    </row>
    <row r="641" spans="1:14" hidden="1">
      <c r="A641" t="str">
        <f>"Norman"</f>
        <v>Norman</v>
      </c>
      <c r="B641">
        <v>0</v>
      </c>
      <c r="D641">
        <v>1</v>
      </c>
      <c r="E641">
        <v>21</v>
      </c>
      <c r="F641" s="1">
        <v>42844</v>
      </c>
      <c r="G641" s="1">
        <v>42846</v>
      </c>
      <c r="H641">
        <v>3</v>
      </c>
      <c r="I641">
        <v>25.17</v>
      </c>
      <c r="J641">
        <v>0</v>
      </c>
      <c r="K641">
        <v>35.362937899999999</v>
      </c>
      <c r="L641">
        <v>-97.236161600000003</v>
      </c>
      <c r="M641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641" s="5">
        <f>Table22[[#This Row],[Permit Approval Date]]-Table22[[#This Row],[Permit Submitted Date]]</f>
        <v>14</v>
      </c>
    </row>
    <row r="642" spans="1:14" hidden="1">
      <c r="A642" t="str">
        <f>"Norman"</f>
        <v>Norman</v>
      </c>
      <c r="B642">
        <v>0</v>
      </c>
      <c r="D642">
        <v>1</v>
      </c>
      <c r="E642">
        <v>21</v>
      </c>
      <c r="F642" s="1">
        <v>42858</v>
      </c>
      <c r="G642" s="1">
        <v>42858</v>
      </c>
      <c r="H642">
        <v>3</v>
      </c>
      <c r="I642">
        <v>27.17</v>
      </c>
      <c r="J642">
        <v>0</v>
      </c>
      <c r="K642">
        <v>35.232937899999996</v>
      </c>
      <c r="L642">
        <v>-97.006161599999999</v>
      </c>
      <c r="M642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42" s="5">
        <f>Table22[[#This Row],[Permit Approval Date]]-Table22[[#This Row],[Permit Submitted Date]]</f>
        <v>0</v>
      </c>
    </row>
    <row r="643" spans="1:14" hidden="1">
      <c r="A643" t="str">
        <f>"Norman"</f>
        <v>Norman</v>
      </c>
      <c r="B643">
        <v>0</v>
      </c>
      <c r="D643">
        <v>1</v>
      </c>
      <c r="E643">
        <v>21</v>
      </c>
      <c r="F643" s="1">
        <v>42865</v>
      </c>
      <c r="G643" s="1">
        <v>42865</v>
      </c>
      <c r="H643">
        <v>4</v>
      </c>
      <c r="I643">
        <v>34.78</v>
      </c>
      <c r="J643">
        <v>0</v>
      </c>
      <c r="K643">
        <v>35.552937899999996</v>
      </c>
      <c r="L643">
        <v>-97.046161600000005</v>
      </c>
      <c r="M643" s="5">
        <f>ACOS(COS(RADIANS(90-$P$2)) *COS(RADIANS(90-Table2249[[#This Row],[Latitude]])) +SIN(RADIANS(90-$P$2)) *SIN(RADIANS(90-Table2249[[#This Row],[Latitude]])) *COS(RADIANS($Q$2-Table2249[[#This Row],[Longitude]]))) *3958.756</f>
        <v>32.913658964668713</v>
      </c>
      <c r="N643" s="5">
        <f>Table22[[#This Row],[Permit Approval Date]]-Table22[[#This Row],[Permit Submitted Date]]</f>
        <v>0</v>
      </c>
    </row>
    <row r="644" spans="1:14" hidden="1">
      <c r="A644" t="str">
        <f>"Norman"</f>
        <v>Norman</v>
      </c>
      <c r="B644">
        <v>0</v>
      </c>
      <c r="D644">
        <v>1</v>
      </c>
      <c r="E644">
        <v>21</v>
      </c>
      <c r="F644" s="1">
        <v>42872</v>
      </c>
      <c r="G644" s="1">
        <v>42872</v>
      </c>
      <c r="H644">
        <v>9</v>
      </c>
      <c r="I644">
        <v>80.180000000000007</v>
      </c>
      <c r="J644">
        <v>4</v>
      </c>
      <c r="K644">
        <v>35.232937899999996</v>
      </c>
      <c r="L644">
        <v>-97.006161599999999</v>
      </c>
      <c r="M644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44" s="5">
        <f>Table22[[#This Row],[Permit Approval Date]]-Table22[[#This Row],[Permit Submitted Date]]</f>
        <v>4</v>
      </c>
    </row>
    <row r="645" spans="1:14" hidden="1">
      <c r="A645" t="str">
        <f>"Norman"</f>
        <v>Norman</v>
      </c>
      <c r="B645">
        <v>1</v>
      </c>
      <c r="D645">
        <v>2</v>
      </c>
      <c r="E645">
        <v>21</v>
      </c>
      <c r="F645" s="1">
        <v>42880</v>
      </c>
      <c r="G645" s="1">
        <v>42906</v>
      </c>
      <c r="H645">
        <v>14</v>
      </c>
      <c r="I645">
        <v>112.09</v>
      </c>
      <c r="J645">
        <v>0</v>
      </c>
      <c r="K645">
        <v>35.200296100000003</v>
      </c>
      <c r="L645">
        <v>-97.456200200000012</v>
      </c>
      <c r="M645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645" s="5">
        <f>Table22[[#This Row],[Permit Approval Date]]-Table22[[#This Row],[Permit Submitted Date]]</f>
        <v>0</v>
      </c>
    </row>
    <row r="646" spans="1:14" hidden="1">
      <c r="A646" t="str">
        <f>"Norman"</f>
        <v>Norman</v>
      </c>
      <c r="B646">
        <v>1</v>
      </c>
      <c r="D646">
        <v>1</v>
      </c>
      <c r="E646">
        <v>21</v>
      </c>
      <c r="F646" s="1">
        <v>42885</v>
      </c>
      <c r="G646" s="1">
        <v>42900</v>
      </c>
      <c r="H646">
        <v>6</v>
      </c>
      <c r="I646">
        <v>52.190000000000005</v>
      </c>
      <c r="J646">
        <v>0</v>
      </c>
      <c r="K646">
        <v>35.232937899999996</v>
      </c>
      <c r="L646">
        <v>-97.006161599999999</v>
      </c>
      <c r="M646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46" s="5">
        <f>Table22[[#This Row],[Permit Approval Date]]-Table22[[#This Row],[Permit Submitted Date]]</f>
        <v>8</v>
      </c>
    </row>
    <row r="647" spans="1:14" hidden="1">
      <c r="A647" t="str">
        <f>"Norman"</f>
        <v>Norman</v>
      </c>
      <c r="B647">
        <v>1</v>
      </c>
      <c r="D647">
        <v>1</v>
      </c>
      <c r="E647">
        <v>21</v>
      </c>
      <c r="F647" s="1">
        <v>42885</v>
      </c>
      <c r="G647" s="1">
        <v>42900</v>
      </c>
      <c r="H647">
        <v>6</v>
      </c>
      <c r="I647">
        <v>52.19</v>
      </c>
      <c r="J647">
        <v>0</v>
      </c>
      <c r="K647">
        <v>35.232937899999996</v>
      </c>
      <c r="L647">
        <v>-97.006161599999999</v>
      </c>
      <c r="M647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47" s="5">
        <f>Table22[[#This Row],[Permit Approval Date]]-Table22[[#This Row],[Permit Submitted Date]]</f>
        <v>9</v>
      </c>
    </row>
    <row r="648" spans="1:14" hidden="1">
      <c r="A648" t="str">
        <f>"Norman"</f>
        <v>Norman</v>
      </c>
      <c r="B648">
        <v>0</v>
      </c>
      <c r="D648">
        <v>1</v>
      </c>
      <c r="E648">
        <v>21</v>
      </c>
      <c r="F648" s="1">
        <v>42887</v>
      </c>
      <c r="G648" s="1">
        <v>42894</v>
      </c>
      <c r="H648">
        <v>5</v>
      </c>
      <c r="I648">
        <v>37.5</v>
      </c>
      <c r="J648">
        <v>0</v>
      </c>
      <c r="K648">
        <v>35.482937899999996</v>
      </c>
      <c r="L648">
        <v>-97.206161600000001</v>
      </c>
      <c r="M648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648" s="5">
        <f>Table22[[#This Row],[Permit Approval Date]]-Table22[[#This Row],[Permit Submitted Date]]</f>
        <v>9</v>
      </c>
    </row>
    <row r="649" spans="1:14" hidden="1">
      <c r="A649" t="str">
        <f>"Norman"</f>
        <v>Norman</v>
      </c>
      <c r="B649">
        <v>0</v>
      </c>
      <c r="D649">
        <v>1</v>
      </c>
      <c r="E649">
        <v>21</v>
      </c>
      <c r="F649" s="1">
        <v>42898</v>
      </c>
      <c r="G649" s="1">
        <v>42899</v>
      </c>
      <c r="H649">
        <v>6</v>
      </c>
      <c r="I649">
        <v>55.49</v>
      </c>
      <c r="J649">
        <v>0</v>
      </c>
      <c r="K649">
        <v>35.632937899999995</v>
      </c>
      <c r="L649">
        <v>-97.506161599999999</v>
      </c>
      <c r="M649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649" s="5">
        <f>Table22[[#This Row],[Permit Approval Date]]-Table22[[#This Row],[Permit Submitted Date]]</f>
        <v>9</v>
      </c>
    </row>
    <row r="650" spans="1:14" hidden="1">
      <c r="A650" t="str">
        <f>"Norman"</f>
        <v>Norman</v>
      </c>
      <c r="B650">
        <v>0</v>
      </c>
      <c r="D650">
        <v>1</v>
      </c>
      <c r="E650">
        <v>21</v>
      </c>
      <c r="F650" s="1">
        <v>42899</v>
      </c>
      <c r="G650" s="1">
        <v>42899</v>
      </c>
      <c r="H650">
        <v>5</v>
      </c>
      <c r="I650">
        <v>42.370000000000005</v>
      </c>
      <c r="J650">
        <v>0</v>
      </c>
      <c r="K650">
        <v>34.902937899999998</v>
      </c>
      <c r="L650">
        <v>-97.886161600000008</v>
      </c>
      <c r="M650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50" s="5">
        <f>Table22[[#This Row],[Permit Approval Date]]-Table22[[#This Row],[Permit Submitted Date]]</f>
        <v>8</v>
      </c>
    </row>
    <row r="651" spans="1:14" hidden="1">
      <c r="A651" t="str">
        <f>"Norman"</f>
        <v>Norman</v>
      </c>
      <c r="B651">
        <v>0</v>
      </c>
      <c r="D651">
        <v>1</v>
      </c>
      <c r="E651">
        <v>21</v>
      </c>
      <c r="F651" s="1">
        <v>42919</v>
      </c>
      <c r="G651" s="1">
        <v>42926</v>
      </c>
      <c r="H651">
        <v>4</v>
      </c>
      <c r="I651">
        <v>31.12</v>
      </c>
      <c r="J651">
        <v>0</v>
      </c>
      <c r="K651">
        <v>35.112937899999999</v>
      </c>
      <c r="L651">
        <v>-97.386161600000008</v>
      </c>
      <c r="M651" s="5">
        <f>ACOS(COS(RADIANS(90-$P$2)) *COS(RADIANS(90-Table2249[[#This Row],[Latitude]])) +SIN(RADIANS(90-$P$2)) *SIN(RADIANS(90-Table2249[[#This Row],[Latitude]])) *COS(RADIANS($Q$2-Table2249[[#This Row],[Longitude]]))) *3958.756</f>
        <v>7.2848211017391202</v>
      </c>
      <c r="N651" s="5">
        <f>Table22[[#This Row],[Permit Approval Date]]-Table22[[#This Row],[Permit Submitted Date]]</f>
        <v>2</v>
      </c>
    </row>
    <row r="652" spans="1:14" hidden="1">
      <c r="A652" t="str">
        <f>"Norman"</f>
        <v>Norman</v>
      </c>
      <c r="B652">
        <v>1</v>
      </c>
      <c r="D652">
        <v>1</v>
      </c>
      <c r="E652">
        <v>21</v>
      </c>
      <c r="F652" s="1">
        <v>42932</v>
      </c>
      <c r="G652" s="1">
        <v>42934</v>
      </c>
      <c r="H652">
        <v>5</v>
      </c>
      <c r="I652">
        <v>51.1</v>
      </c>
      <c r="J652">
        <v>0</v>
      </c>
      <c r="K652">
        <v>35.028142000000003</v>
      </c>
      <c r="L652">
        <v>-97.255610999999988</v>
      </c>
      <c r="M652" s="5">
        <f>ACOS(COS(RADIANS(90-$P$2)) *COS(RADIANS(90-Table2249[[#This Row],[Latitude]])) +SIN(RADIANS(90-$P$2)) *SIN(RADIANS(90-Table2249[[#This Row],[Latitude]])) *COS(RADIANS($Q$2-Table2249[[#This Row],[Longitude]]))) *3958.756</f>
        <v>16.360536167469984</v>
      </c>
      <c r="N652" s="5">
        <f>Table22[[#This Row],[Permit Approval Date]]-Table22[[#This Row],[Permit Submitted Date]]</f>
        <v>9</v>
      </c>
    </row>
    <row r="653" spans="1:14" hidden="1">
      <c r="A653" t="str">
        <f>"Norman"</f>
        <v>Norman</v>
      </c>
      <c r="B653">
        <v>1</v>
      </c>
      <c r="D653">
        <v>2</v>
      </c>
      <c r="E653">
        <v>21</v>
      </c>
      <c r="F653" s="1">
        <v>42936</v>
      </c>
      <c r="G653" s="1">
        <v>42936</v>
      </c>
      <c r="H653">
        <v>16</v>
      </c>
      <c r="I653">
        <v>140.88999999999999</v>
      </c>
      <c r="J653">
        <v>0</v>
      </c>
      <c r="K653">
        <v>35.160556999999997</v>
      </c>
      <c r="L653">
        <v>-97.320181399999996</v>
      </c>
      <c r="M653" s="5">
        <f>ACOS(COS(RADIANS(90-$P$2)) *COS(RADIANS(90-Table2249[[#This Row],[Latitude]])) +SIN(RADIANS(90-$P$2)) *SIN(RADIANS(90-Table2249[[#This Row],[Latitude]])) *COS(RADIANS($Q$2-Table2249[[#This Row],[Longitude]]))) *3958.756</f>
        <v>7.8018271027525037</v>
      </c>
      <c r="N653" s="5">
        <f>Table22[[#This Row],[Permit Approval Date]]-Table22[[#This Row],[Permit Submitted Date]]</f>
        <v>0</v>
      </c>
    </row>
    <row r="654" spans="1:14" hidden="1">
      <c r="A654" t="str">
        <f>"Norman"</f>
        <v>Norman</v>
      </c>
      <c r="B654">
        <v>0</v>
      </c>
      <c r="D654">
        <v>1</v>
      </c>
      <c r="E654">
        <v>21</v>
      </c>
      <c r="F654" s="1">
        <v>42943</v>
      </c>
      <c r="G654" s="1">
        <v>42950</v>
      </c>
      <c r="H654">
        <v>4</v>
      </c>
      <c r="I654">
        <v>25.23</v>
      </c>
      <c r="J654">
        <v>0</v>
      </c>
      <c r="K654">
        <v>36.002937899999999</v>
      </c>
      <c r="L654">
        <v>-97.346161600000002</v>
      </c>
      <c r="M654" s="5">
        <f>ACOS(COS(RADIANS(90-$P$2)) *COS(RADIANS(90-Table2249[[#This Row],[Latitude]])) +SIN(RADIANS(90-$P$2)) *SIN(RADIANS(90-Table2249[[#This Row],[Latitude]])) *COS(RADIANS($Q$2-Table2249[[#This Row],[Longitude]]))) *3958.756</f>
        <v>55.346772048503162</v>
      </c>
      <c r="N654" s="5">
        <f>Table22[[#This Row],[Permit Approval Date]]-Table22[[#This Row],[Permit Submitted Date]]</f>
        <v>8</v>
      </c>
    </row>
    <row r="655" spans="1:14" hidden="1">
      <c r="A655" t="str">
        <f>"Norman"</f>
        <v>Norman</v>
      </c>
      <c r="B655">
        <v>1</v>
      </c>
      <c r="D655">
        <v>1</v>
      </c>
      <c r="E655">
        <v>21</v>
      </c>
      <c r="F655" s="1">
        <v>42951</v>
      </c>
      <c r="G655" s="1">
        <v>42954</v>
      </c>
      <c r="H655">
        <v>5</v>
      </c>
      <c r="I655">
        <v>45.42</v>
      </c>
      <c r="J655">
        <v>0</v>
      </c>
      <c r="K655">
        <v>35.261928299999994</v>
      </c>
      <c r="L655">
        <v>-96.956524599999995</v>
      </c>
      <c r="M655" s="5">
        <f>ACOS(COS(RADIANS(90-$P$2)) *COS(RADIANS(90-Table2249[[#This Row],[Latitude]])) +SIN(RADIANS(90-$P$2)) *SIN(RADIANS(90-Table2249[[#This Row],[Latitude]])) *COS(RADIANS($Q$2-Table2249[[#This Row],[Longitude]]))) *3958.756</f>
        <v>27.926728258825992</v>
      </c>
      <c r="N655" s="5">
        <f>Table22[[#This Row],[Permit Approval Date]]-Table22[[#This Row],[Permit Submitted Date]]</f>
        <v>9</v>
      </c>
    </row>
    <row r="656" spans="1:14" hidden="1">
      <c r="A656" t="str">
        <f>"Norman"</f>
        <v>Norman</v>
      </c>
      <c r="B656">
        <v>0</v>
      </c>
      <c r="D656">
        <v>1</v>
      </c>
      <c r="E656">
        <v>21</v>
      </c>
      <c r="F656" s="1">
        <v>42954</v>
      </c>
      <c r="G656" s="1">
        <v>42970</v>
      </c>
      <c r="H656">
        <v>5</v>
      </c>
      <c r="I656">
        <v>39</v>
      </c>
      <c r="J656">
        <v>0</v>
      </c>
      <c r="K656">
        <v>35.592937899999995</v>
      </c>
      <c r="L656">
        <v>-97.346161600000002</v>
      </c>
      <c r="M656" s="5">
        <f>ACOS(COS(RADIANS(90-$P$2)) *COS(RADIANS(90-Table2249[[#This Row],[Latitude]])) +SIN(RADIANS(90-$P$2)) *SIN(RADIANS(90-Table2249[[#This Row],[Latitude]])) *COS(RADIANS($Q$2-Table2249[[#This Row],[Longitude]]))) *3958.756</f>
        <v>27.322267185397649</v>
      </c>
      <c r="N656" s="5">
        <f>Table22[[#This Row],[Permit Approval Date]]-Table22[[#This Row],[Permit Submitted Date]]</f>
        <v>9</v>
      </c>
    </row>
    <row r="657" spans="1:14" hidden="1">
      <c r="A657" t="str">
        <f>"Norman"</f>
        <v>Norman</v>
      </c>
      <c r="B657">
        <v>0</v>
      </c>
      <c r="D657">
        <v>1</v>
      </c>
      <c r="E657">
        <v>21</v>
      </c>
      <c r="F657" s="1">
        <v>42999</v>
      </c>
      <c r="G657" s="1">
        <v>42999</v>
      </c>
      <c r="H657">
        <v>9</v>
      </c>
      <c r="I657">
        <v>72.38</v>
      </c>
      <c r="J657">
        <v>0</v>
      </c>
      <c r="K657">
        <v>35.082937899999997</v>
      </c>
      <c r="L657">
        <v>-97.616161599999998</v>
      </c>
      <c r="M657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657" s="5">
        <f>Table22[[#This Row],[Permit Approval Date]]-Table22[[#This Row],[Permit Submitted Date]]</f>
        <v>0</v>
      </c>
    </row>
    <row r="658" spans="1:14" hidden="1">
      <c r="A658" t="str">
        <f>"Norman"</f>
        <v>Norman</v>
      </c>
      <c r="B658">
        <v>1</v>
      </c>
      <c r="D658">
        <v>1</v>
      </c>
      <c r="E658">
        <v>21</v>
      </c>
      <c r="F658" s="1">
        <v>43003</v>
      </c>
      <c r="G658" s="1">
        <v>43025</v>
      </c>
      <c r="H658">
        <v>13</v>
      </c>
      <c r="I658">
        <v>104.51</v>
      </c>
      <c r="J658">
        <v>0</v>
      </c>
      <c r="K658">
        <v>35.200296100000003</v>
      </c>
      <c r="L658">
        <v>-97.456200200000012</v>
      </c>
      <c r="M658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658" s="5">
        <f>Table22[[#This Row],[Permit Approval Date]]-Table22[[#This Row],[Permit Submitted Date]]</f>
        <v>0</v>
      </c>
    </row>
    <row r="659" spans="1:14" hidden="1">
      <c r="A659" t="str">
        <f>"Norman"</f>
        <v>Norman</v>
      </c>
      <c r="B659">
        <v>0</v>
      </c>
      <c r="D659">
        <v>1</v>
      </c>
      <c r="E659">
        <v>21</v>
      </c>
      <c r="F659" s="1">
        <v>43003</v>
      </c>
      <c r="G659" s="1">
        <v>43021</v>
      </c>
      <c r="H659">
        <v>8</v>
      </c>
      <c r="I659">
        <v>47.47</v>
      </c>
      <c r="J659">
        <v>7.53</v>
      </c>
      <c r="K659">
        <v>35.032937899999993</v>
      </c>
      <c r="L659">
        <v>-97.356161600000007</v>
      </c>
      <c r="M659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659" s="5">
        <f>Table22[[#This Row],[Permit Approval Date]]-Table22[[#This Row],[Permit Submitted Date]]</f>
        <v>8</v>
      </c>
    </row>
    <row r="660" spans="1:14" hidden="1">
      <c r="A660" t="str">
        <f>"Norman"</f>
        <v>Norman</v>
      </c>
      <c r="B660">
        <v>0</v>
      </c>
      <c r="D660">
        <v>1</v>
      </c>
      <c r="E660">
        <v>21</v>
      </c>
      <c r="F660" s="1">
        <v>43004</v>
      </c>
      <c r="G660" s="1">
        <v>43005</v>
      </c>
      <c r="H660">
        <v>6</v>
      </c>
      <c r="I660">
        <v>65.12</v>
      </c>
      <c r="J660">
        <v>0</v>
      </c>
      <c r="K660">
        <v>35.572937899999999</v>
      </c>
      <c r="L660">
        <v>-97.996161600000008</v>
      </c>
      <c r="M660" s="5">
        <f>ACOS(COS(RADIANS(90-$P$2)) *COS(RADIANS(90-Table2249[[#This Row],[Latitude]])) +SIN(RADIANS(90-$P$2)) *SIN(RADIANS(90-Table2249[[#This Row],[Latitude]])) *COS(RADIANS($Q$2-Table2249[[#This Row],[Longitude]]))) *3958.756</f>
        <v>40.00853893941273</v>
      </c>
      <c r="N660" s="5">
        <f>Table22[[#This Row],[Permit Approval Date]]-Table22[[#This Row],[Permit Submitted Date]]</f>
        <v>11</v>
      </c>
    </row>
    <row r="661" spans="1:14" hidden="1">
      <c r="A661" t="str">
        <f>"Norman"</f>
        <v>Norman</v>
      </c>
      <c r="B661">
        <v>0</v>
      </c>
      <c r="D661">
        <v>1</v>
      </c>
      <c r="E661">
        <v>21</v>
      </c>
      <c r="F661" s="1">
        <v>43004</v>
      </c>
      <c r="G661" s="1">
        <v>43017</v>
      </c>
      <c r="H661">
        <v>6</v>
      </c>
      <c r="I661">
        <v>48</v>
      </c>
      <c r="J661">
        <v>0</v>
      </c>
      <c r="K661">
        <v>35.482937899999996</v>
      </c>
      <c r="L661">
        <v>-97.206161600000001</v>
      </c>
      <c r="M661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661" s="5">
        <f>Table22[[#This Row],[Permit Approval Date]]-Table22[[#This Row],[Permit Submitted Date]]</f>
        <v>0</v>
      </c>
    </row>
    <row r="662" spans="1:14" hidden="1">
      <c r="A662" t="str">
        <f>"Norman"</f>
        <v>Norman</v>
      </c>
      <c r="B662">
        <v>1</v>
      </c>
      <c r="D662">
        <v>1</v>
      </c>
      <c r="E662">
        <v>21</v>
      </c>
      <c r="F662" s="1">
        <v>43012</v>
      </c>
      <c r="G662" s="1">
        <v>43038</v>
      </c>
      <c r="H662">
        <v>5</v>
      </c>
      <c r="I662">
        <v>43.42</v>
      </c>
      <c r="J662">
        <v>0</v>
      </c>
      <c r="K662">
        <v>34.938141999999999</v>
      </c>
      <c r="L662">
        <v>-97.215610999999996</v>
      </c>
      <c r="M662" s="5">
        <f>ACOS(COS(RADIANS(90-$P$2)) *COS(RADIANS(90-Table2249[[#This Row],[Latitude]])) +SIN(RADIANS(90-$P$2)) *SIN(RADIANS(90-Table2249[[#This Row],[Latitude]])) *COS(RADIANS($Q$2-Table2249[[#This Row],[Longitude]]))) *3958.756</f>
        <v>22.656902942758002</v>
      </c>
      <c r="N662" s="5">
        <f>Table22[[#This Row],[Permit Approval Date]]-Table22[[#This Row],[Permit Submitted Date]]</f>
        <v>0</v>
      </c>
    </row>
    <row r="663" spans="1:14" hidden="1">
      <c r="A663" t="str">
        <f>"Norman"</f>
        <v>Norman</v>
      </c>
      <c r="B663">
        <v>1</v>
      </c>
      <c r="D663">
        <v>1</v>
      </c>
      <c r="E663">
        <v>21</v>
      </c>
      <c r="F663" s="1">
        <v>43019</v>
      </c>
      <c r="G663" s="1">
        <v>43027</v>
      </c>
      <c r="H663">
        <v>12</v>
      </c>
      <c r="I663">
        <v>95.17</v>
      </c>
      <c r="J663">
        <v>0</v>
      </c>
      <c r="K663">
        <v>35.312937899999994</v>
      </c>
      <c r="L663">
        <v>-97.116161599999998</v>
      </c>
      <c r="M663" s="5">
        <f>ACOS(COS(RADIANS(90-$P$2)) *COS(RADIANS(90-Table2249[[#This Row],[Latitude]])) +SIN(RADIANS(90-$P$2)) *SIN(RADIANS(90-Table2249[[#This Row],[Latitude]])) *COS(RADIANS($Q$2-Table2249[[#This Row],[Longitude]]))) *3958.756</f>
        <v>20.0526662182363</v>
      </c>
      <c r="N663" s="5">
        <f>Table22[[#This Row],[Permit Approval Date]]-Table22[[#This Row],[Permit Submitted Date]]</f>
        <v>0</v>
      </c>
    </row>
    <row r="664" spans="1:14" hidden="1">
      <c r="A664" t="str">
        <f>"Norman"</f>
        <v>Norman</v>
      </c>
      <c r="B664">
        <v>1</v>
      </c>
      <c r="D664">
        <v>1</v>
      </c>
      <c r="E664">
        <v>21</v>
      </c>
      <c r="F664" s="1">
        <v>43019</v>
      </c>
      <c r="G664" s="1">
        <v>43027</v>
      </c>
      <c r="H664">
        <v>12</v>
      </c>
      <c r="I664">
        <v>95.169999999999987</v>
      </c>
      <c r="J664">
        <v>0</v>
      </c>
      <c r="K664">
        <v>35.312937899999994</v>
      </c>
      <c r="L664">
        <v>-97.116161599999998</v>
      </c>
      <c r="M664" s="5">
        <f>ACOS(COS(RADIANS(90-$P$2)) *COS(RADIANS(90-Table2249[[#This Row],[Latitude]])) +SIN(RADIANS(90-$P$2)) *SIN(RADIANS(90-Table2249[[#This Row],[Latitude]])) *COS(RADIANS($Q$2-Table2249[[#This Row],[Longitude]]))) *3958.756</f>
        <v>20.0526662182363</v>
      </c>
      <c r="N664" s="5">
        <f>Table22[[#This Row],[Permit Approval Date]]-Table22[[#This Row],[Permit Submitted Date]]</f>
        <v>0</v>
      </c>
    </row>
    <row r="665" spans="1:14" hidden="1">
      <c r="A665" t="str">
        <f>"Norman"</f>
        <v>Norman</v>
      </c>
      <c r="B665">
        <v>1</v>
      </c>
      <c r="D665">
        <v>1</v>
      </c>
      <c r="E665">
        <v>21</v>
      </c>
      <c r="F665" s="1">
        <v>43020</v>
      </c>
      <c r="G665" s="1">
        <v>43033</v>
      </c>
      <c r="H665">
        <v>5</v>
      </c>
      <c r="I665">
        <v>54.15</v>
      </c>
      <c r="J665">
        <v>0</v>
      </c>
      <c r="K665">
        <v>34.958142000000002</v>
      </c>
      <c r="L665">
        <v>-97.245610999999997</v>
      </c>
      <c r="M665" s="5">
        <f>ACOS(COS(RADIANS(90-$P$2)) *COS(RADIANS(90-Table2249[[#This Row],[Latitude]])) +SIN(RADIANS(90-$P$2)) *SIN(RADIANS(90-Table2249[[#This Row],[Latitude]])) *COS(RADIANS($Q$2-Table2249[[#This Row],[Longitude]]))) *3958.756</f>
        <v>20.557428257570493</v>
      </c>
      <c r="N665" s="5">
        <f>Table22[[#This Row],[Permit Approval Date]]-Table22[[#This Row],[Permit Submitted Date]]</f>
        <v>0</v>
      </c>
    </row>
    <row r="666" spans="1:14" hidden="1">
      <c r="A666" t="str">
        <f>"Norman"</f>
        <v>Norman</v>
      </c>
      <c r="B666">
        <v>0</v>
      </c>
      <c r="D666">
        <v>1</v>
      </c>
      <c r="E666">
        <v>21</v>
      </c>
      <c r="F666" s="1">
        <v>43020</v>
      </c>
      <c r="G666" s="1">
        <v>43020</v>
      </c>
      <c r="H666">
        <v>3</v>
      </c>
      <c r="I666">
        <v>24.75</v>
      </c>
      <c r="J666">
        <v>0</v>
      </c>
      <c r="K666">
        <v>35.702937899999995</v>
      </c>
      <c r="L666">
        <v>-97.4261616</v>
      </c>
      <c r="M666" s="5">
        <f>ACOS(COS(RADIANS(90-$P$2)) *COS(RADIANS(90-Table2249[[#This Row],[Latitude]])) +SIN(RADIANS(90-$P$2)) *SIN(RADIANS(90-Table2249[[#This Row],[Latitude]])) *COS(RADIANS($Q$2-Table2249[[#This Row],[Longitude]]))) *3958.756</f>
        <v>34.349627017789345</v>
      </c>
      <c r="N666" s="5">
        <f>Table22[[#This Row],[Permit Approval Date]]-Table22[[#This Row],[Permit Submitted Date]]</f>
        <v>11</v>
      </c>
    </row>
    <row r="667" spans="1:14" hidden="1">
      <c r="A667" t="str">
        <f>"Norman"</f>
        <v>Norman</v>
      </c>
      <c r="B667">
        <v>1</v>
      </c>
      <c r="D667">
        <v>1</v>
      </c>
      <c r="E667">
        <v>21</v>
      </c>
      <c r="F667" s="1">
        <v>43035</v>
      </c>
      <c r="G667" s="1">
        <v>43046</v>
      </c>
      <c r="H667">
        <v>5</v>
      </c>
      <c r="I667">
        <v>25.169999999999998</v>
      </c>
      <c r="J667">
        <v>2.0499999999999998</v>
      </c>
      <c r="K667">
        <v>35.203924999999998</v>
      </c>
      <c r="L667">
        <v>-97.459214000000003</v>
      </c>
      <c r="M667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667" s="5">
        <f>Table22[[#This Row],[Permit Approval Date]]-Table22[[#This Row],[Permit Submitted Date]]</f>
        <v>0</v>
      </c>
    </row>
    <row r="668" spans="1:14" hidden="1">
      <c r="A668" t="str">
        <f>"Norman"</f>
        <v>Norman</v>
      </c>
      <c r="B668">
        <v>1</v>
      </c>
      <c r="D668">
        <v>1</v>
      </c>
      <c r="E668">
        <v>21</v>
      </c>
      <c r="F668" s="1">
        <v>43039</v>
      </c>
      <c r="G668" s="1">
        <v>43039</v>
      </c>
      <c r="H668">
        <v>4</v>
      </c>
      <c r="I668">
        <v>34.089999999999996</v>
      </c>
      <c r="J668">
        <v>0</v>
      </c>
      <c r="K668">
        <v>35.305345200000005</v>
      </c>
      <c r="L668">
        <v>-97.344357899999991</v>
      </c>
      <c r="M668" s="5">
        <f>ACOS(COS(RADIANS(90-$P$2)) *COS(RADIANS(90-Table2249[[#This Row],[Latitude]])) +SIN(RADIANS(90-$P$2)) *SIN(RADIANS(90-Table2249[[#This Row],[Latitude]])) *COS(RADIANS($Q$2-Table2249[[#This Row],[Longitude]]))) *3958.756</f>
        <v>8.963193647309307</v>
      </c>
      <c r="N668" s="5">
        <f>Table22[[#This Row],[Permit Approval Date]]-Table22[[#This Row],[Permit Submitted Date]]</f>
        <v>0</v>
      </c>
    </row>
    <row r="669" spans="1:14" hidden="1">
      <c r="A669" t="str">
        <f>"Norman"</f>
        <v>Norman</v>
      </c>
      <c r="B669">
        <v>1</v>
      </c>
      <c r="D669">
        <v>1</v>
      </c>
      <c r="E669">
        <v>21</v>
      </c>
      <c r="F669" s="1">
        <v>43041</v>
      </c>
      <c r="G669" s="1">
        <v>43066</v>
      </c>
      <c r="H669">
        <v>8</v>
      </c>
      <c r="I669">
        <v>59</v>
      </c>
      <c r="J669">
        <v>0</v>
      </c>
      <c r="K669">
        <v>35.263205599999999</v>
      </c>
      <c r="L669">
        <v>-97.938782399999994</v>
      </c>
      <c r="M669" s="5">
        <f>ACOS(COS(RADIANS(90-$P$2)) *COS(RADIANS(90-Table2249[[#This Row],[Latitude]])) +SIN(RADIANS(90-$P$2)) *SIN(RADIANS(90-Table2249[[#This Row],[Latitude]])) *COS(RADIANS($Q$2-Table2249[[#This Row],[Longitude]]))) *3958.756</f>
        <v>28.054443272571135</v>
      </c>
      <c r="N669" s="5">
        <f>Table22[[#This Row],[Permit Approval Date]]-Table22[[#This Row],[Permit Submitted Date]]</f>
        <v>7</v>
      </c>
    </row>
    <row r="670" spans="1:14" hidden="1">
      <c r="A670" t="str">
        <f>"Norman"</f>
        <v>Norman</v>
      </c>
      <c r="B670">
        <v>1</v>
      </c>
      <c r="D670">
        <v>1</v>
      </c>
      <c r="E670">
        <v>21</v>
      </c>
      <c r="F670" s="1">
        <v>43053</v>
      </c>
      <c r="G670" s="1">
        <v>43053</v>
      </c>
      <c r="H670">
        <v>9</v>
      </c>
      <c r="I670">
        <v>57.319999999999993</v>
      </c>
      <c r="J670">
        <v>4.12</v>
      </c>
      <c r="K670">
        <v>35.210556999999994</v>
      </c>
      <c r="L670">
        <v>-97.610181400000016</v>
      </c>
      <c r="M670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670" s="5">
        <f>Table22[[#This Row],[Permit Approval Date]]-Table22[[#This Row],[Permit Submitted Date]]</f>
        <v>4</v>
      </c>
    </row>
    <row r="671" spans="1:14" hidden="1">
      <c r="A671" t="str">
        <f>"Norman"</f>
        <v>Norman</v>
      </c>
      <c r="B671">
        <v>1</v>
      </c>
      <c r="D671">
        <v>1</v>
      </c>
      <c r="E671">
        <v>21</v>
      </c>
      <c r="F671" s="1">
        <v>43059</v>
      </c>
      <c r="G671" s="1">
        <v>43070</v>
      </c>
      <c r="H671">
        <v>8</v>
      </c>
      <c r="I671">
        <v>42.709999999999994</v>
      </c>
      <c r="J671">
        <v>2.99</v>
      </c>
      <c r="K671">
        <v>35.243925000000004</v>
      </c>
      <c r="L671">
        <v>-97.409213999999992</v>
      </c>
      <c r="M671" s="5">
        <f>ACOS(COS(RADIANS(90-$P$2)) *COS(RADIANS(90-Table2249[[#This Row],[Latitude]])) +SIN(RADIANS(90-$P$2)) *SIN(RADIANS(90-Table2249[[#This Row],[Latitude]])) *COS(RADIANS($Q$2-Table2249[[#This Row],[Longitude]]))) *3958.756</f>
        <v>3.3613313021155715</v>
      </c>
      <c r="N671" s="5">
        <f>Table22[[#This Row],[Permit Approval Date]]-Table22[[#This Row],[Permit Submitted Date]]</f>
        <v>4</v>
      </c>
    </row>
    <row r="672" spans="1:14" hidden="1">
      <c r="A672" t="str">
        <f>"Norman"</f>
        <v>Norman</v>
      </c>
      <c r="B672">
        <v>1</v>
      </c>
      <c r="D672">
        <v>1</v>
      </c>
      <c r="E672">
        <v>21</v>
      </c>
      <c r="F672" s="1">
        <v>43060</v>
      </c>
      <c r="G672" s="1">
        <v>43060</v>
      </c>
      <c r="H672">
        <v>7</v>
      </c>
      <c r="I672">
        <v>45.35</v>
      </c>
      <c r="J672">
        <v>4.5</v>
      </c>
      <c r="K672">
        <v>35.300055100000094</v>
      </c>
      <c r="L672">
        <v>-97.74221039999999</v>
      </c>
      <c r="M672" s="5">
        <f>ACOS(COS(RADIANS(90-$P$2)) *COS(RADIANS(90-Table2249[[#This Row],[Latitude]])) +SIN(RADIANS(90-$P$2)) *SIN(RADIANS(90-Table2249[[#This Row],[Latitude]])) *COS(RADIANS($Q$2-Table2249[[#This Row],[Longitude]]))) *3958.756</f>
        <v>17.897587485155416</v>
      </c>
      <c r="N672" s="5">
        <f>Table22[[#This Row],[Permit Approval Date]]-Table22[[#This Row],[Permit Submitted Date]]</f>
        <v>0</v>
      </c>
    </row>
    <row r="673" spans="1:14" hidden="1">
      <c r="A673" t="str">
        <f>"Norman"</f>
        <v>Norman</v>
      </c>
      <c r="B673">
        <v>1</v>
      </c>
      <c r="D673">
        <v>1</v>
      </c>
      <c r="E673">
        <v>21</v>
      </c>
      <c r="F673" s="1">
        <v>43081</v>
      </c>
      <c r="G673" s="1">
        <v>43090</v>
      </c>
      <c r="H673">
        <v>4</v>
      </c>
      <c r="I673">
        <v>43.26</v>
      </c>
      <c r="J673">
        <v>0</v>
      </c>
      <c r="K673">
        <v>35.268142000000005</v>
      </c>
      <c r="L673">
        <v>-97.45561099999999</v>
      </c>
      <c r="M673" s="5">
        <f>ACOS(COS(RADIANS(90-$P$2)) *COS(RADIANS(90-Table2249[[#This Row],[Latitude]])) +SIN(RADIANS(90-$P$2)) *SIN(RADIANS(90-Table2249[[#This Row],[Latitude]])) *COS(RADIANS($Q$2-Table2249[[#This Row],[Longitude]]))) *3958.756</f>
        <v>4.3187461484637382</v>
      </c>
      <c r="N673" s="5">
        <f>Table22[[#This Row],[Permit Approval Date]]-Table22[[#This Row],[Permit Submitted Date]]</f>
        <v>3</v>
      </c>
    </row>
    <row r="674" spans="1:14" hidden="1">
      <c r="A674" t="str">
        <f>"Norman"</f>
        <v>Norman</v>
      </c>
      <c r="B674">
        <v>0</v>
      </c>
      <c r="D674">
        <v>1</v>
      </c>
      <c r="E674">
        <v>21</v>
      </c>
      <c r="F674" s="1">
        <v>43081</v>
      </c>
      <c r="G674" s="1">
        <v>43087</v>
      </c>
      <c r="H674">
        <v>3</v>
      </c>
      <c r="I674">
        <v>28.92</v>
      </c>
      <c r="J674">
        <v>0</v>
      </c>
      <c r="K674">
        <v>35.222937899999998</v>
      </c>
      <c r="L674">
        <v>-97.486161600000003</v>
      </c>
      <c r="M674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674" s="5">
        <f>Table22[[#This Row],[Permit Approval Date]]-Table22[[#This Row],[Permit Submitted Date]]</f>
        <v>3</v>
      </c>
    </row>
    <row r="675" spans="1:14">
      <c r="A675" t="str">
        <f>"Norman"</f>
        <v>Norman</v>
      </c>
      <c r="B675">
        <v>1</v>
      </c>
      <c r="C675">
        <v>1</v>
      </c>
      <c r="D675">
        <v>1</v>
      </c>
      <c r="E675">
        <v>21</v>
      </c>
      <c r="F675" s="1">
        <v>43084</v>
      </c>
      <c r="G675" s="1">
        <v>43084</v>
      </c>
      <c r="H675">
        <v>7</v>
      </c>
      <c r="I675">
        <v>39.17</v>
      </c>
      <c r="J675">
        <v>12.81</v>
      </c>
      <c r="K675">
        <v>35.180556999999993</v>
      </c>
      <c r="L675">
        <v>-97.540181399999994</v>
      </c>
      <c r="M675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675" s="5">
        <f>Table22[[#This Row],[Permit Approval Date]]-Table22[[#This Row],[Permit Submitted Date]]</f>
        <v>7</v>
      </c>
    </row>
    <row r="676" spans="1:14" hidden="1">
      <c r="A676" t="str">
        <f>"Norman"</f>
        <v>Norman</v>
      </c>
      <c r="B676">
        <v>1</v>
      </c>
      <c r="D676">
        <v>1</v>
      </c>
      <c r="E676">
        <v>21</v>
      </c>
      <c r="F676" s="1">
        <v>43089</v>
      </c>
      <c r="G676" s="1">
        <v>43090</v>
      </c>
      <c r="H676">
        <v>10</v>
      </c>
      <c r="I676">
        <v>54.749999999999993</v>
      </c>
      <c r="J676">
        <v>0</v>
      </c>
      <c r="K676">
        <v>35.313924999999998</v>
      </c>
      <c r="L676">
        <v>-97.779213999999996</v>
      </c>
      <c r="M676" s="5">
        <f>ACOS(COS(RADIANS(90-$P$2)) *COS(RADIANS(90-Table2249[[#This Row],[Latitude]])) +SIN(RADIANS(90-$P$2)) *SIN(RADIANS(90-Table2249[[#This Row],[Latitude]])) *COS(RADIANS($Q$2-Table2249[[#This Row],[Longitude]]))) *3958.756</f>
        <v>20.189807526514745</v>
      </c>
      <c r="N676" s="5">
        <f>Table22[[#This Row],[Permit Approval Date]]-Table22[[#This Row],[Permit Submitted Date]]</f>
        <v>5</v>
      </c>
    </row>
    <row r="677" spans="1:14">
      <c r="A677" t="str">
        <f>"Norman"</f>
        <v>Norman</v>
      </c>
      <c r="B677">
        <v>1</v>
      </c>
      <c r="C677">
        <v>1</v>
      </c>
      <c r="D677">
        <v>1</v>
      </c>
      <c r="E677">
        <v>21</v>
      </c>
      <c r="F677" s="1">
        <v>43102</v>
      </c>
      <c r="G677" s="1">
        <v>43103</v>
      </c>
      <c r="H677">
        <v>7</v>
      </c>
      <c r="I677">
        <v>33</v>
      </c>
      <c r="J677">
        <v>23.1</v>
      </c>
      <c r="K677">
        <v>34.602937899999993</v>
      </c>
      <c r="L677">
        <v>-96.986161600000003</v>
      </c>
      <c r="M677" s="5">
        <f>ACOS(COS(RADIANS(90-$P$2)) *COS(RADIANS(90-Table2249[[#This Row],[Latitude]])) +SIN(RADIANS(90-$P$2)) *SIN(RADIANS(90-Table2249[[#This Row],[Latitude]])) *COS(RADIANS($Q$2-Table2249[[#This Row],[Longitude]]))) *3958.756</f>
        <v>49.166285764136397</v>
      </c>
      <c r="N677" s="5">
        <f>Table22[[#This Row],[Permit Approval Date]]-Table22[[#This Row],[Permit Submitted Date]]</f>
        <v>2</v>
      </c>
    </row>
    <row r="678" spans="1:14" hidden="1">
      <c r="A678" t="str">
        <f>"Norman"</f>
        <v>Norman</v>
      </c>
      <c r="B678">
        <v>0</v>
      </c>
      <c r="D678">
        <v>1</v>
      </c>
      <c r="E678">
        <v>21</v>
      </c>
      <c r="F678" s="1">
        <v>43103</v>
      </c>
      <c r="G678" s="1">
        <v>43103</v>
      </c>
      <c r="H678">
        <v>7</v>
      </c>
      <c r="I678">
        <v>46.43</v>
      </c>
      <c r="J678">
        <v>0</v>
      </c>
      <c r="K678">
        <v>35.312937899999994</v>
      </c>
      <c r="L678">
        <v>-97.116161599999998</v>
      </c>
      <c r="M678" s="5">
        <f>ACOS(COS(RADIANS(90-$P$2)) *COS(RADIANS(90-Table2249[[#This Row],[Latitude]])) +SIN(RADIANS(90-$P$2)) *SIN(RADIANS(90-Table2249[[#This Row],[Latitude]])) *COS(RADIANS($Q$2-Table2249[[#This Row],[Longitude]]))) *3958.756</f>
        <v>20.0526662182363</v>
      </c>
      <c r="N678" s="5">
        <f>Table22[[#This Row],[Permit Approval Date]]-Table22[[#This Row],[Permit Submitted Date]]</f>
        <v>6</v>
      </c>
    </row>
    <row r="679" spans="1:14" hidden="1">
      <c r="A679" t="str">
        <f>"Norman"</f>
        <v>Norman</v>
      </c>
      <c r="B679">
        <v>1</v>
      </c>
      <c r="D679">
        <v>1</v>
      </c>
      <c r="E679">
        <v>21</v>
      </c>
      <c r="F679" s="1">
        <v>43117</v>
      </c>
      <c r="G679" s="1">
        <v>43123</v>
      </c>
      <c r="H679">
        <v>3</v>
      </c>
      <c r="I679">
        <v>29</v>
      </c>
      <c r="J679">
        <v>0</v>
      </c>
      <c r="K679">
        <v>35.138142000000002</v>
      </c>
      <c r="L679">
        <v>-97.345610999999991</v>
      </c>
      <c r="M679" s="5">
        <f>ACOS(COS(RADIANS(90-$P$2)) *COS(RADIANS(90-Table2249[[#This Row],[Latitude]])) +SIN(RADIANS(90-$P$2)) *SIN(RADIANS(90-Table2249[[#This Row],[Latitude]])) *COS(RADIANS($Q$2-Table2249[[#This Row],[Longitude]]))) *3958.756</f>
        <v>7.3872699983068753</v>
      </c>
      <c r="N679" s="5">
        <f>Table22[[#This Row],[Permit Approval Date]]-Table22[[#This Row],[Permit Submitted Date]]</f>
        <v>0</v>
      </c>
    </row>
    <row r="680" spans="1:14" hidden="1">
      <c r="A680" t="str">
        <f>"Norman"</f>
        <v>Norman</v>
      </c>
      <c r="B680">
        <v>0</v>
      </c>
      <c r="D680">
        <v>1</v>
      </c>
      <c r="E680">
        <v>22</v>
      </c>
      <c r="F680" s="1">
        <v>42360</v>
      </c>
      <c r="G680" s="1">
        <v>42374</v>
      </c>
      <c r="H680">
        <v>10</v>
      </c>
      <c r="I680">
        <v>65.5</v>
      </c>
      <c r="J680">
        <v>0</v>
      </c>
      <c r="K680">
        <v>35.632937899999995</v>
      </c>
      <c r="L680">
        <v>-97.506161599999999</v>
      </c>
      <c r="M680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680" s="5">
        <f>Table22[[#This Row],[Permit Approval Date]]-Table22[[#This Row],[Permit Submitted Date]]</f>
        <v>0</v>
      </c>
    </row>
    <row r="681" spans="1:14" hidden="1">
      <c r="A681" t="str">
        <f>"Norman"</f>
        <v>Norman</v>
      </c>
      <c r="B681">
        <v>0</v>
      </c>
      <c r="D681">
        <v>1</v>
      </c>
      <c r="E681">
        <v>22</v>
      </c>
      <c r="F681" s="1">
        <v>42369</v>
      </c>
      <c r="G681" s="1">
        <v>42377</v>
      </c>
      <c r="H681">
        <v>10</v>
      </c>
      <c r="I681">
        <v>73</v>
      </c>
      <c r="J681">
        <v>0</v>
      </c>
      <c r="K681">
        <v>35.122937899999997</v>
      </c>
      <c r="L681">
        <v>-97.416161599999995</v>
      </c>
      <c r="M681" s="5">
        <f>ACOS(COS(RADIANS(90-$P$2)) *COS(RADIANS(90-Table2249[[#This Row],[Latitude]])) +SIN(RADIANS(90-$P$2)) *SIN(RADIANS(90-Table2249[[#This Row],[Latitude]])) *COS(RADIANS($Q$2-Table2249[[#This Row],[Longitude]]))) *3958.756</f>
        <v>5.9959070781517534</v>
      </c>
      <c r="N681" s="5">
        <f>Table22[[#This Row],[Permit Approval Date]]-Table22[[#This Row],[Permit Submitted Date]]</f>
        <v>0</v>
      </c>
    </row>
    <row r="682" spans="1:14" hidden="1">
      <c r="A682" t="str">
        <f>"Norman"</f>
        <v>Norman</v>
      </c>
      <c r="B682">
        <v>0</v>
      </c>
      <c r="D682">
        <v>1</v>
      </c>
      <c r="E682">
        <v>22</v>
      </c>
      <c r="F682" s="1">
        <v>42380</v>
      </c>
      <c r="G682" s="1">
        <v>42380</v>
      </c>
      <c r="H682">
        <v>6</v>
      </c>
      <c r="I682">
        <v>64.5</v>
      </c>
      <c r="J682">
        <v>0</v>
      </c>
      <c r="K682">
        <v>35.232937899999996</v>
      </c>
      <c r="L682">
        <v>-97.006161599999999</v>
      </c>
      <c r="M682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82" s="5">
        <f>Table22[[#This Row],[Permit Approval Date]]-Table22[[#This Row],[Permit Submitted Date]]</f>
        <v>0</v>
      </c>
    </row>
    <row r="683" spans="1:14" hidden="1">
      <c r="A683" t="str">
        <f>"Norman"</f>
        <v>Norman</v>
      </c>
      <c r="B683">
        <v>0</v>
      </c>
      <c r="D683">
        <v>1</v>
      </c>
      <c r="E683">
        <v>22</v>
      </c>
      <c r="F683" s="1">
        <v>42389</v>
      </c>
      <c r="G683" s="1">
        <v>42389</v>
      </c>
      <c r="H683">
        <v>9</v>
      </c>
      <c r="I683">
        <v>87</v>
      </c>
      <c r="J683">
        <v>0</v>
      </c>
      <c r="K683">
        <v>34.902937899999998</v>
      </c>
      <c r="L683">
        <v>-97.886161600000008</v>
      </c>
      <c r="M683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83" s="5">
        <f>Table22[[#This Row],[Permit Approval Date]]-Table22[[#This Row],[Permit Submitted Date]]</f>
        <v>6</v>
      </c>
    </row>
    <row r="684" spans="1:14" hidden="1">
      <c r="A684" t="str">
        <f>"Norman"</f>
        <v>Norman</v>
      </c>
      <c r="B684">
        <v>0</v>
      </c>
      <c r="D684">
        <v>1</v>
      </c>
      <c r="E684">
        <v>22</v>
      </c>
      <c r="F684" s="1">
        <v>42391</v>
      </c>
      <c r="G684" s="1">
        <v>42404</v>
      </c>
      <c r="H684">
        <v>13</v>
      </c>
      <c r="I684">
        <v>108.5</v>
      </c>
      <c r="J684">
        <v>0</v>
      </c>
      <c r="K684">
        <v>35.362937899999999</v>
      </c>
      <c r="L684">
        <v>-97.236161600000003</v>
      </c>
      <c r="M684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684" s="5">
        <f>Table22[[#This Row],[Permit Approval Date]]-Table22[[#This Row],[Permit Submitted Date]]</f>
        <v>0</v>
      </c>
    </row>
    <row r="685" spans="1:14" hidden="1">
      <c r="A685" t="str">
        <f>"Norman"</f>
        <v>Norman</v>
      </c>
      <c r="B685">
        <v>0</v>
      </c>
      <c r="D685">
        <v>1</v>
      </c>
      <c r="E685">
        <v>22</v>
      </c>
      <c r="F685" s="1">
        <v>42404</v>
      </c>
      <c r="G685" s="1">
        <v>42412</v>
      </c>
      <c r="H685">
        <v>5</v>
      </c>
      <c r="I685">
        <v>44</v>
      </c>
      <c r="J685">
        <v>0</v>
      </c>
      <c r="K685">
        <v>35.262937899999997</v>
      </c>
      <c r="L685">
        <v>-97.806161599999996</v>
      </c>
      <c r="M685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685" s="5">
        <f>Table22[[#This Row],[Permit Approval Date]]-Table22[[#This Row],[Permit Submitted Date]]</f>
        <v>0</v>
      </c>
    </row>
    <row r="686" spans="1:14" hidden="1">
      <c r="A686" t="str">
        <f>"Norman"</f>
        <v>Norman</v>
      </c>
      <c r="B686">
        <v>0</v>
      </c>
      <c r="D686">
        <v>1</v>
      </c>
      <c r="E686">
        <v>22</v>
      </c>
      <c r="F686" s="1">
        <v>42405</v>
      </c>
      <c r="G686" s="1">
        <v>42411</v>
      </c>
      <c r="H686">
        <v>8</v>
      </c>
      <c r="I686">
        <v>61.5</v>
      </c>
      <c r="J686">
        <v>0</v>
      </c>
      <c r="K686">
        <v>35.882937899999995</v>
      </c>
      <c r="L686">
        <v>-97.2861616</v>
      </c>
      <c r="M686" s="5">
        <f>ACOS(COS(RADIANS(90-$P$2)) *COS(RADIANS(90-Table2249[[#This Row],[Latitude]])) +SIN(RADIANS(90-$P$2)) *SIN(RADIANS(90-Table2249[[#This Row],[Latitude]])) *COS(RADIANS($Q$2-Table2249[[#This Row],[Longitude]]))) *3958.756</f>
        <v>47.629138186708296</v>
      </c>
      <c r="N686" s="5">
        <f>Table22[[#This Row],[Permit Approval Date]]-Table22[[#This Row],[Permit Submitted Date]]</f>
        <v>0</v>
      </c>
    </row>
    <row r="687" spans="1:14" hidden="1">
      <c r="A687" t="str">
        <f>"Norman"</f>
        <v>Norman</v>
      </c>
      <c r="B687">
        <v>0</v>
      </c>
      <c r="D687">
        <v>1</v>
      </c>
      <c r="E687">
        <v>22</v>
      </c>
      <c r="F687" s="1">
        <v>42410</v>
      </c>
      <c r="G687" s="1">
        <v>42410</v>
      </c>
      <c r="H687">
        <v>6</v>
      </c>
      <c r="I687">
        <v>40</v>
      </c>
      <c r="J687">
        <v>0</v>
      </c>
      <c r="K687">
        <v>35.232937899999996</v>
      </c>
      <c r="L687">
        <v>-97.006161599999999</v>
      </c>
      <c r="M687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87" s="5">
        <f>Table22[[#This Row],[Permit Approval Date]]-Table22[[#This Row],[Permit Submitted Date]]</f>
        <v>5</v>
      </c>
    </row>
    <row r="688" spans="1:14" hidden="1">
      <c r="A688" t="str">
        <f>"Norman"</f>
        <v>Norman</v>
      </c>
      <c r="B688">
        <v>0</v>
      </c>
      <c r="D688">
        <v>1</v>
      </c>
      <c r="E688">
        <v>22</v>
      </c>
      <c r="F688" s="1">
        <v>42453</v>
      </c>
      <c r="G688" s="1">
        <v>42453</v>
      </c>
      <c r="H688">
        <v>6</v>
      </c>
      <c r="I688">
        <v>42</v>
      </c>
      <c r="J688">
        <v>0</v>
      </c>
      <c r="K688">
        <v>34.982937899999996</v>
      </c>
      <c r="L688">
        <v>-97.396161599999999</v>
      </c>
      <c r="M688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688" s="5">
        <f>Table22[[#This Row],[Permit Approval Date]]-Table22[[#This Row],[Permit Submitted Date]]</f>
        <v>0</v>
      </c>
    </row>
    <row r="689" spans="1:14" hidden="1">
      <c r="A689" t="str">
        <f>"Norman"</f>
        <v>Norman</v>
      </c>
      <c r="B689">
        <v>0</v>
      </c>
      <c r="D689">
        <v>1</v>
      </c>
      <c r="E689">
        <v>22</v>
      </c>
      <c r="F689" s="1">
        <v>42487</v>
      </c>
      <c r="G689" s="1">
        <v>42487</v>
      </c>
      <c r="H689">
        <v>13</v>
      </c>
      <c r="I689">
        <v>95</v>
      </c>
      <c r="J689">
        <v>0</v>
      </c>
      <c r="K689">
        <v>35.232937899999996</v>
      </c>
      <c r="L689">
        <v>-97.006161599999999</v>
      </c>
      <c r="M689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689" s="5">
        <f>Table22[[#This Row],[Permit Approval Date]]-Table22[[#This Row],[Permit Submitted Date]]</f>
        <v>12</v>
      </c>
    </row>
    <row r="690" spans="1:14" hidden="1">
      <c r="A690" t="str">
        <f>"Norman"</f>
        <v>Norman</v>
      </c>
      <c r="B690">
        <v>0</v>
      </c>
      <c r="D690">
        <v>1</v>
      </c>
      <c r="E690">
        <v>22</v>
      </c>
      <c r="F690" s="1">
        <v>42521</v>
      </c>
      <c r="G690" s="1">
        <v>42521</v>
      </c>
      <c r="H690">
        <v>15</v>
      </c>
      <c r="I690">
        <v>118</v>
      </c>
      <c r="J690">
        <v>0</v>
      </c>
      <c r="K690">
        <v>34.962937899999993</v>
      </c>
      <c r="L690">
        <v>-97.966161600000007</v>
      </c>
      <c r="M690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690" s="5">
        <f>Table22[[#This Row],[Permit Approval Date]]-Table22[[#This Row],[Permit Submitted Date]]</f>
        <v>0</v>
      </c>
    </row>
    <row r="691" spans="1:14">
      <c r="A691" t="str">
        <f>"Norman"</f>
        <v>Norman</v>
      </c>
      <c r="B691">
        <v>0</v>
      </c>
      <c r="C691">
        <v>1</v>
      </c>
      <c r="D691">
        <v>1</v>
      </c>
      <c r="E691">
        <v>22</v>
      </c>
      <c r="F691" s="1">
        <v>42527</v>
      </c>
      <c r="G691" s="1">
        <v>42530</v>
      </c>
      <c r="H691">
        <v>13</v>
      </c>
      <c r="I691">
        <v>85</v>
      </c>
      <c r="J691">
        <v>9.5</v>
      </c>
      <c r="K691">
        <v>35.192937899999997</v>
      </c>
      <c r="L691">
        <v>-97.396161599999999</v>
      </c>
      <c r="M691" s="5">
        <f>ACOS(COS(RADIANS(90-$P$2)) *COS(RADIANS(90-Table2249[[#This Row],[Latitude]])) +SIN(RADIANS(90-$P$2)) *SIN(RADIANS(90-Table2249[[#This Row],[Latitude]])) *COS(RADIANS($Q$2-Table2249[[#This Row],[Longitude]]))) *3958.756</f>
        <v>2.9897876398657939</v>
      </c>
      <c r="N691" s="5">
        <f>Table22[[#This Row],[Permit Approval Date]]-Table22[[#This Row],[Permit Submitted Date]]</f>
        <v>2</v>
      </c>
    </row>
    <row r="692" spans="1:14" hidden="1">
      <c r="A692" t="str">
        <f>"Norman"</f>
        <v>Norman</v>
      </c>
      <c r="B692">
        <v>0</v>
      </c>
      <c r="D692">
        <v>1</v>
      </c>
      <c r="E692">
        <v>22</v>
      </c>
      <c r="F692" s="1">
        <v>42528</v>
      </c>
      <c r="G692" s="1">
        <v>42528</v>
      </c>
      <c r="H692">
        <v>7</v>
      </c>
      <c r="I692">
        <v>56</v>
      </c>
      <c r="J692">
        <v>0</v>
      </c>
      <c r="K692">
        <v>35.472937899999998</v>
      </c>
      <c r="L692">
        <v>-97.026161599999995</v>
      </c>
      <c r="M692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692" s="5">
        <f>Table22[[#This Row],[Permit Approval Date]]-Table22[[#This Row],[Permit Submitted Date]]</f>
        <v>3</v>
      </c>
    </row>
    <row r="693" spans="1:14" hidden="1">
      <c r="A693" t="str">
        <f>"Norman"</f>
        <v>Norman</v>
      </c>
      <c r="B693">
        <v>0</v>
      </c>
      <c r="D693">
        <v>1</v>
      </c>
      <c r="E693">
        <v>22</v>
      </c>
      <c r="F693" s="1">
        <v>42535</v>
      </c>
      <c r="G693" s="1">
        <v>42542</v>
      </c>
      <c r="H693">
        <v>9</v>
      </c>
      <c r="I693">
        <v>69</v>
      </c>
      <c r="J693">
        <v>0</v>
      </c>
      <c r="K693">
        <v>35.362937899999999</v>
      </c>
      <c r="L693">
        <v>-97.236161600000003</v>
      </c>
      <c r="M693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693" s="5">
        <f>Table22[[#This Row],[Permit Approval Date]]-Table22[[#This Row],[Permit Submitted Date]]</f>
        <v>0</v>
      </c>
    </row>
    <row r="694" spans="1:14" hidden="1">
      <c r="A694" t="str">
        <f>"Norman"</f>
        <v>Norman</v>
      </c>
      <c r="B694">
        <v>0</v>
      </c>
      <c r="D694">
        <v>1</v>
      </c>
      <c r="E694">
        <v>22</v>
      </c>
      <c r="F694" s="1">
        <v>42549</v>
      </c>
      <c r="G694" s="1">
        <v>42552</v>
      </c>
      <c r="H694">
        <v>4</v>
      </c>
      <c r="I694">
        <v>32</v>
      </c>
      <c r="J694">
        <v>0</v>
      </c>
      <c r="K694">
        <v>35.242937899999994</v>
      </c>
      <c r="L694">
        <v>-97.636161600000008</v>
      </c>
      <c r="M694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694" s="5">
        <f>Table22[[#This Row],[Permit Approval Date]]-Table22[[#This Row],[Permit Submitted Date]]</f>
        <v>0</v>
      </c>
    </row>
    <row r="695" spans="1:14" hidden="1">
      <c r="A695" t="str">
        <f>"Norman"</f>
        <v>Norman</v>
      </c>
      <c r="B695">
        <v>0</v>
      </c>
      <c r="D695">
        <v>1</v>
      </c>
      <c r="E695">
        <v>22</v>
      </c>
      <c r="F695" s="1">
        <v>42620</v>
      </c>
      <c r="G695" s="1">
        <v>42629</v>
      </c>
      <c r="H695">
        <v>3</v>
      </c>
      <c r="I695">
        <v>24.229999999999997</v>
      </c>
      <c r="J695">
        <v>0</v>
      </c>
      <c r="K695">
        <v>35.362937899999999</v>
      </c>
      <c r="L695">
        <v>-97.236161600000003</v>
      </c>
      <c r="M695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695" s="5">
        <f>Table22[[#This Row],[Permit Approval Date]]-Table22[[#This Row],[Permit Submitted Date]]</f>
        <v>2</v>
      </c>
    </row>
    <row r="696" spans="1:14" hidden="1">
      <c r="A696" t="str">
        <f>"Norman"</f>
        <v>Norman</v>
      </c>
      <c r="B696">
        <v>0</v>
      </c>
      <c r="D696">
        <v>1</v>
      </c>
      <c r="E696">
        <v>22</v>
      </c>
      <c r="F696" s="1">
        <v>42633</v>
      </c>
      <c r="G696" s="1">
        <v>42641</v>
      </c>
      <c r="H696">
        <v>4</v>
      </c>
      <c r="I696">
        <v>29.95</v>
      </c>
      <c r="J696">
        <v>0</v>
      </c>
      <c r="K696">
        <v>35.092937899999995</v>
      </c>
      <c r="L696">
        <v>-97.336161599999997</v>
      </c>
      <c r="M696" s="5">
        <f>ACOS(COS(RADIANS(90-$P$2)) *COS(RADIANS(90-Table2249[[#This Row],[Latitude]])) +SIN(RADIANS(90-$P$2)) *SIN(RADIANS(90-Table2249[[#This Row],[Latitude]])) *COS(RADIANS($Q$2-Table2249[[#This Row],[Longitude]]))) *3958.756</f>
        <v>10.001978842276545</v>
      </c>
      <c r="N696" s="5">
        <f>Table22[[#This Row],[Permit Approval Date]]-Table22[[#This Row],[Permit Submitted Date]]</f>
        <v>6</v>
      </c>
    </row>
    <row r="697" spans="1:14" hidden="1">
      <c r="A697" t="str">
        <f>"Norman"</f>
        <v>Norman</v>
      </c>
      <c r="B697">
        <v>0</v>
      </c>
      <c r="D697">
        <v>1</v>
      </c>
      <c r="E697">
        <v>22</v>
      </c>
      <c r="F697" s="1">
        <v>42633</v>
      </c>
      <c r="G697" s="1">
        <v>42641</v>
      </c>
      <c r="H697">
        <v>5</v>
      </c>
      <c r="I697">
        <v>23.830000000000002</v>
      </c>
      <c r="J697">
        <v>8.02</v>
      </c>
      <c r="K697">
        <v>35.192937899999997</v>
      </c>
      <c r="L697">
        <v>-97.396161599999999</v>
      </c>
      <c r="M697" s="5">
        <f>ACOS(COS(RADIANS(90-$P$2)) *COS(RADIANS(90-Table2249[[#This Row],[Latitude]])) +SIN(RADIANS(90-$P$2)) *SIN(RADIANS(90-Table2249[[#This Row],[Latitude]])) *COS(RADIANS($Q$2-Table2249[[#This Row],[Longitude]]))) *3958.756</f>
        <v>2.9897876398657939</v>
      </c>
      <c r="N697" s="5">
        <f>Table22[[#This Row],[Permit Approval Date]]-Table22[[#This Row],[Permit Submitted Date]]</f>
        <v>0</v>
      </c>
    </row>
    <row r="698" spans="1:14" hidden="1">
      <c r="A698" t="str">
        <f>"Norman"</f>
        <v>Norman</v>
      </c>
      <c r="B698">
        <v>0</v>
      </c>
      <c r="D698">
        <v>1</v>
      </c>
      <c r="E698">
        <v>22</v>
      </c>
      <c r="F698" s="1">
        <v>42676</v>
      </c>
      <c r="G698" s="1">
        <v>42678</v>
      </c>
      <c r="H698">
        <v>5</v>
      </c>
      <c r="I698">
        <v>40</v>
      </c>
      <c r="J698">
        <v>0</v>
      </c>
      <c r="K698">
        <v>35.062937899999994</v>
      </c>
      <c r="L698">
        <v>-97.446161599999996</v>
      </c>
      <c r="M698" s="5">
        <f>ACOS(COS(RADIANS(90-$P$2)) *COS(RADIANS(90-Table2249[[#This Row],[Latitude]])) +SIN(RADIANS(90-$P$2)) *SIN(RADIANS(90-Table2249[[#This Row],[Latitude]])) *COS(RADIANS($Q$2-Table2249[[#This Row],[Longitude]]))) *3958.756</f>
        <v>9.8894375944299533</v>
      </c>
      <c r="N698" s="5">
        <f>Table22[[#This Row],[Permit Approval Date]]-Table22[[#This Row],[Permit Submitted Date]]</f>
        <v>14</v>
      </c>
    </row>
    <row r="699" spans="1:14" hidden="1">
      <c r="A699" t="str">
        <f>"Norman"</f>
        <v>Norman</v>
      </c>
      <c r="B699">
        <v>0</v>
      </c>
      <c r="D699">
        <v>1</v>
      </c>
      <c r="E699">
        <v>22</v>
      </c>
      <c r="F699" s="1">
        <v>42692</v>
      </c>
      <c r="G699" s="1">
        <v>42692</v>
      </c>
      <c r="H699">
        <v>4</v>
      </c>
      <c r="I699">
        <v>35.369999999999997</v>
      </c>
      <c r="J699">
        <v>0</v>
      </c>
      <c r="K699">
        <v>34.902937899999998</v>
      </c>
      <c r="L699">
        <v>-97.886161600000008</v>
      </c>
      <c r="M699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699" s="5">
        <f>Table22[[#This Row],[Permit Approval Date]]-Table22[[#This Row],[Permit Submitted Date]]</f>
        <v>11</v>
      </c>
    </row>
    <row r="700" spans="1:14" hidden="1">
      <c r="A700" t="str">
        <f>"Norman"</f>
        <v>Norman</v>
      </c>
      <c r="B700">
        <v>0</v>
      </c>
      <c r="D700">
        <v>1</v>
      </c>
      <c r="E700">
        <v>22</v>
      </c>
      <c r="F700" s="1">
        <v>42706</v>
      </c>
      <c r="G700" s="1">
        <v>42706</v>
      </c>
      <c r="H700">
        <v>7</v>
      </c>
      <c r="I700">
        <v>50.78</v>
      </c>
      <c r="J700">
        <v>0</v>
      </c>
      <c r="K700">
        <v>35.102937899999993</v>
      </c>
      <c r="L700">
        <v>-97.756161599999999</v>
      </c>
      <c r="M700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700" s="5">
        <f>Table22[[#This Row],[Permit Approval Date]]-Table22[[#This Row],[Permit Submitted Date]]</f>
        <v>0</v>
      </c>
    </row>
    <row r="701" spans="1:14">
      <c r="A701" t="str">
        <f>"Norman"</f>
        <v>Norman</v>
      </c>
      <c r="B701">
        <v>0</v>
      </c>
      <c r="C701">
        <v>1</v>
      </c>
      <c r="D701">
        <v>1</v>
      </c>
      <c r="E701">
        <v>22</v>
      </c>
      <c r="F701" s="1">
        <v>42706</v>
      </c>
      <c r="G701" s="1">
        <v>42706</v>
      </c>
      <c r="H701">
        <v>17</v>
      </c>
      <c r="I701">
        <v>122.59</v>
      </c>
      <c r="J701">
        <v>10.32</v>
      </c>
      <c r="K701">
        <v>35.102937899999993</v>
      </c>
      <c r="L701">
        <v>-97.756161599999999</v>
      </c>
      <c r="M701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701" s="5">
        <f>Table22[[#This Row],[Permit Approval Date]]-Table22[[#This Row],[Permit Submitted Date]]</f>
        <v>11</v>
      </c>
    </row>
    <row r="702" spans="1:14" hidden="1">
      <c r="A702" t="str">
        <f>"Norman"</f>
        <v>Norman</v>
      </c>
      <c r="B702">
        <v>0</v>
      </c>
      <c r="D702">
        <v>1</v>
      </c>
      <c r="E702">
        <v>22</v>
      </c>
      <c r="F702" s="1">
        <v>42747</v>
      </c>
      <c r="G702" s="1">
        <v>42754</v>
      </c>
      <c r="H702">
        <v>8</v>
      </c>
      <c r="I702">
        <v>69.36999999999999</v>
      </c>
      <c r="J702">
        <v>0</v>
      </c>
      <c r="K702">
        <v>35.482937899999996</v>
      </c>
      <c r="L702">
        <v>-97.206161600000001</v>
      </c>
      <c r="M702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702" s="5">
        <f>Table22[[#This Row],[Permit Approval Date]]-Table22[[#This Row],[Permit Submitted Date]]</f>
        <v>3</v>
      </c>
    </row>
    <row r="703" spans="1:14" hidden="1">
      <c r="A703" t="str">
        <f>"Norman"</f>
        <v>Norman</v>
      </c>
      <c r="B703">
        <v>0</v>
      </c>
      <c r="D703">
        <v>1</v>
      </c>
      <c r="E703">
        <v>22</v>
      </c>
      <c r="F703" s="1">
        <v>42765</v>
      </c>
      <c r="G703" s="1">
        <v>42772</v>
      </c>
      <c r="H703">
        <v>5</v>
      </c>
      <c r="I703">
        <v>41.91</v>
      </c>
      <c r="J703">
        <v>0</v>
      </c>
      <c r="K703">
        <v>35.222937899999998</v>
      </c>
      <c r="L703">
        <v>-97.486161600000003</v>
      </c>
      <c r="M703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703" s="5">
        <f>Table22[[#This Row],[Permit Approval Date]]-Table22[[#This Row],[Permit Submitted Date]]</f>
        <v>0</v>
      </c>
    </row>
    <row r="704" spans="1:14" hidden="1">
      <c r="A704" t="str">
        <f>"Norman"</f>
        <v>Norman</v>
      </c>
      <c r="B704">
        <v>0</v>
      </c>
      <c r="D704">
        <v>1</v>
      </c>
      <c r="E704">
        <v>22</v>
      </c>
      <c r="F704" s="1">
        <v>42782</v>
      </c>
      <c r="G704" s="1">
        <v>42782</v>
      </c>
      <c r="H704">
        <v>6</v>
      </c>
      <c r="I704">
        <v>52.18</v>
      </c>
      <c r="J704">
        <v>2.33</v>
      </c>
      <c r="K704">
        <v>35.232937899999996</v>
      </c>
      <c r="L704">
        <v>-97.006161599999999</v>
      </c>
      <c r="M704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704" s="5">
        <f>Table22[[#This Row],[Permit Approval Date]]-Table22[[#This Row],[Permit Submitted Date]]</f>
        <v>0</v>
      </c>
    </row>
    <row r="705" spans="1:14" hidden="1">
      <c r="A705" t="str">
        <f>"Norman"</f>
        <v>Norman</v>
      </c>
      <c r="B705">
        <v>0</v>
      </c>
      <c r="D705">
        <v>1</v>
      </c>
      <c r="E705">
        <v>22</v>
      </c>
      <c r="F705" s="1">
        <v>42811</v>
      </c>
      <c r="G705" s="1">
        <v>42814</v>
      </c>
      <c r="H705">
        <v>5</v>
      </c>
      <c r="I705">
        <v>44.8</v>
      </c>
      <c r="J705">
        <v>0</v>
      </c>
      <c r="K705">
        <v>35.152937899999998</v>
      </c>
      <c r="L705">
        <v>-97.236161600000003</v>
      </c>
      <c r="M705" s="5">
        <f>ACOS(COS(RADIANS(90-$P$2)) *COS(RADIANS(90-Table2249[[#This Row],[Latitude]])) +SIN(RADIANS(90-$P$2)) *SIN(RADIANS(90-Table2249[[#This Row],[Latitude]])) *COS(RADIANS($Q$2-Table2249[[#This Row],[Longitude]]))) *3958.756</f>
        <v>12.439282911481813</v>
      </c>
      <c r="N705" s="5">
        <f>Table22[[#This Row],[Permit Approval Date]]-Table22[[#This Row],[Permit Submitted Date]]</f>
        <v>0</v>
      </c>
    </row>
    <row r="706" spans="1:14" hidden="1">
      <c r="A706" t="str">
        <f>"Norman"</f>
        <v>Norman</v>
      </c>
      <c r="B706">
        <v>0</v>
      </c>
      <c r="D706">
        <v>1</v>
      </c>
      <c r="E706">
        <v>22</v>
      </c>
      <c r="F706" s="1">
        <v>42817</v>
      </c>
      <c r="G706" s="1">
        <v>42824</v>
      </c>
      <c r="H706">
        <v>3</v>
      </c>
      <c r="I706">
        <v>27.38</v>
      </c>
      <c r="J706">
        <v>0</v>
      </c>
      <c r="K706">
        <v>35.602937899999993</v>
      </c>
      <c r="L706">
        <v>-97.686161600000005</v>
      </c>
      <c r="M706" s="5">
        <f>ACOS(COS(RADIANS(90-$P$2)) *COS(RADIANS(90-Table2249[[#This Row],[Latitude]])) +SIN(RADIANS(90-$P$2)) *SIN(RADIANS(90-Table2249[[#This Row],[Latitude]])) *COS(RADIANS($Q$2-Table2249[[#This Row],[Longitude]]))) *3958.756</f>
        <v>30.559712201892509</v>
      </c>
      <c r="N706" s="5">
        <f>Table22[[#This Row],[Permit Approval Date]]-Table22[[#This Row],[Permit Submitted Date]]</f>
        <v>0</v>
      </c>
    </row>
    <row r="707" spans="1:14">
      <c r="A707" t="str">
        <f>"Norman"</f>
        <v>Norman</v>
      </c>
      <c r="B707">
        <v>1</v>
      </c>
      <c r="C707">
        <v>1</v>
      </c>
      <c r="D707">
        <v>1</v>
      </c>
      <c r="E707">
        <v>22</v>
      </c>
      <c r="F707" s="1">
        <v>42823</v>
      </c>
      <c r="G707" s="1">
        <v>42836</v>
      </c>
      <c r="H707">
        <v>6</v>
      </c>
      <c r="I707">
        <v>36.5</v>
      </c>
      <c r="J707">
        <v>7.77</v>
      </c>
      <c r="K707">
        <v>35.040954999999997</v>
      </c>
      <c r="L707">
        <v>-97.311639999999997</v>
      </c>
      <c r="M707" s="5">
        <f>ACOS(COS(RADIANS(90-$P$2)) *COS(RADIANS(90-Table2249[[#This Row],[Latitude]])) +SIN(RADIANS(90-$P$2)) *SIN(RADIANS(90-Table2249[[#This Row],[Latitude]])) *COS(RADIANS($Q$2-Table2249[[#This Row],[Longitude]]))) *3958.756</f>
        <v>13.723512092077399</v>
      </c>
      <c r="N707" s="5">
        <f>Table22[[#This Row],[Permit Approval Date]]-Table22[[#This Row],[Permit Submitted Date]]</f>
        <v>0</v>
      </c>
    </row>
    <row r="708" spans="1:14" hidden="1">
      <c r="A708" t="str">
        <f>"Norman"</f>
        <v>Norman</v>
      </c>
      <c r="B708">
        <v>0</v>
      </c>
      <c r="D708">
        <v>1</v>
      </c>
      <c r="E708">
        <v>22</v>
      </c>
      <c r="F708" s="1">
        <v>42836</v>
      </c>
      <c r="G708" s="1">
        <v>42836</v>
      </c>
      <c r="H708">
        <v>5</v>
      </c>
      <c r="I708">
        <v>45.34</v>
      </c>
      <c r="J708">
        <v>0</v>
      </c>
      <c r="K708">
        <v>34.902937899999998</v>
      </c>
      <c r="L708">
        <v>-97.886161600000008</v>
      </c>
      <c r="M708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708" s="5">
        <f>Table22[[#This Row],[Permit Approval Date]]-Table22[[#This Row],[Permit Submitted Date]]</f>
        <v>7</v>
      </c>
    </row>
    <row r="709" spans="1:14" hidden="1">
      <c r="A709" t="str">
        <f>"Norman"</f>
        <v>Norman</v>
      </c>
      <c r="B709">
        <v>0</v>
      </c>
      <c r="D709">
        <v>1</v>
      </c>
      <c r="E709">
        <v>22</v>
      </c>
      <c r="F709" s="1">
        <v>42842</v>
      </c>
      <c r="G709" s="1">
        <v>42846</v>
      </c>
      <c r="H709">
        <v>7</v>
      </c>
      <c r="I709">
        <v>52.17</v>
      </c>
      <c r="J709">
        <v>0</v>
      </c>
      <c r="K709">
        <v>35.332937899999997</v>
      </c>
      <c r="L709">
        <v>-97.326161600000006</v>
      </c>
      <c r="M709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709" s="5">
        <f>Table22[[#This Row],[Permit Approval Date]]-Table22[[#This Row],[Permit Submitted Date]]</f>
        <v>0</v>
      </c>
    </row>
    <row r="710" spans="1:14" hidden="1">
      <c r="A710" t="str">
        <f>"Norman"</f>
        <v>Norman</v>
      </c>
      <c r="B710">
        <v>0</v>
      </c>
      <c r="D710">
        <v>1</v>
      </c>
      <c r="E710">
        <v>22</v>
      </c>
      <c r="F710" s="1">
        <v>42846</v>
      </c>
      <c r="G710" s="1">
        <v>42850</v>
      </c>
      <c r="H710">
        <v>3</v>
      </c>
      <c r="I710">
        <v>26.82</v>
      </c>
      <c r="J710">
        <v>0</v>
      </c>
      <c r="K710">
        <v>34.902937899999998</v>
      </c>
      <c r="L710">
        <v>-97.376161600000003</v>
      </c>
      <c r="M710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710" s="5">
        <f>Table22[[#This Row],[Permit Approval Date]]-Table22[[#This Row],[Permit Submitted Date]]</f>
        <v>0</v>
      </c>
    </row>
    <row r="711" spans="1:14" hidden="1">
      <c r="A711" t="str">
        <f>"Norman"</f>
        <v>Norman</v>
      </c>
      <c r="B711">
        <v>1</v>
      </c>
      <c r="D711">
        <v>1</v>
      </c>
      <c r="E711">
        <v>22</v>
      </c>
      <c r="F711" s="1">
        <v>42853</v>
      </c>
      <c r="G711" s="1">
        <v>42867</v>
      </c>
      <c r="H711">
        <v>11</v>
      </c>
      <c r="I711">
        <v>73.66</v>
      </c>
      <c r="J711">
        <v>6.54</v>
      </c>
      <c r="K711">
        <v>35.310557000000003</v>
      </c>
      <c r="L711">
        <v>-97.71018140000001</v>
      </c>
      <c r="M711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711" s="5">
        <f>Table22[[#This Row],[Permit Approval Date]]-Table22[[#This Row],[Permit Submitted Date]]</f>
        <v>0</v>
      </c>
    </row>
    <row r="712" spans="1:14">
      <c r="A712" t="str">
        <f>"Norman"</f>
        <v>Norman</v>
      </c>
      <c r="B712">
        <v>1</v>
      </c>
      <c r="C712">
        <v>1</v>
      </c>
      <c r="D712">
        <v>1</v>
      </c>
      <c r="E712">
        <v>22</v>
      </c>
      <c r="F712" s="1">
        <v>42853</v>
      </c>
      <c r="G712" s="1">
        <v>42860</v>
      </c>
      <c r="H712">
        <v>12</v>
      </c>
      <c r="I712">
        <v>83.559999999999988</v>
      </c>
      <c r="J712">
        <v>10.42</v>
      </c>
      <c r="K712">
        <v>35.210556999999994</v>
      </c>
      <c r="L712">
        <v>-97.610181400000016</v>
      </c>
      <c r="M712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712" s="5">
        <f>Table22[[#This Row],[Permit Approval Date]]-Table22[[#This Row],[Permit Submitted Date]]</f>
        <v>4</v>
      </c>
    </row>
    <row r="713" spans="1:14" hidden="1">
      <c r="A713" t="str">
        <f>"Norman"</f>
        <v>Norman</v>
      </c>
      <c r="B713">
        <v>0</v>
      </c>
      <c r="D713">
        <v>1</v>
      </c>
      <c r="E713">
        <v>22</v>
      </c>
      <c r="F713" s="1">
        <v>42856</v>
      </c>
      <c r="G713" s="1">
        <v>42865</v>
      </c>
      <c r="H713">
        <v>3</v>
      </c>
      <c r="I713">
        <v>21.03</v>
      </c>
      <c r="J713">
        <v>0</v>
      </c>
      <c r="K713">
        <v>35.212937899999993</v>
      </c>
      <c r="L713">
        <v>-97.576161600000006</v>
      </c>
      <c r="M713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713" s="5">
        <f>Table22[[#This Row],[Permit Approval Date]]-Table22[[#This Row],[Permit Submitted Date]]</f>
        <v>1</v>
      </c>
    </row>
    <row r="714" spans="1:14">
      <c r="A714" t="str">
        <f>"Norman"</f>
        <v>Norman</v>
      </c>
      <c r="B714">
        <v>1</v>
      </c>
      <c r="C714">
        <v>1</v>
      </c>
      <c r="D714">
        <v>1</v>
      </c>
      <c r="E714">
        <v>22</v>
      </c>
      <c r="F714" s="1">
        <v>42864</v>
      </c>
      <c r="G714" s="1">
        <v>42873</v>
      </c>
      <c r="H714">
        <v>10</v>
      </c>
      <c r="I714">
        <v>57.269999999999996</v>
      </c>
      <c r="J714">
        <v>8.48</v>
      </c>
      <c r="K714">
        <v>35.203924999999998</v>
      </c>
      <c r="L714">
        <v>-97.459214000000003</v>
      </c>
      <c r="M714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714" s="5">
        <f>Table22[[#This Row],[Permit Approval Date]]-Table22[[#This Row],[Permit Submitted Date]]</f>
        <v>7</v>
      </c>
    </row>
    <row r="715" spans="1:14" hidden="1">
      <c r="A715" t="str">
        <f>"Norman"</f>
        <v>Norman</v>
      </c>
      <c r="B715">
        <v>1</v>
      </c>
      <c r="D715">
        <v>1</v>
      </c>
      <c r="E715">
        <v>22</v>
      </c>
      <c r="F715" s="1">
        <v>42865</v>
      </c>
      <c r="G715" s="1">
        <v>42879</v>
      </c>
      <c r="H715">
        <v>13</v>
      </c>
      <c r="I715">
        <v>85.52</v>
      </c>
      <c r="J715">
        <v>7</v>
      </c>
      <c r="K715">
        <v>35.270556999999997</v>
      </c>
      <c r="L715">
        <v>-97.490181400000012</v>
      </c>
      <c r="M715" s="5">
        <f>ACOS(COS(RADIANS(90-$P$2)) *COS(RADIANS(90-Table2249[[#This Row],[Latitude]])) +SIN(RADIANS(90-$P$2)) *SIN(RADIANS(90-Table2249[[#This Row],[Latitude]])) *COS(RADIANS($Q$2-Table2249[[#This Row],[Longitude]]))) *3958.756</f>
        <v>5.0888713619078683</v>
      </c>
      <c r="N715" s="5">
        <f>Table22[[#This Row],[Permit Approval Date]]-Table22[[#This Row],[Permit Submitted Date]]</f>
        <v>0</v>
      </c>
    </row>
    <row r="716" spans="1:14" hidden="1">
      <c r="A716" t="str">
        <f>"Norman"</f>
        <v>Norman</v>
      </c>
      <c r="B716">
        <v>1</v>
      </c>
      <c r="D716">
        <v>1</v>
      </c>
      <c r="E716">
        <v>22</v>
      </c>
      <c r="F716" s="1">
        <v>42866</v>
      </c>
      <c r="G716" s="1">
        <v>42878</v>
      </c>
      <c r="H716">
        <v>7</v>
      </c>
      <c r="I716">
        <v>44.110000000000007</v>
      </c>
      <c r="J716">
        <v>2.0499999999999998</v>
      </c>
      <c r="K716">
        <v>35.162937899999996</v>
      </c>
      <c r="L716">
        <v>-96.9261616</v>
      </c>
      <c r="M716" s="5">
        <f>ACOS(COS(RADIANS(90-$P$2)) *COS(RADIANS(90-Table2249[[#This Row],[Latitude]])) +SIN(RADIANS(90-$P$2)) *SIN(RADIANS(90-Table2249[[#This Row],[Latitude]])) *COS(RADIANS($Q$2-Table2249[[#This Row],[Longitude]]))) *3958.756</f>
        <v>29.540907678509793</v>
      </c>
      <c r="N716" s="5">
        <f>Table22[[#This Row],[Permit Approval Date]]-Table22[[#This Row],[Permit Submitted Date]]</f>
        <v>2</v>
      </c>
    </row>
    <row r="717" spans="1:14" hidden="1">
      <c r="A717" t="str">
        <f>"Norman"</f>
        <v>Norman</v>
      </c>
      <c r="B717">
        <v>1</v>
      </c>
      <c r="D717">
        <v>1</v>
      </c>
      <c r="E717">
        <v>22</v>
      </c>
      <c r="F717" s="1">
        <v>42866</v>
      </c>
      <c r="G717" s="1">
        <v>42878</v>
      </c>
      <c r="H717">
        <v>7</v>
      </c>
      <c r="I717">
        <v>44.110000000000007</v>
      </c>
      <c r="J717">
        <v>2.0499999999999998</v>
      </c>
      <c r="K717">
        <v>35.162937899999996</v>
      </c>
      <c r="L717">
        <v>-96.9261616</v>
      </c>
      <c r="M717" s="5">
        <f>ACOS(COS(RADIANS(90-$P$2)) *COS(RADIANS(90-Table2249[[#This Row],[Latitude]])) +SIN(RADIANS(90-$P$2)) *SIN(RADIANS(90-Table2249[[#This Row],[Latitude]])) *COS(RADIANS($Q$2-Table2249[[#This Row],[Longitude]]))) *3958.756</f>
        <v>29.540907678509793</v>
      </c>
      <c r="N717" s="5">
        <f>Table22[[#This Row],[Permit Approval Date]]-Table22[[#This Row],[Permit Submitted Date]]</f>
        <v>0</v>
      </c>
    </row>
    <row r="718" spans="1:14" hidden="1">
      <c r="A718" t="str">
        <f>"Norman"</f>
        <v>Norman</v>
      </c>
      <c r="B718">
        <v>0</v>
      </c>
      <c r="D718">
        <v>1</v>
      </c>
      <c r="E718">
        <v>22</v>
      </c>
      <c r="F718" s="1">
        <v>42891</v>
      </c>
      <c r="G718" s="1">
        <v>42891</v>
      </c>
      <c r="H718">
        <v>4</v>
      </c>
      <c r="I718">
        <v>33.5</v>
      </c>
      <c r="J718">
        <v>0</v>
      </c>
      <c r="K718">
        <v>35.232937899999996</v>
      </c>
      <c r="L718">
        <v>-97.006161599999999</v>
      </c>
      <c r="M718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718" s="5">
        <f>Table22[[#This Row],[Permit Approval Date]]-Table22[[#This Row],[Permit Submitted Date]]</f>
        <v>0</v>
      </c>
    </row>
    <row r="719" spans="1:14" hidden="1">
      <c r="A719" t="str">
        <f>"Norman"</f>
        <v>Norman</v>
      </c>
      <c r="B719">
        <v>0</v>
      </c>
      <c r="D719">
        <v>1</v>
      </c>
      <c r="E719">
        <v>22</v>
      </c>
      <c r="F719" s="1">
        <v>42895</v>
      </c>
      <c r="G719" s="1">
        <v>42895</v>
      </c>
      <c r="H719">
        <v>4</v>
      </c>
      <c r="I719">
        <v>36.660000000000004</v>
      </c>
      <c r="J719">
        <v>0</v>
      </c>
      <c r="K719">
        <v>34.902937899999998</v>
      </c>
      <c r="L719">
        <v>-97.886161600000008</v>
      </c>
      <c r="M719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719" s="5">
        <f>Table22[[#This Row],[Permit Approval Date]]-Table22[[#This Row],[Permit Submitted Date]]</f>
        <v>2</v>
      </c>
    </row>
    <row r="720" spans="1:14" hidden="1">
      <c r="A720" t="str">
        <f>"Norman"</f>
        <v>Norman</v>
      </c>
      <c r="B720">
        <v>0</v>
      </c>
      <c r="D720">
        <v>1</v>
      </c>
      <c r="E720">
        <v>22</v>
      </c>
      <c r="F720" s="1">
        <v>42899</v>
      </c>
      <c r="G720" s="1">
        <v>42915</v>
      </c>
      <c r="H720">
        <v>4</v>
      </c>
      <c r="I720">
        <v>31.869999999999997</v>
      </c>
      <c r="J720">
        <v>0</v>
      </c>
      <c r="K720">
        <v>35.352937899999993</v>
      </c>
      <c r="L720">
        <v>-97.196161599999996</v>
      </c>
      <c r="M720" s="5">
        <f>ACOS(COS(RADIANS(90-$P$2)) *COS(RADIANS(90-Table2249[[#This Row],[Latitude]])) +SIN(RADIANS(90-$P$2)) *SIN(RADIANS(90-Table2249[[#This Row],[Latitude]])) *COS(RADIANS($Q$2-Table2249[[#This Row],[Longitude]]))) *3958.756</f>
        <v>17.393696381103698</v>
      </c>
      <c r="N720" s="5">
        <f>Table22[[#This Row],[Permit Approval Date]]-Table22[[#This Row],[Permit Submitted Date]]</f>
        <v>0</v>
      </c>
    </row>
    <row r="721" spans="1:14" hidden="1">
      <c r="A721" t="str">
        <f>"Norman"</f>
        <v>Norman</v>
      </c>
      <c r="B721">
        <v>1</v>
      </c>
      <c r="D721">
        <v>1</v>
      </c>
      <c r="E721">
        <v>22</v>
      </c>
      <c r="F721" s="1">
        <v>42902</v>
      </c>
      <c r="G721" s="1">
        <v>42902</v>
      </c>
      <c r="H721">
        <v>5</v>
      </c>
      <c r="I721">
        <v>36.410000000000004</v>
      </c>
      <c r="J721">
        <v>0</v>
      </c>
      <c r="K721">
        <v>35.065301499999997</v>
      </c>
      <c r="L721">
        <v>-97.206652800000001</v>
      </c>
      <c r="M721" s="5">
        <f>ACOS(COS(RADIANS(90-$P$2)) *COS(RADIANS(90-Table2249[[#This Row],[Latitude]])) +SIN(RADIANS(90-$P$2)) *SIN(RADIANS(90-Table2249[[#This Row],[Latitude]])) *COS(RADIANS($Q$2-Table2249[[#This Row],[Longitude]]))) *3958.756</f>
        <v>16.686641062063039</v>
      </c>
      <c r="N721" s="5">
        <f>Table22[[#This Row],[Permit Approval Date]]-Table22[[#This Row],[Permit Submitted Date]]</f>
        <v>21</v>
      </c>
    </row>
    <row r="722" spans="1:14" hidden="1">
      <c r="A722" t="str">
        <f>"Norman"</f>
        <v>Norman</v>
      </c>
      <c r="B722">
        <v>0</v>
      </c>
      <c r="D722">
        <v>1</v>
      </c>
      <c r="E722">
        <v>22</v>
      </c>
      <c r="F722" s="1">
        <v>42909</v>
      </c>
      <c r="G722" s="1">
        <v>42909</v>
      </c>
      <c r="H722">
        <v>9</v>
      </c>
      <c r="I722">
        <v>62.99</v>
      </c>
      <c r="J722">
        <v>0</v>
      </c>
      <c r="K722">
        <v>35.102937899999993</v>
      </c>
      <c r="L722">
        <v>-97.756161599999999</v>
      </c>
      <c r="M722" s="5">
        <f>ACOS(COS(RADIANS(90-$P$2)) *COS(RADIANS(90-Table2249[[#This Row],[Latitude]])) +SIN(RADIANS(90-$P$2)) *SIN(RADIANS(90-Table2249[[#This Row],[Latitude]])) *COS(RADIANS($Q$2-Table2249[[#This Row],[Longitude]]))) *3958.756</f>
        <v>18.882438005172606</v>
      </c>
      <c r="N722" s="5">
        <f>Table22[[#This Row],[Permit Approval Date]]-Table22[[#This Row],[Permit Submitted Date]]</f>
        <v>0</v>
      </c>
    </row>
    <row r="723" spans="1:14" hidden="1">
      <c r="A723" t="str">
        <f>"Norman"</f>
        <v>Norman</v>
      </c>
      <c r="B723">
        <v>0</v>
      </c>
      <c r="D723">
        <v>1</v>
      </c>
      <c r="E723">
        <v>22</v>
      </c>
      <c r="F723" s="1">
        <v>42913</v>
      </c>
      <c r="G723" s="1">
        <v>42913</v>
      </c>
      <c r="H723">
        <v>3</v>
      </c>
      <c r="I723">
        <v>31.909999999999997</v>
      </c>
      <c r="J723">
        <v>0</v>
      </c>
      <c r="K723">
        <v>35.162937899999996</v>
      </c>
      <c r="L723">
        <v>-96.9261616</v>
      </c>
      <c r="M723" s="5">
        <f>ACOS(COS(RADIANS(90-$P$2)) *COS(RADIANS(90-Table2249[[#This Row],[Latitude]])) +SIN(RADIANS(90-$P$2)) *SIN(RADIANS(90-Table2249[[#This Row],[Latitude]])) *COS(RADIANS($Q$2-Table2249[[#This Row],[Longitude]]))) *3958.756</f>
        <v>29.540907678509793</v>
      </c>
      <c r="N723" s="5">
        <f>Table22[[#This Row],[Permit Approval Date]]-Table22[[#This Row],[Permit Submitted Date]]</f>
        <v>0</v>
      </c>
    </row>
    <row r="724" spans="1:14" hidden="1">
      <c r="A724" t="str">
        <f>"Norman"</f>
        <v>Norman</v>
      </c>
      <c r="B724">
        <v>0</v>
      </c>
      <c r="D724">
        <v>1</v>
      </c>
      <c r="E724">
        <v>22</v>
      </c>
      <c r="F724" s="1">
        <v>42913</v>
      </c>
      <c r="G724" s="1">
        <v>42921</v>
      </c>
      <c r="H724">
        <v>4</v>
      </c>
      <c r="I724">
        <v>28.770000000000003</v>
      </c>
      <c r="J724">
        <v>0</v>
      </c>
      <c r="K724">
        <v>35.482937899999996</v>
      </c>
      <c r="L724">
        <v>-97.206161600000001</v>
      </c>
      <c r="M724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724" s="5">
        <f>Table22[[#This Row],[Permit Approval Date]]-Table22[[#This Row],[Permit Submitted Date]]</f>
        <v>0</v>
      </c>
    </row>
    <row r="725" spans="1:14" hidden="1">
      <c r="A725" t="str">
        <f>"Norman"</f>
        <v>Norman</v>
      </c>
      <c r="B725">
        <v>0</v>
      </c>
      <c r="D725">
        <v>1</v>
      </c>
      <c r="E725">
        <v>22</v>
      </c>
      <c r="F725" s="1">
        <v>42923</v>
      </c>
      <c r="G725" s="1">
        <v>42923</v>
      </c>
      <c r="H725">
        <v>6</v>
      </c>
      <c r="I725">
        <v>40.76</v>
      </c>
      <c r="J725">
        <v>0</v>
      </c>
      <c r="K725">
        <v>35.362937899999999</v>
      </c>
      <c r="L725">
        <v>-97.116161599999998</v>
      </c>
      <c r="M725" s="5">
        <f>ACOS(COS(RADIANS(90-$P$2)) *COS(RADIANS(90-Table2249[[#This Row],[Latitude]])) +SIN(RADIANS(90-$P$2)) *SIN(RADIANS(90-Table2249[[#This Row],[Latitude]])) *COS(RADIANS($Q$2-Table2249[[#This Row],[Longitude]]))) *3958.756</f>
        <v>21.560319683425128</v>
      </c>
      <c r="N725" s="5">
        <f>Table22[[#This Row],[Permit Approval Date]]-Table22[[#This Row],[Permit Submitted Date]]</f>
        <v>4</v>
      </c>
    </row>
    <row r="726" spans="1:14" hidden="1">
      <c r="A726" t="str">
        <f>"Norman"</f>
        <v>Norman</v>
      </c>
      <c r="B726">
        <v>1</v>
      </c>
      <c r="D726">
        <v>1</v>
      </c>
      <c r="E726">
        <v>22</v>
      </c>
      <c r="F726" s="1">
        <v>42930</v>
      </c>
      <c r="G726" s="1">
        <v>42930</v>
      </c>
      <c r="H726">
        <v>8</v>
      </c>
      <c r="I726">
        <v>63.21</v>
      </c>
      <c r="J726">
        <v>0</v>
      </c>
      <c r="K726">
        <v>35.170954999999999</v>
      </c>
      <c r="L726">
        <v>-97.531639999999996</v>
      </c>
      <c r="M726" s="5">
        <f>ACOS(COS(RADIANS(90-$P$2)) *COS(RADIANS(90-Table2249[[#This Row],[Latitude]])) +SIN(RADIANS(90-$P$2)) *SIN(RADIANS(90-Table2249[[#This Row],[Latitude]])) *COS(RADIANS($Q$2-Table2249[[#This Row],[Longitude]]))) *3958.756</f>
        <v>5.3791098180254622</v>
      </c>
      <c r="N726" s="5">
        <f>Table22[[#This Row],[Permit Approval Date]]-Table22[[#This Row],[Permit Submitted Date]]</f>
        <v>11</v>
      </c>
    </row>
    <row r="727" spans="1:14" hidden="1">
      <c r="A727" t="str">
        <f>"Norman"</f>
        <v>Norman</v>
      </c>
      <c r="B727">
        <v>0</v>
      </c>
      <c r="D727">
        <v>1</v>
      </c>
      <c r="E727">
        <v>22</v>
      </c>
      <c r="F727" s="1">
        <v>42934</v>
      </c>
      <c r="G727" s="1">
        <v>42941</v>
      </c>
      <c r="H727">
        <v>3</v>
      </c>
      <c r="I727">
        <v>29.099999999999998</v>
      </c>
      <c r="J727">
        <v>0</v>
      </c>
      <c r="K727">
        <v>34.902937899999998</v>
      </c>
      <c r="L727">
        <v>-97.376161600000003</v>
      </c>
      <c r="M727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727" s="5">
        <f>Table22[[#This Row],[Permit Approval Date]]-Table22[[#This Row],[Permit Submitted Date]]</f>
        <v>11</v>
      </c>
    </row>
    <row r="728" spans="1:14" hidden="1">
      <c r="A728" t="str">
        <f>"Norman"</f>
        <v>Norman</v>
      </c>
      <c r="B728">
        <v>1</v>
      </c>
      <c r="D728">
        <v>1</v>
      </c>
      <c r="E728">
        <v>22</v>
      </c>
      <c r="F728" s="1">
        <v>42940</v>
      </c>
      <c r="G728" s="1">
        <v>42957</v>
      </c>
      <c r="H728">
        <v>9</v>
      </c>
      <c r="I728">
        <v>68.359999999999985</v>
      </c>
      <c r="J728">
        <v>0</v>
      </c>
      <c r="K728">
        <v>35.572431399999999</v>
      </c>
      <c r="L728">
        <v>-97.563839600000009</v>
      </c>
      <c r="M728" s="5">
        <f>ACOS(COS(RADIANS(90-$P$2)) *COS(RADIANS(90-Table2249[[#This Row],[Latitude]])) +SIN(RADIANS(90-$P$2)) *SIN(RADIANS(90-Table2249[[#This Row],[Latitude]])) *COS(RADIANS($Q$2-Table2249[[#This Row],[Longitude]]))) *3958.756</f>
        <v>26.160153350215055</v>
      </c>
      <c r="N728" s="5">
        <f>Table22[[#This Row],[Permit Approval Date]]-Table22[[#This Row],[Permit Submitted Date]]</f>
        <v>0</v>
      </c>
    </row>
    <row r="729" spans="1:14">
      <c r="A729" t="str">
        <f>"Norman"</f>
        <v>Norman</v>
      </c>
      <c r="B729">
        <v>1</v>
      </c>
      <c r="C729">
        <v>1</v>
      </c>
      <c r="D729">
        <v>2</v>
      </c>
      <c r="E729">
        <v>22</v>
      </c>
      <c r="F729" s="1">
        <v>42943</v>
      </c>
      <c r="G729" s="1">
        <v>42943</v>
      </c>
      <c r="H729">
        <v>14</v>
      </c>
      <c r="I729">
        <v>92.740000000000009</v>
      </c>
      <c r="J729">
        <v>12.219999999999999</v>
      </c>
      <c r="K729">
        <v>35.310557000000003</v>
      </c>
      <c r="L729">
        <v>-97.71018140000001</v>
      </c>
      <c r="M729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729" s="5">
        <f>Table22[[#This Row],[Permit Approval Date]]-Table22[[#This Row],[Permit Submitted Date]]</f>
        <v>0</v>
      </c>
    </row>
    <row r="730" spans="1:14" hidden="1">
      <c r="A730" t="str">
        <f>"Norman"</f>
        <v>Norman</v>
      </c>
      <c r="B730">
        <v>1</v>
      </c>
      <c r="D730">
        <v>1</v>
      </c>
      <c r="E730">
        <v>22</v>
      </c>
      <c r="F730" s="1">
        <v>42948</v>
      </c>
      <c r="G730" s="1">
        <v>42964</v>
      </c>
      <c r="H730">
        <v>10</v>
      </c>
      <c r="I730">
        <v>59.519999999999996</v>
      </c>
      <c r="J730">
        <v>6.63</v>
      </c>
      <c r="K730">
        <v>35.112937899999999</v>
      </c>
      <c r="L730">
        <v>-97.946161599999996</v>
      </c>
      <c r="M730" s="5">
        <f>ACOS(COS(RADIANS(90-$P$2)) *COS(RADIANS(90-Table2249[[#This Row],[Latitude]])) +SIN(RADIANS(90-$P$2)) *SIN(RADIANS(90-Table2249[[#This Row],[Latitude]])) *COS(RADIANS($Q$2-Table2249[[#This Row],[Longitude]]))) *3958.756</f>
        <v>28.942207529288897</v>
      </c>
      <c r="N730" s="5">
        <f>Table22[[#This Row],[Permit Approval Date]]-Table22[[#This Row],[Permit Submitted Date]]</f>
        <v>10</v>
      </c>
    </row>
    <row r="731" spans="1:14" hidden="1">
      <c r="A731" t="str">
        <f>"Norman"</f>
        <v>Norman</v>
      </c>
      <c r="B731">
        <v>1</v>
      </c>
      <c r="D731">
        <v>1</v>
      </c>
      <c r="E731">
        <v>22</v>
      </c>
      <c r="F731" s="1">
        <v>42948</v>
      </c>
      <c r="G731" s="1">
        <v>42964</v>
      </c>
      <c r="H731">
        <v>10</v>
      </c>
      <c r="I731">
        <v>59.519999999999996</v>
      </c>
      <c r="J731">
        <v>6.63</v>
      </c>
      <c r="K731">
        <v>35.112937899999999</v>
      </c>
      <c r="L731">
        <v>-97.946161599999996</v>
      </c>
      <c r="M731" s="5">
        <f>ACOS(COS(RADIANS(90-$P$2)) *COS(RADIANS(90-Table2249[[#This Row],[Latitude]])) +SIN(RADIANS(90-$P$2)) *SIN(RADIANS(90-Table2249[[#This Row],[Latitude]])) *COS(RADIANS($Q$2-Table2249[[#This Row],[Longitude]]))) *3958.756</f>
        <v>28.942207529288897</v>
      </c>
      <c r="N731" s="5">
        <f>Table22[[#This Row],[Permit Approval Date]]-Table22[[#This Row],[Permit Submitted Date]]</f>
        <v>10</v>
      </c>
    </row>
    <row r="732" spans="1:14" hidden="1">
      <c r="A732" t="str">
        <f>"Norman"</f>
        <v>Norman</v>
      </c>
      <c r="B732">
        <v>1</v>
      </c>
      <c r="D732">
        <v>1</v>
      </c>
      <c r="E732">
        <v>22</v>
      </c>
      <c r="F732" s="1">
        <v>42957</v>
      </c>
      <c r="G732" s="1">
        <v>42958</v>
      </c>
      <c r="H732">
        <v>6</v>
      </c>
      <c r="I732">
        <v>51.08</v>
      </c>
      <c r="J732">
        <v>0</v>
      </c>
      <c r="K732">
        <v>35.320954999999998</v>
      </c>
      <c r="L732">
        <v>-97.271640000000005</v>
      </c>
      <c r="M732" s="5">
        <f>ACOS(COS(RADIANS(90-$P$2)) *COS(RADIANS(90-Table2249[[#This Row],[Latitude]])) +SIN(RADIANS(90-$P$2)) *SIN(RADIANS(90-Table2249[[#This Row],[Latitude]])) *COS(RADIANS($Q$2-Table2249[[#This Row],[Longitude]]))) *3958.756</f>
        <v>12.667085104072182</v>
      </c>
      <c r="N732" s="5">
        <f>Table22[[#This Row],[Permit Approval Date]]-Table22[[#This Row],[Permit Submitted Date]]</f>
        <v>0</v>
      </c>
    </row>
    <row r="733" spans="1:14" hidden="1">
      <c r="A733" t="str">
        <f>"Norman"</f>
        <v>Norman</v>
      </c>
      <c r="B733">
        <v>0</v>
      </c>
      <c r="D733">
        <v>1</v>
      </c>
      <c r="E733">
        <v>22</v>
      </c>
      <c r="F733" s="1">
        <v>42977</v>
      </c>
      <c r="G733" s="1">
        <v>42986</v>
      </c>
      <c r="H733">
        <v>8</v>
      </c>
      <c r="I733">
        <v>57.57</v>
      </c>
      <c r="J733">
        <v>0</v>
      </c>
      <c r="K733">
        <v>35.202937899999995</v>
      </c>
      <c r="L733">
        <v>-97.206161600000001</v>
      </c>
      <c r="M733" s="5">
        <f>ACOS(COS(RADIANS(90-$P$2)) *COS(RADIANS(90-Table2249[[#This Row],[Latitude]])) +SIN(RADIANS(90-$P$2)) *SIN(RADIANS(90-Table2249[[#This Row],[Latitude]])) *COS(RADIANS($Q$2-Table2249[[#This Row],[Longitude]]))) *3958.756</f>
        <v>13.577014277156541</v>
      </c>
      <c r="N733" s="5">
        <f>Table22[[#This Row],[Permit Approval Date]]-Table22[[#This Row],[Permit Submitted Date]]</f>
        <v>9</v>
      </c>
    </row>
    <row r="734" spans="1:14" hidden="1">
      <c r="A734" t="str">
        <f>"Norman"</f>
        <v>Norman</v>
      </c>
      <c r="B734">
        <v>0</v>
      </c>
      <c r="D734">
        <v>1</v>
      </c>
      <c r="E734">
        <v>22</v>
      </c>
      <c r="F734" s="1">
        <v>42989</v>
      </c>
      <c r="G734" s="1">
        <v>42989</v>
      </c>
      <c r="H734">
        <v>4</v>
      </c>
      <c r="I734">
        <v>32.880000000000003</v>
      </c>
      <c r="J734">
        <v>3.75</v>
      </c>
      <c r="K734">
        <v>35.472937899999998</v>
      </c>
      <c r="L734">
        <v>-97.026161599999995</v>
      </c>
      <c r="M734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734" s="5">
        <f>Table22[[#This Row],[Permit Approval Date]]-Table22[[#This Row],[Permit Submitted Date]]</f>
        <v>4</v>
      </c>
    </row>
    <row r="735" spans="1:14" hidden="1">
      <c r="A735" t="str">
        <f>"Norman"</f>
        <v>Norman</v>
      </c>
      <c r="B735">
        <v>0</v>
      </c>
      <c r="D735">
        <v>2</v>
      </c>
      <c r="E735">
        <v>22</v>
      </c>
      <c r="F735" s="1">
        <v>43003</v>
      </c>
      <c r="G735" s="1">
        <v>43003</v>
      </c>
      <c r="H735">
        <v>4</v>
      </c>
      <c r="I735">
        <v>40.28</v>
      </c>
      <c r="J735">
        <v>0</v>
      </c>
      <c r="K735">
        <v>34.902937899999998</v>
      </c>
      <c r="L735">
        <v>-97.886161600000008</v>
      </c>
      <c r="M735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735" s="5">
        <f>Table22[[#This Row],[Permit Approval Date]]-Table22[[#This Row],[Permit Submitted Date]]</f>
        <v>7</v>
      </c>
    </row>
    <row r="736" spans="1:14" hidden="1">
      <c r="A736" t="str">
        <f>"Norman"</f>
        <v>Norman</v>
      </c>
      <c r="B736">
        <v>1</v>
      </c>
      <c r="D736">
        <v>1</v>
      </c>
      <c r="E736">
        <v>22</v>
      </c>
      <c r="F736" s="1">
        <v>43004</v>
      </c>
      <c r="G736" s="1">
        <v>43005</v>
      </c>
      <c r="H736">
        <v>6</v>
      </c>
      <c r="I736">
        <v>52.84</v>
      </c>
      <c r="J736">
        <v>0</v>
      </c>
      <c r="K736">
        <v>35.233924999999999</v>
      </c>
      <c r="L736">
        <v>-97.269214000000005</v>
      </c>
      <c r="M736" s="5">
        <f>ACOS(COS(RADIANS(90-$P$2)) *COS(RADIANS(90-Table2249[[#This Row],[Latitude]])) +SIN(RADIANS(90-$P$2)) *SIN(RADIANS(90-Table2249[[#This Row],[Latitude]])) *COS(RADIANS($Q$2-Table2249[[#This Row],[Longitude]]))) *3958.756</f>
        <v>10.196972675987457</v>
      </c>
      <c r="N736" s="5">
        <f>Table22[[#This Row],[Permit Approval Date]]-Table22[[#This Row],[Permit Submitted Date]]</f>
        <v>0</v>
      </c>
    </row>
    <row r="737" spans="1:14" hidden="1">
      <c r="A737" t="str">
        <f>"Norman"</f>
        <v>Norman</v>
      </c>
      <c r="B737">
        <v>1</v>
      </c>
      <c r="D737">
        <v>1</v>
      </c>
      <c r="E737">
        <v>22</v>
      </c>
      <c r="F737" s="1">
        <v>43005</v>
      </c>
      <c r="G737" s="1">
        <v>43018</v>
      </c>
      <c r="H737">
        <v>6</v>
      </c>
      <c r="I737">
        <v>50.95</v>
      </c>
      <c r="J737">
        <v>0</v>
      </c>
      <c r="K737">
        <v>35.198142000000004</v>
      </c>
      <c r="L737">
        <v>-97.395610999999988</v>
      </c>
      <c r="M737" s="5">
        <f>ACOS(COS(RADIANS(90-$P$2)) *COS(RADIANS(90-Table2249[[#This Row],[Latitude]])) +SIN(RADIANS(90-$P$2)) *SIN(RADIANS(90-Table2249[[#This Row],[Latitude]])) *COS(RADIANS($Q$2-Table2249[[#This Row],[Longitude]]))) *3958.756</f>
        <v>2.931419758170823</v>
      </c>
      <c r="N737" s="5">
        <f>Table22[[#This Row],[Permit Approval Date]]-Table22[[#This Row],[Permit Submitted Date]]</f>
        <v>0</v>
      </c>
    </row>
    <row r="738" spans="1:14">
      <c r="A738" t="str">
        <f>"Norman"</f>
        <v>Norman</v>
      </c>
      <c r="B738">
        <v>1</v>
      </c>
      <c r="C738">
        <v>1</v>
      </c>
      <c r="D738">
        <v>1</v>
      </c>
      <c r="E738">
        <v>22</v>
      </c>
      <c r="F738" s="1">
        <v>43006</v>
      </c>
      <c r="G738" s="1">
        <v>43025</v>
      </c>
      <c r="H738">
        <v>5</v>
      </c>
      <c r="I738">
        <v>38.75</v>
      </c>
      <c r="J738">
        <v>17.75</v>
      </c>
      <c r="K738">
        <v>35.200296100000003</v>
      </c>
      <c r="L738">
        <v>-97.456200200000012</v>
      </c>
      <c r="M738" s="5">
        <f>ACOS(COS(RADIANS(90-$P$2)) *COS(RADIANS(90-Table2249[[#This Row],[Latitude]])) +SIN(RADIANS(90-$P$2)) *SIN(RADIANS(90-Table2249[[#This Row],[Latitude]])) *COS(RADIANS($Q$2-Table2249[[#This Row],[Longitude]]))) *3958.756</f>
        <v>0.67208451015404147</v>
      </c>
      <c r="N738" s="5">
        <f>Table22[[#This Row],[Permit Approval Date]]-Table22[[#This Row],[Permit Submitted Date]]</f>
        <v>0</v>
      </c>
    </row>
    <row r="739" spans="1:14" hidden="1">
      <c r="A739" t="str">
        <f>"Norman"</f>
        <v>Norman</v>
      </c>
      <c r="B739">
        <v>1</v>
      </c>
      <c r="D739">
        <v>2</v>
      </c>
      <c r="E739">
        <v>22</v>
      </c>
      <c r="F739" s="1">
        <v>43006</v>
      </c>
      <c r="G739" s="1">
        <v>43006</v>
      </c>
      <c r="H739">
        <v>10</v>
      </c>
      <c r="I739">
        <v>63.75</v>
      </c>
      <c r="J739">
        <v>5.0199999999999996</v>
      </c>
      <c r="K739">
        <v>35.180556999999993</v>
      </c>
      <c r="L739">
        <v>-97.540181399999994</v>
      </c>
      <c r="M739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739" s="5">
        <f>Table22[[#This Row],[Permit Approval Date]]-Table22[[#This Row],[Permit Submitted Date]]</f>
        <v>4</v>
      </c>
    </row>
    <row r="740" spans="1:14">
      <c r="A740" t="str">
        <f>"Norman"</f>
        <v>Norman</v>
      </c>
      <c r="B740">
        <v>1</v>
      </c>
      <c r="C740">
        <v>1</v>
      </c>
      <c r="D740">
        <v>1</v>
      </c>
      <c r="E740">
        <v>22</v>
      </c>
      <c r="F740" s="1">
        <v>43013</v>
      </c>
      <c r="G740" s="1">
        <v>43026</v>
      </c>
      <c r="H740">
        <v>9</v>
      </c>
      <c r="I740">
        <v>47.109999999999992</v>
      </c>
      <c r="J740">
        <v>19.97</v>
      </c>
      <c r="K740">
        <v>35.115773100000006</v>
      </c>
      <c r="L740">
        <v>-97.674911899999998</v>
      </c>
      <c r="M740" s="5">
        <f>ACOS(COS(RADIANS(90-$P$2)) *COS(RADIANS(90-Table2249[[#This Row],[Latitude]])) +SIN(RADIANS(90-$P$2)) *SIN(RADIANS(90-Table2249[[#This Row],[Latitude]])) *COS(RADIANS($Q$2-Table2249[[#This Row],[Longitude]]))) *3958.756</f>
        <v>14.325346708328922</v>
      </c>
      <c r="N740" s="5">
        <f>Table22[[#This Row],[Permit Approval Date]]-Table22[[#This Row],[Permit Submitted Date]]</f>
        <v>0</v>
      </c>
    </row>
    <row r="741" spans="1:14" hidden="1">
      <c r="A741" t="str">
        <f>"Norman"</f>
        <v>Norman</v>
      </c>
      <c r="B741">
        <v>0</v>
      </c>
      <c r="D741">
        <v>1</v>
      </c>
      <c r="E741">
        <v>22</v>
      </c>
      <c r="F741" s="1">
        <v>43025</v>
      </c>
      <c r="G741" s="1">
        <v>43025</v>
      </c>
      <c r="H741">
        <v>4</v>
      </c>
      <c r="I741">
        <v>42.269999999999996</v>
      </c>
      <c r="J741">
        <v>0</v>
      </c>
      <c r="K741">
        <v>35.232937899999996</v>
      </c>
      <c r="L741">
        <v>-97.006161599999999</v>
      </c>
      <c r="M741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741" s="5">
        <f>Table22[[#This Row],[Permit Approval Date]]-Table22[[#This Row],[Permit Submitted Date]]</f>
        <v>0</v>
      </c>
    </row>
    <row r="742" spans="1:14" hidden="1">
      <c r="A742" t="str">
        <f>"Norman"</f>
        <v>Norman</v>
      </c>
      <c r="B742">
        <v>0</v>
      </c>
      <c r="D742">
        <v>1</v>
      </c>
      <c r="E742">
        <v>22</v>
      </c>
      <c r="F742" s="1">
        <v>43028</v>
      </c>
      <c r="G742" s="1">
        <v>43049</v>
      </c>
      <c r="H742">
        <v>6</v>
      </c>
      <c r="I742">
        <v>48.31</v>
      </c>
      <c r="J742">
        <v>0</v>
      </c>
      <c r="K742">
        <v>35.332937899999997</v>
      </c>
      <c r="L742">
        <v>-97.326161600000006</v>
      </c>
      <c r="M742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742" s="5">
        <f>Table22[[#This Row],[Permit Approval Date]]-Table22[[#This Row],[Permit Submitted Date]]</f>
        <v>10</v>
      </c>
    </row>
    <row r="743" spans="1:14" hidden="1">
      <c r="A743" t="str">
        <f>"Norman"</f>
        <v>Norman</v>
      </c>
      <c r="B743">
        <v>0</v>
      </c>
      <c r="D743">
        <v>1</v>
      </c>
      <c r="E743">
        <v>22</v>
      </c>
      <c r="F743" s="1">
        <v>43032</v>
      </c>
      <c r="G743" s="1">
        <v>43035</v>
      </c>
      <c r="H743">
        <v>5</v>
      </c>
      <c r="I743">
        <v>42.16</v>
      </c>
      <c r="J743">
        <v>0</v>
      </c>
      <c r="K743">
        <v>35.212937899999993</v>
      </c>
      <c r="L743">
        <v>-97.576161600000006</v>
      </c>
      <c r="M743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743" s="5">
        <f>Table22[[#This Row],[Permit Approval Date]]-Table22[[#This Row],[Permit Submitted Date]]</f>
        <v>3</v>
      </c>
    </row>
    <row r="744" spans="1:14" hidden="1">
      <c r="A744" t="str">
        <f>"Norman"</f>
        <v>Norman</v>
      </c>
      <c r="B744">
        <v>0</v>
      </c>
      <c r="D744">
        <v>1</v>
      </c>
      <c r="E744">
        <v>22</v>
      </c>
      <c r="F744" s="1">
        <v>43035</v>
      </c>
      <c r="G744" s="1">
        <v>43045</v>
      </c>
      <c r="H744">
        <v>7</v>
      </c>
      <c r="I744">
        <v>50.92</v>
      </c>
      <c r="J744">
        <v>0</v>
      </c>
      <c r="K744">
        <v>35.482937899999996</v>
      </c>
      <c r="L744">
        <v>-97.206161600000001</v>
      </c>
      <c r="M744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744" s="5">
        <f>Table22[[#This Row],[Permit Approval Date]]-Table22[[#This Row],[Permit Submitted Date]]</f>
        <v>7</v>
      </c>
    </row>
    <row r="745" spans="1:14" hidden="1">
      <c r="A745" t="str">
        <f>"Norman"</f>
        <v>Norman</v>
      </c>
      <c r="B745">
        <v>1</v>
      </c>
      <c r="D745">
        <v>1</v>
      </c>
      <c r="E745">
        <v>22</v>
      </c>
      <c r="F745" s="1">
        <v>43041</v>
      </c>
      <c r="G745" s="1">
        <v>43041</v>
      </c>
      <c r="H745">
        <v>8</v>
      </c>
      <c r="I745">
        <v>61.74</v>
      </c>
      <c r="J745">
        <v>0</v>
      </c>
      <c r="K745">
        <v>35.315345200000003</v>
      </c>
      <c r="L745">
        <v>-97.104357899999997</v>
      </c>
      <c r="M745" s="5">
        <f>ACOS(COS(RADIANS(90-$P$2)) *COS(RADIANS(90-Table2249[[#This Row],[Latitude]])) +SIN(RADIANS(90-$P$2)) *SIN(RADIANS(90-Table2249[[#This Row],[Latitude]])) *COS(RADIANS($Q$2-Table2249[[#This Row],[Longitude]]))) *3958.756</f>
        <v>20.73299011149086</v>
      </c>
      <c r="N745" s="5">
        <f>Table22[[#This Row],[Permit Approval Date]]-Table22[[#This Row],[Permit Submitted Date]]</f>
        <v>3</v>
      </c>
    </row>
    <row r="746" spans="1:14" hidden="1">
      <c r="A746" t="str">
        <f>"Norman"</f>
        <v>Norman</v>
      </c>
      <c r="B746">
        <v>0</v>
      </c>
      <c r="D746">
        <v>1</v>
      </c>
      <c r="E746">
        <v>22</v>
      </c>
      <c r="F746" s="1">
        <v>43042</v>
      </c>
      <c r="G746" s="1">
        <v>43047</v>
      </c>
      <c r="H746">
        <v>7</v>
      </c>
      <c r="I746">
        <v>51.97</v>
      </c>
      <c r="J746">
        <v>0</v>
      </c>
      <c r="K746">
        <v>35.162937899999996</v>
      </c>
      <c r="L746">
        <v>-97.446161599999996</v>
      </c>
      <c r="M746" s="5">
        <f>ACOS(COS(RADIANS(90-$P$2)) *COS(RADIANS(90-Table2249[[#This Row],[Latitude]])) +SIN(RADIANS(90-$P$2)) *SIN(RADIANS(90-Table2249[[#This Row],[Latitude]])) *COS(RADIANS($Q$2-Table2249[[#This Row],[Longitude]]))) *3958.756</f>
        <v>2.980183107586265</v>
      </c>
      <c r="N746" s="5">
        <f>Table22[[#This Row],[Permit Approval Date]]-Table22[[#This Row],[Permit Submitted Date]]</f>
        <v>8</v>
      </c>
    </row>
    <row r="747" spans="1:14" hidden="1">
      <c r="A747" t="str">
        <f>"Norman"</f>
        <v>Norman</v>
      </c>
      <c r="B747">
        <v>0</v>
      </c>
      <c r="D747">
        <v>1</v>
      </c>
      <c r="E747">
        <v>22</v>
      </c>
      <c r="F747" s="1">
        <v>43045</v>
      </c>
      <c r="G747" s="1">
        <v>43048</v>
      </c>
      <c r="H747">
        <v>17</v>
      </c>
      <c r="I747">
        <v>70.139999999999986</v>
      </c>
      <c r="J747">
        <v>0</v>
      </c>
      <c r="K747">
        <v>35.352937899999993</v>
      </c>
      <c r="L747">
        <v>-97.196161599999996</v>
      </c>
      <c r="M747" s="5">
        <f>ACOS(COS(RADIANS(90-$P$2)) *COS(RADIANS(90-Table2249[[#This Row],[Latitude]])) +SIN(RADIANS(90-$P$2)) *SIN(RADIANS(90-Table2249[[#This Row],[Latitude]])) *COS(RADIANS($Q$2-Table2249[[#This Row],[Longitude]]))) *3958.756</f>
        <v>17.393696381103698</v>
      </c>
      <c r="N747" s="5">
        <f>Table22[[#This Row],[Permit Approval Date]]-Table22[[#This Row],[Permit Submitted Date]]</f>
        <v>5</v>
      </c>
    </row>
    <row r="748" spans="1:14" hidden="1">
      <c r="A748" t="str">
        <f>"Norman"</f>
        <v>Norman</v>
      </c>
      <c r="B748">
        <v>0</v>
      </c>
      <c r="D748">
        <v>1</v>
      </c>
      <c r="E748">
        <v>22</v>
      </c>
      <c r="F748" s="1">
        <v>43046</v>
      </c>
      <c r="G748" s="1">
        <v>43047</v>
      </c>
      <c r="H748">
        <v>4</v>
      </c>
      <c r="I748">
        <v>26.12</v>
      </c>
      <c r="J748">
        <v>0</v>
      </c>
      <c r="K748">
        <v>35.082937899999997</v>
      </c>
      <c r="L748">
        <v>-97.616161599999998</v>
      </c>
      <c r="M748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748" s="5">
        <f>Table22[[#This Row],[Permit Approval Date]]-Table22[[#This Row],[Permit Submitted Date]]</f>
        <v>6</v>
      </c>
    </row>
    <row r="749" spans="1:14" hidden="1">
      <c r="A749" t="str">
        <f>"Norman"</f>
        <v>Norman</v>
      </c>
      <c r="B749">
        <v>1</v>
      </c>
      <c r="D749">
        <v>1</v>
      </c>
      <c r="E749">
        <v>22</v>
      </c>
      <c r="F749" s="1">
        <v>43052</v>
      </c>
      <c r="G749" s="1">
        <v>43052</v>
      </c>
      <c r="H749">
        <v>11</v>
      </c>
      <c r="I749">
        <v>108.13000000000001</v>
      </c>
      <c r="J749">
        <v>6.5</v>
      </c>
      <c r="K749">
        <v>34.583205599999999</v>
      </c>
      <c r="L749">
        <v>-97.178782400000003</v>
      </c>
      <c r="M749" s="5">
        <f>ACOS(COS(RADIANS(90-$P$2)) *COS(RADIANS(90-Table2249[[#This Row],[Latitude]])) +SIN(RADIANS(90-$P$2)) *SIN(RADIANS(90-Table2249[[#This Row],[Latitude]])) *COS(RADIANS($Q$2-Table2249[[#This Row],[Longitude]]))) *3958.756</f>
        <v>45.633899465568618</v>
      </c>
      <c r="N749" s="5">
        <f>Table22[[#This Row],[Permit Approval Date]]-Table22[[#This Row],[Permit Submitted Date]]</f>
        <v>5</v>
      </c>
    </row>
    <row r="750" spans="1:14" hidden="1">
      <c r="A750" t="str">
        <f>"Norman"</f>
        <v>Norman</v>
      </c>
      <c r="B750">
        <v>1</v>
      </c>
      <c r="D750">
        <v>1</v>
      </c>
      <c r="E750">
        <v>22</v>
      </c>
      <c r="F750" s="1">
        <v>43053</v>
      </c>
      <c r="G750" s="1">
        <v>43067</v>
      </c>
      <c r="H750">
        <v>10</v>
      </c>
      <c r="I750">
        <v>75.47</v>
      </c>
      <c r="J750">
        <v>0</v>
      </c>
      <c r="K750">
        <v>35.173621400000002</v>
      </c>
      <c r="L750">
        <v>-97.419232199999996</v>
      </c>
      <c r="M750" s="5">
        <f>ACOS(COS(RADIANS(90-$P$2)) *COS(RADIANS(90-Table2249[[#This Row],[Latitude]])) +SIN(RADIANS(90-$P$2)) *SIN(RADIANS(90-Table2249[[#This Row],[Latitude]])) *COS(RADIANS($Q$2-Table2249[[#This Row],[Longitude]]))) *3958.756</f>
        <v>2.723531371916752</v>
      </c>
      <c r="N750" s="5">
        <f>Table22[[#This Row],[Permit Approval Date]]-Table22[[#This Row],[Permit Submitted Date]]</f>
        <v>0</v>
      </c>
    </row>
    <row r="751" spans="1:14" hidden="1">
      <c r="A751" t="str">
        <f>"Norman"</f>
        <v>Norman</v>
      </c>
      <c r="B751">
        <v>0</v>
      </c>
      <c r="D751">
        <v>1</v>
      </c>
      <c r="E751">
        <v>22</v>
      </c>
      <c r="F751" s="1">
        <v>43053</v>
      </c>
      <c r="G751" s="1">
        <v>43073</v>
      </c>
      <c r="H751">
        <v>7</v>
      </c>
      <c r="I751">
        <v>49.07</v>
      </c>
      <c r="J751">
        <v>0</v>
      </c>
      <c r="K751">
        <v>35.482937899999996</v>
      </c>
      <c r="L751">
        <v>-97.206161600000001</v>
      </c>
      <c r="M751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751" s="5">
        <f>Table22[[#This Row],[Permit Approval Date]]-Table22[[#This Row],[Permit Submitted Date]]</f>
        <v>0</v>
      </c>
    </row>
    <row r="752" spans="1:14" hidden="1">
      <c r="A752" t="str">
        <f>"Norman"</f>
        <v>Norman</v>
      </c>
      <c r="B752">
        <v>1</v>
      </c>
      <c r="D752">
        <v>1</v>
      </c>
      <c r="E752">
        <v>22</v>
      </c>
      <c r="F752" s="1">
        <v>43053</v>
      </c>
      <c r="G752" s="1">
        <v>43053</v>
      </c>
      <c r="H752">
        <v>9</v>
      </c>
      <c r="I752">
        <v>48.73</v>
      </c>
      <c r="J752">
        <v>3.35</v>
      </c>
      <c r="K752">
        <v>35.210556999999994</v>
      </c>
      <c r="L752">
        <v>-97.610181400000016</v>
      </c>
      <c r="M752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752" s="5">
        <f>Table22[[#This Row],[Permit Approval Date]]-Table22[[#This Row],[Permit Submitted Date]]</f>
        <v>5</v>
      </c>
    </row>
    <row r="753" spans="1:14" hidden="1">
      <c r="A753" t="str">
        <f>"Norman"</f>
        <v>Norman</v>
      </c>
      <c r="B753">
        <v>1</v>
      </c>
      <c r="D753">
        <v>1</v>
      </c>
      <c r="E753">
        <v>22</v>
      </c>
      <c r="F753" s="1">
        <v>43053</v>
      </c>
      <c r="G753" s="1">
        <v>43053</v>
      </c>
      <c r="H753">
        <v>6</v>
      </c>
      <c r="I753">
        <v>48.309999999999995</v>
      </c>
      <c r="J753">
        <v>0</v>
      </c>
      <c r="K753">
        <v>35.305345200000005</v>
      </c>
      <c r="L753">
        <v>-97.344357899999991</v>
      </c>
      <c r="M753" s="5">
        <f>ACOS(COS(RADIANS(90-$P$2)) *COS(RADIANS(90-Table2249[[#This Row],[Latitude]])) +SIN(RADIANS(90-$P$2)) *SIN(RADIANS(90-Table2249[[#This Row],[Latitude]])) *COS(RADIANS($Q$2-Table2249[[#This Row],[Longitude]]))) *3958.756</f>
        <v>8.963193647309307</v>
      </c>
      <c r="N753" s="5">
        <f>Table22[[#This Row],[Permit Approval Date]]-Table22[[#This Row],[Permit Submitted Date]]</f>
        <v>0</v>
      </c>
    </row>
    <row r="754" spans="1:14" hidden="1">
      <c r="A754" t="str">
        <f>"Norman"</f>
        <v>Norman</v>
      </c>
      <c r="B754">
        <v>1</v>
      </c>
      <c r="D754">
        <v>1</v>
      </c>
      <c r="E754">
        <v>22</v>
      </c>
      <c r="F754" s="1">
        <v>43067</v>
      </c>
      <c r="G754" s="1">
        <v>43067</v>
      </c>
      <c r="H754">
        <v>4</v>
      </c>
      <c r="I754">
        <v>33.089999999999996</v>
      </c>
      <c r="J754">
        <v>4.0199999999999996</v>
      </c>
      <c r="K754">
        <v>35.310557000000003</v>
      </c>
      <c r="L754">
        <v>-97.71018140000001</v>
      </c>
      <c r="M754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754" s="5">
        <f>Table22[[#This Row],[Permit Approval Date]]-Table22[[#This Row],[Permit Submitted Date]]</f>
        <v>0</v>
      </c>
    </row>
    <row r="755" spans="1:14" hidden="1">
      <c r="A755" t="str">
        <f>"Norman"</f>
        <v>Norman</v>
      </c>
      <c r="B755">
        <v>1</v>
      </c>
      <c r="D755">
        <v>1</v>
      </c>
      <c r="E755">
        <v>22</v>
      </c>
      <c r="F755" s="1">
        <v>43069</v>
      </c>
      <c r="G755" s="1">
        <v>43076</v>
      </c>
      <c r="H755">
        <v>5</v>
      </c>
      <c r="I755">
        <v>52.78</v>
      </c>
      <c r="J755">
        <v>0</v>
      </c>
      <c r="K755">
        <v>35.198142000000004</v>
      </c>
      <c r="L755">
        <v>-97.395610999999988</v>
      </c>
      <c r="M755" s="5">
        <f>ACOS(COS(RADIANS(90-$P$2)) *COS(RADIANS(90-Table2249[[#This Row],[Latitude]])) +SIN(RADIANS(90-$P$2)) *SIN(RADIANS(90-Table2249[[#This Row],[Latitude]])) *COS(RADIANS($Q$2-Table2249[[#This Row],[Longitude]]))) *3958.756</f>
        <v>2.931419758170823</v>
      </c>
      <c r="N755" s="5">
        <f>Table22[[#This Row],[Permit Approval Date]]-Table22[[#This Row],[Permit Submitted Date]]</f>
        <v>0</v>
      </c>
    </row>
    <row r="756" spans="1:14" hidden="1">
      <c r="A756" t="str">
        <f>"Norman"</f>
        <v>Norman</v>
      </c>
      <c r="B756">
        <v>1</v>
      </c>
      <c r="D756">
        <v>1</v>
      </c>
      <c r="E756">
        <v>22</v>
      </c>
      <c r="F756" s="1">
        <v>43069</v>
      </c>
      <c r="G756" s="1">
        <v>43069</v>
      </c>
      <c r="H756">
        <v>6</v>
      </c>
      <c r="I756">
        <v>40.68</v>
      </c>
      <c r="J756">
        <v>1.5</v>
      </c>
      <c r="K756">
        <v>35.260556999999999</v>
      </c>
      <c r="L756">
        <v>-97.540181399999994</v>
      </c>
      <c r="M756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756" s="5">
        <f>Table22[[#This Row],[Permit Approval Date]]-Table22[[#This Row],[Permit Submitted Date]]</f>
        <v>4</v>
      </c>
    </row>
    <row r="757" spans="1:14" hidden="1">
      <c r="A757" t="str">
        <f>"Norman"</f>
        <v>Norman</v>
      </c>
      <c r="B757">
        <v>0</v>
      </c>
      <c r="D757">
        <v>1</v>
      </c>
      <c r="E757">
        <v>22</v>
      </c>
      <c r="F757" s="1">
        <v>43070</v>
      </c>
      <c r="G757" s="1">
        <v>43083</v>
      </c>
      <c r="H757">
        <v>6</v>
      </c>
      <c r="I757">
        <v>59.989999999999995</v>
      </c>
      <c r="J757">
        <v>0</v>
      </c>
      <c r="K757">
        <v>35.032937899999993</v>
      </c>
      <c r="L757">
        <v>-97.356161600000007</v>
      </c>
      <c r="M757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757" s="5">
        <f>Table22[[#This Row],[Permit Approval Date]]-Table22[[#This Row],[Permit Submitted Date]]</f>
        <v>8</v>
      </c>
    </row>
    <row r="758" spans="1:14" hidden="1">
      <c r="A758" t="str">
        <f>"Norman"</f>
        <v>Norman</v>
      </c>
      <c r="B758">
        <v>1</v>
      </c>
      <c r="D758">
        <v>1</v>
      </c>
      <c r="E758">
        <v>22</v>
      </c>
      <c r="F758" s="1">
        <v>43070</v>
      </c>
      <c r="G758" s="1">
        <v>43081</v>
      </c>
      <c r="H758">
        <v>5</v>
      </c>
      <c r="I758">
        <v>47.629999999999995</v>
      </c>
      <c r="J758">
        <v>0</v>
      </c>
      <c r="K758">
        <v>35.008141999999999</v>
      </c>
      <c r="L758">
        <v>-97.375610999999992</v>
      </c>
      <c r="M758" s="5">
        <f>ACOS(COS(RADIANS(90-$P$2)) *COS(RADIANS(90-Table2249[[#This Row],[Latitude]])) +SIN(RADIANS(90-$P$2)) *SIN(RADIANS(90-Table2249[[#This Row],[Latitude]])) *COS(RADIANS($Q$2-Table2249[[#This Row],[Longitude]]))) *3958.756</f>
        <v>14.252255103051054</v>
      </c>
      <c r="N758" s="5">
        <f>Table22[[#This Row],[Permit Approval Date]]-Table22[[#This Row],[Permit Submitted Date]]</f>
        <v>7</v>
      </c>
    </row>
    <row r="759" spans="1:14" hidden="1">
      <c r="A759" t="str">
        <f>"Norman"</f>
        <v>Norman</v>
      </c>
      <c r="B759">
        <v>0</v>
      </c>
      <c r="D759">
        <v>1</v>
      </c>
      <c r="E759">
        <v>22</v>
      </c>
      <c r="F759" s="1">
        <v>43070</v>
      </c>
      <c r="G759" s="1">
        <v>43076</v>
      </c>
      <c r="H759">
        <v>3</v>
      </c>
      <c r="I759">
        <v>26.83</v>
      </c>
      <c r="J759">
        <v>0</v>
      </c>
      <c r="K759">
        <v>35.092937899999995</v>
      </c>
      <c r="L759">
        <v>-97.336161599999997</v>
      </c>
      <c r="M759" s="5">
        <f>ACOS(COS(RADIANS(90-$P$2)) *COS(RADIANS(90-Table2249[[#This Row],[Latitude]])) +SIN(RADIANS(90-$P$2)) *SIN(RADIANS(90-Table2249[[#This Row],[Latitude]])) *COS(RADIANS($Q$2-Table2249[[#This Row],[Longitude]]))) *3958.756</f>
        <v>10.001978842276545</v>
      </c>
      <c r="N759" s="5">
        <f>Table22[[#This Row],[Permit Approval Date]]-Table22[[#This Row],[Permit Submitted Date]]</f>
        <v>8</v>
      </c>
    </row>
    <row r="760" spans="1:14" hidden="1">
      <c r="A760" t="str">
        <f>"Norman"</f>
        <v>Norman</v>
      </c>
      <c r="B760">
        <v>1</v>
      </c>
      <c r="D760">
        <v>1</v>
      </c>
      <c r="E760">
        <v>22</v>
      </c>
      <c r="F760" s="1">
        <v>43073</v>
      </c>
      <c r="G760" s="1">
        <v>43081</v>
      </c>
      <c r="H760">
        <v>4</v>
      </c>
      <c r="I760">
        <v>41.6</v>
      </c>
      <c r="J760">
        <v>0</v>
      </c>
      <c r="K760">
        <v>35.008141999999999</v>
      </c>
      <c r="L760">
        <v>-97.375610999999992</v>
      </c>
      <c r="M760" s="5">
        <f>ACOS(COS(RADIANS(90-$P$2)) *COS(RADIANS(90-Table2249[[#This Row],[Latitude]])) +SIN(RADIANS(90-$P$2)) *SIN(RADIANS(90-Table2249[[#This Row],[Latitude]])) *COS(RADIANS($Q$2-Table2249[[#This Row],[Longitude]]))) *3958.756</f>
        <v>14.252255103051054</v>
      </c>
      <c r="N760" s="5">
        <f>Table22[[#This Row],[Permit Approval Date]]-Table22[[#This Row],[Permit Submitted Date]]</f>
        <v>0</v>
      </c>
    </row>
    <row r="761" spans="1:14" hidden="1">
      <c r="A761" t="str">
        <f>"Norman"</f>
        <v>Norman</v>
      </c>
      <c r="B761">
        <v>0</v>
      </c>
      <c r="D761">
        <v>1</v>
      </c>
      <c r="E761">
        <v>22</v>
      </c>
      <c r="F761" s="1">
        <v>43074</v>
      </c>
      <c r="G761" s="1">
        <v>43080</v>
      </c>
      <c r="H761">
        <v>8</v>
      </c>
      <c r="I761">
        <v>59.699999999999996</v>
      </c>
      <c r="J761">
        <v>0</v>
      </c>
      <c r="K761">
        <v>35.362937899999999</v>
      </c>
      <c r="L761">
        <v>-97.116161599999998</v>
      </c>
      <c r="M761" s="5">
        <f>ACOS(COS(RADIANS(90-$P$2)) *COS(RADIANS(90-Table2249[[#This Row],[Latitude]])) +SIN(RADIANS(90-$P$2)) *SIN(RADIANS(90-Table2249[[#This Row],[Latitude]])) *COS(RADIANS($Q$2-Table2249[[#This Row],[Longitude]]))) *3958.756</f>
        <v>21.560319683425128</v>
      </c>
      <c r="N761" s="5">
        <f>Table22[[#This Row],[Permit Approval Date]]-Table22[[#This Row],[Permit Submitted Date]]</f>
        <v>2</v>
      </c>
    </row>
    <row r="762" spans="1:14" hidden="1">
      <c r="A762" t="str">
        <f>"Norman"</f>
        <v>Norman</v>
      </c>
      <c r="B762">
        <v>0</v>
      </c>
      <c r="D762">
        <v>1</v>
      </c>
      <c r="E762">
        <v>22</v>
      </c>
      <c r="F762" s="1">
        <v>43074</v>
      </c>
      <c r="G762" s="1">
        <v>43082</v>
      </c>
      <c r="H762">
        <v>11</v>
      </c>
      <c r="I762">
        <v>41.07</v>
      </c>
      <c r="J762">
        <v>9.1900000000000013</v>
      </c>
      <c r="K762">
        <v>36.292937899999998</v>
      </c>
      <c r="L762">
        <v>-97.566161600000001</v>
      </c>
      <c r="M762" s="5">
        <f>ACOS(COS(RADIANS(90-$P$2)) *COS(RADIANS(90-Table2249[[#This Row],[Latitude]])) +SIN(RADIANS(90-$P$2)) *SIN(RADIANS(90-Table2249[[#This Row],[Latitude]])) *COS(RADIANS($Q$2-Table2249[[#This Row],[Longitude]]))) *3958.756</f>
        <v>75.393953636815993</v>
      </c>
      <c r="N762" s="5">
        <f>Table22[[#This Row],[Permit Approval Date]]-Table22[[#This Row],[Permit Submitted Date]]</f>
        <v>7</v>
      </c>
    </row>
    <row r="763" spans="1:14" hidden="1">
      <c r="A763" t="str">
        <f>"Norman"</f>
        <v>Norman</v>
      </c>
      <c r="B763">
        <v>0</v>
      </c>
      <c r="D763">
        <v>1</v>
      </c>
      <c r="E763">
        <v>22</v>
      </c>
      <c r="F763" s="1">
        <v>43077</v>
      </c>
      <c r="G763" s="1">
        <v>43077</v>
      </c>
      <c r="H763">
        <v>8</v>
      </c>
      <c r="I763">
        <v>60.32</v>
      </c>
      <c r="J763">
        <v>0</v>
      </c>
      <c r="K763">
        <v>34.962937899999993</v>
      </c>
      <c r="L763">
        <v>-97.966161600000007</v>
      </c>
      <c r="M763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763" s="5">
        <f>Table22[[#This Row],[Permit Approval Date]]-Table22[[#This Row],[Permit Submitted Date]]</f>
        <v>20</v>
      </c>
    </row>
    <row r="764" spans="1:14" hidden="1">
      <c r="A764" t="str">
        <f>"Norman"</f>
        <v>Norman</v>
      </c>
      <c r="B764">
        <v>0</v>
      </c>
      <c r="D764">
        <v>1</v>
      </c>
      <c r="E764">
        <v>23</v>
      </c>
      <c r="F764" s="1">
        <v>42367</v>
      </c>
      <c r="G764" s="1">
        <v>42373</v>
      </c>
      <c r="H764">
        <v>9</v>
      </c>
      <c r="I764">
        <v>72</v>
      </c>
      <c r="J764">
        <v>0</v>
      </c>
      <c r="K764">
        <v>34.742937899999994</v>
      </c>
      <c r="L764">
        <v>-97.886161600000008</v>
      </c>
      <c r="M764" s="5">
        <f>ACOS(COS(RADIANS(90-$P$2)) *COS(RADIANS(90-Table2249[[#This Row],[Latitude]])) +SIN(RADIANS(90-$P$2)) *SIN(RADIANS(90-Table2249[[#This Row],[Latitude]])) *COS(RADIANS($Q$2-Table2249[[#This Row],[Longitude]]))) *3958.756</f>
        <v>40.536462813968647</v>
      </c>
      <c r="N764" s="5">
        <f>Table22[[#This Row],[Permit Approval Date]]-Table22[[#This Row],[Permit Submitted Date]]</f>
        <v>0</v>
      </c>
    </row>
    <row r="765" spans="1:14" hidden="1">
      <c r="A765" t="str">
        <f>"Norman"</f>
        <v>Norman</v>
      </c>
      <c r="B765">
        <v>0</v>
      </c>
      <c r="D765">
        <v>1</v>
      </c>
      <c r="E765">
        <v>23</v>
      </c>
      <c r="F765" s="1">
        <v>42367</v>
      </c>
      <c r="G765" s="1">
        <v>42380</v>
      </c>
      <c r="H765">
        <v>9</v>
      </c>
      <c r="I765">
        <v>48</v>
      </c>
      <c r="J765">
        <v>0</v>
      </c>
      <c r="K765">
        <v>35.242937899999994</v>
      </c>
      <c r="L765">
        <v>-97.266161600000004</v>
      </c>
      <c r="M765" s="5">
        <f>ACOS(COS(RADIANS(90-$P$2)) *COS(RADIANS(90-Table2249[[#This Row],[Latitude]])) +SIN(RADIANS(90-$P$2)) *SIN(RADIANS(90-Table2249[[#This Row],[Latitude]])) *COS(RADIANS($Q$2-Table2249[[#This Row],[Longitude]]))) *3958.756</f>
        <v>10.49913770014671</v>
      </c>
      <c r="N765" s="5">
        <f>Table22[[#This Row],[Permit Approval Date]]-Table22[[#This Row],[Permit Submitted Date]]</f>
        <v>0</v>
      </c>
    </row>
    <row r="766" spans="1:14" hidden="1">
      <c r="A766" t="str">
        <f>"Norman"</f>
        <v>Norman</v>
      </c>
      <c r="B766">
        <v>0</v>
      </c>
      <c r="D766">
        <v>1</v>
      </c>
      <c r="E766">
        <v>23</v>
      </c>
      <c r="F766" s="1">
        <v>42380</v>
      </c>
      <c r="G766" s="1">
        <v>42388</v>
      </c>
      <c r="H766">
        <v>10</v>
      </c>
      <c r="I766">
        <v>82</v>
      </c>
      <c r="J766">
        <v>1.5</v>
      </c>
      <c r="K766">
        <v>35.332937899999997</v>
      </c>
      <c r="L766">
        <v>-97.326161600000006</v>
      </c>
      <c r="M766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766" s="5">
        <f>Table22[[#This Row],[Permit Approval Date]]-Table22[[#This Row],[Permit Submitted Date]]</f>
        <v>0</v>
      </c>
    </row>
    <row r="767" spans="1:14" hidden="1">
      <c r="A767" t="str">
        <f>"Norman"</f>
        <v>Norman</v>
      </c>
      <c r="B767">
        <v>0</v>
      </c>
      <c r="D767">
        <v>1</v>
      </c>
      <c r="E767">
        <v>23</v>
      </c>
      <c r="F767" s="1">
        <v>42389</v>
      </c>
      <c r="G767" s="1">
        <v>42396</v>
      </c>
      <c r="H767">
        <v>4</v>
      </c>
      <c r="I767">
        <v>27</v>
      </c>
      <c r="J767">
        <v>4</v>
      </c>
      <c r="K767">
        <v>35.282937899999993</v>
      </c>
      <c r="L767">
        <v>-96.756161599999999</v>
      </c>
      <c r="M767" s="5">
        <f>ACOS(COS(RADIANS(90-$P$2)) *COS(RADIANS(90-Table2249[[#This Row],[Latitude]])) +SIN(RADIANS(90-$P$2)) *SIN(RADIANS(90-Table2249[[#This Row],[Latitude]])) *COS(RADIANS($Q$2-Table2249[[#This Row],[Longitude]]))) *3958.756</f>
        <v>39.321591610794655</v>
      </c>
      <c r="N767" s="5">
        <f>Table22[[#This Row],[Permit Approval Date]]-Table22[[#This Row],[Permit Submitted Date]]</f>
        <v>0</v>
      </c>
    </row>
    <row r="768" spans="1:14" hidden="1">
      <c r="A768" t="str">
        <f>"Norman"</f>
        <v>Norman</v>
      </c>
      <c r="B768">
        <v>0</v>
      </c>
      <c r="D768">
        <v>1</v>
      </c>
      <c r="E768">
        <v>23</v>
      </c>
      <c r="F768" s="1">
        <v>42390</v>
      </c>
      <c r="G768" s="1">
        <v>42394</v>
      </c>
      <c r="H768">
        <v>5</v>
      </c>
      <c r="I768">
        <v>40.5</v>
      </c>
      <c r="J768">
        <v>1.5</v>
      </c>
      <c r="K768">
        <v>35.312937899999994</v>
      </c>
      <c r="L768">
        <v>-97.236161600000003</v>
      </c>
      <c r="M768" s="5">
        <f>ACOS(COS(RADIANS(90-$P$2)) *COS(RADIANS(90-Table2249[[#This Row],[Latitude]])) +SIN(RADIANS(90-$P$2)) *SIN(RADIANS(90-Table2249[[#This Row],[Latitude]])) *COS(RADIANS($Q$2-Table2249[[#This Row],[Longitude]]))) *3958.756</f>
        <v>13.982260288154336</v>
      </c>
      <c r="N768" s="5">
        <f>Table22[[#This Row],[Permit Approval Date]]-Table22[[#This Row],[Permit Submitted Date]]</f>
        <v>0</v>
      </c>
    </row>
    <row r="769" spans="1:14" hidden="1">
      <c r="A769" t="str">
        <f>"Norman"</f>
        <v>Norman</v>
      </c>
      <c r="B769">
        <v>0</v>
      </c>
      <c r="D769">
        <v>1</v>
      </c>
      <c r="E769">
        <v>23</v>
      </c>
      <c r="F769" s="1">
        <v>42423</v>
      </c>
      <c r="G769" s="1">
        <v>42423</v>
      </c>
      <c r="H769">
        <v>12</v>
      </c>
      <c r="I769">
        <v>79</v>
      </c>
      <c r="J769">
        <v>0</v>
      </c>
      <c r="K769">
        <v>35.202937899999995</v>
      </c>
      <c r="L769">
        <v>-97.206161600000001</v>
      </c>
      <c r="M769" s="5">
        <f>ACOS(COS(RADIANS(90-$P$2)) *COS(RADIANS(90-Table2249[[#This Row],[Latitude]])) +SIN(RADIANS(90-$P$2)) *SIN(RADIANS(90-Table2249[[#This Row],[Latitude]])) *COS(RADIANS($Q$2-Table2249[[#This Row],[Longitude]]))) *3958.756</f>
        <v>13.577014277156541</v>
      </c>
      <c r="N769" s="5">
        <f>Table22[[#This Row],[Permit Approval Date]]-Table22[[#This Row],[Permit Submitted Date]]</f>
        <v>0</v>
      </c>
    </row>
    <row r="770" spans="1:14" hidden="1">
      <c r="A770" t="str">
        <f>"Norman"</f>
        <v>Norman</v>
      </c>
      <c r="B770">
        <v>0</v>
      </c>
      <c r="D770">
        <v>1</v>
      </c>
      <c r="E770">
        <v>23</v>
      </c>
      <c r="F770" s="1">
        <v>42447</v>
      </c>
      <c r="G770" s="1">
        <v>42447</v>
      </c>
      <c r="H770">
        <v>17</v>
      </c>
      <c r="I770">
        <v>131.5</v>
      </c>
      <c r="J770">
        <v>0</v>
      </c>
      <c r="K770">
        <v>34.902937899999998</v>
      </c>
      <c r="L770">
        <v>-97.376161600000003</v>
      </c>
      <c r="M770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770" s="5">
        <f>Table22[[#This Row],[Permit Approval Date]]-Table22[[#This Row],[Permit Submitted Date]]</f>
        <v>3</v>
      </c>
    </row>
    <row r="771" spans="1:14" hidden="1">
      <c r="A771" t="str">
        <f>"Norman"</f>
        <v>Norman</v>
      </c>
      <c r="B771">
        <v>0</v>
      </c>
      <c r="D771">
        <v>1</v>
      </c>
      <c r="E771">
        <v>23</v>
      </c>
      <c r="F771" s="1">
        <v>42447</v>
      </c>
      <c r="G771" s="1">
        <v>42457</v>
      </c>
      <c r="H771">
        <v>3</v>
      </c>
      <c r="I771">
        <v>30</v>
      </c>
      <c r="J771">
        <v>0</v>
      </c>
      <c r="K771">
        <v>35.632937899999995</v>
      </c>
      <c r="L771">
        <v>-97.506161599999999</v>
      </c>
      <c r="M771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771" s="5">
        <f>Table22[[#This Row],[Permit Approval Date]]-Table22[[#This Row],[Permit Submitted Date]]</f>
        <v>0</v>
      </c>
    </row>
    <row r="772" spans="1:14" hidden="1">
      <c r="A772" t="str">
        <f>"Norman"</f>
        <v>Norman</v>
      </c>
      <c r="B772">
        <v>0</v>
      </c>
      <c r="D772">
        <v>1</v>
      </c>
      <c r="E772">
        <v>23</v>
      </c>
      <c r="F772" s="1">
        <v>42479</v>
      </c>
      <c r="G772" s="1">
        <v>42479</v>
      </c>
      <c r="H772">
        <v>14</v>
      </c>
      <c r="I772">
        <v>106.5</v>
      </c>
      <c r="J772">
        <v>8</v>
      </c>
      <c r="K772">
        <v>35.232937899999996</v>
      </c>
      <c r="L772">
        <v>-97.006161599999999</v>
      </c>
      <c r="M772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772" s="5">
        <f>Table22[[#This Row],[Permit Approval Date]]-Table22[[#This Row],[Permit Submitted Date]]</f>
        <v>13</v>
      </c>
    </row>
    <row r="773" spans="1:14" hidden="1">
      <c r="A773" t="str">
        <f>"Norman"</f>
        <v>Norman</v>
      </c>
      <c r="B773">
        <v>0</v>
      </c>
      <c r="D773">
        <v>1</v>
      </c>
      <c r="E773">
        <v>23</v>
      </c>
      <c r="F773" s="1">
        <v>42501</v>
      </c>
      <c r="G773" s="1">
        <v>42507</v>
      </c>
      <c r="H773">
        <v>18</v>
      </c>
      <c r="I773">
        <v>162.5</v>
      </c>
      <c r="J773">
        <v>0</v>
      </c>
      <c r="K773">
        <v>36.292937899999998</v>
      </c>
      <c r="L773">
        <v>-97.566161600000001</v>
      </c>
      <c r="M773" s="5">
        <f>ACOS(COS(RADIANS(90-$P$2)) *COS(RADIANS(90-Table2249[[#This Row],[Latitude]])) +SIN(RADIANS(90-$P$2)) *SIN(RADIANS(90-Table2249[[#This Row],[Latitude]])) *COS(RADIANS($Q$2-Table2249[[#This Row],[Longitude]]))) *3958.756</f>
        <v>75.393953636815993</v>
      </c>
      <c r="N773" s="5">
        <f>Table22[[#This Row],[Permit Approval Date]]-Table22[[#This Row],[Permit Submitted Date]]</f>
        <v>14</v>
      </c>
    </row>
    <row r="774" spans="1:14" hidden="1">
      <c r="A774" t="str">
        <f>"Norman"</f>
        <v>Norman</v>
      </c>
      <c r="B774">
        <v>0</v>
      </c>
      <c r="D774">
        <v>1</v>
      </c>
      <c r="E774">
        <v>23</v>
      </c>
      <c r="F774" s="1">
        <v>42513</v>
      </c>
      <c r="G774" s="1">
        <v>42513</v>
      </c>
      <c r="H774">
        <v>5</v>
      </c>
      <c r="I774">
        <v>32</v>
      </c>
      <c r="J774">
        <v>2</v>
      </c>
      <c r="K774">
        <v>35.232937899999996</v>
      </c>
      <c r="L774">
        <v>-97.006161599999999</v>
      </c>
      <c r="M774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774" s="5">
        <f>Table22[[#This Row],[Permit Approval Date]]-Table22[[#This Row],[Permit Submitted Date]]</f>
        <v>19</v>
      </c>
    </row>
    <row r="775" spans="1:14" hidden="1">
      <c r="A775" t="str">
        <f>"Norman"</f>
        <v>Norman</v>
      </c>
      <c r="B775">
        <v>0</v>
      </c>
      <c r="D775">
        <v>1</v>
      </c>
      <c r="E775">
        <v>23</v>
      </c>
      <c r="F775" s="1">
        <v>42516</v>
      </c>
      <c r="G775" s="1">
        <v>42522</v>
      </c>
      <c r="H775">
        <v>4</v>
      </c>
      <c r="I775">
        <v>32</v>
      </c>
      <c r="J775">
        <v>0</v>
      </c>
      <c r="K775">
        <v>35.262937899999997</v>
      </c>
      <c r="L775">
        <v>-97.316161600000001</v>
      </c>
      <c r="M775" s="5">
        <f>ACOS(COS(RADIANS(90-$P$2)) *COS(RADIANS(90-Table2249[[#This Row],[Latitude]])) +SIN(RADIANS(90-$P$2)) *SIN(RADIANS(90-Table2249[[#This Row],[Latitude]])) *COS(RADIANS($Q$2-Table2249[[#This Row],[Longitude]]))) *3958.756</f>
        <v>8.3452968784445485</v>
      </c>
      <c r="N775" s="5">
        <f>Table22[[#This Row],[Permit Approval Date]]-Table22[[#This Row],[Permit Submitted Date]]</f>
        <v>12</v>
      </c>
    </row>
    <row r="776" spans="1:14" hidden="1">
      <c r="A776" t="str">
        <f>"Norman"</f>
        <v>Norman</v>
      </c>
      <c r="B776">
        <v>0</v>
      </c>
      <c r="D776">
        <v>1</v>
      </c>
      <c r="E776">
        <v>23</v>
      </c>
      <c r="F776" s="1">
        <v>42551</v>
      </c>
      <c r="G776" s="1">
        <v>42562</v>
      </c>
      <c r="H776">
        <v>8</v>
      </c>
      <c r="I776">
        <v>64</v>
      </c>
      <c r="J776">
        <v>0</v>
      </c>
      <c r="K776">
        <v>35.262937899999997</v>
      </c>
      <c r="L776">
        <v>-97.316161600000001</v>
      </c>
      <c r="M776" s="5">
        <f>ACOS(COS(RADIANS(90-$P$2)) *COS(RADIANS(90-Table2249[[#This Row],[Latitude]])) +SIN(RADIANS(90-$P$2)) *SIN(RADIANS(90-Table2249[[#This Row],[Latitude]])) *COS(RADIANS($Q$2-Table2249[[#This Row],[Longitude]]))) *3958.756</f>
        <v>8.3452968784445485</v>
      </c>
      <c r="N776" s="5">
        <f>Table22[[#This Row],[Permit Approval Date]]-Table22[[#This Row],[Permit Submitted Date]]</f>
        <v>0</v>
      </c>
    </row>
    <row r="777" spans="1:14" hidden="1">
      <c r="A777" t="str">
        <f>"Norman"</f>
        <v>Norman</v>
      </c>
      <c r="B777">
        <v>0</v>
      </c>
      <c r="D777">
        <v>1</v>
      </c>
      <c r="E777">
        <v>23</v>
      </c>
      <c r="F777" s="1">
        <v>42552</v>
      </c>
      <c r="G777" s="1">
        <v>42552</v>
      </c>
      <c r="H777">
        <v>5</v>
      </c>
      <c r="I777">
        <v>42</v>
      </c>
      <c r="J777">
        <v>0</v>
      </c>
      <c r="K777">
        <v>34.902937899999998</v>
      </c>
      <c r="L777">
        <v>-97.376161600000003</v>
      </c>
      <c r="M777" s="5">
        <f>ACOS(COS(RADIANS(90-$P$2)) *COS(RADIANS(90-Table2249[[#This Row],[Latitude]])) +SIN(RADIANS(90-$P$2)) *SIN(RADIANS(90-Table2249[[#This Row],[Latitude]])) *COS(RADIANS($Q$2-Table2249[[#This Row],[Longitude]]))) *3958.756</f>
        <v>21.320085098479392</v>
      </c>
      <c r="N777" s="5">
        <f>Table22[[#This Row],[Permit Approval Date]]-Table22[[#This Row],[Permit Submitted Date]]</f>
        <v>0</v>
      </c>
    </row>
    <row r="778" spans="1:14" hidden="1">
      <c r="A778" t="str">
        <f>"Norman"</f>
        <v>Norman</v>
      </c>
      <c r="B778">
        <v>0</v>
      </c>
      <c r="D778">
        <v>1</v>
      </c>
      <c r="E778">
        <v>23</v>
      </c>
      <c r="F778" s="1">
        <v>42566</v>
      </c>
      <c r="G778" s="1">
        <v>42566</v>
      </c>
      <c r="H778">
        <v>1</v>
      </c>
      <c r="I778">
        <v>9</v>
      </c>
      <c r="J778">
        <v>0</v>
      </c>
      <c r="K778">
        <v>35.732937899999996</v>
      </c>
      <c r="L778">
        <v>-97.156161600000004</v>
      </c>
      <c r="M778" s="5">
        <f>ACOS(COS(RADIANS(90-$P$2)) *COS(RADIANS(90-Table2249[[#This Row],[Latitude]])) +SIN(RADIANS(90-$P$2)) *SIN(RADIANS(90-Table2249[[#This Row],[Latitude]])) *COS(RADIANS($Q$2-Table2249[[#This Row],[Longitude]]))) *3958.756</f>
        <v>39.903915270050199</v>
      </c>
      <c r="N778" s="5">
        <f>Table22[[#This Row],[Permit Approval Date]]-Table22[[#This Row],[Permit Submitted Date]]</f>
        <v>0</v>
      </c>
    </row>
    <row r="779" spans="1:14" hidden="1">
      <c r="A779" t="str">
        <f>"Norman"</f>
        <v>Norman</v>
      </c>
      <c r="B779">
        <v>0</v>
      </c>
      <c r="D779">
        <v>1</v>
      </c>
      <c r="E779">
        <v>23</v>
      </c>
      <c r="F779" s="1">
        <v>42607</v>
      </c>
      <c r="G779" s="1">
        <v>42607</v>
      </c>
      <c r="H779">
        <v>7</v>
      </c>
      <c r="I779">
        <v>56</v>
      </c>
      <c r="J779">
        <v>0</v>
      </c>
      <c r="K779">
        <v>35.662937899999996</v>
      </c>
      <c r="L779">
        <v>-97.076161600000006</v>
      </c>
      <c r="M779" s="5">
        <f>ACOS(COS(RADIANS(90-$P$2)) *COS(RADIANS(90-Table2249[[#This Row],[Latitude]])) +SIN(RADIANS(90-$P$2)) *SIN(RADIANS(90-Table2249[[#This Row],[Latitude]])) *COS(RADIANS($Q$2-Table2249[[#This Row],[Longitude]]))) *3958.756</f>
        <v>37.833612942927211</v>
      </c>
      <c r="N779" s="5">
        <f>Table22[[#This Row],[Permit Approval Date]]-Table22[[#This Row],[Permit Submitted Date]]</f>
        <v>0</v>
      </c>
    </row>
    <row r="780" spans="1:14" hidden="1">
      <c r="A780" t="str">
        <f>"Norman"</f>
        <v>Norman</v>
      </c>
      <c r="B780">
        <v>0</v>
      </c>
      <c r="D780">
        <v>1</v>
      </c>
      <c r="E780">
        <v>23</v>
      </c>
      <c r="F780" s="1">
        <v>42607</v>
      </c>
      <c r="G780" s="1">
        <v>42607</v>
      </c>
      <c r="H780">
        <v>4</v>
      </c>
      <c r="I780">
        <v>32</v>
      </c>
      <c r="J780">
        <v>0</v>
      </c>
      <c r="K780">
        <v>34.902937899999998</v>
      </c>
      <c r="L780">
        <v>-97.886161600000008</v>
      </c>
      <c r="M780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780" s="5">
        <f>Table22[[#This Row],[Permit Approval Date]]-Table22[[#This Row],[Permit Submitted Date]]</f>
        <v>0</v>
      </c>
    </row>
    <row r="781" spans="1:14" hidden="1">
      <c r="A781" t="str">
        <f>"Norman"</f>
        <v>Norman</v>
      </c>
      <c r="B781">
        <v>0</v>
      </c>
      <c r="D781">
        <v>1</v>
      </c>
      <c r="E781">
        <v>23</v>
      </c>
      <c r="F781" s="1">
        <v>42628</v>
      </c>
      <c r="G781" s="1">
        <v>42641</v>
      </c>
      <c r="H781">
        <v>4</v>
      </c>
      <c r="I781">
        <v>31.11</v>
      </c>
      <c r="J781">
        <v>0</v>
      </c>
      <c r="K781">
        <v>35.232937899999996</v>
      </c>
      <c r="L781">
        <v>-97.406161600000004</v>
      </c>
      <c r="M781" s="5">
        <f>ACOS(COS(RADIANS(90-$P$2)) *COS(RADIANS(90-Table2249[[#This Row],[Latitude]])) +SIN(RADIANS(90-$P$2)) *SIN(RADIANS(90-Table2249[[#This Row],[Latitude]])) *COS(RADIANS($Q$2-Table2249[[#This Row],[Longitude]]))) *3958.756</f>
        <v>2.9430408882432082</v>
      </c>
      <c r="N781" s="5">
        <f>Table22[[#This Row],[Permit Approval Date]]-Table22[[#This Row],[Permit Submitted Date]]</f>
        <v>5</v>
      </c>
    </row>
    <row r="782" spans="1:14" hidden="1">
      <c r="A782" t="str">
        <f>"Norman"</f>
        <v>Norman</v>
      </c>
      <c r="B782">
        <v>0</v>
      </c>
      <c r="D782">
        <v>1</v>
      </c>
      <c r="E782">
        <v>23</v>
      </c>
      <c r="F782" s="1">
        <v>42632</v>
      </c>
      <c r="G782" s="1">
        <v>42632</v>
      </c>
      <c r="H782">
        <v>8</v>
      </c>
      <c r="I782">
        <v>66.98</v>
      </c>
      <c r="J782">
        <v>0</v>
      </c>
      <c r="K782">
        <v>35.572937899999999</v>
      </c>
      <c r="L782">
        <v>-97.996161600000008</v>
      </c>
      <c r="M782" s="5">
        <f>ACOS(COS(RADIANS(90-$P$2)) *COS(RADIANS(90-Table2249[[#This Row],[Latitude]])) +SIN(RADIANS(90-$P$2)) *SIN(RADIANS(90-Table2249[[#This Row],[Latitude]])) *COS(RADIANS($Q$2-Table2249[[#This Row],[Longitude]]))) *3958.756</f>
        <v>40.00853893941273</v>
      </c>
      <c r="N782" s="5">
        <f>Table22[[#This Row],[Permit Approval Date]]-Table22[[#This Row],[Permit Submitted Date]]</f>
        <v>15</v>
      </c>
    </row>
    <row r="783" spans="1:14" hidden="1">
      <c r="A783" t="str">
        <f>"Norman"</f>
        <v>Norman</v>
      </c>
      <c r="B783">
        <v>0</v>
      </c>
      <c r="D783">
        <v>1</v>
      </c>
      <c r="E783">
        <v>23</v>
      </c>
      <c r="F783" s="1">
        <v>42646</v>
      </c>
      <c r="G783" s="1">
        <v>42646</v>
      </c>
      <c r="H783">
        <v>7</v>
      </c>
      <c r="I783">
        <v>62.570000000000007</v>
      </c>
      <c r="J783">
        <v>0</v>
      </c>
      <c r="K783">
        <v>35.732937899999996</v>
      </c>
      <c r="L783">
        <v>-96.936161600000005</v>
      </c>
      <c r="M783" s="5">
        <f>ACOS(COS(RADIANS(90-$P$2)) *COS(RADIANS(90-Table2249[[#This Row],[Latitude]])) +SIN(RADIANS(90-$P$2)) *SIN(RADIANS(90-Table2249[[#This Row],[Latitude]])) *COS(RADIANS($Q$2-Table2249[[#This Row],[Longitude]]))) *3958.756</f>
        <v>46.370733487732394</v>
      </c>
      <c r="N783" s="5">
        <f>Table22[[#This Row],[Permit Approval Date]]-Table22[[#This Row],[Permit Submitted Date]]</f>
        <v>0</v>
      </c>
    </row>
    <row r="784" spans="1:14" hidden="1">
      <c r="A784" t="str">
        <f>"Norman"</f>
        <v>Norman</v>
      </c>
      <c r="B784">
        <v>0</v>
      </c>
      <c r="D784">
        <v>1</v>
      </c>
      <c r="E784">
        <v>23</v>
      </c>
      <c r="F784" s="1">
        <v>42646</v>
      </c>
      <c r="G784" s="1">
        <v>42656</v>
      </c>
      <c r="H784">
        <v>5</v>
      </c>
      <c r="I784">
        <v>21.67</v>
      </c>
      <c r="J784">
        <v>9.35</v>
      </c>
      <c r="K784">
        <v>35.092937899999995</v>
      </c>
      <c r="L784">
        <v>-97.236161600000003</v>
      </c>
      <c r="M784" s="5">
        <f>ACOS(COS(RADIANS(90-$P$2)) *COS(RADIANS(90-Table2249[[#This Row],[Latitude]])) +SIN(RADIANS(90-$P$2)) *SIN(RADIANS(90-Table2249[[#This Row],[Latitude]])) *COS(RADIANS($Q$2-Table2249[[#This Row],[Longitude]]))) *3958.756</f>
        <v>14.228947513888629</v>
      </c>
      <c r="N784" s="5">
        <f>Table22[[#This Row],[Permit Approval Date]]-Table22[[#This Row],[Permit Submitted Date]]</f>
        <v>0</v>
      </c>
    </row>
    <row r="785" spans="1:14" hidden="1">
      <c r="A785" t="str">
        <f>"Norman"</f>
        <v>Norman</v>
      </c>
      <c r="B785">
        <v>0</v>
      </c>
      <c r="D785">
        <v>1</v>
      </c>
      <c r="E785">
        <v>23</v>
      </c>
      <c r="F785" s="1">
        <v>42660</v>
      </c>
      <c r="G785" s="1">
        <v>42660</v>
      </c>
      <c r="H785">
        <v>6</v>
      </c>
      <c r="I785">
        <v>42.170000000000009</v>
      </c>
      <c r="J785">
        <v>0</v>
      </c>
      <c r="K785">
        <v>34.902937899999998</v>
      </c>
      <c r="L785">
        <v>-97.886161600000008</v>
      </c>
      <c r="M785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785" s="5">
        <f>Table22[[#This Row],[Permit Approval Date]]-Table22[[#This Row],[Permit Submitted Date]]</f>
        <v>0</v>
      </c>
    </row>
    <row r="786" spans="1:14">
      <c r="A786" t="str">
        <f>"Norman"</f>
        <v>Norman</v>
      </c>
      <c r="B786">
        <v>0</v>
      </c>
      <c r="C786">
        <v>1</v>
      </c>
      <c r="D786">
        <v>1</v>
      </c>
      <c r="E786">
        <v>23</v>
      </c>
      <c r="F786" s="1">
        <v>42669</v>
      </c>
      <c r="G786" s="1">
        <v>42674</v>
      </c>
      <c r="H786">
        <v>7</v>
      </c>
      <c r="I786">
        <v>54.3</v>
      </c>
      <c r="J786">
        <v>10.5</v>
      </c>
      <c r="K786">
        <v>35.262937899999997</v>
      </c>
      <c r="L786">
        <v>-97.316161600000001</v>
      </c>
      <c r="M786" s="5">
        <f>ACOS(COS(RADIANS(90-$P$2)) *COS(RADIANS(90-Table2249[[#This Row],[Latitude]])) +SIN(RADIANS(90-$P$2)) *SIN(RADIANS(90-Table2249[[#This Row],[Latitude]])) *COS(RADIANS($Q$2-Table2249[[#This Row],[Longitude]]))) *3958.756</f>
        <v>8.3452968784445485</v>
      </c>
      <c r="N786" s="5">
        <f>Table22[[#This Row],[Permit Approval Date]]-Table22[[#This Row],[Permit Submitted Date]]</f>
        <v>7</v>
      </c>
    </row>
    <row r="787" spans="1:14" hidden="1">
      <c r="A787" t="str">
        <f>"Norman"</f>
        <v>Norman</v>
      </c>
      <c r="B787">
        <v>0</v>
      </c>
      <c r="D787">
        <v>1</v>
      </c>
      <c r="E787">
        <v>23</v>
      </c>
      <c r="F787" s="1">
        <v>42670</v>
      </c>
      <c r="G787" s="1">
        <v>42670</v>
      </c>
      <c r="H787">
        <v>3</v>
      </c>
      <c r="I787">
        <v>30.319999999999997</v>
      </c>
      <c r="J787">
        <v>0</v>
      </c>
      <c r="K787">
        <v>34.962937899999993</v>
      </c>
      <c r="L787">
        <v>-97.966161600000007</v>
      </c>
      <c r="M787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787" s="5">
        <f>Table22[[#This Row],[Permit Approval Date]]-Table22[[#This Row],[Permit Submitted Date]]</f>
        <v>0</v>
      </c>
    </row>
    <row r="788" spans="1:14" hidden="1">
      <c r="A788" t="str">
        <f>"Norman"</f>
        <v>Norman</v>
      </c>
      <c r="B788">
        <v>0</v>
      </c>
      <c r="D788">
        <v>1</v>
      </c>
      <c r="E788">
        <v>23</v>
      </c>
      <c r="F788" s="1">
        <v>42688</v>
      </c>
      <c r="G788" s="1">
        <v>42688</v>
      </c>
      <c r="H788">
        <v>4</v>
      </c>
      <c r="I788">
        <v>41.39</v>
      </c>
      <c r="J788">
        <v>0</v>
      </c>
      <c r="K788">
        <v>35.162937899999996</v>
      </c>
      <c r="L788">
        <v>-96.9261616</v>
      </c>
      <c r="M788" s="5">
        <f>ACOS(COS(RADIANS(90-$P$2)) *COS(RADIANS(90-Table2249[[#This Row],[Latitude]])) +SIN(RADIANS(90-$P$2)) *SIN(RADIANS(90-Table2249[[#This Row],[Latitude]])) *COS(RADIANS($Q$2-Table2249[[#This Row],[Longitude]]))) *3958.756</f>
        <v>29.540907678509793</v>
      </c>
      <c r="N788" s="5">
        <f>Table22[[#This Row],[Permit Approval Date]]-Table22[[#This Row],[Permit Submitted Date]]</f>
        <v>0</v>
      </c>
    </row>
    <row r="789" spans="1:14" hidden="1">
      <c r="A789" t="str">
        <f>"Norman"</f>
        <v>Norman</v>
      </c>
      <c r="B789">
        <v>0</v>
      </c>
      <c r="D789">
        <v>1</v>
      </c>
      <c r="E789">
        <v>23</v>
      </c>
      <c r="F789" s="1">
        <v>42689</v>
      </c>
      <c r="G789" s="1">
        <v>42689</v>
      </c>
      <c r="H789">
        <v>3</v>
      </c>
      <c r="I789">
        <v>28.099999999999998</v>
      </c>
      <c r="J789">
        <v>0</v>
      </c>
      <c r="K789">
        <v>35.282937899999993</v>
      </c>
      <c r="L789">
        <v>-97.986161600000003</v>
      </c>
      <c r="M789" s="5">
        <f>ACOS(COS(RADIANS(90-$P$2)) *COS(RADIANS(90-Table2249[[#This Row],[Latitude]])) +SIN(RADIANS(90-$P$2)) *SIN(RADIANS(90-Table2249[[#This Row],[Latitude]])) *COS(RADIANS($Q$2-Table2249[[#This Row],[Longitude]]))) *3958.756</f>
        <v>30.905216772083463</v>
      </c>
      <c r="N789" s="5">
        <f>Table22[[#This Row],[Permit Approval Date]]-Table22[[#This Row],[Permit Submitted Date]]</f>
        <v>1</v>
      </c>
    </row>
    <row r="790" spans="1:14" hidden="1">
      <c r="A790" t="str">
        <f>"Norman"</f>
        <v>Norman</v>
      </c>
      <c r="B790">
        <v>0</v>
      </c>
      <c r="D790">
        <v>1</v>
      </c>
      <c r="E790">
        <v>23</v>
      </c>
      <c r="F790" s="1">
        <v>42690</v>
      </c>
      <c r="G790" s="1">
        <v>42690</v>
      </c>
      <c r="H790">
        <v>3</v>
      </c>
      <c r="I790">
        <v>28.57</v>
      </c>
      <c r="J790">
        <v>0</v>
      </c>
      <c r="K790">
        <v>36.292937899999998</v>
      </c>
      <c r="L790">
        <v>-97.7861616</v>
      </c>
      <c r="M790" s="5">
        <f>ACOS(COS(RADIANS(90-$P$2)) *COS(RADIANS(90-Table2249[[#This Row],[Latitude]])) +SIN(RADIANS(90-$P$2)) *SIN(RADIANS(90-Table2249[[#This Row],[Latitude]])) *COS(RADIANS($Q$2-Table2249[[#This Row],[Longitude]]))) *3958.756</f>
        <v>77.471292321758767</v>
      </c>
      <c r="N790" s="5">
        <f>Table22[[#This Row],[Permit Approval Date]]-Table22[[#This Row],[Permit Submitted Date]]</f>
        <v>7</v>
      </c>
    </row>
    <row r="791" spans="1:14" hidden="1">
      <c r="A791" t="str">
        <f>"Norman"</f>
        <v>Norman</v>
      </c>
      <c r="B791">
        <v>0</v>
      </c>
      <c r="D791">
        <v>1</v>
      </c>
      <c r="E791">
        <v>23</v>
      </c>
      <c r="F791" s="1">
        <v>42691</v>
      </c>
      <c r="G791" s="1">
        <v>42702</v>
      </c>
      <c r="H791">
        <v>4</v>
      </c>
      <c r="I791">
        <v>38.129999999999995</v>
      </c>
      <c r="J791">
        <v>0</v>
      </c>
      <c r="K791">
        <v>35.212937899999993</v>
      </c>
      <c r="L791">
        <v>-97.576161600000006</v>
      </c>
      <c r="M791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791" s="5">
        <f>Table22[[#This Row],[Permit Approval Date]]-Table22[[#This Row],[Permit Submitted Date]]</f>
        <v>7</v>
      </c>
    </row>
    <row r="792" spans="1:14">
      <c r="A792" t="str">
        <f>"Norman"</f>
        <v>Norman</v>
      </c>
      <c r="B792">
        <v>0</v>
      </c>
      <c r="C792">
        <v>1</v>
      </c>
      <c r="D792">
        <v>1</v>
      </c>
      <c r="E792">
        <v>23</v>
      </c>
      <c r="F792" s="1">
        <v>42711</v>
      </c>
      <c r="G792" s="1">
        <v>42716</v>
      </c>
      <c r="H792">
        <v>13</v>
      </c>
      <c r="I792">
        <v>81.19</v>
      </c>
      <c r="J792">
        <v>16.47</v>
      </c>
      <c r="K792">
        <v>35.1429379</v>
      </c>
      <c r="L792">
        <v>-97.366161599999998</v>
      </c>
      <c r="M792" s="5">
        <f>ACOS(COS(RADIANS(90-$P$2)) *COS(RADIANS(90-Table2249[[#This Row],[Latitude]])) +SIN(RADIANS(90-$P$2)) *SIN(RADIANS(90-Table2249[[#This Row],[Latitude]])) *COS(RADIANS($Q$2-Table2249[[#This Row],[Longitude]]))) *3958.756</f>
        <v>6.2987574863903912</v>
      </c>
      <c r="N792" s="5">
        <f>Table22[[#This Row],[Permit Approval Date]]-Table22[[#This Row],[Permit Submitted Date]]</f>
        <v>0</v>
      </c>
    </row>
    <row r="793" spans="1:14" hidden="1">
      <c r="A793" t="str">
        <f>"Norman"</f>
        <v>Norman</v>
      </c>
      <c r="B793">
        <v>0</v>
      </c>
      <c r="D793">
        <v>1</v>
      </c>
      <c r="E793">
        <v>23</v>
      </c>
      <c r="F793" s="1">
        <v>42712</v>
      </c>
      <c r="G793" s="1">
        <v>42717</v>
      </c>
      <c r="H793">
        <v>7</v>
      </c>
      <c r="I793">
        <v>49.38</v>
      </c>
      <c r="J793">
        <v>0</v>
      </c>
      <c r="K793">
        <v>35.472937899999998</v>
      </c>
      <c r="L793">
        <v>-97.026161599999995</v>
      </c>
      <c r="M793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793" s="5">
        <f>Table22[[#This Row],[Permit Approval Date]]-Table22[[#This Row],[Permit Submitted Date]]</f>
        <v>0</v>
      </c>
    </row>
    <row r="794" spans="1:14" hidden="1">
      <c r="A794" t="str">
        <f>"Norman"</f>
        <v>Norman</v>
      </c>
      <c r="B794">
        <v>0</v>
      </c>
      <c r="D794">
        <v>1</v>
      </c>
      <c r="E794">
        <v>23</v>
      </c>
      <c r="F794" s="1">
        <v>42724</v>
      </c>
      <c r="G794" s="1">
        <v>42724</v>
      </c>
      <c r="H794">
        <v>6</v>
      </c>
      <c r="I794">
        <v>56.629999999999995</v>
      </c>
      <c r="J794">
        <v>0</v>
      </c>
      <c r="K794">
        <v>34.992937899999994</v>
      </c>
      <c r="L794">
        <v>-97.256161599999999</v>
      </c>
      <c r="M794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794" s="5">
        <f>Table22[[#This Row],[Permit Approval Date]]-Table22[[#This Row],[Permit Submitted Date]]</f>
        <v>6</v>
      </c>
    </row>
    <row r="795" spans="1:14" hidden="1">
      <c r="A795" t="str">
        <f>"Norman"</f>
        <v>Norman</v>
      </c>
      <c r="B795">
        <v>0</v>
      </c>
      <c r="D795">
        <v>1</v>
      </c>
      <c r="E795">
        <v>23</v>
      </c>
      <c r="F795" s="1">
        <v>42752</v>
      </c>
      <c r="G795" s="1">
        <v>42759</v>
      </c>
      <c r="H795">
        <v>6</v>
      </c>
      <c r="I795">
        <v>37.519999999999996</v>
      </c>
      <c r="J795">
        <v>3.2600000000000002</v>
      </c>
      <c r="K795">
        <v>35.032937899999993</v>
      </c>
      <c r="L795">
        <v>-97.356161600000007</v>
      </c>
      <c r="M795" s="5">
        <f>ACOS(COS(RADIANS(90-$P$2)) *COS(RADIANS(90-Table2249[[#This Row],[Latitude]])) +SIN(RADIANS(90-$P$2)) *SIN(RADIANS(90-Table2249[[#This Row],[Latitude]])) *COS(RADIANS($Q$2-Table2249[[#This Row],[Longitude]]))) *3958.756</f>
        <v>13.008804681234098</v>
      </c>
      <c r="N795" s="5">
        <f>Table22[[#This Row],[Permit Approval Date]]-Table22[[#This Row],[Permit Submitted Date]]</f>
        <v>0</v>
      </c>
    </row>
    <row r="796" spans="1:14" hidden="1">
      <c r="A796" t="str">
        <f>"Norman"</f>
        <v>Norman</v>
      </c>
      <c r="B796">
        <v>0</v>
      </c>
      <c r="D796">
        <v>1</v>
      </c>
      <c r="E796">
        <v>23</v>
      </c>
      <c r="F796" s="1">
        <v>42780</v>
      </c>
      <c r="G796" s="1">
        <v>42787</v>
      </c>
      <c r="H796">
        <v>8</v>
      </c>
      <c r="I796">
        <v>53.639999999999993</v>
      </c>
      <c r="J796">
        <v>0</v>
      </c>
      <c r="K796">
        <v>35.482937899999996</v>
      </c>
      <c r="L796">
        <v>-97.206161600000001</v>
      </c>
      <c r="M796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796" s="5">
        <f>Table22[[#This Row],[Permit Approval Date]]-Table22[[#This Row],[Permit Submitted Date]]</f>
        <v>0</v>
      </c>
    </row>
    <row r="797" spans="1:14" hidden="1">
      <c r="A797" t="str">
        <f>"Norman"</f>
        <v>Norman</v>
      </c>
      <c r="B797">
        <v>0</v>
      </c>
      <c r="D797">
        <v>1</v>
      </c>
      <c r="E797">
        <v>23</v>
      </c>
      <c r="F797" s="1">
        <v>42781</v>
      </c>
      <c r="G797" s="1">
        <v>42781</v>
      </c>
      <c r="H797">
        <v>8</v>
      </c>
      <c r="I797">
        <v>58.440000000000005</v>
      </c>
      <c r="J797">
        <v>0</v>
      </c>
      <c r="K797">
        <v>34.992937899999994</v>
      </c>
      <c r="L797">
        <v>-97.256161599999999</v>
      </c>
      <c r="M797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797" s="5">
        <f>Table22[[#This Row],[Permit Approval Date]]-Table22[[#This Row],[Permit Submitted Date]]</f>
        <v>0</v>
      </c>
    </row>
    <row r="798" spans="1:14" hidden="1">
      <c r="A798" t="str">
        <f>"Norman"</f>
        <v>Norman</v>
      </c>
      <c r="B798">
        <v>0</v>
      </c>
      <c r="D798">
        <v>1</v>
      </c>
      <c r="E798">
        <v>23</v>
      </c>
      <c r="F798" s="1">
        <v>42782</v>
      </c>
      <c r="G798" s="1">
        <v>42789</v>
      </c>
      <c r="H798">
        <v>11</v>
      </c>
      <c r="I798">
        <v>82.149999999999991</v>
      </c>
      <c r="J798">
        <v>0</v>
      </c>
      <c r="K798">
        <v>34.982937899999996</v>
      </c>
      <c r="L798">
        <v>-97.396161599999999</v>
      </c>
      <c r="M798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798" s="5">
        <f>Table22[[#This Row],[Permit Approval Date]]-Table22[[#This Row],[Permit Submitted Date]]</f>
        <v>0</v>
      </c>
    </row>
    <row r="799" spans="1:14" hidden="1">
      <c r="A799" t="str">
        <f>"Norman"</f>
        <v>Norman</v>
      </c>
      <c r="B799">
        <v>1</v>
      </c>
      <c r="D799">
        <v>1</v>
      </c>
      <c r="E799">
        <v>23</v>
      </c>
      <c r="F799" s="1">
        <v>42810</v>
      </c>
      <c r="G799" s="1">
        <v>42823</v>
      </c>
      <c r="H799">
        <v>6</v>
      </c>
      <c r="I799">
        <v>49.870000000000012</v>
      </c>
      <c r="J799">
        <v>0</v>
      </c>
      <c r="K799">
        <v>35.270556999999997</v>
      </c>
      <c r="L799">
        <v>-97.490181400000012</v>
      </c>
      <c r="M799" s="5">
        <f>ACOS(COS(RADIANS(90-$P$2)) *COS(RADIANS(90-Table2249[[#This Row],[Latitude]])) +SIN(RADIANS(90-$P$2)) *SIN(RADIANS(90-Table2249[[#This Row],[Latitude]])) *COS(RADIANS($Q$2-Table2249[[#This Row],[Longitude]]))) *3958.756</f>
        <v>5.0888713619078683</v>
      </c>
      <c r="N799" s="5">
        <f>Table22[[#This Row],[Permit Approval Date]]-Table22[[#This Row],[Permit Submitted Date]]</f>
        <v>3</v>
      </c>
    </row>
    <row r="800" spans="1:14" hidden="1">
      <c r="A800" t="str">
        <f>"Norman"</f>
        <v>Norman</v>
      </c>
      <c r="B800">
        <v>0</v>
      </c>
      <c r="D800">
        <v>1</v>
      </c>
      <c r="E800">
        <v>23</v>
      </c>
      <c r="F800" s="1">
        <v>42811</v>
      </c>
      <c r="G800" s="1">
        <v>42811</v>
      </c>
      <c r="H800">
        <v>13</v>
      </c>
      <c r="I800">
        <v>94.339999999999989</v>
      </c>
      <c r="J800">
        <v>0</v>
      </c>
      <c r="K800">
        <v>34.902937899999998</v>
      </c>
      <c r="L800">
        <v>-97.886161600000008</v>
      </c>
      <c r="M800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800" s="5">
        <f>Table22[[#This Row],[Permit Approval Date]]-Table22[[#This Row],[Permit Submitted Date]]</f>
        <v>7</v>
      </c>
    </row>
    <row r="801" spans="1:14" hidden="1">
      <c r="A801" t="str">
        <f>"Norman"</f>
        <v>Norman</v>
      </c>
      <c r="B801">
        <v>0</v>
      </c>
      <c r="D801">
        <v>1</v>
      </c>
      <c r="E801">
        <v>23</v>
      </c>
      <c r="F801" s="1">
        <v>42811</v>
      </c>
      <c r="G801" s="1">
        <v>42815</v>
      </c>
      <c r="H801">
        <v>8</v>
      </c>
      <c r="I801">
        <v>35.989999999999995</v>
      </c>
      <c r="J801">
        <v>0</v>
      </c>
      <c r="K801">
        <v>35.482937899999996</v>
      </c>
      <c r="L801">
        <v>-97.206161600000001</v>
      </c>
      <c r="M801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801" s="5">
        <f>Table22[[#This Row],[Permit Approval Date]]-Table22[[#This Row],[Permit Submitted Date]]</f>
        <v>0</v>
      </c>
    </row>
    <row r="802" spans="1:14" hidden="1">
      <c r="A802" t="str">
        <f>"Norman"</f>
        <v>Norman</v>
      </c>
      <c r="B802">
        <v>0</v>
      </c>
      <c r="D802">
        <v>1</v>
      </c>
      <c r="E802">
        <v>23</v>
      </c>
      <c r="F802" s="1">
        <v>42814</v>
      </c>
      <c r="G802" s="1">
        <v>42836</v>
      </c>
      <c r="H802">
        <v>4</v>
      </c>
      <c r="I802">
        <v>35.340000000000003</v>
      </c>
      <c r="J802">
        <v>0</v>
      </c>
      <c r="K802">
        <v>35.212937899999993</v>
      </c>
      <c r="L802">
        <v>-97.576161600000006</v>
      </c>
      <c r="M802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802" s="5">
        <f>Table22[[#This Row],[Permit Approval Date]]-Table22[[#This Row],[Permit Submitted Date]]</f>
        <v>16</v>
      </c>
    </row>
    <row r="803" spans="1:14" hidden="1">
      <c r="A803" t="str">
        <f>"Norman"</f>
        <v>Norman</v>
      </c>
      <c r="B803">
        <v>1</v>
      </c>
      <c r="D803">
        <v>1</v>
      </c>
      <c r="E803">
        <v>23</v>
      </c>
      <c r="F803" s="1">
        <v>42823</v>
      </c>
      <c r="G803" s="1">
        <v>42843</v>
      </c>
      <c r="H803">
        <v>9</v>
      </c>
      <c r="I803">
        <v>69.5</v>
      </c>
      <c r="J803">
        <v>0</v>
      </c>
      <c r="K803">
        <v>35.610296099999999</v>
      </c>
      <c r="L803">
        <v>-96.836200200000007</v>
      </c>
      <c r="M803" s="5">
        <f>ACOS(COS(RADIANS(90-$P$2)) *COS(RADIANS(90-Table2249[[#This Row],[Latitude]])) +SIN(RADIANS(90-$P$2)) *SIN(RADIANS(90-Table2249[[#This Row],[Latitude]])) *COS(RADIANS($Q$2-Table2249[[#This Row],[Longitude]]))) *3958.756</f>
        <v>44.290986761079026</v>
      </c>
      <c r="N803" s="5">
        <f>Table22[[#This Row],[Permit Approval Date]]-Table22[[#This Row],[Permit Submitted Date]]</f>
        <v>7</v>
      </c>
    </row>
    <row r="804" spans="1:14" hidden="1">
      <c r="A804" t="str">
        <f>"Norman"</f>
        <v>Norman</v>
      </c>
      <c r="B804">
        <v>1</v>
      </c>
      <c r="D804">
        <v>1</v>
      </c>
      <c r="E804">
        <v>23</v>
      </c>
      <c r="F804" s="1">
        <v>42828</v>
      </c>
      <c r="G804" s="1">
        <v>42838</v>
      </c>
      <c r="H804">
        <v>6</v>
      </c>
      <c r="I804">
        <v>55.04</v>
      </c>
      <c r="J804">
        <v>0</v>
      </c>
      <c r="K804">
        <v>35.2253015</v>
      </c>
      <c r="L804">
        <v>-97.106652800000006</v>
      </c>
      <c r="M804" s="5">
        <f>ACOS(COS(RADIANS(90-$P$2)) *COS(RADIANS(90-Table2249[[#This Row],[Latitude]])) +SIN(RADIANS(90-$P$2)) *SIN(RADIANS(90-Table2249[[#This Row],[Latitude]])) *COS(RADIANS($Q$2-Table2249[[#This Row],[Longitude]]))) *3958.756</f>
        <v>19.236475099371141</v>
      </c>
      <c r="N804" s="5">
        <f>Table22[[#This Row],[Permit Approval Date]]-Table22[[#This Row],[Permit Submitted Date]]</f>
        <v>0</v>
      </c>
    </row>
    <row r="805" spans="1:14" hidden="1">
      <c r="A805" t="str">
        <f>"Norman"</f>
        <v>Norman</v>
      </c>
      <c r="B805">
        <v>1</v>
      </c>
      <c r="D805">
        <v>1</v>
      </c>
      <c r="E805">
        <v>23</v>
      </c>
      <c r="F805" s="1">
        <v>42837</v>
      </c>
      <c r="G805" s="1">
        <v>42839</v>
      </c>
      <c r="H805">
        <v>18</v>
      </c>
      <c r="I805">
        <v>100.34</v>
      </c>
      <c r="J805">
        <v>8.5</v>
      </c>
      <c r="K805">
        <v>35.210556999999994</v>
      </c>
      <c r="L805">
        <v>-97.610181400000016</v>
      </c>
      <c r="M805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805" s="5">
        <f>Table22[[#This Row],[Permit Approval Date]]-Table22[[#This Row],[Permit Submitted Date]]</f>
        <v>5</v>
      </c>
    </row>
    <row r="806" spans="1:14">
      <c r="A806" t="str">
        <f>"Norman"</f>
        <v>Norman</v>
      </c>
      <c r="B806">
        <v>1</v>
      </c>
      <c r="C806">
        <v>1</v>
      </c>
      <c r="D806">
        <v>1</v>
      </c>
      <c r="E806">
        <v>23</v>
      </c>
      <c r="F806" s="1">
        <v>42843</v>
      </c>
      <c r="G806" s="1">
        <v>42845</v>
      </c>
      <c r="H806">
        <v>5</v>
      </c>
      <c r="I806">
        <v>13.42</v>
      </c>
      <c r="J806">
        <v>24.749999999999996</v>
      </c>
      <c r="K806">
        <v>35.313924999999998</v>
      </c>
      <c r="L806">
        <v>-97.779213999999996</v>
      </c>
      <c r="M806" s="5">
        <f>ACOS(COS(RADIANS(90-$P$2)) *COS(RADIANS(90-Table2249[[#This Row],[Latitude]])) +SIN(RADIANS(90-$P$2)) *SIN(RADIANS(90-Table2249[[#This Row],[Latitude]])) *COS(RADIANS($Q$2-Table2249[[#This Row],[Longitude]]))) *3958.756</f>
        <v>20.189807526514745</v>
      </c>
      <c r="N806" s="5">
        <f>Table22[[#This Row],[Permit Approval Date]]-Table22[[#This Row],[Permit Submitted Date]]</f>
        <v>0</v>
      </c>
    </row>
    <row r="807" spans="1:14">
      <c r="A807" t="str">
        <f>"Norman"</f>
        <v>Norman</v>
      </c>
      <c r="B807">
        <v>0</v>
      </c>
      <c r="C807">
        <v>1</v>
      </c>
      <c r="D807">
        <v>1</v>
      </c>
      <c r="E807">
        <v>23</v>
      </c>
      <c r="F807" s="1">
        <v>42844</v>
      </c>
      <c r="G807" s="1">
        <v>42844</v>
      </c>
      <c r="H807">
        <v>6</v>
      </c>
      <c r="I807">
        <v>44.43</v>
      </c>
      <c r="J807">
        <v>14.93</v>
      </c>
      <c r="K807">
        <v>35.472937899999998</v>
      </c>
      <c r="L807">
        <v>-97.026161599999995</v>
      </c>
      <c r="M807" s="5">
        <f>ACOS(COS(RADIANS(90-$P$2)) *COS(RADIANS(90-Table2249[[#This Row],[Latitude]])) +SIN(RADIANS(90-$P$2)) *SIN(RADIANS(90-Table2249[[#This Row],[Latitude]])) *COS(RADIANS($Q$2-Table2249[[#This Row],[Longitude]]))) *3958.756</f>
        <v>30.026275671280082</v>
      </c>
      <c r="N807" s="5">
        <f>Table22[[#This Row],[Permit Approval Date]]-Table22[[#This Row],[Permit Submitted Date]]</f>
        <v>0</v>
      </c>
    </row>
    <row r="808" spans="1:14" hidden="1">
      <c r="A808" t="str">
        <f>"Norman"</f>
        <v>Norman</v>
      </c>
      <c r="B808">
        <v>0</v>
      </c>
      <c r="D808">
        <v>1</v>
      </c>
      <c r="E808">
        <v>23</v>
      </c>
      <c r="F808" s="1">
        <v>42844</v>
      </c>
      <c r="G808" s="1">
        <v>42844</v>
      </c>
      <c r="H808">
        <v>3</v>
      </c>
      <c r="I808">
        <v>33.480000000000004</v>
      </c>
      <c r="J808">
        <v>0</v>
      </c>
      <c r="K808">
        <v>34.962937899999993</v>
      </c>
      <c r="L808">
        <v>-97.966161600000007</v>
      </c>
      <c r="M808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808" s="5">
        <f>Table22[[#This Row],[Permit Approval Date]]-Table22[[#This Row],[Permit Submitted Date]]</f>
        <v>10</v>
      </c>
    </row>
    <row r="809" spans="1:14">
      <c r="A809" t="str">
        <f>"Norman"</f>
        <v>Norman</v>
      </c>
      <c r="B809">
        <v>1</v>
      </c>
      <c r="C809">
        <v>1</v>
      </c>
      <c r="D809">
        <v>1</v>
      </c>
      <c r="E809">
        <v>23</v>
      </c>
      <c r="F809" s="1">
        <v>42853</v>
      </c>
      <c r="G809" s="1">
        <v>42860</v>
      </c>
      <c r="H809">
        <v>9</v>
      </c>
      <c r="I809">
        <v>40.36</v>
      </c>
      <c r="J809">
        <v>25.790000000000003</v>
      </c>
      <c r="K809">
        <v>35.310557000000003</v>
      </c>
      <c r="L809">
        <v>-97.71018140000001</v>
      </c>
      <c r="M809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809" s="5">
        <f>Table22[[#This Row],[Permit Approval Date]]-Table22[[#This Row],[Permit Submitted Date]]</f>
        <v>7</v>
      </c>
    </row>
    <row r="810" spans="1:14" hidden="1">
      <c r="A810" t="str">
        <f>"Norman"</f>
        <v>Norman</v>
      </c>
      <c r="B810">
        <v>1</v>
      </c>
      <c r="D810">
        <v>1</v>
      </c>
      <c r="E810">
        <v>23</v>
      </c>
      <c r="F810" s="1">
        <v>42853</v>
      </c>
      <c r="G810" s="1">
        <v>42860</v>
      </c>
      <c r="H810">
        <v>9</v>
      </c>
      <c r="I810">
        <v>62.039999999999992</v>
      </c>
      <c r="J810">
        <v>6.55</v>
      </c>
      <c r="K810">
        <v>35.310557000000003</v>
      </c>
      <c r="L810">
        <v>-97.71018140000001</v>
      </c>
      <c r="M810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810" s="5">
        <f>Table22[[#This Row],[Permit Approval Date]]-Table22[[#This Row],[Permit Submitted Date]]</f>
        <v>0</v>
      </c>
    </row>
    <row r="811" spans="1:14" hidden="1">
      <c r="A811" t="str">
        <f>"Norman"</f>
        <v>Norman</v>
      </c>
      <c r="B811">
        <v>0</v>
      </c>
      <c r="D811">
        <v>1</v>
      </c>
      <c r="E811">
        <v>23</v>
      </c>
      <c r="F811" s="1">
        <v>42853</v>
      </c>
      <c r="G811" s="1">
        <v>42853</v>
      </c>
      <c r="H811">
        <v>5</v>
      </c>
      <c r="I811">
        <v>54.68</v>
      </c>
      <c r="J811">
        <v>0</v>
      </c>
      <c r="K811">
        <v>35.552937899999996</v>
      </c>
      <c r="L811">
        <v>-97.046161600000005</v>
      </c>
      <c r="M811" s="5">
        <f>ACOS(COS(RADIANS(90-$P$2)) *COS(RADIANS(90-Table2249[[#This Row],[Latitude]])) +SIN(RADIANS(90-$P$2)) *SIN(RADIANS(90-Table2249[[#This Row],[Latitude]])) *COS(RADIANS($Q$2-Table2249[[#This Row],[Longitude]]))) *3958.756</f>
        <v>32.913658964668713</v>
      </c>
      <c r="N811" s="5">
        <f>Table22[[#This Row],[Permit Approval Date]]-Table22[[#This Row],[Permit Submitted Date]]</f>
        <v>7</v>
      </c>
    </row>
    <row r="812" spans="1:14">
      <c r="A812" t="str">
        <f>"Norman"</f>
        <v>Norman</v>
      </c>
      <c r="B812">
        <v>1</v>
      </c>
      <c r="C812">
        <v>1</v>
      </c>
      <c r="D812">
        <v>1</v>
      </c>
      <c r="E812">
        <v>23</v>
      </c>
      <c r="F812" s="1">
        <v>42853</v>
      </c>
      <c r="G812" s="1">
        <v>42860</v>
      </c>
      <c r="H812">
        <v>15</v>
      </c>
      <c r="I812">
        <v>88.2</v>
      </c>
      <c r="J812">
        <v>10.32</v>
      </c>
      <c r="K812">
        <v>35.180556999999993</v>
      </c>
      <c r="L812">
        <v>-97.540181399999994</v>
      </c>
      <c r="M812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812" s="5">
        <f>Table22[[#This Row],[Permit Approval Date]]-Table22[[#This Row],[Permit Submitted Date]]</f>
        <v>0</v>
      </c>
    </row>
    <row r="813" spans="1:14" hidden="1">
      <c r="A813" t="str">
        <f>"Norman"</f>
        <v>Norman</v>
      </c>
      <c r="B813">
        <v>1</v>
      </c>
      <c r="D813">
        <v>1</v>
      </c>
      <c r="E813">
        <v>23</v>
      </c>
      <c r="F813" s="1">
        <v>42866</v>
      </c>
      <c r="G813" s="1">
        <v>42891</v>
      </c>
      <c r="H813">
        <v>4</v>
      </c>
      <c r="I813">
        <v>34.43</v>
      </c>
      <c r="J813">
        <v>0</v>
      </c>
      <c r="K813">
        <v>35.035301499999996</v>
      </c>
      <c r="L813">
        <v>-96.926652799999999</v>
      </c>
      <c r="M813" s="5">
        <f>ACOS(COS(RADIANS(90-$P$2)) *COS(RADIANS(90-Table2249[[#This Row],[Latitude]])) +SIN(RADIANS(90-$P$2)) *SIN(RADIANS(90-Table2249[[#This Row],[Latitude]])) *COS(RADIANS($Q$2-Table2249[[#This Row],[Longitude]]))) *3958.756</f>
        <v>31.665765013299861</v>
      </c>
      <c r="N813" s="5">
        <f>Table22[[#This Row],[Permit Approval Date]]-Table22[[#This Row],[Permit Submitted Date]]</f>
        <v>4</v>
      </c>
    </row>
    <row r="814" spans="1:14" hidden="1">
      <c r="A814" t="str">
        <f>"Norman"</f>
        <v>Norman</v>
      </c>
      <c r="B814">
        <v>1</v>
      </c>
      <c r="D814">
        <v>2</v>
      </c>
      <c r="E814">
        <v>23</v>
      </c>
      <c r="F814" s="1">
        <v>42880</v>
      </c>
      <c r="G814" s="1">
        <v>42906</v>
      </c>
      <c r="H814">
        <v>10</v>
      </c>
      <c r="I814">
        <v>79.02000000000001</v>
      </c>
      <c r="J814">
        <v>0</v>
      </c>
      <c r="K814">
        <v>35.060296100000002</v>
      </c>
      <c r="L814">
        <v>-96.406200200000001</v>
      </c>
      <c r="M814" s="5">
        <f>ACOS(COS(RADIANS(90-$P$2)) *COS(RADIANS(90-Table2249[[#This Row],[Latitude]])) +SIN(RADIANS(90-$P$2)) *SIN(RADIANS(90-Table2249[[#This Row],[Latitude]])) *COS(RADIANS($Q$2-Table2249[[#This Row],[Longitude]]))) *3958.756</f>
        <v>59.645787478648849</v>
      </c>
      <c r="N814" s="5">
        <f>Table22[[#This Row],[Permit Approval Date]]-Table22[[#This Row],[Permit Submitted Date]]</f>
        <v>0</v>
      </c>
    </row>
    <row r="815" spans="1:14" hidden="1">
      <c r="A815" t="str">
        <f>"Norman"</f>
        <v>Norman</v>
      </c>
      <c r="B815">
        <v>1</v>
      </c>
      <c r="D815">
        <v>1</v>
      </c>
      <c r="E815">
        <v>23</v>
      </c>
      <c r="F815" s="1">
        <v>42885</v>
      </c>
      <c r="G815" s="1">
        <v>42899</v>
      </c>
      <c r="H815">
        <v>7</v>
      </c>
      <c r="I815">
        <v>54.88</v>
      </c>
      <c r="J815">
        <v>3.5</v>
      </c>
      <c r="K815">
        <v>35.380055100000099</v>
      </c>
      <c r="L815">
        <v>-97.3722104</v>
      </c>
      <c r="M815" s="5">
        <f>ACOS(COS(RADIANS(90-$P$2)) *COS(RADIANS(90-Table2249[[#This Row],[Latitude]])) +SIN(RADIANS(90-$P$2)) *SIN(RADIANS(90-Table2249[[#This Row],[Latitude]])) *COS(RADIANS($Q$2-Table2249[[#This Row],[Longitude]]))) *3958.756</f>
        <v>12.732615276214201</v>
      </c>
      <c r="N815" s="5">
        <f>Table22[[#This Row],[Permit Approval Date]]-Table22[[#This Row],[Permit Submitted Date]]</f>
        <v>1</v>
      </c>
    </row>
    <row r="816" spans="1:14" hidden="1">
      <c r="A816" t="str">
        <f>"Norman"</f>
        <v>Norman</v>
      </c>
      <c r="B816">
        <v>1</v>
      </c>
      <c r="D816">
        <v>2</v>
      </c>
      <c r="E816">
        <v>23</v>
      </c>
      <c r="F816" s="1">
        <v>42887</v>
      </c>
      <c r="G816" s="1">
        <v>42906</v>
      </c>
      <c r="H816">
        <v>17</v>
      </c>
      <c r="I816">
        <v>119.5</v>
      </c>
      <c r="J816">
        <v>0</v>
      </c>
      <c r="K816">
        <v>35.1802961</v>
      </c>
      <c r="L816">
        <v>-96.506200199999995</v>
      </c>
      <c r="M816" s="5">
        <f>ACOS(COS(RADIANS(90-$P$2)) *COS(RADIANS(90-Table2249[[#This Row],[Latitude]])) +SIN(RADIANS(90-$P$2)) *SIN(RADIANS(90-Table2249[[#This Row],[Latitude]])) *COS(RADIANS($Q$2-Table2249[[#This Row],[Longitude]]))) *3958.756</f>
        <v>53.129456726400853</v>
      </c>
      <c r="N816" s="5">
        <f>Table22[[#This Row],[Permit Approval Date]]-Table22[[#This Row],[Permit Submitted Date]]</f>
        <v>0</v>
      </c>
    </row>
    <row r="817" spans="1:14" hidden="1">
      <c r="A817" t="str">
        <f>"Norman"</f>
        <v>Norman</v>
      </c>
      <c r="B817">
        <v>1</v>
      </c>
      <c r="D817">
        <v>2</v>
      </c>
      <c r="E817">
        <v>23</v>
      </c>
      <c r="F817" s="1">
        <v>42893</v>
      </c>
      <c r="G817" s="1">
        <v>42893</v>
      </c>
      <c r="H817">
        <v>10</v>
      </c>
      <c r="I817">
        <v>60.21</v>
      </c>
      <c r="J817">
        <v>0.78</v>
      </c>
      <c r="K817">
        <v>35.180556999999993</v>
      </c>
      <c r="L817">
        <v>-97.540181399999994</v>
      </c>
      <c r="M817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817" s="5">
        <f>Table22[[#This Row],[Permit Approval Date]]-Table22[[#This Row],[Permit Submitted Date]]</f>
        <v>7</v>
      </c>
    </row>
    <row r="818" spans="1:14" hidden="1">
      <c r="A818" t="str">
        <f>"Norman"</f>
        <v>Norman</v>
      </c>
      <c r="B818">
        <v>0</v>
      </c>
      <c r="D818">
        <v>1</v>
      </c>
      <c r="E818">
        <v>23</v>
      </c>
      <c r="F818" s="1">
        <v>42908</v>
      </c>
      <c r="G818" s="1">
        <v>42912</v>
      </c>
      <c r="H818">
        <v>4</v>
      </c>
      <c r="I818">
        <v>37.379999999999995</v>
      </c>
      <c r="J818">
        <v>0</v>
      </c>
      <c r="K818">
        <v>34.992937899999994</v>
      </c>
      <c r="L818">
        <v>-97.256161599999999</v>
      </c>
      <c r="M818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818" s="5">
        <f>Table22[[#This Row],[Permit Approval Date]]-Table22[[#This Row],[Permit Submitted Date]]</f>
        <v>0</v>
      </c>
    </row>
    <row r="819" spans="1:14" hidden="1">
      <c r="A819" t="str">
        <f>"Norman"</f>
        <v>Norman</v>
      </c>
      <c r="B819">
        <v>1</v>
      </c>
      <c r="D819">
        <v>2</v>
      </c>
      <c r="E819">
        <v>23</v>
      </c>
      <c r="F819" s="1">
        <v>42943</v>
      </c>
      <c r="G819" s="1">
        <v>42943</v>
      </c>
      <c r="H819">
        <v>11</v>
      </c>
      <c r="I819">
        <v>74.89</v>
      </c>
      <c r="J819">
        <v>1</v>
      </c>
      <c r="K819">
        <v>35.310557000000003</v>
      </c>
      <c r="L819">
        <v>-97.71018140000001</v>
      </c>
      <c r="M819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819" s="5">
        <f>Table22[[#This Row],[Permit Approval Date]]-Table22[[#This Row],[Permit Submitted Date]]</f>
        <v>9</v>
      </c>
    </row>
    <row r="820" spans="1:14" hidden="1">
      <c r="A820" t="str">
        <f>"Norman"</f>
        <v>Norman</v>
      </c>
      <c r="B820">
        <v>1</v>
      </c>
      <c r="D820">
        <v>1</v>
      </c>
      <c r="E820">
        <v>23</v>
      </c>
      <c r="F820" s="1">
        <v>42949</v>
      </c>
      <c r="G820" s="1">
        <v>42954</v>
      </c>
      <c r="H820">
        <v>8</v>
      </c>
      <c r="I820">
        <v>71.08</v>
      </c>
      <c r="J820">
        <v>0</v>
      </c>
      <c r="K820">
        <v>34.542937899999998</v>
      </c>
      <c r="L820">
        <v>-97.636161600000008</v>
      </c>
      <c r="M820" s="5">
        <f>ACOS(COS(RADIANS(90-$P$2)) *COS(RADIANS(90-Table2249[[#This Row],[Latitude]])) +SIN(RADIANS(90-$P$2)) *SIN(RADIANS(90-Table2249[[#This Row],[Latitude]])) *COS(RADIANS($Q$2-Table2249[[#This Row],[Longitude]]))) *3958.756</f>
        <v>47.060775072230186</v>
      </c>
      <c r="N820" s="5">
        <f>Table22[[#This Row],[Permit Approval Date]]-Table22[[#This Row],[Permit Submitted Date]]</f>
        <v>0</v>
      </c>
    </row>
    <row r="821" spans="1:14" hidden="1">
      <c r="A821" t="str">
        <f>"Norman"</f>
        <v>Norman</v>
      </c>
      <c r="B821">
        <v>1</v>
      </c>
      <c r="D821">
        <v>1</v>
      </c>
      <c r="E821">
        <v>23</v>
      </c>
      <c r="F821" s="1">
        <v>42962</v>
      </c>
      <c r="G821" s="1">
        <v>42964</v>
      </c>
      <c r="H821">
        <v>5</v>
      </c>
      <c r="I821">
        <v>58.2</v>
      </c>
      <c r="J821">
        <v>0</v>
      </c>
      <c r="K821">
        <v>35.158142000000005</v>
      </c>
      <c r="L821">
        <v>-97.145610999999988</v>
      </c>
      <c r="M821" s="5">
        <f>ACOS(COS(RADIANS(90-$P$2)) *COS(RADIANS(90-Table2249[[#This Row],[Latitude]])) +SIN(RADIANS(90-$P$2)) *SIN(RADIANS(90-Table2249[[#This Row],[Latitude]])) *COS(RADIANS($Q$2-Table2249[[#This Row],[Longitude]]))) *3958.756</f>
        <v>17.317968646855981</v>
      </c>
      <c r="N821" s="5">
        <f>Table22[[#This Row],[Permit Approval Date]]-Table22[[#This Row],[Permit Submitted Date]]</f>
        <v>9</v>
      </c>
    </row>
    <row r="822" spans="1:14">
      <c r="A822" t="str">
        <f>"Norman"</f>
        <v>Norman</v>
      </c>
      <c r="B822">
        <v>1</v>
      </c>
      <c r="C822">
        <v>1</v>
      </c>
      <c r="D822">
        <v>1</v>
      </c>
      <c r="E822">
        <v>23</v>
      </c>
      <c r="F822" s="1">
        <v>42977</v>
      </c>
      <c r="G822" s="1">
        <v>42977</v>
      </c>
      <c r="H822">
        <v>13</v>
      </c>
      <c r="I822">
        <v>67.679999999999993</v>
      </c>
      <c r="J822">
        <v>17.02</v>
      </c>
      <c r="K822">
        <v>35.270556999999997</v>
      </c>
      <c r="L822">
        <v>-97.260181399999993</v>
      </c>
      <c r="M822" s="5">
        <f>ACOS(COS(RADIANS(90-$P$2)) *COS(RADIANS(90-Table2249[[#This Row],[Latitude]])) +SIN(RADIANS(90-$P$2)) *SIN(RADIANS(90-Table2249[[#This Row],[Latitude]])) *COS(RADIANS($Q$2-Table2249[[#This Row],[Longitude]]))) *3958.756</f>
        <v>11.425758104207031</v>
      </c>
      <c r="N822" s="5">
        <f>Table22[[#This Row],[Permit Approval Date]]-Table22[[#This Row],[Permit Submitted Date]]</f>
        <v>8</v>
      </c>
    </row>
    <row r="823" spans="1:14" hidden="1">
      <c r="A823" t="str">
        <f>"Norman"</f>
        <v>Norman</v>
      </c>
      <c r="B823">
        <v>1</v>
      </c>
      <c r="D823">
        <v>1</v>
      </c>
      <c r="E823">
        <v>23</v>
      </c>
      <c r="F823" s="1">
        <v>42981</v>
      </c>
      <c r="G823" s="1">
        <v>42997</v>
      </c>
      <c r="H823">
        <v>7</v>
      </c>
      <c r="I823">
        <v>68.31</v>
      </c>
      <c r="J823">
        <v>0</v>
      </c>
      <c r="K823">
        <v>35.108142000000001</v>
      </c>
      <c r="L823">
        <v>-97.325610999999995</v>
      </c>
      <c r="M823" s="5">
        <f>ACOS(COS(RADIANS(90-$P$2)) *COS(RADIANS(90-Table2249[[#This Row],[Latitude]])) +SIN(RADIANS(90-$P$2)) *SIN(RADIANS(90-Table2249[[#This Row],[Latitude]])) *COS(RADIANS($Q$2-Table2249[[#This Row],[Longitude]]))) *3958.756</f>
        <v>9.6179996795149965</v>
      </c>
      <c r="N823" s="5">
        <f>Table22[[#This Row],[Permit Approval Date]]-Table22[[#This Row],[Permit Submitted Date]]</f>
        <v>0</v>
      </c>
    </row>
    <row r="824" spans="1:14" hidden="1">
      <c r="A824" t="str">
        <f>"Norman"</f>
        <v>Norman</v>
      </c>
      <c r="B824">
        <v>1</v>
      </c>
      <c r="D824">
        <v>1</v>
      </c>
      <c r="E824">
        <v>23</v>
      </c>
      <c r="F824" s="1">
        <v>42983</v>
      </c>
      <c r="G824" s="1">
        <v>42989</v>
      </c>
      <c r="H824">
        <v>4</v>
      </c>
      <c r="I824">
        <v>35.119999999999997</v>
      </c>
      <c r="J824">
        <v>0</v>
      </c>
      <c r="K824">
        <v>35.163924999999999</v>
      </c>
      <c r="L824">
        <v>-97.349214000000003</v>
      </c>
      <c r="M824" s="5">
        <f>ACOS(COS(RADIANS(90-$P$2)) *COS(RADIANS(90-Table2249[[#This Row],[Latitude]])) +SIN(RADIANS(90-$P$2)) *SIN(RADIANS(90-Table2249[[#This Row],[Latitude]])) *COS(RADIANS($Q$2-Table2249[[#This Row],[Longitude]]))) *3958.756</f>
        <v>6.2236407343565459</v>
      </c>
      <c r="N824" s="5">
        <f>Table22[[#This Row],[Permit Approval Date]]-Table22[[#This Row],[Permit Submitted Date]]</f>
        <v>0</v>
      </c>
    </row>
    <row r="825" spans="1:14" hidden="1">
      <c r="A825" t="str">
        <f>"Norman"</f>
        <v>Norman</v>
      </c>
      <c r="B825">
        <v>1</v>
      </c>
      <c r="D825">
        <v>1</v>
      </c>
      <c r="E825">
        <v>23</v>
      </c>
      <c r="F825" s="1">
        <v>42990</v>
      </c>
      <c r="G825" s="1">
        <v>43006</v>
      </c>
      <c r="H825">
        <v>4</v>
      </c>
      <c r="I825">
        <v>39.28</v>
      </c>
      <c r="J825">
        <v>0</v>
      </c>
      <c r="K825">
        <v>35.101928299999997</v>
      </c>
      <c r="L825">
        <v>-97.126524599999996</v>
      </c>
      <c r="M825" s="5">
        <f>ACOS(COS(RADIANS(90-$P$2)) *COS(RADIANS(90-Table2249[[#This Row],[Latitude]])) +SIN(RADIANS(90-$P$2)) *SIN(RADIANS(90-Table2249[[#This Row],[Latitude]])) *COS(RADIANS($Q$2-Table2249[[#This Row],[Longitude]]))) *3958.756</f>
        <v>19.461533505901098</v>
      </c>
      <c r="N825" s="5">
        <f>Table22[[#This Row],[Permit Approval Date]]-Table22[[#This Row],[Permit Submitted Date]]</f>
        <v>19</v>
      </c>
    </row>
    <row r="826" spans="1:14" hidden="1">
      <c r="A826" t="str">
        <f>"Norman"</f>
        <v>Norman</v>
      </c>
      <c r="B826">
        <v>1</v>
      </c>
      <c r="D826">
        <v>1</v>
      </c>
      <c r="E826">
        <v>23</v>
      </c>
      <c r="F826" s="1">
        <v>42996</v>
      </c>
      <c r="G826" s="1">
        <v>42996</v>
      </c>
      <c r="H826">
        <v>5</v>
      </c>
      <c r="I826">
        <v>49.110000000000007</v>
      </c>
      <c r="J826">
        <v>3.08</v>
      </c>
      <c r="K826">
        <v>35.210556999999994</v>
      </c>
      <c r="L826">
        <v>-97.610181400000016</v>
      </c>
      <c r="M826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826" s="5">
        <f>Table22[[#This Row],[Permit Approval Date]]-Table22[[#This Row],[Permit Submitted Date]]</f>
        <v>0</v>
      </c>
    </row>
    <row r="827" spans="1:14" hidden="1">
      <c r="A827" t="str">
        <f>"Norman"</f>
        <v>Norman</v>
      </c>
      <c r="B827">
        <v>1</v>
      </c>
      <c r="D827">
        <v>1</v>
      </c>
      <c r="E827">
        <v>23</v>
      </c>
      <c r="F827" s="1">
        <v>43000</v>
      </c>
      <c r="G827" s="1">
        <v>43024</v>
      </c>
      <c r="H827">
        <v>10</v>
      </c>
      <c r="I827">
        <v>60.650000000000006</v>
      </c>
      <c r="J827">
        <v>2.87</v>
      </c>
      <c r="K827">
        <v>35.210556999999994</v>
      </c>
      <c r="L827">
        <v>-97.610181400000016</v>
      </c>
      <c r="M827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827" s="5">
        <f>Table22[[#This Row],[Permit Approval Date]]-Table22[[#This Row],[Permit Submitted Date]]</f>
        <v>0</v>
      </c>
    </row>
    <row r="828" spans="1:14" hidden="1">
      <c r="A828" t="str">
        <f>"Norman"</f>
        <v>Norman</v>
      </c>
      <c r="B828">
        <v>0</v>
      </c>
      <c r="D828">
        <v>1</v>
      </c>
      <c r="E828">
        <v>23</v>
      </c>
      <c r="F828" s="1">
        <v>43003</v>
      </c>
      <c r="G828" s="1">
        <v>43006</v>
      </c>
      <c r="H828">
        <v>4</v>
      </c>
      <c r="I828">
        <v>34.15</v>
      </c>
      <c r="J828">
        <v>0</v>
      </c>
      <c r="K828">
        <v>35.212937899999993</v>
      </c>
      <c r="L828">
        <v>-97.576161600000006</v>
      </c>
      <c r="M828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828" s="5">
        <f>Table22[[#This Row],[Permit Approval Date]]-Table22[[#This Row],[Permit Submitted Date]]</f>
        <v>7</v>
      </c>
    </row>
    <row r="829" spans="1:14" hidden="1">
      <c r="A829" t="str">
        <f>"Norman"</f>
        <v>Norman</v>
      </c>
      <c r="B829">
        <v>1</v>
      </c>
      <c r="D829">
        <v>1</v>
      </c>
      <c r="E829">
        <v>23</v>
      </c>
      <c r="F829" s="1">
        <v>43005</v>
      </c>
      <c r="G829" s="1">
        <v>43011</v>
      </c>
      <c r="H829">
        <v>5</v>
      </c>
      <c r="I829">
        <v>32.36</v>
      </c>
      <c r="J829">
        <v>0</v>
      </c>
      <c r="K829">
        <v>35.213925000000003</v>
      </c>
      <c r="L829">
        <v>-97.339213999999998</v>
      </c>
      <c r="M829" s="5">
        <f>ACOS(COS(RADIANS(90-$P$2)) *COS(RADIANS(90-Table2249[[#This Row],[Latitude]])) +SIN(RADIANS(90-$P$2)) *SIN(RADIANS(90-Table2249[[#This Row],[Latitude]])) *COS(RADIANS($Q$2-Table2249[[#This Row],[Longitude]]))) *3958.756</f>
        <v>6.0875077162164093</v>
      </c>
      <c r="N829" s="5">
        <f>Table22[[#This Row],[Permit Approval Date]]-Table22[[#This Row],[Permit Submitted Date]]</f>
        <v>0</v>
      </c>
    </row>
    <row r="830" spans="1:14">
      <c r="A830" t="str">
        <f>"Norman"</f>
        <v>Norman</v>
      </c>
      <c r="B830">
        <v>1</v>
      </c>
      <c r="C830">
        <v>1</v>
      </c>
      <c r="D830">
        <v>1</v>
      </c>
      <c r="E830">
        <v>23</v>
      </c>
      <c r="F830" s="1">
        <v>43010</v>
      </c>
      <c r="G830" s="1">
        <v>43011</v>
      </c>
      <c r="H830">
        <v>10</v>
      </c>
      <c r="I830">
        <v>58.03</v>
      </c>
      <c r="J830">
        <v>30.18</v>
      </c>
      <c r="K830">
        <v>35.370055100000094</v>
      </c>
      <c r="L830">
        <v>-97.212210400000004</v>
      </c>
      <c r="M830" s="5">
        <f>ACOS(COS(RADIANS(90-$P$2)) *COS(RADIANS(90-Table2249[[#This Row],[Latitude]])) +SIN(RADIANS(90-$P$2)) *SIN(RADIANS(90-Table2249[[#This Row],[Latitude]])) *COS(RADIANS($Q$2-Table2249[[#This Row],[Longitude]]))) *3958.756</f>
        <v>17.411182267990768</v>
      </c>
      <c r="N830" s="5">
        <f>Table22[[#This Row],[Permit Approval Date]]-Table22[[#This Row],[Permit Submitted Date]]</f>
        <v>0</v>
      </c>
    </row>
    <row r="831" spans="1:14">
      <c r="A831" t="str">
        <f>"Norman"</f>
        <v>Norman</v>
      </c>
      <c r="B831">
        <v>1</v>
      </c>
      <c r="C831">
        <v>1</v>
      </c>
      <c r="D831">
        <v>1</v>
      </c>
      <c r="E831">
        <v>23</v>
      </c>
      <c r="F831" s="1">
        <v>43013</v>
      </c>
      <c r="G831" s="1">
        <v>43032</v>
      </c>
      <c r="H831">
        <v>10</v>
      </c>
      <c r="I831">
        <v>61.49</v>
      </c>
      <c r="J831">
        <v>17</v>
      </c>
      <c r="K831">
        <v>35.075773099999999</v>
      </c>
      <c r="L831">
        <v>-97.674911899999998</v>
      </c>
      <c r="M831" s="5">
        <f>ACOS(COS(RADIANS(90-$P$2)) *COS(RADIANS(90-Table2249[[#This Row],[Latitude]])) +SIN(RADIANS(90-$P$2)) *SIN(RADIANS(90-Table2249[[#This Row],[Latitude]])) *COS(RADIANS($Q$2-Table2249[[#This Row],[Longitude]]))) *3958.756</f>
        <v>15.729604323045256</v>
      </c>
      <c r="N831" s="5">
        <f>Table22[[#This Row],[Permit Approval Date]]-Table22[[#This Row],[Permit Submitted Date]]</f>
        <v>0</v>
      </c>
    </row>
    <row r="832" spans="1:14" hidden="1">
      <c r="A832" t="str">
        <f>"Norman"</f>
        <v>Norman</v>
      </c>
      <c r="B832">
        <v>1</v>
      </c>
      <c r="D832">
        <v>1</v>
      </c>
      <c r="E832">
        <v>23</v>
      </c>
      <c r="F832" s="1">
        <v>43017</v>
      </c>
      <c r="G832" s="1">
        <v>43024</v>
      </c>
      <c r="H832">
        <v>6</v>
      </c>
      <c r="I832">
        <v>33.17</v>
      </c>
      <c r="J832">
        <v>0</v>
      </c>
      <c r="K832">
        <v>35.203924999999998</v>
      </c>
      <c r="L832">
        <v>-97.459214000000003</v>
      </c>
      <c r="M832" s="5">
        <f>ACOS(COS(RADIANS(90-$P$2)) *COS(RADIANS(90-Table2249[[#This Row],[Latitude]])) +SIN(RADIANS(90-$P$2)) *SIN(RADIANS(90-Table2249[[#This Row],[Latitude]])) *COS(RADIANS($Q$2-Table2249[[#This Row],[Longitude]]))) *3958.756</f>
        <v>0.72632740937908113</v>
      </c>
      <c r="N832" s="5">
        <f>Table22[[#This Row],[Permit Approval Date]]-Table22[[#This Row],[Permit Submitted Date]]</f>
        <v>1</v>
      </c>
    </row>
    <row r="833" spans="1:14" hidden="1">
      <c r="A833" t="str">
        <f>"Norman"</f>
        <v>Norman</v>
      </c>
      <c r="B833">
        <v>0</v>
      </c>
      <c r="D833">
        <v>1</v>
      </c>
      <c r="E833">
        <v>23</v>
      </c>
      <c r="F833" s="1">
        <v>43021</v>
      </c>
      <c r="G833" s="1">
        <v>43026</v>
      </c>
      <c r="H833">
        <v>3</v>
      </c>
      <c r="I833">
        <v>29.85</v>
      </c>
      <c r="J833">
        <v>0</v>
      </c>
      <c r="K833">
        <v>35.162937899999996</v>
      </c>
      <c r="L833">
        <v>-97.446161599999996</v>
      </c>
      <c r="M833" s="5">
        <f>ACOS(COS(RADIANS(90-$P$2)) *COS(RADIANS(90-Table2249[[#This Row],[Latitude]])) +SIN(RADIANS(90-$P$2)) *SIN(RADIANS(90-Table2249[[#This Row],[Latitude]])) *COS(RADIANS($Q$2-Table2249[[#This Row],[Longitude]]))) *3958.756</f>
        <v>2.980183107586265</v>
      </c>
      <c r="N833" s="5">
        <f>Table22[[#This Row],[Permit Approval Date]]-Table22[[#This Row],[Permit Submitted Date]]</f>
        <v>0</v>
      </c>
    </row>
    <row r="834" spans="1:14" hidden="1">
      <c r="A834" t="str">
        <f>"Norman"</f>
        <v>Norman</v>
      </c>
      <c r="B834">
        <v>1</v>
      </c>
      <c r="D834">
        <v>1</v>
      </c>
      <c r="E834">
        <v>23</v>
      </c>
      <c r="F834" s="1">
        <v>43026</v>
      </c>
      <c r="G834" s="1">
        <v>43032</v>
      </c>
      <c r="H834">
        <v>7</v>
      </c>
      <c r="I834">
        <v>52.33</v>
      </c>
      <c r="J834">
        <v>1</v>
      </c>
      <c r="K834">
        <v>35.233924999999999</v>
      </c>
      <c r="L834">
        <v>-97.269214000000005</v>
      </c>
      <c r="M834" s="5">
        <f>ACOS(COS(RADIANS(90-$P$2)) *COS(RADIANS(90-Table2249[[#This Row],[Latitude]])) +SIN(RADIANS(90-$P$2)) *SIN(RADIANS(90-Table2249[[#This Row],[Latitude]])) *COS(RADIANS($Q$2-Table2249[[#This Row],[Longitude]]))) *3958.756</f>
        <v>10.196972675987457</v>
      </c>
      <c r="N834" s="5">
        <f>Table22[[#This Row],[Permit Approval Date]]-Table22[[#This Row],[Permit Submitted Date]]</f>
        <v>0</v>
      </c>
    </row>
    <row r="835" spans="1:14">
      <c r="A835" t="str">
        <f>"Norman"</f>
        <v>Norman</v>
      </c>
      <c r="B835">
        <v>1</v>
      </c>
      <c r="C835">
        <v>1</v>
      </c>
      <c r="D835">
        <v>1</v>
      </c>
      <c r="E835">
        <v>23</v>
      </c>
      <c r="F835" s="1">
        <v>43028</v>
      </c>
      <c r="G835" s="1">
        <v>43034</v>
      </c>
      <c r="H835">
        <v>10</v>
      </c>
      <c r="I835">
        <v>51.959999999999994</v>
      </c>
      <c r="J835">
        <v>22.13</v>
      </c>
      <c r="K835">
        <v>36.292937899999998</v>
      </c>
      <c r="L835">
        <v>-97.566161600000001</v>
      </c>
      <c r="M835" s="5">
        <f>ACOS(COS(RADIANS(90-$P$2)) *COS(RADIANS(90-Table2249[[#This Row],[Latitude]])) +SIN(RADIANS(90-$P$2)) *SIN(RADIANS(90-Table2249[[#This Row],[Latitude]])) *COS(RADIANS($Q$2-Table2249[[#This Row],[Longitude]]))) *3958.756</f>
        <v>75.393953636815993</v>
      </c>
      <c r="N835" s="5">
        <f>Table22[[#This Row],[Permit Approval Date]]-Table22[[#This Row],[Permit Submitted Date]]</f>
        <v>7</v>
      </c>
    </row>
    <row r="836" spans="1:14">
      <c r="A836" t="str">
        <f>"Norman"</f>
        <v>Norman</v>
      </c>
      <c r="B836">
        <v>1</v>
      </c>
      <c r="C836">
        <v>1</v>
      </c>
      <c r="D836">
        <v>1</v>
      </c>
      <c r="E836">
        <v>23</v>
      </c>
      <c r="F836" s="1">
        <v>43028</v>
      </c>
      <c r="G836" s="1">
        <v>43034</v>
      </c>
      <c r="H836">
        <v>10</v>
      </c>
      <c r="I836">
        <v>51.959999999999994</v>
      </c>
      <c r="J836">
        <v>22.13</v>
      </c>
      <c r="K836">
        <v>36.292937899999998</v>
      </c>
      <c r="L836">
        <v>-97.566161600000001</v>
      </c>
      <c r="M836" s="5">
        <f>ACOS(COS(RADIANS(90-$P$2)) *COS(RADIANS(90-Table2249[[#This Row],[Latitude]])) +SIN(RADIANS(90-$P$2)) *SIN(RADIANS(90-Table2249[[#This Row],[Latitude]])) *COS(RADIANS($Q$2-Table2249[[#This Row],[Longitude]]))) *3958.756</f>
        <v>75.393953636815993</v>
      </c>
      <c r="N836" s="5">
        <f>Table22[[#This Row],[Permit Approval Date]]-Table22[[#This Row],[Permit Submitted Date]]</f>
        <v>0</v>
      </c>
    </row>
    <row r="837" spans="1:14" hidden="1">
      <c r="A837" t="str">
        <f>"Norman"</f>
        <v>Norman</v>
      </c>
      <c r="B837">
        <v>1</v>
      </c>
      <c r="D837">
        <v>1</v>
      </c>
      <c r="E837">
        <v>23</v>
      </c>
      <c r="F837" s="1">
        <v>43028</v>
      </c>
      <c r="G837" s="1">
        <v>43039</v>
      </c>
      <c r="H837">
        <v>9</v>
      </c>
      <c r="I837">
        <v>42.79</v>
      </c>
      <c r="J837">
        <v>0</v>
      </c>
      <c r="K837">
        <v>34.9906826</v>
      </c>
      <c r="L837">
        <v>-97.572868299999996</v>
      </c>
      <c r="M837" s="5">
        <f>ACOS(COS(RADIANS(90-$P$2)) *COS(RADIANS(90-Table2249[[#This Row],[Latitude]])) +SIN(RADIANS(90-$P$2)) *SIN(RADIANS(90-Table2249[[#This Row],[Latitude]])) *COS(RADIANS($Q$2-Table2249[[#This Row],[Longitude]]))) *3958.756</f>
        <v>16.504584998100857</v>
      </c>
      <c r="N837" s="5">
        <f>Table22[[#This Row],[Permit Approval Date]]-Table22[[#This Row],[Permit Submitted Date]]</f>
        <v>7</v>
      </c>
    </row>
    <row r="838" spans="1:14">
      <c r="A838" t="str">
        <f>"Norman"</f>
        <v>Norman</v>
      </c>
      <c r="B838">
        <v>1</v>
      </c>
      <c r="C838">
        <v>1</v>
      </c>
      <c r="D838">
        <v>1</v>
      </c>
      <c r="E838">
        <v>23</v>
      </c>
      <c r="F838" s="1">
        <v>43033</v>
      </c>
      <c r="G838" s="1">
        <v>43039</v>
      </c>
      <c r="H838">
        <v>6</v>
      </c>
      <c r="I838">
        <v>46.519999999999996</v>
      </c>
      <c r="J838">
        <v>10</v>
      </c>
      <c r="K838">
        <v>35.120055100000094</v>
      </c>
      <c r="L838">
        <v>-96.9822104</v>
      </c>
      <c r="M838" s="5">
        <f>ACOS(COS(RADIANS(90-$P$2)) *COS(RADIANS(90-Table2249[[#This Row],[Latitude]])) +SIN(RADIANS(90-$P$2)) *SIN(RADIANS(90-Table2249[[#This Row],[Latitude]])) *COS(RADIANS($Q$2-Table2249[[#This Row],[Longitude]]))) *3958.756</f>
        <v>26.896835715087352</v>
      </c>
      <c r="N838" s="5">
        <f>Table22[[#This Row],[Permit Approval Date]]-Table22[[#This Row],[Permit Submitted Date]]</f>
        <v>0</v>
      </c>
    </row>
    <row r="839" spans="1:14" hidden="1">
      <c r="A839" t="str">
        <f>"Norman"</f>
        <v>Norman</v>
      </c>
      <c r="B839">
        <v>1</v>
      </c>
      <c r="D839">
        <v>1</v>
      </c>
      <c r="E839">
        <v>23</v>
      </c>
      <c r="F839" s="1">
        <v>43034</v>
      </c>
      <c r="G839" s="1">
        <v>43040</v>
      </c>
      <c r="H839">
        <v>11</v>
      </c>
      <c r="I839">
        <v>82.810000000000016</v>
      </c>
      <c r="J839">
        <v>0</v>
      </c>
      <c r="K839">
        <v>35.108142000000001</v>
      </c>
      <c r="L839">
        <v>-97.225610999999986</v>
      </c>
      <c r="M839" s="5">
        <f>ACOS(COS(RADIANS(90-$P$2)) *COS(RADIANS(90-Table2249[[#This Row],[Latitude]])) +SIN(RADIANS(90-$P$2)) *SIN(RADIANS(90-Table2249[[#This Row],[Latitude]])) *COS(RADIANS($Q$2-Table2249[[#This Row],[Longitude]]))) *3958.756</f>
        <v>14.200125910696551</v>
      </c>
      <c r="N839" s="5">
        <f>Table22[[#This Row],[Permit Approval Date]]-Table22[[#This Row],[Permit Submitted Date]]</f>
        <v>11</v>
      </c>
    </row>
    <row r="840" spans="1:14" hidden="1">
      <c r="A840" t="str">
        <f>"Norman"</f>
        <v>Norman</v>
      </c>
      <c r="B840">
        <v>1</v>
      </c>
      <c r="D840">
        <v>1</v>
      </c>
      <c r="E840">
        <v>23</v>
      </c>
      <c r="F840" s="1">
        <v>43035</v>
      </c>
      <c r="G840" s="1">
        <v>43038</v>
      </c>
      <c r="H840">
        <v>9</v>
      </c>
      <c r="I840">
        <v>66.25</v>
      </c>
      <c r="J840">
        <v>6.8999999999999995</v>
      </c>
      <c r="K840">
        <v>34.592937899999995</v>
      </c>
      <c r="L840">
        <v>-97.306161599999996</v>
      </c>
      <c r="M840" s="5">
        <f>ACOS(COS(RADIANS(90-$P$2)) *COS(RADIANS(90-Table2249[[#This Row],[Latitude]])) +SIN(RADIANS(90-$P$2)) *SIN(RADIANS(90-Table2249[[#This Row],[Latitude]])) *COS(RADIANS($Q$2-Table2249[[#This Row],[Longitude]]))) *3958.756</f>
        <v>43.104479792239502</v>
      </c>
      <c r="N840" s="5">
        <f>Table22[[#This Row],[Permit Approval Date]]-Table22[[#This Row],[Permit Submitted Date]]</f>
        <v>11</v>
      </c>
    </row>
    <row r="841" spans="1:14" hidden="1">
      <c r="A841" t="str">
        <f>"Norman"</f>
        <v>Norman</v>
      </c>
      <c r="B841">
        <v>1</v>
      </c>
      <c r="D841">
        <v>1</v>
      </c>
      <c r="E841">
        <v>23</v>
      </c>
      <c r="F841" s="1">
        <v>43047</v>
      </c>
      <c r="G841" s="1">
        <v>43047</v>
      </c>
      <c r="H841">
        <v>9</v>
      </c>
      <c r="I841">
        <v>61.79</v>
      </c>
      <c r="J841">
        <v>6.75</v>
      </c>
      <c r="K841">
        <v>35.280557000000002</v>
      </c>
      <c r="L841">
        <v>-97.320181399999996</v>
      </c>
      <c r="M841" s="5">
        <f>ACOS(COS(RADIANS(90-$P$2)) *COS(RADIANS(90-Table2249[[#This Row],[Latitude]])) +SIN(RADIANS(90-$P$2)) *SIN(RADIANS(90-Table2249[[#This Row],[Latitude]])) *COS(RADIANS($Q$2-Table2249[[#This Row],[Longitude]]))) *3958.756</f>
        <v>8.7973049412467539</v>
      </c>
      <c r="N841" s="5">
        <f>Table22[[#This Row],[Permit Approval Date]]-Table22[[#This Row],[Permit Submitted Date]]</f>
        <v>11</v>
      </c>
    </row>
    <row r="842" spans="1:14" hidden="1">
      <c r="A842" t="str">
        <f>"Norman"</f>
        <v>Norman</v>
      </c>
      <c r="B842">
        <v>1</v>
      </c>
      <c r="D842">
        <v>1</v>
      </c>
      <c r="E842">
        <v>23</v>
      </c>
      <c r="F842" s="1">
        <v>43056</v>
      </c>
      <c r="G842" s="1">
        <v>43056</v>
      </c>
      <c r="H842">
        <v>8</v>
      </c>
      <c r="I842">
        <v>34.589999999999996</v>
      </c>
      <c r="J842">
        <v>9.9600000000000009</v>
      </c>
      <c r="K842">
        <v>35.260556999999999</v>
      </c>
      <c r="L842">
        <v>-97.540181399999994</v>
      </c>
      <c r="M842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842" s="5">
        <f>Table22[[#This Row],[Permit Approval Date]]-Table22[[#This Row],[Permit Submitted Date]]</f>
        <v>11</v>
      </c>
    </row>
    <row r="843" spans="1:14" hidden="1">
      <c r="A843" t="str">
        <f>"Norman"</f>
        <v>Norman</v>
      </c>
      <c r="B843">
        <v>1</v>
      </c>
      <c r="D843">
        <v>1</v>
      </c>
      <c r="E843">
        <v>23</v>
      </c>
      <c r="F843" s="1">
        <v>43060</v>
      </c>
      <c r="G843" s="1">
        <v>43066</v>
      </c>
      <c r="H843">
        <v>5</v>
      </c>
      <c r="I843">
        <v>47.5</v>
      </c>
      <c r="J843">
        <v>0</v>
      </c>
      <c r="K843">
        <v>35.220954999999996</v>
      </c>
      <c r="L843">
        <v>-97.461640000000003</v>
      </c>
      <c r="M843" s="5">
        <f>ACOS(COS(RADIANS(90-$P$2)) *COS(RADIANS(90-Table2249[[#This Row],[Latitude]])) +SIN(RADIANS(90-$P$2)) *SIN(RADIANS(90-Table2249[[#This Row],[Latitude]])) *COS(RADIANS($Q$2-Table2249[[#This Row],[Longitude]]))) *3958.756</f>
        <v>1.3329858135153894</v>
      </c>
      <c r="N843" s="5">
        <f>Table22[[#This Row],[Permit Approval Date]]-Table22[[#This Row],[Permit Submitted Date]]</f>
        <v>0</v>
      </c>
    </row>
    <row r="844" spans="1:14" hidden="1">
      <c r="A844" t="str">
        <f>"Norman"</f>
        <v>Norman</v>
      </c>
      <c r="B844">
        <v>0</v>
      </c>
      <c r="D844">
        <v>1</v>
      </c>
      <c r="E844">
        <v>23</v>
      </c>
      <c r="F844" s="1">
        <v>43075</v>
      </c>
      <c r="G844" s="1">
        <v>43075</v>
      </c>
      <c r="H844">
        <v>3</v>
      </c>
      <c r="I844">
        <v>23.56</v>
      </c>
      <c r="J844">
        <v>0</v>
      </c>
      <c r="K844">
        <v>34.962937899999993</v>
      </c>
      <c r="L844">
        <v>-97.966161600000007</v>
      </c>
      <c r="M844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844" s="5">
        <f>Table22[[#This Row],[Permit Approval Date]]-Table22[[#This Row],[Permit Submitted Date]]</f>
        <v>13</v>
      </c>
    </row>
    <row r="845" spans="1:14" hidden="1">
      <c r="A845" t="str">
        <f>"Norman"</f>
        <v>Norman</v>
      </c>
      <c r="B845">
        <v>1</v>
      </c>
      <c r="D845">
        <v>1</v>
      </c>
      <c r="E845">
        <v>23</v>
      </c>
      <c r="F845" s="1">
        <v>43077</v>
      </c>
      <c r="G845" s="1">
        <v>43077</v>
      </c>
      <c r="H845">
        <v>8</v>
      </c>
      <c r="I845">
        <v>55.999999999999993</v>
      </c>
      <c r="J845">
        <v>5</v>
      </c>
      <c r="K845">
        <v>35.180556999999993</v>
      </c>
      <c r="L845">
        <v>-97.540181399999994</v>
      </c>
      <c r="M845" s="5">
        <f>ACOS(COS(RADIANS(90-$P$2)) *COS(RADIANS(90-Table2249[[#This Row],[Latitude]])) +SIN(RADIANS(90-$P$2)) *SIN(RADIANS(90-Table2249[[#This Row],[Latitude]])) *COS(RADIANS($Q$2-Table2249[[#This Row],[Longitude]]))) *3958.756</f>
        <v>5.5692151990718619</v>
      </c>
      <c r="N845" s="5">
        <f>Table22[[#This Row],[Permit Approval Date]]-Table22[[#This Row],[Permit Submitted Date]]</f>
        <v>0</v>
      </c>
    </row>
    <row r="846" spans="1:14" hidden="1">
      <c r="A846" t="str">
        <f>"Norman"</f>
        <v>Norman</v>
      </c>
      <c r="B846">
        <v>0</v>
      </c>
      <c r="D846">
        <v>1</v>
      </c>
      <c r="E846">
        <v>23</v>
      </c>
      <c r="F846" s="1">
        <v>43084</v>
      </c>
      <c r="G846" s="1">
        <v>43084</v>
      </c>
      <c r="H846">
        <v>14</v>
      </c>
      <c r="I846">
        <v>99.15</v>
      </c>
      <c r="J846">
        <v>0</v>
      </c>
      <c r="K846">
        <v>35.232937899999996</v>
      </c>
      <c r="L846">
        <v>-97.006161599999999</v>
      </c>
      <c r="M846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846" s="5">
        <f>Table22[[#This Row],[Permit Approval Date]]-Table22[[#This Row],[Permit Submitted Date]]</f>
        <v>0</v>
      </c>
    </row>
    <row r="847" spans="1:14" hidden="1">
      <c r="A847" t="str">
        <f>"Norman"</f>
        <v>Norman</v>
      </c>
      <c r="B847">
        <v>0</v>
      </c>
      <c r="D847">
        <v>1</v>
      </c>
      <c r="E847">
        <v>23</v>
      </c>
      <c r="F847" s="1">
        <v>43084</v>
      </c>
      <c r="G847" s="1">
        <v>43088</v>
      </c>
      <c r="H847">
        <v>4</v>
      </c>
      <c r="I847">
        <v>32.799999999999997</v>
      </c>
      <c r="J847">
        <v>0</v>
      </c>
      <c r="K847">
        <v>35.192937899999997</v>
      </c>
      <c r="L847">
        <v>-97.496161600000008</v>
      </c>
      <c r="M847" s="5">
        <f>ACOS(COS(RADIANS(90-$P$2)) *COS(RADIANS(90-Table2249[[#This Row],[Latitude]])) +SIN(RADIANS(90-$P$2)) *SIN(RADIANS(90-Table2249[[#This Row],[Latitude]])) *COS(RADIANS($Q$2-Table2249[[#This Row],[Longitude]]))) *3958.756</f>
        <v>2.9406156746702079</v>
      </c>
      <c r="N847" s="5">
        <f>Table22[[#This Row],[Permit Approval Date]]-Table22[[#This Row],[Permit Submitted Date]]</f>
        <v>0</v>
      </c>
    </row>
    <row r="848" spans="1:14" hidden="1">
      <c r="A848" t="str">
        <f>"Norman"</f>
        <v>Norman</v>
      </c>
      <c r="B848">
        <v>1</v>
      </c>
      <c r="D848">
        <v>1</v>
      </c>
      <c r="E848">
        <v>23</v>
      </c>
      <c r="F848" s="1">
        <v>43088</v>
      </c>
      <c r="G848" s="1">
        <v>43088</v>
      </c>
      <c r="H848">
        <v>8</v>
      </c>
      <c r="I848">
        <v>68</v>
      </c>
      <c r="J848">
        <v>0</v>
      </c>
      <c r="K848">
        <v>35.140954999999998</v>
      </c>
      <c r="L848">
        <v>-97.121639999999999</v>
      </c>
      <c r="M848" s="5">
        <f>ACOS(COS(RADIANS(90-$P$2)) *COS(RADIANS(90-Table2249[[#This Row],[Latitude]])) +SIN(RADIANS(90-$P$2)) *SIN(RADIANS(90-Table2249[[#This Row],[Latitude]])) *COS(RADIANS($Q$2-Table2249[[#This Row],[Longitude]]))) *3958.756</f>
        <v>18.897392488293068</v>
      </c>
      <c r="N848" s="5">
        <f>Table22[[#This Row],[Permit Approval Date]]-Table22[[#This Row],[Permit Submitted Date]]</f>
        <v>0</v>
      </c>
    </row>
    <row r="849" spans="1:14" hidden="1">
      <c r="A849" t="str">
        <f>"Norman"</f>
        <v>Norman</v>
      </c>
      <c r="B849">
        <v>0</v>
      </c>
      <c r="D849">
        <v>1</v>
      </c>
      <c r="E849">
        <v>23</v>
      </c>
      <c r="F849" s="1">
        <v>43089</v>
      </c>
      <c r="G849" s="1">
        <v>43091</v>
      </c>
      <c r="H849">
        <v>5</v>
      </c>
      <c r="I849">
        <v>30.9</v>
      </c>
      <c r="J849">
        <v>0</v>
      </c>
      <c r="K849">
        <v>35.332937899999997</v>
      </c>
      <c r="L849">
        <v>-97.326161600000006</v>
      </c>
      <c r="M849" s="5">
        <f>ACOS(COS(RADIANS(90-$P$2)) *COS(RADIANS(90-Table2249[[#This Row],[Latitude]])) +SIN(RADIANS(90-$P$2)) *SIN(RADIANS(90-Table2249[[#This Row],[Latitude]])) *COS(RADIANS($Q$2-Table2249[[#This Row],[Longitude]]))) *3958.756</f>
        <v>11.09110584816289</v>
      </c>
      <c r="N849" s="5">
        <f>Table22[[#This Row],[Permit Approval Date]]-Table22[[#This Row],[Permit Submitted Date]]</f>
        <v>19</v>
      </c>
    </row>
    <row r="850" spans="1:14" hidden="1">
      <c r="A850" t="str">
        <f>"Norman"</f>
        <v>Norman</v>
      </c>
      <c r="B850">
        <v>1</v>
      </c>
      <c r="D850">
        <v>1</v>
      </c>
      <c r="E850">
        <v>23</v>
      </c>
      <c r="F850" s="1">
        <v>43090</v>
      </c>
      <c r="G850" s="1">
        <v>43098</v>
      </c>
      <c r="H850">
        <v>9</v>
      </c>
      <c r="I850">
        <v>69.84</v>
      </c>
      <c r="J850">
        <v>0</v>
      </c>
      <c r="K850">
        <v>35.232937899999996</v>
      </c>
      <c r="L850">
        <v>-97.006161599999999</v>
      </c>
      <c r="M850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850" s="5">
        <f>Table22[[#This Row],[Permit Approval Date]]-Table22[[#This Row],[Permit Submitted Date]]</f>
        <v>21</v>
      </c>
    </row>
    <row r="851" spans="1:14" hidden="1">
      <c r="A851" t="str">
        <f>"Norman"</f>
        <v>Norman</v>
      </c>
      <c r="B851">
        <v>1</v>
      </c>
      <c r="D851">
        <v>1</v>
      </c>
      <c r="E851">
        <v>23</v>
      </c>
      <c r="F851" s="1">
        <v>43090</v>
      </c>
      <c r="G851" s="1">
        <v>43098</v>
      </c>
      <c r="H851">
        <v>9</v>
      </c>
      <c r="I851">
        <v>69.84</v>
      </c>
      <c r="J851">
        <v>0</v>
      </c>
      <c r="K851">
        <v>35.232937899999996</v>
      </c>
      <c r="L851">
        <v>-97.006161599999999</v>
      </c>
      <c r="M851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851" s="5">
        <f>Table22[[#This Row],[Permit Approval Date]]-Table22[[#This Row],[Permit Submitted Date]]</f>
        <v>0</v>
      </c>
    </row>
    <row r="852" spans="1:14" hidden="1">
      <c r="A852" t="str">
        <f>"Norman"</f>
        <v>Norman</v>
      </c>
      <c r="B852">
        <v>0</v>
      </c>
      <c r="D852">
        <v>1</v>
      </c>
      <c r="E852">
        <v>23</v>
      </c>
      <c r="F852" s="1">
        <v>43097</v>
      </c>
      <c r="G852" s="1">
        <v>43097</v>
      </c>
      <c r="H852">
        <v>4</v>
      </c>
      <c r="I852">
        <v>28.380000000000003</v>
      </c>
      <c r="J852">
        <v>0</v>
      </c>
      <c r="K852">
        <v>36.262937899999997</v>
      </c>
      <c r="L852">
        <v>-97.766161600000004</v>
      </c>
      <c r="M852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852" s="5">
        <f>Table22[[#This Row],[Permit Approval Date]]-Table22[[#This Row],[Permit Submitted Date]]</f>
        <v>0</v>
      </c>
    </row>
    <row r="853" spans="1:14" hidden="1">
      <c r="A853" t="str">
        <f>"Norman"</f>
        <v>Norman</v>
      </c>
      <c r="B853">
        <v>0</v>
      </c>
      <c r="D853">
        <v>1</v>
      </c>
      <c r="E853">
        <v>24</v>
      </c>
      <c r="F853" s="1">
        <v>42373</v>
      </c>
      <c r="G853" s="1">
        <v>42375</v>
      </c>
      <c r="H853">
        <v>7</v>
      </c>
      <c r="I853">
        <v>69</v>
      </c>
      <c r="J853">
        <v>0</v>
      </c>
      <c r="K853">
        <v>35.362937899999999</v>
      </c>
      <c r="L853">
        <v>-97.236161600000003</v>
      </c>
      <c r="M853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853" s="5">
        <f>Table22[[#This Row],[Permit Approval Date]]-Table22[[#This Row],[Permit Submitted Date]]</f>
        <v>0</v>
      </c>
    </row>
    <row r="854" spans="1:14" hidden="1">
      <c r="A854" t="str">
        <f>"Norman"</f>
        <v>Norman</v>
      </c>
      <c r="B854">
        <v>0</v>
      </c>
      <c r="D854">
        <v>1</v>
      </c>
      <c r="E854">
        <v>24</v>
      </c>
      <c r="F854" s="1">
        <v>42373</v>
      </c>
      <c r="G854" s="1">
        <v>42375</v>
      </c>
      <c r="H854">
        <v>6</v>
      </c>
      <c r="I854">
        <v>55.5</v>
      </c>
      <c r="J854">
        <v>0</v>
      </c>
      <c r="K854">
        <v>35.362937899999999</v>
      </c>
      <c r="L854">
        <v>-97.236161600000003</v>
      </c>
      <c r="M854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854" s="5">
        <f>Table22[[#This Row],[Permit Approval Date]]-Table22[[#This Row],[Permit Submitted Date]]</f>
        <v>0</v>
      </c>
    </row>
    <row r="855" spans="1:14" hidden="1">
      <c r="A855" t="str">
        <f>"Norman"</f>
        <v>Norman</v>
      </c>
      <c r="B855">
        <v>0</v>
      </c>
      <c r="D855">
        <v>1</v>
      </c>
      <c r="E855">
        <v>24</v>
      </c>
      <c r="F855" s="1">
        <v>42376</v>
      </c>
      <c r="G855" s="1">
        <v>42388</v>
      </c>
      <c r="H855">
        <v>9</v>
      </c>
      <c r="I855">
        <v>66.5</v>
      </c>
      <c r="J855">
        <v>0</v>
      </c>
      <c r="K855">
        <v>35.212937899999993</v>
      </c>
      <c r="L855">
        <v>-97.576161600000006</v>
      </c>
      <c r="M855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855" s="5">
        <f>Table22[[#This Row],[Permit Approval Date]]-Table22[[#This Row],[Permit Submitted Date]]</f>
        <v>1</v>
      </c>
    </row>
    <row r="856" spans="1:14" hidden="1">
      <c r="A856" t="str">
        <f>"Norman"</f>
        <v>Norman</v>
      </c>
      <c r="B856">
        <v>0</v>
      </c>
      <c r="D856">
        <v>1</v>
      </c>
      <c r="E856">
        <v>24</v>
      </c>
      <c r="F856" s="1">
        <v>42433</v>
      </c>
      <c r="G856" s="1">
        <v>42437</v>
      </c>
      <c r="H856">
        <v>12</v>
      </c>
      <c r="I856">
        <v>92</v>
      </c>
      <c r="J856">
        <v>0</v>
      </c>
      <c r="K856">
        <v>35.482937899999996</v>
      </c>
      <c r="L856">
        <v>-97.206161600000001</v>
      </c>
      <c r="M856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856" s="5">
        <f>Table22[[#This Row],[Permit Approval Date]]-Table22[[#This Row],[Permit Submitted Date]]</f>
        <v>8</v>
      </c>
    </row>
    <row r="857" spans="1:14" hidden="1">
      <c r="A857" t="str">
        <f>"Norman"</f>
        <v>Norman</v>
      </c>
      <c r="B857">
        <v>0</v>
      </c>
      <c r="D857">
        <v>1</v>
      </c>
      <c r="E857">
        <v>24</v>
      </c>
      <c r="F857" s="1">
        <v>42445</v>
      </c>
      <c r="G857" s="1">
        <v>42451</v>
      </c>
      <c r="H857">
        <v>8</v>
      </c>
      <c r="I857">
        <v>62.5</v>
      </c>
      <c r="J857">
        <v>0</v>
      </c>
      <c r="K857">
        <v>35.242937899999994</v>
      </c>
      <c r="L857">
        <v>-97.636161600000008</v>
      </c>
      <c r="M857" s="5">
        <f>ACOS(COS(RADIANS(90-$P$2)) *COS(RADIANS(90-Table2249[[#This Row],[Latitude]])) +SIN(RADIANS(90-$P$2)) *SIN(RADIANS(90-Table2249[[#This Row],[Latitude]])) *COS(RADIANS($Q$2-Table2249[[#This Row],[Longitude]]))) *3958.756</f>
        <v>10.997307585302561</v>
      </c>
      <c r="N857" s="5">
        <f>Table22[[#This Row],[Permit Approval Date]]-Table22[[#This Row],[Permit Submitted Date]]</f>
        <v>0</v>
      </c>
    </row>
    <row r="858" spans="1:14" hidden="1">
      <c r="A858" t="str">
        <f>"Norman"</f>
        <v>Norman</v>
      </c>
      <c r="B858">
        <v>0</v>
      </c>
      <c r="D858">
        <v>1</v>
      </c>
      <c r="E858">
        <v>24</v>
      </c>
      <c r="F858" s="1">
        <v>42458</v>
      </c>
      <c r="G858" s="1">
        <v>42465</v>
      </c>
      <c r="H858">
        <v>4</v>
      </c>
      <c r="I858">
        <v>27.5</v>
      </c>
      <c r="J858">
        <v>0</v>
      </c>
      <c r="K858">
        <v>35.242937899999994</v>
      </c>
      <c r="L858">
        <v>-97.226161599999998</v>
      </c>
      <c r="M858" s="5">
        <f>ACOS(COS(RADIANS(90-$P$2)) *COS(RADIANS(90-Table2249[[#This Row],[Latitude]])) +SIN(RADIANS(90-$P$2)) *SIN(RADIANS(90-Table2249[[#This Row],[Latitude]])) *COS(RADIANS($Q$2-Table2249[[#This Row],[Longitude]]))) *3958.756</f>
        <v>12.701181611774436</v>
      </c>
      <c r="N858" s="5">
        <f>Table22[[#This Row],[Permit Approval Date]]-Table22[[#This Row],[Permit Submitted Date]]</f>
        <v>0</v>
      </c>
    </row>
    <row r="859" spans="1:14" hidden="1">
      <c r="A859" t="str">
        <f>"Norman"</f>
        <v>Norman</v>
      </c>
      <c r="B859">
        <v>0</v>
      </c>
      <c r="D859">
        <v>1</v>
      </c>
      <c r="E859">
        <v>24</v>
      </c>
      <c r="F859" s="1">
        <v>42458</v>
      </c>
      <c r="G859" s="1">
        <v>42459</v>
      </c>
      <c r="H859">
        <v>3</v>
      </c>
      <c r="I859">
        <v>24</v>
      </c>
      <c r="J859">
        <v>0</v>
      </c>
      <c r="K859">
        <v>35.602937899999993</v>
      </c>
      <c r="L859">
        <v>-97.566161600000001</v>
      </c>
      <c r="M859" s="5">
        <f>ACOS(COS(RADIANS(90-$P$2)) *COS(RADIANS(90-Table2249[[#This Row],[Latitude]])) +SIN(RADIANS(90-$P$2)) *SIN(RADIANS(90-Table2249[[#This Row],[Latitude]])) *COS(RADIANS($Q$2-Table2249[[#This Row],[Longitude]]))) *3958.756</f>
        <v>28.23532465775164</v>
      </c>
      <c r="N859" s="5">
        <f>Table22[[#This Row],[Permit Approval Date]]-Table22[[#This Row],[Permit Submitted Date]]</f>
        <v>0</v>
      </c>
    </row>
    <row r="860" spans="1:14" hidden="1">
      <c r="A860" t="str">
        <f>"Norman"</f>
        <v>Norman</v>
      </c>
      <c r="B860">
        <v>0</v>
      </c>
      <c r="D860">
        <v>1</v>
      </c>
      <c r="E860">
        <v>24</v>
      </c>
      <c r="F860" s="1">
        <v>42459</v>
      </c>
      <c r="G860" s="1">
        <v>42472</v>
      </c>
      <c r="H860">
        <v>4</v>
      </c>
      <c r="I860">
        <v>40</v>
      </c>
      <c r="J860">
        <v>0</v>
      </c>
      <c r="K860">
        <v>35.602937899999993</v>
      </c>
      <c r="L860">
        <v>-97.566161600000001</v>
      </c>
      <c r="M860" s="5">
        <f>ACOS(COS(RADIANS(90-$P$2)) *COS(RADIANS(90-Table2249[[#This Row],[Latitude]])) +SIN(RADIANS(90-$P$2)) *SIN(RADIANS(90-Table2249[[#This Row],[Latitude]])) *COS(RADIANS($Q$2-Table2249[[#This Row],[Longitude]]))) *3958.756</f>
        <v>28.23532465775164</v>
      </c>
      <c r="N860" s="5">
        <f>Table22[[#This Row],[Permit Approval Date]]-Table22[[#This Row],[Permit Submitted Date]]</f>
        <v>0</v>
      </c>
    </row>
    <row r="861" spans="1:14" hidden="1">
      <c r="A861" t="str">
        <f>"Norman"</f>
        <v>Norman</v>
      </c>
      <c r="B861">
        <v>0</v>
      </c>
      <c r="D861">
        <v>2</v>
      </c>
      <c r="E861">
        <v>24</v>
      </c>
      <c r="F861" s="1">
        <v>42473</v>
      </c>
      <c r="G861" s="1">
        <v>42473</v>
      </c>
      <c r="H861">
        <v>5</v>
      </c>
      <c r="I861">
        <v>42</v>
      </c>
      <c r="J861">
        <v>0</v>
      </c>
      <c r="K861">
        <v>35.572937899999999</v>
      </c>
      <c r="L861">
        <v>-97.996161600000008</v>
      </c>
      <c r="M861" s="5">
        <f>ACOS(COS(RADIANS(90-$P$2)) *COS(RADIANS(90-Table2249[[#This Row],[Latitude]])) +SIN(RADIANS(90-$P$2)) *SIN(RADIANS(90-Table2249[[#This Row],[Latitude]])) *COS(RADIANS($Q$2-Table2249[[#This Row],[Longitude]]))) *3958.756</f>
        <v>40.00853893941273</v>
      </c>
      <c r="N861" s="5">
        <f>Table22[[#This Row],[Permit Approval Date]]-Table22[[#This Row],[Permit Submitted Date]]</f>
        <v>0</v>
      </c>
    </row>
    <row r="862" spans="1:14">
      <c r="A862" t="str">
        <f>"Norman"</f>
        <v>Norman</v>
      </c>
      <c r="B862">
        <v>0</v>
      </c>
      <c r="C862">
        <v>1</v>
      </c>
      <c r="D862">
        <v>2</v>
      </c>
      <c r="E862">
        <v>24</v>
      </c>
      <c r="F862" s="1">
        <v>42478</v>
      </c>
      <c r="G862" s="1">
        <v>42481</v>
      </c>
      <c r="H862">
        <v>8</v>
      </c>
      <c r="I862">
        <v>42.5</v>
      </c>
      <c r="J862">
        <v>11</v>
      </c>
      <c r="K862">
        <v>35.702937899999995</v>
      </c>
      <c r="L862">
        <v>-97.4261616</v>
      </c>
      <c r="M862" s="5">
        <f>ACOS(COS(RADIANS(90-$P$2)) *COS(RADIANS(90-Table2249[[#This Row],[Latitude]])) +SIN(RADIANS(90-$P$2)) *SIN(RADIANS(90-Table2249[[#This Row],[Latitude]])) *COS(RADIANS($Q$2-Table2249[[#This Row],[Longitude]]))) *3958.756</f>
        <v>34.349627017789345</v>
      </c>
      <c r="N862" s="5">
        <f>Table22[[#This Row],[Permit Approval Date]]-Table22[[#This Row],[Permit Submitted Date]]</f>
        <v>18</v>
      </c>
    </row>
    <row r="863" spans="1:14" hidden="1">
      <c r="A863" t="str">
        <f>"Norman"</f>
        <v>Norman</v>
      </c>
      <c r="B863">
        <v>0</v>
      </c>
      <c r="D863">
        <v>2</v>
      </c>
      <c r="E863">
        <v>24</v>
      </c>
      <c r="F863" s="1">
        <v>42513</v>
      </c>
      <c r="G863" s="1">
        <v>42515</v>
      </c>
      <c r="H863">
        <v>9</v>
      </c>
      <c r="I863">
        <v>72</v>
      </c>
      <c r="J863">
        <v>0</v>
      </c>
      <c r="K863">
        <v>35.222937899999998</v>
      </c>
      <c r="L863">
        <v>-97.486161600000003</v>
      </c>
      <c r="M863" s="5">
        <f>ACOS(COS(RADIANS(90-$P$2)) *COS(RADIANS(90-Table2249[[#This Row],[Latitude]])) +SIN(RADIANS(90-$P$2)) *SIN(RADIANS(90-Table2249[[#This Row],[Latitude]])) *COS(RADIANS($Q$2-Table2249[[#This Row],[Longitude]]))) *3958.756</f>
        <v>2.5181217902147086</v>
      </c>
      <c r="N863" s="5">
        <f>Table22[[#This Row],[Permit Approval Date]]-Table22[[#This Row],[Permit Submitted Date]]</f>
        <v>10</v>
      </c>
    </row>
    <row r="864" spans="1:14" hidden="1">
      <c r="A864" t="str">
        <f>"Norman"</f>
        <v>Norman</v>
      </c>
      <c r="B864">
        <v>0</v>
      </c>
      <c r="D864">
        <v>1</v>
      </c>
      <c r="E864">
        <v>24</v>
      </c>
      <c r="F864" s="1">
        <v>42534</v>
      </c>
      <c r="G864" s="1">
        <v>42534</v>
      </c>
      <c r="H864">
        <v>3</v>
      </c>
      <c r="I864">
        <v>35</v>
      </c>
      <c r="J864">
        <v>0</v>
      </c>
      <c r="K864">
        <v>36.052937899999996</v>
      </c>
      <c r="L864">
        <v>-97.626161600000003</v>
      </c>
      <c r="M864" s="5">
        <f>ACOS(COS(RADIANS(90-$P$2)) *COS(RADIANS(90-Table2249[[#This Row],[Latitude]])) +SIN(RADIANS(90-$P$2)) *SIN(RADIANS(90-Table2249[[#This Row],[Latitude]])) *COS(RADIANS($Q$2-Table2249[[#This Row],[Longitude]]))) *3958.756</f>
        <v>59.375341336611015</v>
      </c>
      <c r="N864" s="5">
        <f>Table22[[#This Row],[Permit Approval Date]]-Table22[[#This Row],[Permit Submitted Date]]</f>
        <v>1</v>
      </c>
    </row>
    <row r="865" spans="1:14">
      <c r="A865" t="str">
        <f>"Norman"</f>
        <v>Norman</v>
      </c>
      <c r="B865">
        <v>0</v>
      </c>
      <c r="C865">
        <v>1</v>
      </c>
      <c r="D865">
        <v>1</v>
      </c>
      <c r="E865">
        <v>24</v>
      </c>
      <c r="F865" s="1">
        <v>42604</v>
      </c>
      <c r="G865" s="1">
        <v>42604</v>
      </c>
      <c r="H865">
        <v>13</v>
      </c>
      <c r="I865">
        <v>65.910000000000011</v>
      </c>
      <c r="J865">
        <v>35.72</v>
      </c>
      <c r="K865">
        <v>34.902937899999998</v>
      </c>
      <c r="L865">
        <v>-97.886161600000008</v>
      </c>
      <c r="M865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865" s="5">
        <f>Table22[[#This Row],[Permit Approval Date]]-Table22[[#This Row],[Permit Submitted Date]]</f>
        <v>0</v>
      </c>
    </row>
    <row r="866" spans="1:14" hidden="1">
      <c r="A866" t="str">
        <f>"Norman"</f>
        <v>Norman</v>
      </c>
      <c r="B866">
        <v>0</v>
      </c>
      <c r="D866">
        <v>1</v>
      </c>
      <c r="E866">
        <v>24</v>
      </c>
      <c r="F866" s="1">
        <v>42648</v>
      </c>
      <c r="G866" s="1">
        <v>42648</v>
      </c>
      <c r="H866">
        <v>3</v>
      </c>
      <c r="I866">
        <v>24.06</v>
      </c>
      <c r="J866">
        <v>0</v>
      </c>
      <c r="K866">
        <v>35.6429379</v>
      </c>
      <c r="L866">
        <v>-96.876161600000003</v>
      </c>
      <c r="M866" s="5">
        <f>ACOS(COS(RADIANS(90-$P$2)) *COS(RADIANS(90-Table2249[[#This Row],[Latitude]])) +SIN(RADIANS(90-$P$2)) *SIN(RADIANS(90-Table2249[[#This Row],[Latitude]])) *COS(RADIANS($Q$2-Table2249[[#This Row],[Longitude]]))) *3958.756</f>
        <v>44.075950321991947</v>
      </c>
      <c r="N866" s="5">
        <f>Table22[[#This Row],[Permit Approval Date]]-Table22[[#This Row],[Permit Submitted Date]]</f>
        <v>6</v>
      </c>
    </row>
    <row r="867" spans="1:14" hidden="1">
      <c r="A867" t="str">
        <f>"Norman"</f>
        <v>Norman</v>
      </c>
      <c r="B867">
        <v>0</v>
      </c>
      <c r="D867">
        <v>1</v>
      </c>
      <c r="E867">
        <v>24</v>
      </c>
      <c r="F867" s="1">
        <v>42650</v>
      </c>
      <c r="G867" s="1">
        <v>42655</v>
      </c>
      <c r="H867">
        <v>13</v>
      </c>
      <c r="I867">
        <v>78.349999999999994</v>
      </c>
      <c r="J867">
        <v>0</v>
      </c>
      <c r="K867">
        <v>35.102937899999993</v>
      </c>
      <c r="L867">
        <v>-97.276161599999995</v>
      </c>
      <c r="M867" s="5">
        <f>ACOS(COS(RADIANS(90-$P$2)) *COS(RADIANS(90-Table2249[[#This Row],[Latitude]])) +SIN(RADIANS(90-$P$2)) *SIN(RADIANS(90-Table2249[[#This Row],[Latitude]])) *COS(RADIANS($Q$2-Table2249[[#This Row],[Longitude]]))) *3958.756</f>
        <v>11.979075684087395</v>
      </c>
      <c r="N867" s="5">
        <f>Table22[[#This Row],[Permit Approval Date]]-Table22[[#This Row],[Permit Submitted Date]]</f>
        <v>9</v>
      </c>
    </row>
    <row r="868" spans="1:14" hidden="1">
      <c r="A868" t="str">
        <f>"Norman"</f>
        <v>Norman</v>
      </c>
      <c r="B868">
        <v>0</v>
      </c>
      <c r="D868">
        <v>1</v>
      </c>
      <c r="E868">
        <v>24</v>
      </c>
      <c r="F868" s="1">
        <v>42650</v>
      </c>
      <c r="G868" s="1">
        <v>42650</v>
      </c>
      <c r="H868">
        <v>8</v>
      </c>
      <c r="I868">
        <v>71.819999999999993</v>
      </c>
      <c r="J868">
        <v>0</v>
      </c>
      <c r="K868">
        <v>35.232937899999996</v>
      </c>
      <c r="L868">
        <v>-97.006161599999999</v>
      </c>
      <c r="M868" s="5">
        <f>ACOS(COS(RADIANS(90-$P$2)) *COS(RADIANS(90-Table2249[[#This Row],[Latitude]])) +SIN(RADIANS(90-$P$2)) *SIN(RADIANS(90-Table2249[[#This Row],[Latitude]])) *COS(RADIANS($Q$2-Table2249[[#This Row],[Longitude]]))) *3958.756</f>
        <v>24.931120266161376</v>
      </c>
      <c r="N868" s="5">
        <f>Table22[[#This Row],[Permit Approval Date]]-Table22[[#This Row],[Permit Submitted Date]]</f>
        <v>7</v>
      </c>
    </row>
    <row r="869" spans="1:14" hidden="1">
      <c r="A869" t="str">
        <f>"Norman"</f>
        <v>Norman</v>
      </c>
      <c r="B869">
        <v>0</v>
      </c>
      <c r="D869">
        <v>1</v>
      </c>
      <c r="E869">
        <v>24</v>
      </c>
      <c r="F869" s="1">
        <v>42662</v>
      </c>
      <c r="G869" s="1">
        <v>42662</v>
      </c>
      <c r="H869">
        <v>7</v>
      </c>
      <c r="I869">
        <v>51.35</v>
      </c>
      <c r="J869">
        <v>0</v>
      </c>
      <c r="K869">
        <v>34.962937899999993</v>
      </c>
      <c r="L869">
        <v>-97.966161600000007</v>
      </c>
      <c r="M869" s="5">
        <f>ACOS(COS(RADIANS(90-$P$2)) *COS(RADIANS(90-Table2249[[#This Row],[Latitude]])) +SIN(RADIANS(90-$P$2)) *SIN(RADIANS(90-Table2249[[#This Row],[Latitude]])) *COS(RADIANS($Q$2-Table2249[[#This Row],[Longitude]]))) *3958.756</f>
        <v>33.838764252834551</v>
      </c>
      <c r="N869" s="5">
        <f>Table22[[#This Row],[Permit Approval Date]]-Table22[[#This Row],[Permit Submitted Date]]</f>
        <v>25</v>
      </c>
    </row>
    <row r="870" spans="1:14" hidden="1">
      <c r="A870" t="str">
        <f>"Norman"</f>
        <v>Norman</v>
      </c>
      <c r="B870">
        <v>0</v>
      </c>
      <c r="D870">
        <v>1</v>
      </c>
      <c r="E870">
        <v>24</v>
      </c>
      <c r="F870" s="1">
        <v>42668</v>
      </c>
      <c r="G870" s="1">
        <v>42671</v>
      </c>
      <c r="H870">
        <v>3</v>
      </c>
      <c r="I870">
        <v>30.57</v>
      </c>
      <c r="J870">
        <v>0</v>
      </c>
      <c r="K870">
        <v>35.732937899999996</v>
      </c>
      <c r="L870">
        <v>-96.936161600000005</v>
      </c>
      <c r="M870" s="5">
        <f>ACOS(COS(RADIANS(90-$P$2)) *COS(RADIANS(90-Table2249[[#This Row],[Latitude]])) +SIN(RADIANS(90-$P$2)) *SIN(RADIANS(90-Table2249[[#This Row],[Latitude]])) *COS(RADIANS($Q$2-Table2249[[#This Row],[Longitude]]))) *3958.756</f>
        <v>46.370733487732394</v>
      </c>
      <c r="N870" s="5">
        <f>Table22[[#This Row],[Permit Approval Date]]-Table22[[#This Row],[Permit Submitted Date]]</f>
        <v>5</v>
      </c>
    </row>
    <row r="871" spans="1:14" hidden="1">
      <c r="A871" t="str">
        <f>"Norman"</f>
        <v>Norman</v>
      </c>
      <c r="B871">
        <v>0</v>
      </c>
      <c r="D871">
        <v>1</v>
      </c>
      <c r="E871">
        <v>24</v>
      </c>
      <c r="F871" s="1">
        <v>42668</v>
      </c>
      <c r="G871" s="1">
        <v>42675</v>
      </c>
      <c r="H871">
        <v>3</v>
      </c>
      <c r="I871">
        <v>23.27</v>
      </c>
      <c r="J871">
        <v>0</v>
      </c>
      <c r="K871">
        <v>35.262937899999997</v>
      </c>
      <c r="L871">
        <v>-97.806161599999996</v>
      </c>
      <c r="M871" s="5">
        <f>ACOS(COS(RADIANS(90-$P$2)) *COS(RADIANS(90-Table2249[[#This Row],[Latitude]])) +SIN(RADIANS(90-$P$2)) *SIN(RADIANS(90-Table2249[[#This Row],[Latitude]])) *COS(RADIANS($Q$2-Table2249[[#This Row],[Longitude]]))) *3958.756</f>
        <v>20.667811889200305</v>
      </c>
      <c r="N871" s="5">
        <f>Table22[[#This Row],[Permit Approval Date]]-Table22[[#This Row],[Permit Submitted Date]]</f>
        <v>20</v>
      </c>
    </row>
    <row r="872" spans="1:14">
      <c r="A872" t="str">
        <f>"Norman"</f>
        <v>Norman</v>
      </c>
      <c r="B872">
        <v>1</v>
      </c>
      <c r="C872">
        <v>1</v>
      </c>
      <c r="D872">
        <v>1</v>
      </c>
      <c r="E872">
        <v>24</v>
      </c>
      <c r="F872" s="1">
        <v>42688</v>
      </c>
      <c r="G872" s="1">
        <v>42689</v>
      </c>
      <c r="H872">
        <v>9</v>
      </c>
      <c r="I872">
        <v>56.05</v>
      </c>
      <c r="J872">
        <v>16</v>
      </c>
      <c r="K872">
        <v>34.993205600000003</v>
      </c>
      <c r="L872">
        <v>-97.178782400000003</v>
      </c>
      <c r="M872" s="5">
        <f>ACOS(COS(RADIANS(90-$P$2)) *COS(RADIANS(90-Table2249[[#This Row],[Latitude]])) +SIN(RADIANS(90-$P$2)) *SIN(RADIANS(90-Table2249[[#This Row],[Latitude]])) *COS(RADIANS($Q$2-Table2249[[#This Row],[Longitude]]))) *3958.756</f>
        <v>21.107896740502056</v>
      </c>
      <c r="N872" s="5">
        <f>Table22[[#This Row],[Permit Approval Date]]-Table22[[#This Row],[Permit Submitted Date]]</f>
        <v>0</v>
      </c>
    </row>
    <row r="873" spans="1:14" hidden="1">
      <c r="A873" t="str">
        <f>"Norman"</f>
        <v>Norman</v>
      </c>
      <c r="B873">
        <v>0</v>
      </c>
      <c r="D873">
        <v>2</v>
      </c>
      <c r="E873">
        <v>24</v>
      </c>
      <c r="F873" s="1">
        <v>42690</v>
      </c>
      <c r="G873" s="1">
        <v>42711</v>
      </c>
      <c r="H873">
        <v>4</v>
      </c>
      <c r="I873">
        <v>34.130000000000003</v>
      </c>
      <c r="J873">
        <v>0</v>
      </c>
      <c r="K873">
        <v>35.012937899999997</v>
      </c>
      <c r="L873">
        <v>-96.836161599999997</v>
      </c>
      <c r="M873" s="5">
        <f>ACOS(COS(RADIANS(90-$P$2)) *COS(RADIANS(90-Table2249[[#This Row],[Latitude]])) +SIN(RADIANS(90-$P$2)) *SIN(RADIANS(90-Table2249[[#This Row],[Latitude]])) *COS(RADIANS($Q$2-Table2249[[#This Row],[Longitude]]))) *3958.756</f>
        <v>36.99468278300084</v>
      </c>
      <c r="N873" s="5">
        <f>Table22[[#This Row],[Permit Approval Date]]-Table22[[#This Row],[Permit Submitted Date]]</f>
        <v>25</v>
      </c>
    </row>
    <row r="874" spans="1:14" hidden="1">
      <c r="A874" t="str">
        <f>"Norman"</f>
        <v>Norman</v>
      </c>
      <c r="B874">
        <v>0</v>
      </c>
      <c r="D874">
        <v>1</v>
      </c>
      <c r="E874">
        <v>24</v>
      </c>
      <c r="F874" s="1">
        <v>42711</v>
      </c>
      <c r="G874" s="1">
        <v>42717</v>
      </c>
      <c r="H874">
        <v>7</v>
      </c>
      <c r="I874">
        <v>70.5</v>
      </c>
      <c r="J874">
        <v>0</v>
      </c>
      <c r="K874">
        <v>36.452937899999995</v>
      </c>
      <c r="L874">
        <v>-97.7861616</v>
      </c>
      <c r="M874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874" s="5">
        <f>Table22[[#This Row],[Permit Approval Date]]-Table22[[#This Row],[Permit Submitted Date]]</f>
        <v>9</v>
      </c>
    </row>
    <row r="875" spans="1:14" hidden="1">
      <c r="A875" t="str">
        <f>"Norman"</f>
        <v>Norman</v>
      </c>
      <c r="B875">
        <v>0</v>
      </c>
      <c r="D875">
        <v>2</v>
      </c>
      <c r="E875">
        <v>24</v>
      </c>
      <c r="F875" s="1">
        <v>42713</v>
      </c>
      <c r="G875" s="1">
        <v>42713</v>
      </c>
      <c r="H875">
        <v>5</v>
      </c>
      <c r="I875">
        <v>39.58</v>
      </c>
      <c r="J875">
        <v>0</v>
      </c>
      <c r="K875">
        <v>35.122937899999997</v>
      </c>
      <c r="L875">
        <v>-97.126161600000003</v>
      </c>
      <c r="M875" s="5">
        <f>ACOS(COS(RADIANS(90-$P$2)) *COS(RADIANS(90-Table2249[[#This Row],[Latitude]])) +SIN(RADIANS(90-$P$2)) *SIN(RADIANS(90-Table2249[[#This Row],[Latitude]])) *COS(RADIANS($Q$2-Table2249[[#This Row],[Longitude]]))) *3958.756</f>
        <v>18.990152129534994</v>
      </c>
      <c r="N875" s="5">
        <f>Table22[[#This Row],[Permit Approval Date]]-Table22[[#This Row],[Permit Submitted Date]]</f>
        <v>0</v>
      </c>
    </row>
    <row r="876" spans="1:14" hidden="1">
      <c r="A876" t="str">
        <f>"Norman"</f>
        <v>Norman</v>
      </c>
      <c r="B876">
        <v>0</v>
      </c>
      <c r="D876">
        <v>1</v>
      </c>
      <c r="E876">
        <v>24</v>
      </c>
      <c r="F876" s="1">
        <v>42718</v>
      </c>
      <c r="G876" s="1">
        <v>42720</v>
      </c>
      <c r="H876">
        <v>9</v>
      </c>
      <c r="I876">
        <v>75.31</v>
      </c>
      <c r="J876">
        <v>0</v>
      </c>
      <c r="K876">
        <v>35.172937899999994</v>
      </c>
      <c r="L876">
        <v>-97.276161599999995</v>
      </c>
      <c r="M876" s="5">
        <f>ACOS(COS(RADIANS(90-$P$2)) *COS(RADIANS(90-Table2249[[#This Row],[Latitude]])) +SIN(RADIANS(90-$P$2)) *SIN(RADIANS(90-Table2249[[#This Row],[Latitude]])) *COS(RADIANS($Q$2-Table2249[[#This Row],[Longitude]]))) *3958.756</f>
        <v>9.893608223818962</v>
      </c>
      <c r="N876" s="5">
        <f>Table22[[#This Row],[Permit Approval Date]]-Table22[[#This Row],[Permit Submitted Date]]</f>
        <v>10</v>
      </c>
    </row>
    <row r="877" spans="1:14" hidden="1">
      <c r="A877" t="str">
        <f>"Norman"</f>
        <v>Norman</v>
      </c>
      <c r="B877">
        <v>0</v>
      </c>
      <c r="D877">
        <v>1</v>
      </c>
      <c r="E877">
        <v>24</v>
      </c>
      <c r="F877" s="1">
        <v>42746</v>
      </c>
      <c r="G877" s="1">
        <v>42746</v>
      </c>
      <c r="H877">
        <v>6</v>
      </c>
      <c r="I877">
        <v>53.03</v>
      </c>
      <c r="J877">
        <v>0</v>
      </c>
      <c r="K877">
        <v>36.452937899999995</v>
      </c>
      <c r="L877">
        <v>-97.7861616</v>
      </c>
      <c r="M877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877" s="5">
        <f>Table22[[#This Row],[Permit Approval Date]]-Table22[[#This Row],[Permit Submitted Date]]</f>
        <v>10</v>
      </c>
    </row>
    <row r="878" spans="1:14" hidden="1">
      <c r="A878" t="str">
        <f>"Norman"</f>
        <v>Norman</v>
      </c>
      <c r="B878">
        <v>0</v>
      </c>
      <c r="D878">
        <v>1</v>
      </c>
      <c r="E878">
        <v>24</v>
      </c>
      <c r="F878" s="1">
        <v>42783</v>
      </c>
      <c r="G878" s="1">
        <v>42783</v>
      </c>
      <c r="H878">
        <v>11</v>
      </c>
      <c r="I878">
        <v>85.93</v>
      </c>
      <c r="J878">
        <v>0</v>
      </c>
      <c r="K878">
        <v>35.082937899999997</v>
      </c>
      <c r="L878">
        <v>-97.616161599999998</v>
      </c>
      <c r="M878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878" s="5">
        <f>Table22[[#This Row],[Permit Approval Date]]-Table22[[#This Row],[Permit Submitted Date]]</f>
        <v>14</v>
      </c>
    </row>
    <row r="879" spans="1:14" hidden="1">
      <c r="A879" t="str">
        <f>"Norman"</f>
        <v>Norman</v>
      </c>
      <c r="B879">
        <v>1</v>
      </c>
      <c r="D879">
        <v>1</v>
      </c>
      <c r="E879">
        <v>24</v>
      </c>
      <c r="F879" s="1">
        <v>42810</v>
      </c>
      <c r="G879" s="1">
        <v>42823</v>
      </c>
      <c r="H879">
        <v>8</v>
      </c>
      <c r="I879">
        <v>48.81</v>
      </c>
      <c r="J879">
        <v>0.73</v>
      </c>
      <c r="K879">
        <v>35.260556999999999</v>
      </c>
      <c r="L879">
        <v>-97.540181399999994</v>
      </c>
      <c r="M879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879" s="5">
        <f>Table22[[#This Row],[Permit Approval Date]]-Table22[[#This Row],[Permit Submitted Date]]</f>
        <v>8</v>
      </c>
    </row>
    <row r="880" spans="1:14" hidden="1">
      <c r="A880" t="str">
        <f>"Norman"</f>
        <v>Norman</v>
      </c>
      <c r="B880">
        <v>0</v>
      </c>
      <c r="D880">
        <v>1</v>
      </c>
      <c r="E880">
        <v>24</v>
      </c>
      <c r="F880" s="1">
        <v>42815</v>
      </c>
      <c r="G880" s="1">
        <v>42815</v>
      </c>
      <c r="H880">
        <v>5</v>
      </c>
      <c r="I880">
        <v>29.05</v>
      </c>
      <c r="J880">
        <v>0</v>
      </c>
      <c r="K880">
        <v>35.552937899999996</v>
      </c>
      <c r="L880">
        <v>-97.046161600000005</v>
      </c>
      <c r="M880" s="5">
        <f>ACOS(COS(RADIANS(90-$P$2)) *COS(RADIANS(90-Table2249[[#This Row],[Latitude]])) +SIN(RADIANS(90-$P$2)) *SIN(RADIANS(90-Table2249[[#This Row],[Latitude]])) *COS(RADIANS($Q$2-Table2249[[#This Row],[Longitude]]))) *3958.756</f>
        <v>32.913658964668713</v>
      </c>
      <c r="N880" s="5">
        <f>Table22[[#This Row],[Permit Approval Date]]-Table22[[#This Row],[Permit Submitted Date]]</f>
        <v>13</v>
      </c>
    </row>
    <row r="881" spans="1:14" hidden="1">
      <c r="A881" t="str">
        <f>"Norman"</f>
        <v>Norman</v>
      </c>
      <c r="B881">
        <v>0</v>
      </c>
      <c r="D881">
        <v>1</v>
      </c>
      <c r="E881">
        <v>24</v>
      </c>
      <c r="F881" s="1">
        <v>42817</v>
      </c>
      <c r="G881" s="1">
        <v>42817</v>
      </c>
      <c r="H881">
        <v>4</v>
      </c>
      <c r="I881">
        <v>33.090000000000003</v>
      </c>
      <c r="J881">
        <v>0</v>
      </c>
      <c r="K881">
        <v>36.262937899999997</v>
      </c>
      <c r="L881">
        <v>-97.766161600000004</v>
      </c>
      <c r="M881" s="5">
        <f>ACOS(COS(RADIANS(90-$P$2)) *COS(RADIANS(90-Table2249[[#This Row],[Latitude]])) +SIN(RADIANS(90-$P$2)) *SIN(RADIANS(90-Table2249[[#This Row],[Latitude]])) *COS(RADIANS($Q$2-Table2249[[#This Row],[Longitude]]))) *3958.756</f>
        <v>75.189491667285424</v>
      </c>
      <c r="N881" s="5">
        <f>Table22[[#This Row],[Permit Approval Date]]-Table22[[#This Row],[Permit Submitted Date]]</f>
        <v>13</v>
      </c>
    </row>
    <row r="882" spans="1:14" hidden="1">
      <c r="A882" t="str">
        <f>"Norman"</f>
        <v>Norman</v>
      </c>
      <c r="B882">
        <v>0</v>
      </c>
      <c r="D882">
        <v>1</v>
      </c>
      <c r="E882">
        <v>24</v>
      </c>
      <c r="F882" s="1">
        <v>42835</v>
      </c>
      <c r="G882" s="1">
        <v>42835</v>
      </c>
      <c r="H882">
        <v>3</v>
      </c>
      <c r="I882">
        <v>27.53</v>
      </c>
      <c r="J882">
        <v>0</v>
      </c>
      <c r="K882">
        <v>35.632937899999995</v>
      </c>
      <c r="L882">
        <v>-97.506161599999999</v>
      </c>
      <c r="M882" s="5">
        <f>ACOS(COS(RADIANS(90-$P$2)) *COS(RADIANS(90-Table2249[[#This Row],[Latitude]])) +SIN(RADIANS(90-$P$2)) *SIN(RADIANS(90-Table2249[[#This Row],[Latitude]])) *COS(RADIANS($Q$2-Table2249[[#This Row],[Longitude]]))) *3958.756</f>
        <v>29.683728221432123</v>
      </c>
      <c r="N882" s="5">
        <f>Table22[[#This Row],[Permit Approval Date]]-Table22[[#This Row],[Permit Submitted Date]]</f>
        <v>13</v>
      </c>
    </row>
    <row r="883" spans="1:14" hidden="1">
      <c r="A883" t="str">
        <f>"Norman"</f>
        <v>Norman</v>
      </c>
      <c r="B883">
        <v>0</v>
      </c>
      <c r="D883">
        <v>1</v>
      </c>
      <c r="E883">
        <v>24</v>
      </c>
      <c r="F883" s="1">
        <v>42843</v>
      </c>
      <c r="G883" s="1">
        <v>42843</v>
      </c>
      <c r="H883">
        <v>4</v>
      </c>
      <c r="I883">
        <v>38.450000000000003</v>
      </c>
      <c r="J883">
        <v>0</v>
      </c>
      <c r="K883">
        <v>36.452937899999995</v>
      </c>
      <c r="L883">
        <v>-97.7861616</v>
      </c>
      <c r="M883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883" s="5">
        <f>Table22[[#This Row],[Permit Approval Date]]-Table22[[#This Row],[Permit Submitted Date]]</f>
        <v>13</v>
      </c>
    </row>
    <row r="884" spans="1:14">
      <c r="A884" t="str">
        <f>"Norman"</f>
        <v>Norman</v>
      </c>
      <c r="B884">
        <v>0</v>
      </c>
      <c r="C884">
        <v>1</v>
      </c>
      <c r="D884">
        <v>1</v>
      </c>
      <c r="E884">
        <v>24</v>
      </c>
      <c r="F884" s="1">
        <v>42851</v>
      </c>
      <c r="G884" s="1">
        <v>42859</v>
      </c>
      <c r="H884">
        <v>7</v>
      </c>
      <c r="I884">
        <v>37.919999999999995</v>
      </c>
      <c r="J884">
        <v>13.05</v>
      </c>
      <c r="K884">
        <v>35.442937899999997</v>
      </c>
      <c r="L884">
        <v>-97.756161599999999</v>
      </c>
      <c r="M884" s="5">
        <f>ACOS(COS(RADIANS(90-$P$2)) *COS(RADIANS(90-Table2249[[#This Row],[Latitude]])) +SIN(RADIANS(90-$P$2)) *SIN(RADIANS(90-Table2249[[#This Row],[Latitude]])) *COS(RADIANS($Q$2-Table2249[[#This Row],[Longitude]]))) *3958.756</f>
        <v>23.923610815887201</v>
      </c>
      <c r="N884" s="5">
        <f>Table22[[#This Row],[Permit Approval Date]]-Table22[[#This Row],[Permit Submitted Date]]</f>
        <v>13</v>
      </c>
    </row>
    <row r="885" spans="1:14" hidden="1">
      <c r="A885" t="str">
        <f>"Norman"</f>
        <v>Norman</v>
      </c>
      <c r="B885">
        <v>0</v>
      </c>
      <c r="D885">
        <v>1</v>
      </c>
      <c r="E885">
        <v>24</v>
      </c>
      <c r="F885" s="1">
        <v>42856</v>
      </c>
      <c r="G885" s="1">
        <v>42857</v>
      </c>
      <c r="H885">
        <v>4</v>
      </c>
      <c r="I885">
        <v>31.46</v>
      </c>
      <c r="J885">
        <v>0</v>
      </c>
      <c r="K885">
        <v>35.482937899999996</v>
      </c>
      <c r="L885">
        <v>-97.206161600000001</v>
      </c>
      <c r="M885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885" s="5">
        <f>Table22[[#This Row],[Permit Approval Date]]-Table22[[#This Row],[Permit Submitted Date]]</f>
        <v>13</v>
      </c>
    </row>
    <row r="886" spans="1:14" hidden="1">
      <c r="A886" t="str">
        <f>"Norman"</f>
        <v>Norman</v>
      </c>
      <c r="B886">
        <v>0</v>
      </c>
      <c r="D886">
        <v>1</v>
      </c>
      <c r="E886">
        <v>24</v>
      </c>
      <c r="F886" s="1">
        <v>42857</v>
      </c>
      <c r="G886" s="1">
        <v>42857</v>
      </c>
      <c r="H886">
        <v>4</v>
      </c>
      <c r="I886">
        <v>44.67</v>
      </c>
      <c r="J886">
        <v>0</v>
      </c>
      <c r="K886">
        <v>36.452937899999995</v>
      </c>
      <c r="L886">
        <v>-97.7861616</v>
      </c>
      <c r="M886" s="5">
        <f>ACOS(COS(RADIANS(90-$P$2)) *COS(RADIANS(90-Table2249[[#This Row],[Latitude]])) +SIN(RADIANS(90-$P$2)) *SIN(RADIANS(90-Table2249[[#This Row],[Latitude]])) *COS(RADIANS($Q$2-Table2249[[#This Row],[Longitude]]))) *3958.756</f>
        <v>88.224846694032422</v>
      </c>
      <c r="N886" s="5">
        <f>Table22[[#This Row],[Permit Approval Date]]-Table22[[#This Row],[Permit Submitted Date]]</f>
        <v>13</v>
      </c>
    </row>
    <row r="887" spans="1:14">
      <c r="A887" t="str">
        <f>"Norman"</f>
        <v>Norman</v>
      </c>
      <c r="B887">
        <v>0</v>
      </c>
      <c r="C887">
        <v>1</v>
      </c>
      <c r="D887">
        <v>1</v>
      </c>
      <c r="E887">
        <v>24</v>
      </c>
      <c r="F887" s="1">
        <v>42870</v>
      </c>
      <c r="G887" s="1">
        <v>42878</v>
      </c>
      <c r="H887">
        <v>9</v>
      </c>
      <c r="I887">
        <v>42.370000000000005</v>
      </c>
      <c r="J887">
        <v>11.75</v>
      </c>
      <c r="K887">
        <v>35.482937899999996</v>
      </c>
      <c r="L887">
        <v>-97.206161600000001</v>
      </c>
      <c r="M887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887" s="5">
        <f>Table22[[#This Row],[Permit Approval Date]]-Table22[[#This Row],[Permit Submitted Date]]</f>
        <v>13</v>
      </c>
    </row>
    <row r="888" spans="1:14" hidden="1">
      <c r="A888" t="str">
        <f>"Norman"</f>
        <v>Norman</v>
      </c>
      <c r="B888">
        <v>1</v>
      </c>
      <c r="D888">
        <v>1</v>
      </c>
      <c r="E888">
        <v>24</v>
      </c>
      <c r="F888" s="1">
        <v>42887</v>
      </c>
      <c r="G888" s="1">
        <v>42906</v>
      </c>
      <c r="H888">
        <v>7</v>
      </c>
      <c r="I888">
        <v>55.78</v>
      </c>
      <c r="J888">
        <v>2.12</v>
      </c>
      <c r="K888">
        <v>35.260296100000005</v>
      </c>
      <c r="L888">
        <v>-96.546200200000015</v>
      </c>
      <c r="M888" s="5">
        <f>ACOS(COS(RADIANS(90-$P$2)) *COS(RADIANS(90-Table2249[[#This Row],[Latitude]])) +SIN(RADIANS(90-$P$2)) *SIN(RADIANS(90-Table2249[[#This Row],[Latitude]])) *COS(RADIANS($Q$2-Table2249[[#This Row],[Longitude]]))) *3958.756</f>
        <v>50.953960558140352</v>
      </c>
      <c r="N888" s="5">
        <f>Table22[[#This Row],[Permit Approval Date]]-Table22[[#This Row],[Permit Submitted Date]]</f>
        <v>13</v>
      </c>
    </row>
    <row r="889" spans="1:14" hidden="1">
      <c r="A889" t="str">
        <f>"Norman"</f>
        <v>Norman</v>
      </c>
      <c r="B889">
        <v>0</v>
      </c>
      <c r="D889">
        <v>1</v>
      </c>
      <c r="E889">
        <v>24</v>
      </c>
      <c r="F889" s="1">
        <v>42887</v>
      </c>
      <c r="G889" s="1">
        <v>42887</v>
      </c>
      <c r="H889">
        <v>2</v>
      </c>
      <c r="I889">
        <v>19</v>
      </c>
      <c r="J889">
        <v>0</v>
      </c>
      <c r="K889">
        <v>36.002937899999999</v>
      </c>
      <c r="L889">
        <v>-97.346161600000002</v>
      </c>
      <c r="M889" s="5">
        <f>ACOS(COS(RADIANS(90-$P$2)) *COS(RADIANS(90-Table2249[[#This Row],[Latitude]])) +SIN(RADIANS(90-$P$2)) *SIN(RADIANS(90-Table2249[[#This Row],[Latitude]])) *COS(RADIANS($Q$2-Table2249[[#This Row],[Longitude]]))) *3958.756</f>
        <v>55.346772048503162</v>
      </c>
      <c r="N889" s="5">
        <f>Table22[[#This Row],[Permit Approval Date]]-Table22[[#This Row],[Permit Submitted Date]]</f>
        <v>13</v>
      </c>
    </row>
    <row r="890" spans="1:14" hidden="1">
      <c r="A890" t="str">
        <f>"Norman"</f>
        <v>Norman</v>
      </c>
      <c r="B890">
        <v>1</v>
      </c>
      <c r="D890">
        <v>1</v>
      </c>
      <c r="E890">
        <v>24</v>
      </c>
      <c r="F890" s="1">
        <v>42894</v>
      </c>
      <c r="G890" s="1">
        <v>42900</v>
      </c>
      <c r="H890">
        <v>14</v>
      </c>
      <c r="I890">
        <v>75.110000000000014</v>
      </c>
      <c r="J890">
        <v>6.93</v>
      </c>
      <c r="K890">
        <v>35.385345200000003</v>
      </c>
      <c r="L890">
        <v>-97.614357900000002</v>
      </c>
      <c r="M890" s="5">
        <f>ACOS(COS(RADIANS(90-$P$2)) *COS(RADIANS(90-Table2249[[#This Row],[Latitude]])) +SIN(RADIANS(90-$P$2)) *SIN(RADIANS(90-Table2249[[#This Row],[Latitude]])) *COS(RADIANS($Q$2-Table2249[[#This Row],[Longitude]]))) *3958.756</f>
        <v>15.585557003203469</v>
      </c>
      <c r="N890" s="5">
        <f>Table22[[#This Row],[Permit Approval Date]]-Table22[[#This Row],[Permit Submitted Date]]</f>
        <v>13</v>
      </c>
    </row>
    <row r="891" spans="1:14" hidden="1">
      <c r="A891" t="str">
        <f>"Norman"</f>
        <v>Norman</v>
      </c>
      <c r="B891">
        <v>1</v>
      </c>
      <c r="D891">
        <v>1</v>
      </c>
      <c r="E891">
        <v>24</v>
      </c>
      <c r="F891" s="1">
        <v>42905</v>
      </c>
      <c r="G891" s="1">
        <v>42914</v>
      </c>
      <c r="H891">
        <v>8</v>
      </c>
      <c r="I891">
        <v>60.059999999999988</v>
      </c>
      <c r="J891">
        <v>4.1500000000000004</v>
      </c>
      <c r="K891">
        <v>34.422937899999994</v>
      </c>
      <c r="L891">
        <v>-97.556161599999996</v>
      </c>
      <c r="M891" s="5">
        <f>ACOS(COS(RADIANS(90-$P$2)) *COS(RADIANS(90-Table2249[[#This Row],[Latitude]])) +SIN(RADIANS(90-$P$2)) *SIN(RADIANS(90-Table2249[[#This Row],[Latitude]])) *COS(RADIANS($Q$2-Table2249[[#This Row],[Longitude]]))) *3958.756</f>
        <v>54.464753935639081</v>
      </c>
      <c r="N891" s="5">
        <f>Table22[[#This Row],[Permit Approval Date]]-Table22[[#This Row],[Permit Submitted Date]]</f>
        <v>14</v>
      </c>
    </row>
    <row r="892" spans="1:14" hidden="1">
      <c r="A892" t="str">
        <f>"Norman"</f>
        <v>Norman</v>
      </c>
      <c r="B892">
        <v>0</v>
      </c>
      <c r="D892">
        <v>1</v>
      </c>
      <c r="E892">
        <v>24</v>
      </c>
      <c r="F892" s="1">
        <v>42908</v>
      </c>
      <c r="G892" s="1">
        <v>42912</v>
      </c>
      <c r="H892">
        <v>6</v>
      </c>
      <c r="I892">
        <v>42.56</v>
      </c>
      <c r="J892">
        <v>0</v>
      </c>
      <c r="K892">
        <v>34.992937899999994</v>
      </c>
      <c r="L892">
        <v>-97.256161599999999</v>
      </c>
      <c r="M892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892" s="5">
        <f>Table22[[#This Row],[Permit Approval Date]]-Table22[[#This Row],[Permit Submitted Date]]</f>
        <v>13</v>
      </c>
    </row>
    <row r="893" spans="1:14" hidden="1">
      <c r="A893" t="str">
        <f>"Norman"</f>
        <v>Norman</v>
      </c>
      <c r="B893">
        <v>0</v>
      </c>
      <c r="D893">
        <v>2</v>
      </c>
      <c r="E893">
        <v>24</v>
      </c>
      <c r="F893" s="1">
        <v>42919</v>
      </c>
      <c r="G893" s="1">
        <v>42929</v>
      </c>
      <c r="H893">
        <v>6</v>
      </c>
      <c r="I893">
        <v>49.57</v>
      </c>
      <c r="J893">
        <v>0</v>
      </c>
      <c r="K893">
        <v>34.992937899999994</v>
      </c>
      <c r="L893">
        <v>-97.256161599999999</v>
      </c>
      <c r="M893" s="5">
        <f>ACOS(COS(RADIANS(90-$P$2)) *COS(RADIANS(90-Table2249[[#This Row],[Latitude]])) +SIN(RADIANS(90-$P$2)) *SIN(RADIANS(90-Table2249[[#This Row],[Latitude]])) *COS(RADIANS($Q$2-Table2249[[#This Row],[Longitude]]))) *3958.756</f>
        <v>18.241919062229613</v>
      </c>
      <c r="N893" s="5">
        <f>Table22[[#This Row],[Permit Approval Date]]-Table22[[#This Row],[Permit Submitted Date]]</f>
        <v>13</v>
      </c>
    </row>
    <row r="894" spans="1:14" hidden="1">
      <c r="A894" t="str">
        <f>"Norman"</f>
        <v>Norman</v>
      </c>
      <c r="B894">
        <v>0</v>
      </c>
      <c r="D894">
        <v>2</v>
      </c>
      <c r="E894">
        <v>24</v>
      </c>
      <c r="F894" s="1">
        <v>42929</v>
      </c>
      <c r="G894" s="1">
        <v>42944</v>
      </c>
      <c r="H894">
        <v>7</v>
      </c>
      <c r="I894">
        <v>55.08</v>
      </c>
      <c r="J894">
        <v>3.5</v>
      </c>
      <c r="K894">
        <v>34.942937899999997</v>
      </c>
      <c r="L894">
        <v>-97.766161600000004</v>
      </c>
      <c r="M894" s="5">
        <f>ACOS(COS(RADIANS(90-$P$2)) *COS(RADIANS(90-Table2249[[#This Row],[Latitude]])) +SIN(RADIANS(90-$P$2)) *SIN(RADIANS(90-Table2249[[#This Row],[Latitude]])) *COS(RADIANS($Q$2-Table2249[[#This Row],[Longitude]]))) *3958.756</f>
        <v>25.632407703032921</v>
      </c>
      <c r="N894" s="5">
        <f>Table22[[#This Row],[Permit Approval Date]]-Table22[[#This Row],[Permit Submitted Date]]</f>
        <v>13</v>
      </c>
    </row>
    <row r="895" spans="1:14" hidden="1">
      <c r="A895" t="str">
        <f>"Norman"</f>
        <v>Norman</v>
      </c>
      <c r="B895">
        <v>0</v>
      </c>
      <c r="D895">
        <v>1</v>
      </c>
      <c r="E895">
        <v>24</v>
      </c>
      <c r="F895" s="1">
        <v>42947</v>
      </c>
      <c r="G895" s="1">
        <v>42951</v>
      </c>
      <c r="H895">
        <v>2</v>
      </c>
      <c r="I895">
        <v>19</v>
      </c>
      <c r="J895">
        <v>0</v>
      </c>
      <c r="K895">
        <v>34.982937899999996</v>
      </c>
      <c r="L895">
        <v>-97.396161599999999</v>
      </c>
      <c r="M895" s="5">
        <f>ACOS(COS(RADIANS(90-$P$2)) *COS(RADIANS(90-Table2249[[#This Row],[Latitude]])) +SIN(RADIANS(90-$P$2)) *SIN(RADIANS(90-Table2249[[#This Row],[Latitude]])) *COS(RADIANS($Q$2-Table2249[[#This Row],[Longitude]]))) *3958.756</f>
        <v>15.67853663998685</v>
      </c>
      <c r="N895" s="5">
        <f>Table22[[#This Row],[Permit Approval Date]]-Table22[[#This Row],[Permit Submitted Date]]</f>
        <v>13</v>
      </c>
    </row>
    <row r="896" spans="1:14" hidden="1">
      <c r="A896" t="str">
        <f>"Norman"</f>
        <v>Norman</v>
      </c>
      <c r="B896">
        <v>1</v>
      </c>
      <c r="D896">
        <v>1</v>
      </c>
      <c r="E896">
        <v>24</v>
      </c>
      <c r="F896" s="1">
        <v>42948</v>
      </c>
      <c r="G896" s="1">
        <v>42969</v>
      </c>
      <c r="H896">
        <v>8</v>
      </c>
      <c r="I896">
        <v>61.160000000000004</v>
      </c>
      <c r="J896">
        <v>0</v>
      </c>
      <c r="K896">
        <v>34.928142000000001</v>
      </c>
      <c r="L896">
        <v>-97.295610999999994</v>
      </c>
      <c r="M896" s="5">
        <f>ACOS(COS(RADIANS(90-$P$2)) *COS(RADIANS(90-Table2249[[#This Row],[Latitude]])) +SIN(RADIANS(90-$P$2)) *SIN(RADIANS(90-Table2249[[#This Row],[Latitude]])) *COS(RADIANS($Q$2-Table2249[[#This Row],[Longitude]]))) *3958.756</f>
        <v>21.016135911583238</v>
      </c>
      <c r="N896" s="5">
        <f>Table22[[#This Row],[Permit Approval Date]]-Table22[[#This Row],[Permit Submitted Date]]</f>
        <v>5</v>
      </c>
    </row>
    <row r="897" spans="1:14" hidden="1">
      <c r="A897" t="str">
        <f>"Norman"</f>
        <v>Norman</v>
      </c>
      <c r="B897">
        <v>0</v>
      </c>
      <c r="D897">
        <v>1</v>
      </c>
      <c r="E897">
        <v>24</v>
      </c>
      <c r="F897" s="1">
        <v>42948</v>
      </c>
      <c r="G897" s="1">
        <v>42963</v>
      </c>
      <c r="H897">
        <v>6</v>
      </c>
      <c r="I897">
        <v>46.71</v>
      </c>
      <c r="J897">
        <v>0</v>
      </c>
      <c r="K897">
        <v>35.362937899999999</v>
      </c>
      <c r="L897">
        <v>-97.236161600000003</v>
      </c>
      <c r="M897" s="5">
        <f>ACOS(COS(RADIANS(90-$P$2)) *COS(RADIANS(90-Table2249[[#This Row],[Latitude]])) +SIN(RADIANS(90-$P$2)) *SIN(RADIANS(90-Table2249[[#This Row],[Latitude]])) *COS(RADIANS($Q$2-Table2249[[#This Row],[Longitude]]))) *3958.756</f>
        <v>16.07386776250852</v>
      </c>
      <c r="N897" s="5">
        <f>Table22[[#This Row],[Permit Approval Date]]-Table22[[#This Row],[Permit Submitted Date]]</f>
        <v>0</v>
      </c>
    </row>
    <row r="898" spans="1:14" hidden="1">
      <c r="A898" t="str">
        <f>"Norman"</f>
        <v>Norman</v>
      </c>
      <c r="B898">
        <v>1</v>
      </c>
      <c r="D898">
        <v>1</v>
      </c>
      <c r="E898">
        <v>24</v>
      </c>
      <c r="F898" s="1">
        <v>42964</v>
      </c>
      <c r="G898" s="1">
        <v>42976</v>
      </c>
      <c r="H898">
        <v>6</v>
      </c>
      <c r="I898">
        <v>44.410000000000004</v>
      </c>
      <c r="J898">
        <v>8.1300000000000008</v>
      </c>
      <c r="K898">
        <v>35.045301500000001</v>
      </c>
      <c r="L898">
        <v>-96.476652799999997</v>
      </c>
      <c r="M898" s="5">
        <f>ACOS(COS(RADIANS(90-$P$2)) *COS(RADIANS(90-Table2249[[#This Row],[Latitude]])) +SIN(RADIANS(90-$P$2)) *SIN(RADIANS(90-Table2249[[#This Row],[Latitude]])) *COS(RADIANS($Q$2-Table2249[[#This Row],[Longitude]]))) *3958.756</f>
        <v>55.927565371644249</v>
      </c>
      <c r="N898" s="5">
        <f>Table22[[#This Row],[Permit Approval Date]]-Table22[[#This Row],[Permit Submitted Date]]</f>
        <v>12</v>
      </c>
    </row>
    <row r="899" spans="1:14" hidden="1">
      <c r="A899" t="str">
        <f>"Norman"</f>
        <v>Norman</v>
      </c>
      <c r="B899">
        <v>0</v>
      </c>
      <c r="D899">
        <v>1</v>
      </c>
      <c r="E899">
        <v>24</v>
      </c>
      <c r="F899" s="1">
        <v>42970</v>
      </c>
      <c r="G899" s="1">
        <v>42977</v>
      </c>
      <c r="H899">
        <v>4</v>
      </c>
      <c r="I899">
        <v>37.07</v>
      </c>
      <c r="J899">
        <v>0</v>
      </c>
      <c r="K899">
        <v>35.232937899999996</v>
      </c>
      <c r="L899">
        <v>-97.1761616</v>
      </c>
      <c r="M899" s="5">
        <f>ACOS(COS(RADIANS(90-$P$2)) *COS(RADIANS(90-Table2249[[#This Row],[Latitude]])) +SIN(RADIANS(90-$P$2)) *SIN(RADIANS(90-Table2249[[#This Row],[Latitude]])) *COS(RADIANS($Q$2-Table2249[[#This Row],[Longitude]]))) *3958.756</f>
        <v>15.378616388051286</v>
      </c>
      <c r="N899" s="5">
        <f>Table22[[#This Row],[Permit Approval Date]]-Table22[[#This Row],[Permit Submitted Date]]</f>
        <v>0</v>
      </c>
    </row>
    <row r="900" spans="1:14" hidden="1">
      <c r="A900" t="str">
        <f>"Norman"</f>
        <v>Norman</v>
      </c>
      <c r="B900">
        <v>1</v>
      </c>
      <c r="D900">
        <v>1</v>
      </c>
      <c r="E900">
        <v>24</v>
      </c>
      <c r="F900" s="1">
        <v>42973</v>
      </c>
      <c r="G900" s="1">
        <v>42975</v>
      </c>
      <c r="H900">
        <v>5</v>
      </c>
      <c r="I900">
        <v>45.88</v>
      </c>
      <c r="J900">
        <v>0</v>
      </c>
      <c r="K900">
        <v>35.088142000000005</v>
      </c>
      <c r="L900">
        <v>-97.125610999999992</v>
      </c>
      <c r="M900" s="5">
        <f>ACOS(COS(RADIANS(90-$P$2)) *COS(RADIANS(90-Table2249[[#This Row],[Latitude]])) +SIN(RADIANS(90-$P$2)) *SIN(RADIANS(90-Table2249[[#This Row],[Latitude]])) *COS(RADIANS($Q$2-Table2249[[#This Row],[Longitude]]))) *3958.756</f>
        <v>19.881934317166429</v>
      </c>
      <c r="N900" s="5">
        <f>Table22[[#This Row],[Permit Approval Date]]-Table22[[#This Row],[Permit Submitted Date]]</f>
        <v>12</v>
      </c>
    </row>
    <row r="901" spans="1:14" hidden="1">
      <c r="A901" t="str">
        <f>"Norman"</f>
        <v>Norman</v>
      </c>
      <c r="B901">
        <v>0</v>
      </c>
      <c r="D901">
        <v>1</v>
      </c>
      <c r="E901">
        <v>24</v>
      </c>
      <c r="F901" s="1">
        <v>42985</v>
      </c>
      <c r="G901" s="1">
        <v>42996</v>
      </c>
      <c r="H901">
        <v>4</v>
      </c>
      <c r="I901">
        <v>32.049999999999997</v>
      </c>
      <c r="J901">
        <v>0</v>
      </c>
      <c r="K901">
        <v>35.482937899999996</v>
      </c>
      <c r="L901">
        <v>-97.206161600000001</v>
      </c>
      <c r="M901" s="5">
        <f>ACOS(COS(RADIANS(90-$P$2)) *COS(RADIANS(90-Table2249[[#This Row],[Latitude]])) +SIN(RADIANS(90-$P$2)) *SIN(RADIANS(90-Table2249[[#This Row],[Latitude]])) *COS(RADIANS($Q$2-Table2249[[#This Row],[Longitude]]))) *3958.756</f>
        <v>23.443563020453009</v>
      </c>
      <c r="N901" s="5">
        <f>Table22[[#This Row],[Permit Approval Date]]-Table22[[#This Row],[Permit Submitted Date]]</f>
        <v>0</v>
      </c>
    </row>
    <row r="902" spans="1:14" hidden="1">
      <c r="A902" t="str">
        <f>"Norman"</f>
        <v>Norman</v>
      </c>
      <c r="B902">
        <v>1</v>
      </c>
      <c r="D902">
        <v>2</v>
      </c>
      <c r="E902">
        <v>24</v>
      </c>
      <c r="F902" s="1">
        <v>42986</v>
      </c>
      <c r="G902" s="1">
        <v>42986</v>
      </c>
      <c r="H902">
        <v>11</v>
      </c>
      <c r="I902">
        <v>69.459999999999994</v>
      </c>
      <c r="J902">
        <v>5.17</v>
      </c>
      <c r="K902">
        <v>35.320556999999994</v>
      </c>
      <c r="L902">
        <v>-97.540181399999994</v>
      </c>
      <c r="M902" s="5">
        <f>ACOS(COS(RADIANS(90-$P$2)) *COS(RADIANS(90-Table2249[[#This Row],[Latitude]])) +SIN(RADIANS(90-$P$2)) *SIN(RADIANS(90-Table2249[[#This Row],[Latitude]])) *COS(RADIANS($Q$2-Table2249[[#This Row],[Longitude]]))) *3958.756</f>
        <v>9.5097119946493365</v>
      </c>
      <c r="N902" s="5">
        <f>Table22[[#This Row],[Permit Approval Date]]-Table22[[#This Row],[Permit Submitted Date]]</f>
        <v>3</v>
      </c>
    </row>
    <row r="903" spans="1:14">
      <c r="A903" t="str">
        <f>"Norman"</f>
        <v>Norman</v>
      </c>
      <c r="B903">
        <v>1</v>
      </c>
      <c r="C903">
        <v>1</v>
      </c>
      <c r="D903">
        <v>2</v>
      </c>
      <c r="E903">
        <v>24</v>
      </c>
      <c r="F903" s="1">
        <v>42986</v>
      </c>
      <c r="G903" s="1">
        <v>42986</v>
      </c>
      <c r="H903">
        <v>9</v>
      </c>
      <c r="I903">
        <v>57.260000000000005</v>
      </c>
      <c r="J903">
        <v>9.77</v>
      </c>
      <c r="K903">
        <v>35.270556999999997</v>
      </c>
      <c r="L903">
        <v>-97.260181399999993</v>
      </c>
      <c r="M903" s="5">
        <f>ACOS(COS(RADIANS(90-$P$2)) *COS(RADIANS(90-Table2249[[#This Row],[Latitude]])) +SIN(RADIANS(90-$P$2)) *SIN(RADIANS(90-Table2249[[#This Row],[Latitude]])) *COS(RADIANS($Q$2-Table2249[[#This Row],[Longitude]]))) *3958.756</f>
        <v>11.425758104207031</v>
      </c>
      <c r="N903" s="5">
        <f>Table22[[#This Row],[Permit Approval Date]]-Table22[[#This Row],[Permit Submitted Date]]</f>
        <v>21</v>
      </c>
    </row>
    <row r="904" spans="1:14" hidden="1">
      <c r="A904" t="str">
        <f>"Norman"</f>
        <v>Norman</v>
      </c>
      <c r="B904">
        <v>0</v>
      </c>
      <c r="D904">
        <v>1</v>
      </c>
      <c r="E904">
        <v>24</v>
      </c>
      <c r="F904" s="1">
        <v>42990</v>
      </c>
      <c r="G904" s="1">
        <v>42990</v>
      </c>
      <c r="H904">
        <v>7</v>
      </c>
      <c r="I904">
        <v>45.650000000000006</v>
      </c>
      <c r="J904">
        <v>0</v>
      </c>
      <c r="K904">
        <v>34.902937899999998</v>
      </c>
      <c r="L904">
        <v>-97.886161600000008</v>
      </c>
      <c r="M904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904" s="5">
        <f>Table22[[#This Row],[Permit Approval Date]]-Table22[[#This Row],[Permit Submitted Date]]</f>
        <v>4</v>
      </c>
    </row>
    <row r="905" spans="1:14" hidden="1">
      <c r="A905" t="str">
        <f>"Norman"</f>
        <v>Norman</v>
      </c>
      <c r="B905">
        <v>0</v>
      </c>
      <c r="D905">
        <v>1</v>
      </c>
      <c r="E905">
        <v>24</v>
      </c>
      <c r="F905" s="1">
        <v>42998</v>
      </c>
      <c r="G905" s="1">
        <v>42998</v>
      </c>
      <c r="H905">
        <v>8</v>
      </c>
      <c r="I905">
        <v>59.78</v>
      </c>
      <c r="J905">
        <v>0</v>
      </c>
      <c r="K905">
        <v>35.082937899999997</v>
      </c>
      <c r="L905">
        <v>-97.616161599999998</v>
      </c>
      <c r="M905" s="5">
        <f>ACOS(COS(RADIANS(90-$P$2)) *COS(RADIANS(90-Table2249[[#This Row],[Latitude]])) +SIN(RADIANS(90-$P$2)) *SIN(RADIANS(90-Table2249[[#This Row],[Latitude]])) *COS(RADIANS($Q$2-Table2249[[#This Row],[Longitude]]))) *3958.756</f>
        <v>12.811370472846091</v>
      </c>
      <c r="N905" s="5">
        <f>Table22[[#This Row],[Permit Approval Date]]-Table22[[#This Row],[Permit Submitted Date]]</f>
        <v>3</v>
      </c>
    </row>
    <row r="906" spans="1:14">
      <c r="A906" t="str">
        <f>"Norman"</f>
        <v>Norman</v>
      </c>
      <c r="B906">
        <v>1</v>
      </c>
      <c r="C906">
        <v>1</v>
      </c>
      <c r="D906">
        <v>1</v>
      </c>
      <c r="E906">
        <v>24</v>
      </c>
      <c r="F906" s="1">
        <v>43000</v>
      </c>
      <c r="G906" s="1">
        <v>43007</v>
      </c>
      <c r="H906">
        <v>8</v>
      </c>
      <c r="I906">
        <v>60.31</v>
      </c>
      <c r="J906">
        <v>12.05</v>
      </c>
      <c r="K906">
        <v>35.170055100000098</v>
      </c>
      <c r="L906">
        <v>-97.462210400000004</v>
      </c>
      <c r="M906" s="5">
        <f>ACOS(COS(RADIANS(90-$P$2)) *COS(RADIANS(90-Table2249[[#This Row],[Latitude]])) +SIN(RADIANS(90-$P$2)) *SIN(RADIANS(90-Table2249[[#This Row],[Latitude]])) *COS(RADIANS($Q$2-Table2249[[#This Row],[Longitude]]))) *3958.756</f>
        <v>2.6394802156242476</v>
      </c>
      <c r="N906" s="5">
        <f>Table22[[#This Row],[Permit Approval Date]]-Table22[[#This Row],[Permit Submitted Date]]</f>
        <v>12</v>
      </c>
    </row>
    <row r="907" spans="1:14" hidden="1">
      <c r="A907" t="str">
        <f>"Norman"</f>
        <v>Norman</v>
      </c>
      <c r="B907">
        <v>1</v>
      </c>
      <c r="D907">
        <v>1</v>
      </c>
      <c r="E907">
        <v>24</v>
      </c>
      <c r="F907" s="1">
        <v>43003</v>
      </c>
      <c r="G907" s="1">
        <v>43004</v>
      </c>
      <c r="H907">
        <v>7</v>
      </c>
      <c r="I907">
        <v>47.48</v>
      </c>
      <c r="J907">
        <v>0</v>
      </c>
      <c r="K907">
        <v>35.120954999999995</v>
      </c>
      <c r="L907">
        <v>-97.541640000000001</v>
      </c>
      <c r="M907" s="5">
        <f>ACOS(COS(RADIANS(90-$P$2)) *COS(RADIANS(90-Table2249[[#This Row],[Latitude]])) +SIN(RADIANS(90-$P$2)) *SIN(RADIANS(90-Table2249[[#This Row],[Latitude]])) *COS(RADIANS($Q$2-Table2249[[#This Row],[Longitude]]))) *3958.756</f>
        <v>7.9618465204585229</v>
      </c>
      <c r="N907" s="5">
        <f>Table22[[#This Row],[Permit Approval Date]]-Table22[[#This Row],[Permit Submitted Date]]</f>
        <v>12</v>
      </c>
    </row>
    <row r="908" spans="1:14" hidden="1">
      <c r="A908" t="str">
        <f>"Norman"</f>
        <v>Norman</v>
      </c>
      <c r="B908">
        <v>0</v>
      </c>
      <c r="D908">
        <v>1</v>
      </c>
      <c r="E908">
        <v>24</v>
      </c>
      <c r="F908" s="1">
        <v>43003</v>
      </c>
      <c r="G908" s="1">
        <v>43006</v>
      </c>
      <c r="H908">
        <v>3</v>
      </c>
      <c r="I908">
        <v>26.96</v>
      </c>
      <c r="J908">
        <v>0</v>
      </c>
      <c r="K908">
        <v>35.212937899999993</v>
      </c>
      <c r="L908">
        <v>-97.576161600000006</v>
      </c>
      <c r="M908" s="5">
        <f>ACOS(COS(RADIANS(90-$P$2)) *COS(RADIANS(90-Table2249[[#This Row],[Latitude]])) +SIN(RADIANS(90-$P$2)) *SIN(RADIANS(90-Table2249[[#This Row],[Latitude]])) *COS(RADIANS($Q$2-Table2249[[#This Row],[Longitude]]))) *3958.756</f>
        <v>7.3284066219263675</v>
      </c>
      <c r="N908" s="5">
        <f>Table22[[#This Row],[Permit Approval Date]]-Table22[[#This Row],[Permit Submitted Date]]</f>
        <v>3</v>
      </c>
    </row>
    <row r="909" spans="1:14">
      <c r="A909" t="str">
        <f>"Norman"</f>
        <v>Norman</v>
      </c>
      <c r="B909">
        <v>1</v>
      </c>
      <c r="C909">
        <v>1</v>
      </c>
      <c r="D909">
        <v>2</v>
      </c>
      <c r="E909">
        <v>24</v>
      </c>
      <c r="F909" s="1">
        <v>43005</v>
      </c>
      <c r="G909" s="1">
        <v>43005</v>
      </c>
      <c r="H909">
        <v>15</v>
      </c>
      <c r="I909">
        <v>71.38</v>
      </c>
      <c r="J909">
        <v>13.07</v>
      </c>
      <c r="K909">
        <v>35.260556999999999</v>
      </c>
      <c r="L909">
        <v>-97.540181399999994</v>
      </c>
      <c r="M909" s="5">
        <f>ACOS(COS(RADIANS(90-$P$2)) *COS(RADIANS(90-Table2249[[#This Row],[Latitude]])) +SIN(RADIANS(90-$P$2)) *SIN(RADIANS(90-Table2249[[#This Row],[Latitude]])) *COS(RADIANS($Q$2-Table2249[[#This Row],[Longitude]]))) *3958.756</f>
        <v>6.4849763629514818</v>
      </c>
      <c r="N909" s="5">
        <f>Table22[[#This Row],[Permit Approval Date]]-Table22[[#This Row],[Permit Submitted Date]]</f>
        <v>3</v>
      </c>
    </row>
    <row r="910" spans="1:14" hidden="1">
      <c r="A910" t="str">
        <f>"Norman"</f>
        <v>Norman</v>
      </c>
      <c r="B910">
        <v>1</v>
      </c>
      <c r="D910">
        <v>1</v>
      </c>
      <c r="E910">
        <v>24</v>
      </c>
      <c r="F910" s="1">
        <v>43013</v>
      </c>
      <c r="G910" s="1">
        <v>43013</v>
      </c>
      <c r="H910">
        <v>4</v>
      </c>
      <c r="I910">
        <v>40.28</v>
      </c>
      <c r="J910">
        <v>0</v>
      </c>
      <c r="K910">
        <v>35.218142</v>
      </c>
      <c r="L910">
        <v>-97.155610999999993</v>
      </c>
      <c r="M910" s="5">
        <f>ACOS(COS(RADIANS(90-$P$2)) *COS(RADIANS(90-Table2249[[#This Row],[Latitude]])) +SIN(RADIANS(90-$P$2)) *SIN(RADIANS(90-Table2249[[#This Row],[Latitude]])) *COS(RADIANS($Q$2-Table2249[[#This Row],[Longitude]]))) *3958.756</f>
        <v>16.448805996412069</v>
      </c>
      <c r="N910" s="5">
        <f>Table22[[#This Row],[Permit Approval Date]]-Table22[[#This Row],[Permit Submitted Date]]</f>
        <v>14</v>
      </c>
    </row>
    <row r="911" spans="1:14">
      <c r="A911" t="str">
        <f>"Norman"</f>
        <v>Norman</v>
      </c>
      <c r="B911">
        <v>1</v>
      </c>
      <c r="C911">
        <v>1</v>
      </c>
      <c r="D911">
        <v>1</v>
      </c>
      <c r="E911">
        <v>24</v>
      </c>
      <c r="F911" s="1">
        <v>43014</v>
      </c>
      <c r="G911" s="1">
        <v>43014</v>
      </c>
      <c r="H911">
        <v>7</v>
      </c>
      <c r="I911">
        <v>41.75</v>
      </c>
      <c r="J911">
        <v>14.82</v>
      </c>
      <c r="K911">
        <v>35.310557000000003</v>
      </c>
      <c r="L911">
        <v>-97.71018140000001</v>
      </c>
      <c r="M911" s="5">
        <f>ACOS(COS(RADIANS(90-$P$2)) *COS(RADIANS(90-Table2249[[#This Row],[Latitude]])) +SIN(RADIANS(90-$P$2)) *SIN(RADIANS(90-Table2249[[#This Row],[Latitude]])) *COS(RADIANS($Q$2-Table2249[[#This Row],[Longitude]]))) *3958.756</f>
        <v>16.529734858429485</v>
      </c>
      <c r="N911" s="5">
        <f>Table22[[#This Row],[Permit Approval Date]]-Table22[[#This Row],[Permit Submitted Date]]</f>
        <v>3</v>
      </c>
    </row>
    <row r="912" spans="1:14" hidden="1">
      <c r="A912" t="str">
        <f>"Norman"</f>
        <v>Norman</v>
      </c>
      <c r="B912">
        <v>1</v>
      </c>
      <c r="D912">
        <v>1</v>
      </c>
      <c r="E912">
        <v>24</v>
      </c>
      <c r="F912" s="1">
        <v>43017</v>
      </c>
      <c r="G912" s="1">
        <v>43019</v>
      </c>
      <c r="H912">
        <v>12</v>
      </c>
      <c r="I912">
        <v>79.61</v>
      </c>
      <c r="J912">
        <v>6.15</v>
      </c>
      <c r="K912">
        <v>35.045301500000001</v>
      </c>
      <c r="L912">
        <v>-96.476652799999997</v>
      </c>
      <c r="M912" s="5">
        <f>ACOS(COS(RADIANS(90-$P$2)) *COS(RADIANS(90-Table2249[[#This Row],[Latitude]])) +SIN(RADIANS(90-$P$2)) *SIN(RADIANS(90-Table2249[[#This Row],[Latitude]])) *COS(RADIANS($Q$2-Table2249[[#This Row],[Longitude]]))) *3958.756</f>
        <v>55.927565371644249</v>
      </c>
      <c r="N912" s="5">
        <f>Table22[[#This Row],[Permit Approval Date]]-Table22[[#This Row],[Permit Submitted Date]]</f>
        <v>0</v>
      </c>
    </row>
    <row r="913" spans="1:14" hidden="1">
      <c r="A913" t="str">
        <f>"Norman"</f>
        <v>Norman</v>
      </c>
      <c r="B913">
        <v>1</v>
      </c>
      <c r="D913">
        <v>1</v>
      </c>
      <c r="E913">
        <v>24</v>
      </c>
      <c r="F913" s="1">
        <v>43019</v>
      </c>
      <c r="G913" s="1">
        <v>43019</v>
      </c>
      <c r="H913">
        <v>9</v>
      </c>
      <c r="I913">
        <v>72</v>
      </c>
      <c r="J913">
        <v>0</v>
      </c>
      <c r="K913">
        <v>35.460055100000098</v>
      </c>
      <c r="L913">
        <v>-97.49221039999999</v>
      </c>
      <c r="M913" s="5">
        <f>ACOS(COS(RADIANS(90-$P$2)) *COS(RADIANS(90-Table2249[[#This Row],[Latitude]])) +SIN(RADIANS(90-$P$2)) *SIN(RADIANS(90-Table2249[[#This Row],[Latitude]])) *COS(RADIANS($Q$2-Table2249[[#This Row],[Longitude]]))) *3958.756</f>
        <v>17.735908430062363</v>
      </c>
      <c r="N913" s="5">
        <f>Table22[[#This Row],[Permit Approval Date]]-Table22[[#This Row],[Permit Submitted Date]]</f>
        <v>22</v>
      </c>
    </row>
    <row r="914" spans="1:14" hidden="1">
      <c r="A914" t="str">
        <f>"Norman"</f>
        <v>Norman</v>
      </c>
      <c r="B914">
        <v>1</v>
      </c>
      <c r="D914">
        <v>1</v>
      </c>
      <c r="E914">
        <v>24</v>
      </c>
      <c r="F914" s="1">
        <v>43020</v>
      </c>
      <c r="G914" s="1">
        <v>43024</v>
      </c>
      <c r="H914">
        <v>4</v>
      </c>
      <c r="I914">
        <v>42.64</v>
      </c>
      <c r="J914">
        <v>0</v>
      </c>
      <c r="K914">
        <v>35.028142000000003</v>
      </c>
      <c r="L914">
        <v>-97.255610999999988</v>
      </c>
      <c r="M914" s="5">
        <f>ACOS(COS(RADIANS(90-$P$2)) *COS(RADIANS(90-Table2249[[#This Row],[Latitude]])) +SIN(RADIANS(90-$P$2)) *SIN(RADIANS(90-Table2249[[#This Row],[Latitude]])) *COS(RADIANS($Q$2-Table2249[[#This Row],[Longitude]]))) *3958.756</f>
        <v>16.360536167469984</v>
      </c>
      <c r="N914" s="5">
        <f>Table22[[#This Row],[Permit Approval Date]]-Table22[[#This Row],[Permit Submitted Date]]</f>
        <v>10</v>
      </c>
    </row>
    <row r="915" spans="1:14">
      <c r="A915" t="str">
        <f>"Norman"</f>
        <v>Norman</v>
      </c>
      <c r="B915">
        <v>1</v>
      </c>
      <c r="C915">
        <v>1</v>
      </c>
      <c r="D915">
        <v>1</v>
      </c>
      <c r="E915">
        <v>24</v>
      </c>
      <c r="F915" s="1">
        <v>43024</v>
      </c>
      <c r="G915" s="1">
        <v>43038</v>
      </c>
      <c r="H915">
        <v>7</v>
      </c>
      <c r="I915">
        <v>26.439999999999998</v>
      </c>
      <c r="J915">
        <v>17.04</v>
      </c>
      <c r="K915">
        <v>35.075773099999999</v>
      </c>
      <c r="L915">
        <v>-97.674911899999998</v>
      </c>
      <c r="M915" s="5">
        <f>ACOS(COS(RADIANS(90-$P$2)) *COS(RADIANS(90-Table2249[[#This Row],[Latitude]])) +SIN(RADIANS(90-$P$2)) *SIN(RADIANS(90-Table2249[[#This Row],[Latitude]])) *COS(RADIANS($Q$2-Table2249[[#This Row],[Longitude]]))) *3958.756</f>
        <v>15.729604323045256</v>
      </c>
      <c r="N915" s="5">
        <f>Table22[[#This Row],[Permit Approval Date]]-Table22[[#This Row],[Permit Submitted Date]]</f>
        <v>8</v>
      </c>
    </row>
    <row r="916" spans="1:14" hidden="1">
      <c r="A916" t="str">
        <f>"Norman"</f>
        <v>Norman</v>
      </c>
      <c r="B916">
        <v>1</v>
      </c>
      <c r="D916">
        <v>1</v>
      </c>
      <c r="E916">
        <v>24</v>
      </c>
      <c r="F916" s="1">
        <v>43025</v>
      </c>
      <c r="G916" s="1">
        <v>43025</v>
      </c>
      <c r="H916">
        <v>9</v>
      </c>
      <c r="I916">
        <v>89.06</v>
      </c>
      <c r="J916">
        <v>0</v>
      </c>
      <c r="K916">
        <v>35.065345200000003</v>
      </c>
      <c r="L916">
        <v>-97.484357899999992</v>
      </c>
      <c r="M916" s="5">
        <f>ACOS(COS(RADIANS(90-$P$2)) *COS(RADIANS(90-Table2249[[#This Row],[Latitude]])) +SIN(RADIANS(90-$P$2)) *SIN(RADIANS(90-Table2249[[#This Row],[Latitude]])) *COS(RADIANS($Q$2-Table2249[[#This Row],[Longitude]]))) *3958.756</f>
        <v>9.9541600162234207</v>
      </c>
      <c r="N916" s="5">
        <f>Table22[[#This Row],[Permit Approval Date]]-Table22[[#This Row],[Permit Submitted Date]]</f>
        <v>0</v>
      </c>
    </row>
    <row r="917" spans="1:14" hidden="1">
      <c r="A917" t="str">
        <f>"Norman"</f>
        <v>Norman</v>
      </c>
      <c r="B917">
        <v>1</v>
      </c>
      <c r="D917">
        <v>1</v>
      </c>
      <c r="E917">
        <v>24</v>
      </c>
      <c r="F917" s="1">
        <v>43025</v>
      </c>
      <c r="G917" s="1">
        <v>43025</v>
      </c>
      <c r="H917">
        <v>4</v>
      </c>
      <c r="I917">
        <v>45.25</v>
      </c>
      <c r="J917">
        <v>0</v>
      </c>
      <c r="K917">
        <v>34.883924999999998</v>
      </c>
      <c r="L917">
        <v>-97.529213999999996</v>
      </c>
      <c r="M917" s="5">
        <f>ACOS(COS(RADIANS(90-$P$2)) *COS(RADIANS(90-Table2249[[#This Row],[Latitude]])) +SIN(RADIANS(90-$P$2)) *SIN(RADIANS(90-Table2249[[#This Row],[Latitude]])) *COS(RADIANS($Q$2-Table2249[[#This Row],[Longitude]]))) *3958.756</f>
        <v>22.743071222211018</v>
      </c>
      <c r="N917" s="5">
        <f>Table22[[#This Row],[Permit Approval Date]]-Table22[[#This Row],[Permit Submitted Date]]</f>
        <v>7</v>
      </c>
    </row>
    <row r="918" spans="1:14" hidden="1">
      <c r="A918" t="str">
        <f>"Norman"</f>
        <v>Norman</v>
      </c>
      <c r="B918">
        <v>1</v>
      </c>
      <c r="D918">
        <v>1</v>
      </c>
      <c r="E918">
        <v>24</v>
      </c>
      <c r="F918" s="1">
        <v>43026</v>
      </c>
      <c r="G918" s="1">
        <v>43026</v>
      </c>
      <c r="H918">
        <v>9</v>
      </c>
      <c r="I918">
        <v>56.96</v>
      </c>
      <c r="J918">
        <v>9.08</v>
      </c>
      <c r="K918">
        <v>35.4748345</v>
      </c>
      <c r="L918">
        <v>-97.610178399999995</v>
      </c>
      <c r="M918" s="5">
        <f>ACOS(COS(RADIANS(90-$P$2)) *COS(RADIANS(90-Table2249[[#This Row],[Latitude]])) +SIN(RADIANS(90-$P$2)) *SIN(RADIANS(90-Table2249[[#This Row],[Latitude]])) *COS(RADIANS($Q$2-Table2249[[#This Row],[Longitude]]))) *3958.756</f>
        <v>20.732115643256577</v>
      </c>
      <c r="N918" s="5">
        <f>Table22[[#This Row],[Permit Approval Date]]-Table22[[#This Row],[Permit Submitted Date]]</f>
        <v>23</v>
      </c>
    </row>
    <row r="919" spans="1:14" hidden="1">
      <c r="A919" t="str">
        <f>"Norman"</f>
        <v>Norman</v>
      </c>
      <c r="B919">
        <v>1</v>
      </c>
      <c r="D919">
        <v>1</v>
      </c>
      <c r="E919">
        <v>24</v>
      </c>
      <c r="F919" s="1">
        <v>43028</v>
      </c>
      <c r="G919" s="1">
        <v>43040</v>
      </c>
      <c r="H919">
        <v>11</v>
      </c>
      <c r="I919">
        <v>91.86</v>
      </c>
      <c r="J919">
        <v>0</v>
      </c>
      <c r="K919">
        <v>35.272937899999995</v>
      </c>
      <c r="L919">
        <v>-96.956161600000001</v>
      </c>
      <c r="M919" s="5">
        <f>ACOS(COS(RADIANS(90-$P$2)) *COS(RADIANS(90-Table2249[[#This Row],[Latitude]])) +SIN(RADIANS(90-$P$2)) *SIN(RADIANS(90-Table2249[[#This Row],[Latitude]])) *COS(RADIANS($Q$2-Table2249[[#This Row],[Longitude]]))) *3958.756</f>
        <v>28.060331074102265</v>
      </c>
      <c r="N919" s="5">
        <f>Table22[[#This Row],[Permit Approval Date]]-Table22[[#This Row],[Permit Submitted Date]]</f>
        <v>0</v>
      </c>
    </row>
    <row r="920" spans="1:14" hidden="1">
      <c r="A920" t="str">
        <f>"Norman"</f>
        <v>Norman</v>
      </c>
      <c r="B920">
        <v>1</v>
      </c>
      <c r="D920">
        <v>1</v>
      </c>
      <c r="E920">
        <v>24</v>
      </c>
      <c r="F920" s="1">
        <v>43028</v>
      </c>
      <c r="G920" s="1">
        <v>43040</v>
      </c>
      <c r="H920">
        <v>11</v>
      </c>
      <c r="I920">
        <v>91.86</v>
      </c>
      <c r="J920">
        <v>0</v>
      </c>
      <c r="K920">
        <v>35.272937899999995</v>
      </c>
      <c r="L920">
        <v>-96.956161600000001</v>
      </c>
      <c r="M920" s="5">
        <f>ACOS(COS(RADIANS(90-$P$2)) *COS(RADIANS(90-Table2249[[#This Row],[Latitude]])) +SIN(RADIANS(90-$P$2)) *SIN(RADIANS(90-Table2249[[#This Row],[Latitude]])) *COS(RADIANS($Q$2-Table2249[[#This Row],[Longitude]]))) *3958.756</f>
        <v>28.060331074102265</v>
      </c>
      <c r="N920" s="5">
        <f>Table22[[#This Row],[Permit Approval Date]]-Table22[[#This Row],[Permit Submitted Date]]</f>
        <v>0</v>
      </c>
    </row>
    <row r="921" spans="1:14" hidden="1">
      <c r="A921" t="str">
        <f>"Norman"</f>
        <v>Norman</v>
      </c>
      <c r="B921">
        <v>1</v>
      </c>
      <c r="D921">
        <v>1</v>
      </c>
      <c r="E921">
        <v>24</v>
      </c>
      <c r="F921" s="1">
        <v>43038</v>
      </c>
      <c r="G921" s="1">
        <v>43040</v>
      </c>
      <c r="H921">
        <v>5</v>
      </c>
      <c r="I921">
        <v>50.6</v>
      </c>
      <c r="J921">
        <v>4.5</v>
      </c>
      <c r="K921">
        <v>35.211928299999997</v>
      </c>
      <c r="L921">
        <v>-97.016524599999997</v>
      </c>
      <c r="M921" s="5">
        <f>ACOS(COS(RADIANS(90-$P$2)) *COS(RADIANS(90-Table2249[[#This Row],[Latitude]])) +SIN(RADIANS(90-$P$2)) *SIN(RADIANS(90-Table2249[[#This Row],[Latitude]])) *COS(RADIANS($Q$2-Table2249[[#This Row],[Longitude]]))) *3958.756</f>
        <v>24.283476477935956</v>
      </c>
      <c r="N921" s="5">
        <f>Table22[[#This Row],[Permit Approval Date]]-Table22[[#This Row],[Permit Submitted Date]]</f>
        <v>22</v>
      </c>
    </row>
    <row r="922" spans="1:14">
      <c r="A922" t="str">
        <f>"Norman"</f>
        <v>Norman</v>
      </c>
      <c r="B922">
        <v>1</v>
      </c>
      <c r="C922">
        <v>1</v>
      </c>
      <c r="D922">
        <v>1</v>
      </c>
      <c r="E922">
        <v>24</v>
      </c>
      <c r="F922" s="1">
        <v>43046</v>
      </c>
      <c r="G922" s="1">
        <v>43046</v>
      </c>
      <c r="H922">
        <v>17</v>
      </c>
      <c r="I922">
        <v>94.87</v>
      </c>
      <c r="J922">
        <v>14.3</v>
      </c>
      <c r="K922">
        <v>35.210556999999994</v>
      </c>
      <c r="L922">
        <v>-97.610181400000016</v>
      </c>
      <c r="M922" s="5">
        <f>ACOS(COS(RADIANS(90-$P$2)) *COS(RADIANS(90-Table2249[[#This Row],[Latitude]])) +SIN(RADIANS(90-$P$2)) *SIN(RADIANS(90-Table2249[[#This Row],[Latitude]])) *COS(RADIANS($Q$2-Table2249[[#This Row],[Longitude]]))) *3958.756</f>
        <v>9.2388710109045373</v>
      </c>
      <c r="N922" s="5">
        <f>Table22[[#This Row],[Permit Approval Date]]-Table22[[#This Row],[Permit Submitted Date]]</f>
        <v>21</v>
      </c>
    </row>
    <row r="923" spans="1:14" hidden="1">
      <c r="A923" t="str">
        <f>"Norman"</f>
        <v>Norman</v>
      </c>
      <c r="B923">
        <v>1</v>
      </c>
      <c r="D923">
        <v>1</v>
      </c>
      <c r="E923">
        <v>24</v>
      </c>
      <c r="F923" s="1">
        <v>43049</v>
      </c>
      <c r="G923" s="1">
        <v>43053</v>
      </c>
      <c r="H923">
        <v>5</v>
      </c>
      <c r="I923">
        <v>27.03</v>
      </c>
      <c r="J923">
        <v>5.18</v>
      </c>
      <c r="K923">
        <v>35.233924999999999</v>
      </c>
      <c r="L923">
        <v>-97.269214000000005</v>
      </c>
      <c r="M923" s="5">
        <f>ACOS(COS(RADIANS(90-$P$2)) *COS(RADIANS(90-Table2249[[#This Row],[Latitude]])) +SIN(RADIANS(90-$P$2)) *SIN(RADIANS(90-Table2249[[#This Row],[Latitude]])) *COS(RADIANS($Q$2-Table2249[[#This Row],[Longitude]]))) *3958.756</f>
        <v>10.196972675987457</v>
      </c>
      <c r="N923" s="5">
        <f>Table22[[#This Row],[Permit Approval Date]]-Table22[[#This Row],[Permit Submitted Date]]</f>
        <v>5</v>
      </c>
    </row>
    <row r="924" spans="1:14" hidden="1">
      <c r="A924" t="str">
        <f>"Norman"</f>
        <v>Norman</v>
      </c>
      <c r="B924">
        <v>1</v>
      </c>
      <c r="D924">
        <v>1</v>
      </c>
      <c r="E924">
        <v>24</v>
      </c>
      <c r="F924" s="1">
        <v>43066</v>
      </c>
      <c r="G924" s="1">
        <v>43073</v>
      </c>
      <c r="H924">
        <v>10</v>
      </c>
      <c r="I924">
        <v>66.5</v>
      </c>
      <c r="J924">
        <v>0</v>
      </c>
      <c r="K924">
        <v>35.324834499999994</v>
      </c>
      <c r="L924">
        <v>-96.840178399999999</v>
      </c>
      <c r="M924" s="5">
        <f>ACOS(COS(RADIANS(90-$P$2)) *COS(RADIANS(90-Table2249[[#This Row],[Latitude]])) +SIN(RADIANS(90-$P$2)) *SIN(RADIANS(90-Table2249[[#This Row],[Latitude]])) *COS(RADIANS($Q$2-Table2249[[#This Row],[Longitude]]))) *3958.756</f>
        <v>35.181869205571907</v>
      </c>
      <c r="N924" s="5">
        <f>Table22[[#This Row],[Permit Approval Date]]-Table22[[#This Row],[Permit Submitted Date]]</f>
        <v>22</v>
      </c>
    </row>
    <row r="925" spans="1:14" hidden="1">
      <c r="A925" t="str">
        <f>"Norman"</f>
        <v>Norman</v>
      </c>
      <c r="B925">
        <v>0</v>
      </c>
      <c r="D925">
        <v>1</v>
      </c>
      <c r="E925">
        <v>24</v>
      </c>
      <c r="F925" s="1">
        <v>43068</v>
      </c>
      <c r="G925" s="1">
        <v>43082</v>
      </c>
      <c r="H925">
        <v>3</v>
      </c>
      <c r="I925">
        <v>27.03</v>
      </c>
      <c r="J925">
        <v>0</v>
      </c>
      <c r="K925">
        <v>35.112937899999999</v>
      </c>
      <c r="L925">
        <v>-97.946161599999996</v>
      </c>
      <c r="M925" s="5">
        <f>ACOS(COS(RADIANS(90-$P$2)) *COS(RADIANS(90-Table2249[[#This Row],[Latitude]])) +SIN(RADIANS(90-$P$2)) *SIN(RADIANS(90-Table2249[[#This Row],[Latitude]])) *COS(RADIANS($Q$2-Table2249[[#This Row],[Longitude]]))) *3958.756</f>
        <v>28.942207529288897</v>
      </c>
      <c r="N925" s="5">
        <f>Table22[[#This Row],[Permit Approval Date]]-Table22[[#This Row],[Permit Submitted Date]]</f>
        <v>5</v>
      </c>
    </row>
    <row r="926" spans="1:14" hidden="1">
      <c r="A926" t="str">
        <f>"Norman"</f>
        <v>Norman</v>
      </c>
      <c r="B926">
        <v>1</v>
      </c>
      <c r="D926">
        <v>1</v>
      </c>
      <c r="E926">
        <v>24</v>
      </c>
      <c r="F926" s="1">
        <v>43080</v>
      </c>
      <c r="G926" s="1">
        <v>43080</v>
      </c>
      <c r="H926">
        <v>6</v>
      </c>
      <c r="I926">
        <v>54.170000000000009</v>
      </c>
      <c r="J926">
        <v>0</v>
      </c>
      <c r="K926">
        <v>35.1457731</v>
      </c>
      <c r="L926">
        <v>-97.694911900000008</v>
      </c>
      <c r="M926" s="5">
        <f>ACOS(COS(RADIANS(90-$P$2)) *COS(RADIANS(90-Table2249[[#This Row],[Latitude]])) +SIN(RADIANS(90-$P$2)) *SIN(RADIANS(90-Table2249[[#This Row],[Latitude]])) *COS(RADIANS($Q$2-Table2249[[#This Row],[Longitude]]))) *3958.756</f>
        <v>14.628354249935571</v>
      </c>
      <c r="N926" s="5">
        <f>Table22[[#This Row],[Permit Approval Date]]-Table22[[#This Row],[Permit Submitted Date]]</f>
        <v>0</v>
      </c>
    </row>
    <row r="927" spans="1:14" hidden="1">
      <c r="A927" t="str">
        <f>"Norman"</f>
        <v>Norman</v>
      </c>
      <c r="B927">
        <v>1</v>
      </c>
      <c r="D927">
        <v>1</v>
      </c>
      <c r="E927">
        <v>24</v>
      </c>
      <c r="F927" s="1">
        <v>43082</v>
      </c>
      <c r="G927" s="1">
        <v>43096</v>
      </c>
      <c r="H927">
        <v>4</v>
      </c>
      <c r="I927">
        <v>29.32</v>
      </c>
      <c r="J927">
        <v>2.7699999999999996</v>
      </c>
      <c r="K927">
        <v>35.193925</v>
      </c>
      <c r="L927">
        <v>-97.029213999999996</v>
      </c>
      <c r="M927" s="5">
        <f>ACOS(COS(RADIANS(90-$P$2)) *COS(RADIANS(90-Table2249[[#This Row],[Latitude]])) +SIN(RADIANS(90-$P$2)) *SIN(RADIANS(90-Table2249[[#This Row],[Latitude]])) *COS(RADIANS($Q$2-Table2249[[#This Row],[Longitude]]))) *3958.756</f>
        <v>23.581293156455043</v>
      </c>
      <c r="N927" s="5">
        <f>Table22[[#This Row],[Permit Approval Date]]-Table22[[#This Row],[Permit Submitted Date]]</f>
        <v>22</v>
      </c>
    </row>
    <row r="928" spans="1:14" hidden="1">
      <c r="A928" t="str">
        <f>"Norman"</f>
        <v>Norman</v>
      </c>
      <c r="B928">
        <v>1</v>
      </c>
      <c r="D928">
        <v>1</v>
      </c>
      <c r="E928">
        <v>24</v>
      </c>
      <c r="F928" s="1">
        <v>43087</v>
      </c>
      <c r="G928" s="1">
        <v>43088</v>
      </c>
      <c r="H928">
        <v>5</v>
      </c>
      <c r="I928">
        <v>47.83</v>
      </c>
      <c r="J928">
        <v>0</v>
      </c>
      <c r="K928">
        <v>35.028142000000003</v>
      </c>
      <c r="L928">
        <v>-97.255610999999988</v>
      </c>
      <c r="M928" s="5">
        <f>ACOS(COS(RADIANS(90-$P$2)) *COS(RADIANS(90-Table2249[[#This Row],[Latitude]])) +SIN(RADIANS(90-$P$2)) *SIN(RADIANS(90-Table2249[[#This Row],[Latitude]])) *COS(RADIANS($Q$2-Table2249[[#This Row],[Longitude]]))) *3958.756</f>
        <v>16.360536167469984</v>
      </c>
      <c r="N928" s="5">
        <f>Table22[[#This Row],[Permit Approval Date]]-Table22[[#This Row],[Permit Submitted Date]]</f>
        <v>0</v>
      </c>
    </row>
    <row r="929" spans="1:17">
      <c r="A929" t="str">
        <f>"Norman"</f>
        <v>Norman</v>
      </c>
      <c r="B929">
        <v>0</v>
      </c>
      <c r="C929">
        <v>1</v>
      </c>
      <c r="D929">
        <v>1</v>
      </c>
      <c r="E929">
        <v>24</v>
      </c>
      <c r="F929" s="1">
        <v>43088</v>
      </c>
      <c r="G929" s="1">
        <v>43088</v>
      </c>
      <c r="H929">
        <v>6</v>
      </c>
      <c r="I929">
        <v>40.480000000000004</v>
      </c>
      <c r="J929">
        <v>16.55</v>
      </c>
      <c r="K929">
        <v>34.902937899999998</v>
      </c>
      <c r="L929">
        <v>-97.886161600000008</v>
      </c>
      <c r="M929" s="5">
        <f>ACOS(COS(RADIANS(90-$P$2)) *COS(RADIANS(90-Table2249[[#This Row],[Latitude]])) +SIN(RADIANS(90-$P$2)) *SIN(RADIANS(90-Table2249[[#This Row],[Latitude]])) *COS(RADIANS($Q$2-Table2249[[#This Row],[Longitude]]))) *3958.756</f>
        <v>32.507095666015886</v>
      </c>
      <c r="N929" s="5">
        <f>Table22[[#This Row],[Permit Approval Date]]-Table22[[#This Row],[Permit Submitted Date]]</f>
        <v>0</v>
      </c>
    </row>
    <row r="930" spans="1:17" hidden="1">
      <c r="A930" t="str">
        <f>"Norman"</f>
        <v>Norman</v>
      </c>
      <c r="B930">
        <v>1</v>
      </c>
      <c r="D930">
        <v>1</v>
      </c>
      <c r="E930">
        <v>24</v>
      </c>
      <c r="F930" s="1">
        <v>43098</v>
      </c>
      <c r="G930" s="1">
        <v>43110</v>
      </c>
      <c r="H930">
        <v>5</v>
      </c>
      <c r="I930">
        <v>47.78</v>
      </c>
      <c r="J930">
        <v>0</v>
      </c>
      <c r="K930">
        <v>35.108142000000001</v>
      </c>
      <c r="L930">
        <v>-97.225610999999986</v>
      </c>
      <c r="M930" s="5">
        <f>ACOS(COS(RADIANS(90-$P$2)) *COS(RADIANS(90-Table2249[[#This Row],[Latitude]])) +SIN(RADIANS(90-$P$2)) *SIN(RADIANS(90-Table2249[[#This Row],[Latitude]])) *COS(RADIANS($Q$2-Table2249[[#This Row],[Longitude]]))) *3958.756</f>
        <v>14.200125910696551</v>
      </c>
      <c r="N930" s="5">
        <f>Table22[[#This Row],[Permit Approval Date]]-Table22[[#This Row],[Permit Submitted Date]]</f>
        <v>7</v>
      </c>
    </row>
    <row r="931" spans="1:17" hidden="1">
      <c r="A931" s="6"/>
      <c r="B931" s="6"/>
      <c r="C931" s="6"/>
      <c r="D931" s="6"/>
      <c r="E931" s="6"/>
      <c r="F931" s="7"/>
      <c r="G931" s="7"/>
      <c r="H931" s="6"/>
      <c r="I931" s="6"/>
      <c r="J931" s="6"/>
      <c r="K931" s="6"/>
      <c r="L931" s="6"/>
      <c r="M931" s="6"/>
      <c r="N931" s="6"/>
      <c r="O931" s="6"/>
      <c r="P931" s="6"/>
      <c r="Q931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Q879"/>
  <sheetViews>
    <sheetView topLeftCell="A721" workbookViewId="0">
      <selection activeCell="P6" sqref="P6"/>
    </sheetView>
  </sheetViews>
  <sheetFormatPr defaultRowHeight="15"/>
  <cols>
    <col min="1" max="1" width="11.28515625" customWidth="1"/>
    <col min="2" max="2" width="12.7109375" customWidth="1"/>
    <col min="3" max="3" width="12.5703125" customWidth="1"/>
    <col min="4" max="4" width="12.28515625" customWidth="1"/>
    <col min="5" max="5" width="13.28515625" customWidth="1"/>
    <col min="6" max="6" width="18" customWidth="1"/>
    <col min="7" max="7" width="14.140625" customWidth="1"/>
    <col min="8" max="8" width="13.42578125" customWidth="1"/>
    <col min="9" max="9" width="12.28515625" customWidth="1"/>
    <col min="10" max="10" width="13.42578125" customWidth="1"/>
    <col min="11" max="11" width="12.140625" customWidth="1"/>
    <col min="12" max="12" width="11.140625" customWidth="1"/>
    <col min="14" max="14" width="12.140625" customWidth="1"/>
    <col min="15" max="15" width="13.5703125" customWidth="1"/>
    <col min="16" max="16" width="10.5703125" customWidth="1"/>
    <col min="17" max="17" width="10.28515625" customWidth="1"/>
  </cols>
  <sheetData>
    <row r="1" spans="1:17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1" t="s">
        <v>14</v>
      </c>
      <c r="O1" s="2" t="s">
        <v>13</v>
      </c>
      <c r="P1" s="14" t="s">
        <v>15</v>
      </c>
      <c r="Q1" s="14" t="s">
        <v>16</v>
      </c>
    </row>
    <row r="2" spans="1:17" hidden="1">
      <c r="A2" t="str">
        <f>"Norman"</f>
        <v>Norman</v>
      </c>
      <c r="B2">
        <v>0</v>
      </c>
      <c r="D2">
        <v>1</v>
      </c>
      <c r="E2">
        <v>25</v>
      </c>
      <c r="F2" s="1">
        <v>42352</v>
      </c>
      <c r="G2" s="1">
        <v>42373</v>
      </c>
      <c r="H2">
        <v>10</v>
      </c>
      <c r="I2">
        <v>81</v>
      </c>
      <c r="J2">
        <v>0</v>
      </c>
      <c r="K2">
        <v>35.482937899999996</v>
      </c>
      <c r="L2">
        <v>-97.206161600000001</v>
      </c>
      <c r="M2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" s="12">
        <f>Table22[[#This Row],[Permit Approval Date]]-Table22[[#This Row],[Permit Submitted Date]]</f>
        <v>21</v>
      </c>
      <c r="P2" s="10">
        <v>35.206068999999999</v>
      </c>
      <c r="Q2" s="10">
        <v>-97.446618999999998</v>
      </c>
    </row>
    <row r="3" spans="1:17" hidden="1">
      <c r="A3" t="str">
        <f>"Norman"</f>
        <v>Norman</v>
      </c>
      <c r="B3">
        <v>0</v>
      </c>
      <c r="D3">
        <v>1</v>
      </c>
      <c r="E3">
        <v>25</v>
      </c>
      <c r="F3" s="1">
        <v>42373</v>
      </c>
      <c r="G3" s="1">
        <v>42380</v>
      </c>
      <c r="H3">
        <v>17</v>
      </c>
      <c r="I3">
        <v>139</v>
      </c>
      <c r="J3">
        <v>0</v>
      </c>
      <c r="K3">
        <v>35.362937899999999</v>
      </c>
      <c r="L3">
        <v>-97.116161599999998</v>
      </c>
      <c r="M3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3" s="5">
        <f>Table22[[#This Row],[Permit Approval Date]]-Table22[[#This Row],[Permit Submitted Date]]</f>
        <v>19</v>
      </c>
    </row>
    <row r="4" spans="1:17" hidden="1">
      <c r="A4" t="str">
        <f>"Norman"</f>
        <v>Norman</v>
      </c>
      <c r="B4">
        <v>0</v>
      </c>
      <c r="D4">
        <v>1</v>
      </c>
      <c r="E4">
        <v>25</v>
      </c>
      <c r="F4" s="1">
        <v>42391</v>
      </c>
      <c r="G4" s="1">
        <v>42391</v>
      </c>
      <c r="H4">
        <v>14</v>
      </c>
      <c r="I4">
        <v>119</v>
      </c>
      <c r="J4">
        <v>0</v>
      </c>
      <c r="K4">
        <v>34.782937899999993</v>
      </c>
      <c r="L4">
        <v>-98.076161600000006</v>
      </c>
      <c r="M4" s="5">
        <f>ACOS(COS(RADIANS(90-$P$2)) *COS(RADIANS(90-Table22510[[#This Row],[Latitude]])) +SIN(RADIANS(90-$P$2)) *SIN(RADIANS(90-Table22510[[#This Row],[Latitude]])) *COS(RADIANS($Q$2-Table22510[[#This Row],[Longitude]]))) *3958.756</f>
        <v>46.091469153605814</v>
      </c>
      <c r="N4" s="5">
        <f>Table22[[#This Row],[Permit Approval Date]]-Table22[[#This Row],[Permit Submitted Date]]</f>
        <v>14</v>
      </c>
    </row>
    <row r="5" spans="1:17" hidden="1">
      <c r="A5" t="str">
        <f>"Norman"</f>
        <v>Norman</v>
      </c>
      <c r="B5">
        <v>0</v>
      </c>
      <c r="C5">
        <v>1</v>
      </c>
      <c r="D5">
        <v>1</v>
      </c>
      <c r="E5">
        <v>25</v>
      </c>
      <c r="F5" s="1">
        <v>42402</v>
      </c>
      <c r="G5" s="1">
        <v>42403</v>
      </c>
      <c r="H5">
        <v>16</v>
      </c>
      <c r="I5">
        <v>99.5</v>
      </c>
      <c r="J5">
        <v>12</v>
      </c>
      <c r="K5">
        <v>35.472937899999998</v>
      </c>
      <c r="L5">
        <v>-97.026161599999995</v>
      </c>
      <c r="M5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5" s="5">
        <f>Table22[[#This Row],[Permit Approval Date]]-Table22[[#This Row],[Permit Submitted Date]]</f>
        <v>10</v>
      </c>
    </row>
    <row r="6" spans="1:17" hidden="1">
      <c r="A6" t="str">
        <f>"Norman"</f>
        <v>Norman</v>
      </c>
      <c r="B6">
        <v>0</v>
      </c>
      <c r="D6">
        <v>1</v>
      </c>
      <c r="E6">
        <v>25</v>
      </c>
      <c r="F6" s="1">
        <v>42408</v>
      </c>
      <c r="G6" s="1">
        <v>42408</v>
      </c>
      <c r="H6">
        <v>15</v>
      </c>
      <c r="I6">
        <v>127</v>
      </c>
      <c r="J6">
        <v>0</v>
      </c>
      <c r="K6">
        <v>36.282937899999993</v>
      </c>
      <c r="L6">
        <v>-98.2861616</v>
      </c>
      <c r="M6" s="5">
        <f>ACOS(COS(RADIANS(90-$P$2)) *COS(RADIANS(90-Table22510[[#This Row],[Latitude]])) +SIN(RADIANS(90-$P$2)) *SIN(RADIANS(90-Table22510[[#This Row],[Latitude]])) *COS(RADIANS($Q$2-Table22510[[#This Row],[Longitude]]))) *3958.756</f>
        <v>88.047567121306258</v>
      </c>
      <c r="N6" s="5">
        <f>Table22[[#This Row],[Permit Approval Date]]-Table22[[#This Row],[Permit Submitted Date]]</f>
        <v>6</v>
      </c>
    </row>
    <row r="7" spans="1:17" hidden="1">
      <c r="A7" t="str">
        <f>"Norman"</f>
        <v>Norman</v>
      </c>
      <c r="B7">
        <v>0</v>
      </c>
      <c r="D7">
        <v>1</v>
      </c>
      <c r="E7">
        <v>25</v>
      </c>
      <c r="F7" s="1">
        <v>42419</v>
      </c>
      <c r="G7" s="1">
        <v>42425</v>
      </c>
      <c r="H7">
        <v>23</v>
      </c>
      <c r="I7">
        <v>171.75</v>
      </c>
      <c r="J7">
        <v>0</v>
      </c>
      <c r="K7">
        <v>35.362937899999999</v>
      </c>
      <c r="L7">
        <v>-97.236161600000003</v>
      </c>
      <c r="M7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7" s="5">
        <f>Table22[[#This Row],[Permit Approval Date]]-Table22[[#This Row],[Permit Submitted Date]]</f>
        <v>13</v>
      </c>
    </row>
    <row r="8" spans="1:17" hidden="1">
      <c r="A8" t="str">
        <f>"Norman"</f>
        <v>Norman</v>
      </c>
      <c r="B8">
        <v>0</v>
      </c>
      <c r="D8">
        <v>1</v>
      </c>
      <c r="E8">
        <v>25</v>
      </c>
      <c r="F8" s="1">
        <v>42444</v>
      </c>
      <c r="G8" s="1">
        <v>42452</v>
      </c>
      <c r="H8">
        <v>5</v>
      </c>
      <c r="I8">
        <v>41</v>
      </c>
      <c r="J8">
        <v>0</v>
      </c>
      <c r="K8">
        <v>35.242937899999994</v>
      </c>
      <c r="L8">
        <v>-97.266161600000004</v>
      </c>
      <c r="M8" s="5">
        <f>ACOS(COS(RADIANS(90-$P$2)) *COS(RADIANS(90-Table22510[[#This Row],[Latitude]])) +SIN(RADIANS(90-$P$2)) *SIN(RADIANS(90-Table22510[[#This Row],[Latitude]])) *COS(RADIANS($Q$2-Table22510[[#This Row],[Longitude]]))) *3958.756</f>
        <v>10.49913770014671</v>
      </c>
      <c r="N8" s="5">
        <f>Table22[[#This Row],[Permit Approval Date]]-Table22[[#This Row],[Permit Submitted Date]]</f>
        <v>12</v>
      </c>
    </row>
    <row r="9" spans="1:17" hidden="1">
      <c r="A9" t="str">
        <f>"Norman"</f>
        <v>Norman</v>
      </c>
      <c r="B9">
        <v>0</v>
      </c>
      <c r="D9">
        <v>1</v>
      </c>
      <c r="E9">
        <v>25</v>
      </c>
      <c r="F9" s="1">
        <v>42450</v>
      </c>
      <c r="G9" s="1">
        <v>42450</v>
      </c>
      <c r="H9">
        <v>6</v>
      </c>
      <c r="I9">
        <v>50.5</v>
      </c>
      <c r="J9">
        <v>0</v>
      </c>
      <c r="K9">
        <v>35.232937899999996</v>
      </c>
      <c r="L9">
        <v>-97.006161599999999</v>
      </c>
      <c r="M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9" s="5">
        <f>Table22[[#This Row],[Permit Approval Date]]-Table22[[#This Row],[Permit Submitted Date]]</f>
        <v>8</v>
      </c>
    </row>
    <row r="10" spans="1:17" hidden="1">
      <c r="A10" t="str">
        <f>"Norman"</f>
        <v>Norman</v>
      </c>
      <c r="B10">
        <v>0</v>
      </c>
      <c r="D10">
        <v>1</v>
      </c>
      <c r="E10">
        <v>25</v>
      </c>
      <c r="F10" s="1">
        <v>42458</v>
      </c>
      <c r="G10" s="1">
        <v>42458</v>
      </c>
      <c r="H10">
        <v>4</v>
      </c>
      <c r="I10">
        <v>38</v>
      </c>
      <c r="J10">
        <v>0</v>
      </c>
      <c r="K10">
        <v>34.782937899999993</v>
      </c>
      <c r="L10">
        <v>-98.076161600000006</v>
      </c>
      <c r="M10" s="5">
        <f>ACOS(COS(RADIANS(90-$P$2)) *COS(RADIANS(90-Table22510[[#This Row],[Latitude]])) +SIN(RADIANS(90-$P$2)) *SIN(RADIANS(90-Table22510[[#This Row],[Latitude]])) *COS(RADIANS($Q$2-Table22510[[#This Row],[Longitude]]))) *3958.756</f>
        <v>46.091469153605814</v>
      </c>
      <c r="N10" s="5">
        <f>Table22[[#This Row],[Permit Approval Date]]-Table22[[#This Row],[Permit Submitted Date]]</f>
        <v>9</v>
      </c>
    </row>
    <row r="11" spans="1:17" hidden="1">
      <c r="A11" t="str">
        <f>"Norman"</f>
        <v>Norman</v>
      </c>
      <c r="B11">
        <v>0</v>
      </c>
      <c r="D11">
        <v>1</v>
      </c>
      <c r="E11">
        <v>25</v>
      </c>
      <c r="F11" s="1">
        <v>42479</v>
      </c>
      <c r="G11" s="1">
        <v>42488</v>
      </c>
      <c r="H11">
        <v>12</v>
      </c>
      <c r="I11">
        <v>99</v>
      </c>
      <c r="J11">
        <v>0</v>
      </c>
      <c r="K11">
        <v>36.282937899999993</v>
      </c>
      <c r="L11">
        <v>-98.2861616</v>
      </c>
      <c r="M11" s="5">
        <f>ACOS(COS(RADIANS(90-$P$2)) *COS(RADIANS(90-Table22510[[#This Row],[Latitude]])) +SIN(RADIANS(90-$P$2)) *SIN(RADIANS(90-Table22510[[#This Row],[Latitude]])) *COS(RADIANS($Q$2-Table22510[[#This Row],[Longitude]]))) *3958.756</f>
        <v>88.047567121306258</v>
      </c>
      <c r="N11" s="5">
        <f>Table22[[#This Row],[Permit Approval Date]]-Table22[[#This Row],[Permit Submitted Date]]</f>
        <v>7</v>
      </c>
    </row>
    <row r="12" spans="1:17" hidden="1">
      <c r="A12" t="str">
        <f>"Norman"</f>
        <v>Norman</v>
      </c>
      <c r="B12">
        <v>0</v>
      </c>
      <c r="D12">
        <v>1</v>
      </c>
      <c r="E12">
        <v>25</v>
      </c>
      <c r="F12" s="1">
        <v>42487</v>
      </c>
      <c r="G12" s="1">
        <v>42493</v>
      </c>
      <c r="H12">
        <v>4</v>
      </c>
      <c r="I12">
        <v>30.5</v>
      </c>
      <c r="J12">
        <v>0</v>
      </c>
      <c r="K12">
        <v>35.352937899999993</v>
      </c>
      <c r="L12">
        <v>-97.196161599999996</v>
      </c>
      <c r="M12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12" s="5">
        <f>Table22[[#This Row],[Permit Approval Date]]-Table22[[#This Row],[Permit Submitted Date]]</f>
        <v>9</v>
      </c>
    </row>
    <row r="13" spans="1:17" hidden="1">
      <c r="A13" t="str">
        <f>"Norman"</f>
        <v>Norman</v>
      </c>
      <c r="B13">
        <v>0</v>
      </c>
      <c r="D13">
        <v>1</v>
      </c>
      <c r="E13">
        <v>25</v>
      </c>
      <c r="F13" s="1">
        <v>42509</v>
      </c>
      <c r="G13" s="1">
        <v>42516</v>
      </c>
      <c r="H13">
        <v>10</v>
      </c>
      <c r="I13">
        <v>82</v>
      </c>
      <c r="J13">
        <v>0</v>
      </c>
      <c r="K13">
        <v>35.242937899999994</v>
      </c>
      <c r="L13">
        <v>-97.226161599999998</v>
      </c>
      <c r="M13" s="5">
        <f>ACOS(COS(RADIANS(90-$P$2)) *COS(RADIANS(90-Table22510[[#This Row],[Latitude]])) +SIN(RADIANS(90-$P$2)) *SIN(RADIANS(90-Table22510[[#This Row],[Latitude]])) *COS(RADIANS($Q$2-Table22510[[#This Row],[Longitude]]))) *3958.756</f>
        <v>12.701181611774436</v>
      </c>
      <c r="N13" s="5">
        <f>Table22[[#This Row],[Permit Approval Date]]-Table22[[#This Row],[Permit Submitted Date]]</f>
        <v>9</v>
      </c>
    </row>
    <row r="14" spans="1:17" hidden="1">
      <c r="A14" t="str">
        <f>"Norman"</f>
        <v>Norman</v>
      </c>
      <c r="B14">
        <v>0</v>
      </c>
      <c r="D14">
        <v>1</v>
      </c>
      <c r="E14">
        <v>25</v>
      </c>
      <c r="F14" s="1">
        <v>42510</v>
      </c>
      <c r="G14" s="1">
        <v>42527</v>
      </c>
      <c r="H14">
        <v>9</v>
      </c>
      <c r="I14">
        <v>71</v>
      </c>
      <c r="J14">
        <v>0</v>
      </c>
      <c r="K14">
        <v>35.592937899999995</v>
      </c>
      <c r="L14">
        <v>-97.346161600000002</v>
      </c>
      <c r="M14" s="5">
        <f>ACOS(COS(RADIANS(90-$P$2)) *COS(RADIANS(90-Table22510[[#This Row],[Latitude]])) +SIN(RADIANS(90-$P$2)) *SIN(RADIANS(90-Table22510[[#This Row],[Latitude]])) *COS(RADIANS($Q$2-Table22510[[#This Row],[Longitude]]))) *3958.756</f>
        <v>27.322267185397649</v>
      </c>
      <c r="N14" s="5">
        <f>Table22[[#This Row],[Permit Approval Date]]-Table22[[#This Row],[Permit Submitted Date]]</f>
        <v>0</v>
      </c>
    </row>
    <row r="15" spans="1:17" hidden="1">
      <c r="A15" t="str">
        <f>"Norman"</f>
        <v>Norman</v>
      </c>
      <c r="B15">
        <v>0</v>
      </c>
      <c r="D15">
        <v>1</v>
      </c>
      <c r="E15">
        <v>25</v>
      </c>
      <c r="F15" s="1">
        <v>42527</v>
      </c>
      <c r="G15" s="1">
        <v>42534</v>
      </c>
      <c r="H15">
        <v>7</v>
      </c>
      <c r="I15">
        <v>48</v>
      </c>
      <c r="J15">
        <v>1.5</v>
      </c>
      <c r="K15">
        <v>35.032937899999993</v>
      </c>
      <c r="L15">
        <v>-97.356161600000007</v>
      </c>
      <c r="M15" s="5">
        <f>ACOS(COS(RADIANS(90-$P$2)) *COS(RADIANS(90-Table22510[[#This Row],[Latitude]])) +SIN(RADIANS(90-$P$2)) *SIN(RADIANS(90-Table22510[[#This Row],[Latitude]])) *COS(RADIANS($Q$2-Table22510[[#This Row],[Longitude]]))) *3958.756</f>
        <v>13.008804681234098</v>
      </c>
      <c r="N15" s="5">
        <f>Table22[[#This Row],[Permit Approval Date]]-Table22[[#This Row],[Permit Submitted Date]]</f>
        <v>2</v>
      </c>
    </row>
    <row r="16" spans="1:17" hidden="1">
      <c r="A16" t="str">
        <f>"Norman"</f>
        <v>Norman</v>
      </c>
      <c r="B16">
        <v>0</v>
      </c>
      <c r="D16">
        <v>1</v>
      </c>
      <c r="E16">
        <v>25</v>
      </c>
      <c r="F16" s="1">
        <v>42529</v>
      </c>
      <c r="G16" s="1">
        <v>42552</v>
      </c>
      <c r="H16">
        <v>8</v>
      </c>
      <c r="I16">
        <v>72.5</v>
      </c>
      <c r="J16">
        <v>0</v>
      </c>
      <c r="K16">
        <v>36.472937899999998</v>
      </c>
      <c r="L16">
        <v>-98.236161600000003</v>
      </c>
      <c r="M16" s="5">
        <f>ACOS(COS(RADIANS(90-$P$2)) *COS(RADIANS(90-Table22510[[#This Row],[Latitude]])) +SIN(RADIANS(90-$P$2)) *SIN(RADIANS(90-Table22510[[#This Row],[Latitude]])) *COS(RADIANS($Q$2-Table22510[[#This Row],[Longitude]]))) *3958.756</f>
        <v>98.068159364672084</v>
      </c>
      <c r="N16" s="5">
        <f>Table22[[#This Row],[Permit Approval Date]]-Table22[[#This Row],[Permit Submitted Date]]</f>
        <v>9</v>
      </c>
    </row>
    <row r="17" spans="1:14" hidden="1">
      <c r="A17" t="str">
        <f>"Norman"</f>
        <v>Norman</v>
      </c>
      <c r="B17">
        <v>0</v>
      </c>
      <c r="D17">
        <v>1</v>
      </c>
      <c r="E17">
        <v>25</v>
      </c>
      <c r="F17" s="1">
        <v>42548</v>
      </c>
      <c r="G17" s="1">
        <v>42548</v>
      </c>
      <c r="H17">
        <v>5</v>
      </c>
      <c r="I17">
        <v>32</v>
      </c>
      <c r="J17">
        <v>3</v>
      </c>
      <c r="K17">
        <v>35.232937899999996</v>
      </c>
      <c r="L17">
        <v>-97.006161599999999</v>
      </c>
      <c r="M17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7" s="5">
        <f>Table22[[#This Row],[Permit Approval Date]]-Table22[[#This Row],[Permit Submitted Date]]</f>
        <v>3</v>
      </c>
    </row>
    <row r="18" spans="1:14" hidden="1">
      <c r="A18" t="str">
        <f>"Norman"</f>
        <v>Norman</v>
      </c>
      <c r="B18">
        <v>0</v>
      </c>
      <c r="D18">
        <v>1</v>
      </c>
      <c r="E18">
        <v>25</v>
      </c>
      <c r="F18" s="1">
        <v>42551</v>
      </c>
      <c r="G18" s="1">
        <v>42562</v>
      </c>
      <c r="H18">
        <v>7</v>
      </c>
      <c r="I18">
        <v>51</v>
      </c>
      <c r="J18">
        <v>0</v>
      </c>
      <c r="K18">
        <v>35.262937899999997</v>
      </c>
      <c r="L18">
        <v>-97.316161600000001</v>
      </c>
      <c r="M18" s="5">
        <f>ACOS(COS(RADIANS(90-$P$2)) *COS(RADIANS(90-Table22510[[#This Row],[Latitude]])) +SIN(RADIANS(90-$P$2)) *SIN(RADIANS(90-Table22510[[#This Row],[Latitude]])) *COS(RADIANS($Q$2-Table22510[[#This Row],[Longitude]]))) *3958.756</f>
        <v>8.3452968784445485</v>
      </c>
      <c r="N18" s="5">
        <f>Table22[[#This Row],[Permit Approval Date]]-Table22[[#This Row],[Permit Submitted Date]]</f>
        <v>2</v>
      </c>
    </row>
    <row r="19" spans="1:14" hidden="1">
      <c r="A19" t="str">
        <f>"Norman"</f>
        <v>Norman</v>
      </c>
      <c r="B19">
        <v>0</v>
      </c>
      <c r="D19">
        <v>1</v>
      </c>
      <c r="E19">
        <v>25</v>
      </c>
      <c r="F19" s="1">
        <v>42559</v>
      </c>
      <c r="G19" s="1">
        <v>42566</v>
      </c>
      <c r="H19">
        <v>6</v>
      </c>
      <c r="I19">
        <v>51.5</v>
      </c>
      <c r="J19">
        <v>0</v>
      </c>
      <c r="K19">
        <v>35.262937899999997</v>
      </c>
      <c r="L19">
        <v>-97.806161599999996</v>
      </c>
      <c r="M19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19" s="5">
        <f>Table22[[#This Row],[Permit Approval Date]]-Table22[[#This Row],[Permit Submitted Date]]</f>
        <v>0</v>
      </c>
    </row>
    <row r="20" spans="1:14" hidden="1">
      <c r="A20" t="str">
        <f>"Norman"</f>
        <v>Norman</v>
      </c>
      <c r="B20">
        <v>0</v>
      </c>
      <c r="D20">
        <v>2</v>
      </c>
      <c r="E20">
        <v>25</v>
      </c>
      <c r="F20" s="1">
        <v>42573</v>
      </c>
      <c r="G20" s="1">
        <v>42578</v>
      </c>
      <c r="H20">
        <v>10</v>
      </c>
      <c r="I20">
        <v>84.5</v>
      </c>
      <c r="J20">
        <v>8</v>
      </c>
      <c r="K20">
        <v>36.002937899999999</v>
      </c>
      <c r="L20">
        <v>-97.346161600000002</v>
      </c>
      <c r="M20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20" s="5">
        <f>Table22[[#This Row],[Permit Approval Date]]-Table22[[#This Row],[Permit Submitted Date]]</f>
        <v>0</v>
      </c>
    </row>
    <row r="21" spans="1:14" hidden="1">
      <c r="A21" t="str">
        <f>"Norman"</f>
        <v>Norman</v>
      </c>
      <c r="B21">
        <v>0</v>
      </c>
      <c r="C21">
        <v>1</v>
      </c>
      <c r="D21">
        <v>2</v>
      </c>
      <c r="E21">
        <v>25</v>
      </c>
      <c r="F21" s="1">
        <v>42585</v>
      </c>
      <c r="G21" s="1">
        <v>42597</v>
      </c>
      <c r="H21">
        <v>5</v>
      </c>
      <c r="I21">
        <v>38</v>
      </c>
      <c r="J21">
        <v>13</v>
      </c>
      <c r="K21">
        <v>34.942937899999997</v>
      </c>
      <c r="L21">
        <v>-97.766161600000004</v>
      </c>
      <c r="M21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21" s="5">
        <f>Table22[[#This Row],[Permit Approval Date]]-Table22[[#This Row],[Permit Submitted Date]]</f>
        <v>15</v>
      </c>
    </row>
    <row r="22" spans="1:14" hidden="1">
      <c r="A22" t="str">
        <f>"Norman"</f>
        <v>Norman</v>
      </c>
      <c r="B22">
        <v>0</v>
      </c>
      <c r="D22">
        <v>1</v>
      </c>
      <c r="E22">
        <v>25</v>
      </c>
      <c r="F22" s="1">
        <v>42587</v>
      </c>
      <c r="G22" s="1">
        <v>42592</v>
      </c>
      <c r="H22">
        <v>4</v>
      </c>
      <c r="I22">
        <v>42</v>
      </c>
      <c r="J22">
        <v>0</v>
      </c>
      <c r="K22">
        <v>35.312937899999994</v>
      </c>
      <c r="L22">
        <v>-97.236161600000003</v>
      </c>
      <c r="M22" s="5">
        <f>ACOS(COS(RADIANS(90-$P$2)) *COS(RADIANS(90-Table22510[[#This Row],[Latitude]])) +SIN(RADIANS(90-$P$2)) *SIN(RADIANS(90-Table22510[[#This Row],[Latitude]])) *COS(RADIANS($Q$2-Table22510[[#This Row],[Longitude]]))) *3958.756</f>
        <v>13.982260288154336</v>
      </c>
      <c r="N22" s="5">
        <f>Table22[[#This Row],[Permit Approval Date]]-Table22[[#This Row],[Permit Submitted Date]]</f>
        <v>15</v>
      </c>
    </row>
    <row r="23" spans="1:14" hidden="1">
      <c r="A23" t="str">
        <f>"Norman"</f>
        <v>Norman</v>
      </c>
      <c r="B23">
        <v>0</v>
      </c>
      <c r="D23">
        <v>2</v>
      </c>
      <c r="E23">
        <v>25</v>
      </c>
      <c r="F23" s="1">
        <v>42594</v>
      </c>
      <c r="G23" s="1">
        <v>42594</v>
      </c>
      <c r="H23">
        <v>9</v>
      </c>
      <c r="I23">
        <v>62.55</v>
      </c>
      <c r="J23">
        <v>0</v>
      </c>
      <c r="K23">
        <v>35.122937899999997</v>
      </c>
      <c r="L23">
        <v>-97.126161600000003</v>
      </c>
      <c r="M23" s="5">
        <f>ACOS(COS(RADIANS(90-$P$2)) *COS(RADIANS(90-Table22510[[#This Row],[Latitude]])) +SIN(RADIANS(90-$P$2)) *SIN(RADIANS(90-Table22510[[#This Row],[Latitude]])) *COS(RADIANS($Q$2-Table22510[[#This Row],[Longitude]]))) *3958.756</f>
        <v>18.990152129534994</v>
      </c>
      <c r="N23" s="5">
        <f>Table22[[#This Row],[Permit Approval Date]]-Table22[[#This Row],[Permit Submitted Date]]</f>
        <v>9</v>
      </c>
    </row>
    <row r="24" spans="1:14" hidden="1">
      <c r="A24" t="str">
        <f>"Norman"</f>
        <v>Norman</v>
      </c>
      <c r="B24">
        <v>0</v>
      </c>
      <c r="D24">
        <v>2</v>
      </c>
      <c r="E24">
        <v>25</v>
      </c>
      <c r="F24" s="1">
        <v>42599</v>
      </c>
      <c r="G24" s="1">
        <v>42611</v>
      </c>
      <c r="H24">
        <v>5</v>
      </c>
      <c r="I24">
        <v>42.24</v>
      </c>
      <c r="J24">
        <v>0</v>
      </c>
      <c r="K24">
        <v>35.212937899999993</v>
      </c>
      <c r="L24">
        <v>-97.576161600000006</v>
      </c>
      <c r="M24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24" s="5">
        <f>Table22[[#This Row],[Permit Approval Date]]-Table22[[#This Row],[Permit Submitted Date]]</f>
        <v>6</v>
      </c>
    </row>
    <row r="25" spans="1:14" hidden="1">
      <c r="A25" t="str">
        <f>"Norman"</f>
        <v>Norman</v>
      </c>
      <c r="B25">
        <v>0</v>
      </c>
      <c r="D25">
        <v>1</v>
      </c>
      <c r="E25">
        <v>25</v>
      </c>
      <c r="F25" s="1">
        <v>42611</v>
      </c>
      <c r="G25" s="1">
        <v>42611</v>
      </c>
      <c r="H25">
        <v>5</v>
      </c>
      <c r="I25">
        <v>61.65</v>
      </c>
      <c r="J25">
        <v>0</v>
      </c>
      <c r="K25">
        <v>34.902937899999998</v>
      </c>
      <c r="L25">
        <v>-97.376161600000003</v>
      </c>
      <c r="M25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25" s="5">
        <f>Table22[[#This Row],[Permit Approval Date]]-Table22[[#This Row],[Permit Submitted Date]]</f>
        <v>5</v>
      </c>
    </row>
    <row r="26" spans="1:14" hidden="1">
      <c r="A26" t="str">
        <f>"Norman"</f>
        <v>Norman</v>
      </c>
      <c r="B26">
        <v>0</v>
      </c>
      <c r="C26">
        <v>1</v>
      </c>
      <c r="D26">
        <v>1</v>
      </c>
      <c r="E26">
        <v>25</v>
      </c>
      <c r="F26" s="1">
        <v>42620</v>
      </c>
      <c r="G26" s="1">
        <v>42639</v>
      </c>
      <c r="H26">
        <v>6</v>
      </c>
      <c r="I26">
        <v>36.07</v>
      </c>
      <c r="J26">
        <v>10.5</v>
      </c>
      <c r="K26">
        <v>35.262937899999997</v>
      </c>
      <c r="L26">
        <v>-97.806161599999996</v>
      </c>
      <c r="M26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26" s="5">
        <f>Table22[[#This Row],[Permit Approval Date]]-Table22[[#This Row],[Permit Submitted Date]]</f>
        <v>12</v>
      </c>
    </row>
    <row r="27" spans="1:14" hidden="1">
      <c r="A27" t="str">
        <f>"Norman"</f>
        <v>Norman</v>
      </c>
      <c r="B27">
        <v>0</v>
      </c>
      <c r="D27">
        <v>1</v>
      </c>
      <c r="E27">
        <v>25</v>
      </c>
      <c r="F27" s="1">
        <v>42621</v>
      </c>
      <c r="G27" s="1">
        <v>42627</v>
      </c>
      <c r="H27">
        <v>7</v>
      </c>
      <c r="I27">
        <v>53.98</v>
      </c>
      <c r="J27">
        <v>0</v>
      </c>
      <c r="K27">
        <v>35.482937899999996</v>
      </c>
      <c r="L27">
        <v>-97.206161600000001</v>
      </c>
      <c r="M27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7" s="5">
        <f>Table22[[#This Row],[Permit Approval Date]]-Table22[[#This Row],[Permit Submitted Date]]</f>
        <v>5</v>
      </c>
    </row>
    <row r="28" spans="1:14" hidden="1">
      <c r="A28" t="str">
        <f>"Norman"</f>
        <v>Norman</v>
      </c>
      <c r="B28">
        <v>0</v>
      </c>
      <c r="D28">
        <v>1</v>
      </c>
      <c r="E28">
        <v>25</v>
      </c>
      <c r="F28" s="1">
        <v>42650</v>
      </c>
      <c r="G28" s="1">
        <v>42650</v>
      </c>
      <c r="H28">
        <v>11</v>
      </c>
      <c r="I28">
        <v>93.43</v>
      </c>
      <c r="J28">
        <v>0</v>
      </c>
      <c r="K28">
        <v>35.232937899999996</v>
      </c>
      <c r="L28">
        <v>-97.006161599999999</v>
      </c>
      <c r="M28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28" s="5">
        <f>Table22[[#This Row],[Permit Approval Date]]-Table22[[#This Row],[Permit Submitted Date]]</f>
        <v>0</v>
      </c>
    </row>
    <row r="29" spans="1:14" hidden="1">
      <c r="A29" t="str">
        <f>"Norman"</f>
        <v>Norman</v>
      </c>
      <c r="B29">
        <v>0</v>
      </c>
      <c r="D29">
        <v>1</v>
      </c>
      <c r="E29">
        <v>25</v>
      </c>
      <c r="F29" s="1">
        <v>42661</v>
      </c>
      <c r="G29" s="1">
        <v>42670</v>
      </c>
      <c r="H29">
        <v>4</v>
      </c>
      <c r="I29">
        <v>35.269999999999996</v>
      </c>
      <c r="J29">
        <v>0</v>
      </c>
      <c r="K29">
        <v>35.192937899999997</v>
      </c>
      <c r="L29">
        <v>-97.396161599999999</v>
      </c>
      <c r="M29" s="5">
        <f>ACOS(COS(RADIANS(90-$P$2)) *COS(RADIANS(90-Table22510[[#This Row],[Latitude]])) +SIN(RADIANS(90-$P$2)) *SIN(RADIANS(90-Table22510[[#This Row],[Latitude]])) *COS(RADIANS($Q$2-Table22510[[#This Row],[Longitude]]))) *3958.756</f>
        <v>2.9897876398657939</v>
      </c>
      <c r="N29" s="5">
        <f>Table22[[#This Row],[Permit Approval Date]]-Table22[[#This Row],[Permit Submitted Date]]</f>
        <v>0</v>
      </c>
    </row>
    <row r="30" spans="1:14" hidden="1">
      <c r="A30" t="str">
        <f>"Norman"</f>
        <v>Norman</v>
      </c>
      <c r="B30">
        <v>0</v>
      </c>
      <c r="D30">
        <v>1</v>
      </c>
      <c r="E30">
        <v>25</v>
      </c>
      <c r="F30" s="1">
        <v>42664</v>
      </c>
      <c r="G30" s="1">
        <v>42664</v>
      </c>
      <c r="H30">
        <v>5</v>
      </c>
      <c r="I30">
        <v>44.38</v>
      </c>
      <c r="J30">
        <v>0</v>
      </c>
      <c r="K30">
        <v>35.282937899999993</v>
      </c>
      <c r="L30">
        <v>-97.986161600000003</v>
      </c>
      <c r="M30" s="5">
        <f>ACOS(COS(RADIANS(90-$P$2)) *COS(RADIANS(90-Table22510[[#This Row],[Latitude]])) +SIN(RADIANS(90-$P$2)) *SIN(RADIANS(90-Table22510[[#This Row],[Latitude]])) *COS(RADIANS($Q$2-Table22510[[#This Row],[Longitude]]))) *3958.756</f>
        <v>30.905216772083463</v>
      </c>
      <c r="N30" s="5">
        <f>Table22[[#This Row],[Permit Approval Date]]-Table22[[#This Row],[Permit Submitted Date]]</f>
        <v>0</v>
      </c>
    </row>
    <row r="31" spans="1:14" hidden="1">
      <c r="A31" t="str">
        <f>"Norman"</f>
        <v>Norman</v>
      </c>
      <c r="B31">
        <v>0</v>
      </c>
      <c r="D31">
        <v>1</v>
      </c>
      <c r="E31">
        <v>25</v>
      </c>
      <c r="F31" s="1">
        <v>42709</v>
      </c>
      <c r="G31" s="1">
        <v>42712</v>
      </c>
      <c r="H31">
        <v>11</v>
      </c>
      <c r="I31">
        <v>84.039999999999992</v>
      </c>
      <c r="J31">
        <v>0</v>
      </c>
      <c r="K31">
        <v>35.242937899999994</v>
      </c>
      <c r="L31">
        <v>-97.226161599999998</v>
      </c>
      <c r="M31" s="5">
        <f>ACOS(COS(RADIANS(90-$P$2)) *COS(RADIANS(90-Table22510[[#This Row],[Latitude]])) +SIN(RADIANS(90-$P$2)) *SIN(RADIANS(90-Table22510[[#This Row],[Latitude]])) *COS(RADIANS($Q$2-Table22510[[#This Row],[Longitude]]))) *3958.756</f>
        <v>12.701181611774436</v>
      </c>
      <c r="N31" s="5">
        <f>Table22[[#This Row],[Permit Approval Date]]-Table22[[#This Row],[Permit Submitted Date]]</f>
        <v>0</v>
      </c>
    </row>
    <row r="32" spans="1:14" hidden="1">
      <c r="A32" t="str">
        <f>"Norman"</f>
        <v>Norman</v>
      </c>
      <c r="B32">
        <v>0</v>
      </c>
      <c r="D32">
        <v>1</v>
      </c>
      <c r="E32">
        <v>25</v>
      </c>
      <c r="F32" s="1">
        <v>42720</v>
      </c>
      <c r="G32" s="1">
        <v>42720</v>
      </c>
      <c r="H32">
        <v>4</v>
      </c>
      <c r="I32">
        <v>35.85</v>
      </c>
      <c r="J32">
        <v>0</v>
      </c>
      <c r="K32">
        <v>35.232937899999996</v>
      </c>
      <c r="L32">
        <v>-97.006161599999999</v>
      </c>
      <c r="M3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2" s="5">
        <f>Table22[[#This Row],[Permit Approval Date]]-Table22[[#This Row],[Permit Submitted Date]]</f>
        <v>0</v>
      </c>
    </row>
    <row r="33" spans="1:14" hidden="1">
      <c r="A33" t="str">
        <f>"Norman"</f>
        <v>Norman</v>
      </c>
      <c r="B33">
        <v>0</v>
      </c>
      <c r="C33">
        <v>1</v>
      </c>
      <c r="D33">
        <v>1</v>
      </c>
      <c r="E33">
        <v>25</v>
      </c>
      <c r="F33" s="1">
        <v>42760</v>
      </c>
      <c r="G33" s="1">
        <v>42767</v>
      </c>
      <c r="H33">
        <v>5</v>
      </c>
      <c r="I33">
        <v>28.79</v>
      </c>
      <c r="J33">
        <v>10.72</v>
      </c>
      <c r="K33">
        <v>35.262937899999997</v>
      </c>
      <c r="L33">
        <v>-97.806161599999996</v>
      </c>
      <c r="M33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33" s="5">
        <f>Table22[[#This Row],[Permit Approval Date]]-Table22[[#This Row],[Permit Submitted Date]]</f>
        <v>8</v>
      </c>
    </row>
    <row r="34" spans="1:14">
      <c r="A34" t="str">
        <f>"Norman"</f>
        <v>Norman</v>
      </c>
      <c r="B34">
        <v>1</v>
      </c>
      <c r="C34">
        <v>1</v>
      </c>
      <c r="D34">
        <v>1</v>
      </c>
      <c r="E34">
        <v>25</v>
      </c>
      <c r="F34" s="1">
        <v>42766</v>
      </c>
      <c r="G34" s="1">
        <v>42767</v>
      </c>
      <c r="H34">
        <v>14</v>
      </c>
      <c r="I34">
        <v>125.10000000000001</v>
      </c>
      <c r="J34">
        <v>17.5</v>
      </c>
      <c r="K34">
        <v>34.883205600000004</v>
      </c>
      <c r="L34">
        <v>-97.538782400000002</v>
      </c>
      <c r="M34" s="5">
        <f>ACOS(COS(RADIANS(90-$P$2)) *COS(RADIANS(90-Table22510[[#This Row],[Latitude]])) +SIN(RADIANS(90-$P$2)) *SIN(RADIANS(90-Table22510[[#This Row],[Latitude]])) *COS(RADIANS($Q$2-Table22510[[#This Row],[Longitude]]))) *3958.756</f>
        <v>22.908802665678135</v>
      </c>
      <c r="N34" s="5">
        <f>Table22[[#This Row],[Permit Approval Date]]-Table22[[#This Row],[Permit Submitted Date]]</f>
        <v>1</v>
      </c>
    </row>
    <row r="35" spans="1:14" hidden="1">
      <c r="A35" t="str">
        <f>"Norman"</f>
        <v>Norman</v>
      </c>
      <c r="B35">
        <v>0</v>
      </c>
      <c r="D35">
        <v>1</v>
      </c>
      <c r="E35">
        <v>25</v>
      </c>
      <c r="F35" s="1">
        <v>42794</v>
      </c>
      <c r="G35" s="1">
        <v>42794</v>
      </c>
      <c r="H35">
        <v>2</v>
      </c>
      <c r="I35">
        <v>23.03</v>
      </c>
      <c r="J35">
        <v>0</v>
      </c>
      <c r="K35">
        <v>35.162937899999996</v>
      </c>
      <c r="L35">
        <v>-96.9261616</v>
      </c>
      <c r="M35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35" s="5">
        <f>Table22[[#This Row],[Permit Approval Date]]-Table22[[#This Row],[Permit Submitted Date]]</f>
        <v>8</v>
      </c>
    </row>
    <row r="36" spans="1:14" hidden="1">
      <c r="A36" t="str">
        <f>"Norman"</f>
        <v>Norman</v>
      </c>
      <c r="B36">
        <v>0</v>
      </c>
      <c r="D36">
        <v>1</v>
      </c>
      <c r="E36">
        <v>25</v>
      </c>
      <c r="F36" s="1">
        <v>42811</v>
      </c>
      <c r="G36" s="1">
        <v>42811</v>
      </c>
      <c r="H36">
        <v>9</v>
      </c>
      <c r="I36">
        <v>83.789999999999992</v>
      </c>
      <c r="J36">
        <v>0</v>
      </c>
      <c r="K36">
        <v>35.232937899999996</v>
      </c>
      <c r="L36">
        <v>-97.006161599999999</v>
      </c>
      <c r="M36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6" s="5">
        <f>Table22[[#This Row],[Permit Approval Date]]-Table22[[#This Row],[Permit Submitted Date]]</f>
        <v>3</v>
      </c>
    </row>
    <row r="37" spans="1:14">
      <c r="A37" t="str">
        <f>"Norman"</f>
        <v>Norman</v>
      </c>
      <c r="B37">
        <v>1</v>
      </c>
      <c r="C37">
        <v>1</v>
      </c>
      <c r="D37">
        <v>1</v>
      </c>
      <c r="E37">
        <v>25</v>
      </c>
      <c r="F37" s="1">
        <v>42843</v>
      </c>
      <c r="G37" s="1">
        <v>42845</v>
      </c>
      <c r="H37">
        <v>8</v>
      </c>
      <c r="I37">
        <v>41.8</v>
      </c>
      <c r="J37">
        <v>15.48</v>
      </c>
      <c r="K37">
        <v>35.313924999999998</v>
      </c>
      <c r="L37">
        <v>-97.779213999999996</v>
      </c>
      <c r="M37" s="5">
        <f>ACOS(COS(RADIANS(90-$P$2)) *COS(RADIANS(90-Table22510[[#This Row],[Latitude]])) +SIN(RADIANS(90-$P$2)) *SIN(RADIANS(90-Table22510[[#This Row],[Latitude]])) *COS(RADIANS($Q$2-Table22510[[#This Row],[Longitude]]))) *3958.756</f>
        <v>20.189807526514745</v>
      </c>
      <c r="N37" s="5">
        <f>Table22[[#This Row],[Permit Approval Date]]-Table22[[#This Row],[Permit Submitted Date]]</f>
        <v>0</v>
      </c>
    </row>
    <row r="38" spans="1:14" hidden="1">
      <c r="A38" t="str">
        <f>"Norman"</f>
        <v>Norman</v>
      </c>
      <c r="B38">
        <v>0</v>
      </c>
      <c r="D38">
        <v>1</v>
      </c>
      <c r="E38">
        <v>25</v>
      </c>
      <c r="F38" s="1">
        <v>42844</v>
      </c>
      <c r="G38" s="1">
        <v>42844</v>
      </c>
      <c r="H38">
        <v>9</v>
      </c>
      <c r="I38">
        <v>68.06</v>
      </c>
      <c r="J38">
        <v>0</v>
      </c>
      <c r="K38">
        <v>35.312937899999994</v>
      </c>
      <c r="L38">
        <v>-97.116161599999998</v>
      </c>
      <c r="M38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38" s="5">
        <f>Table22[[#This Row],[Permit Approval Date]]-Table22[[#This Row],[Permit Submitted Date]]</f>
        <v>3</v>
      </c>
    </row>
    <row r="39" spans="1:14" hidden="1">
      <c r="A39" t="str">
        <f>"Norman"</f>
        <v>Norman</v>
      </c>
      <c r="B39">
        <v>0</v>
      </c>
      <c r="D39">
        <v>1</v>
      </c>
      <c r="E39">
        <v>25</v>
      </c>
      <c r="F39" s="1">
        <v>42846</v>
      </c>
      <c r="G39" s="1">
        <v>42851</v>
      </c>
      <c r="H39">
        <v>5</v>
      </c>
      <c r="I39">
        <v>59.5</v>
      </c>
      <c r="J39">
        <v>0</v>
      </c>
      <c r="K39">
        <v>35.362937899999999</v>
      </c>
      <c r="L39">
        <v>-97.236161600000003</v>
      </c>
      <c r="M39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39" s="5">
        <f>Table22[[#This Row],[Permit Approval Date]]-Table22[[#This Row],[Permit Submitted Date]]</f>
        <v>8</v>
      </c>
    </row>
    <row r="40" spans="1:14" hidden="1">
      <c r="A40" t="str">
        <f>"Norman"</f>
        <v>Norman</v>
      </c>
      <c r="B40">
        <v>0</v>
      </c>
      <c r="D40">
        <v>1</v>
      </c>
      <c r="E40">
        <v>25</v>
      </c>
      <c r="F40" s="1">
        <v>42846</v>
      </c>
      <c r="G40" s="1">
        <v>42853</v>
      </c>
      <c r="H40">
        <v>5</v>
      </c>
      <c r="I40">
        <v>37.799999999999997</v>
      </c>
      <c r="J40">
        <v>0</v>
      </c>
      <c r="K40">
        <v>35.312937899999994</v>
      </c>
      <c r="L40">
        <v>-97.116161599999998</v>
      </c>
      <c r="M40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40" s="5">
        <f>Table22[[#This Row],[Permit Approval Date]]-Table22[[#This Row],[Permit Submitted Date]]</f>
        <v>9</v>
      </c>
    </row>
    <row r="41" spans="1:14" hidden="1">
      <c r="A41" t="str">
        <f>"Norman"</f>
        <v>Norman</v>
      </c>
      <c r="B41">
        <v>0</v>
      </c>
      <c r="D41">
        <v>1</v>
      </c>
      <c r="E41">
        <v>25</v>
      </c>
      <c r="F41" s="1">
        <v>42853</v>
      </c>
      <c r="G41" s="1">
        <v>42859</v>
      </c>
      <c r="H41">
        <v>6</v>
      </c>
      <c r="I41">
        <v>49.84</v>
      </c>
      <c r="J41">
        <v>0</v>
      </c>
      <c r="K41">
        <v>34.902937899999998</v>
      </c>
      <c r="L41">
        <v>-97.376161600000003</v>
      </c>
      <c r="M41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41" s="5">
        <f>Table22[[#This Row],[Permit Approval Date]]-Table22[[#This Row],[Permit Submitted Date]]</f>
        <v>8</v>
      </c>
    </row>
    <row r="42" spans="1:14">
      <c r="A42" t="str">
        <f>"Norman"</f>
        <v>Norman</v>
      </c>
      <c r="B42">
        <v>1</v>
      </c>
      <c r="C42">
        <v>1</v>
      </c>
      <c r="D42">
        <v>1</v>
      </c>
      <c r="E42">
        <v>25</v>
      </c>
      <c r="F42" s="1">
        <v>42853</v>
      </c>
      <c r="G42" s="1">
        <v>42867</v>
      </c>
      <c r="H42">
        <v>9</v>
      </c>
      <c r="I42">
        <v>48.699999999999996</v>
      </c>
      <c r="J42">
        <v>11.120000000000001</v>
      </c>
      <c r="K42">
        <v>35.210556999999994</v>
      </c>
      <c r="L42">
        <v>-97.250181400000002</v>
      </c>
      <c r="M42" s="5">
        <f>ACOS(COS(RADIANS(90-$P$2)) *COS(RADIANS(90-Table22510[[#This Row],[Latitude]])) +SIN(RADIANS(90-$P$2)) *SIN(RADIANS(90-Table22510[[#This Row],[Latitude]])) *COS(RADIANS($Q$2-Table22510[[#This Row],[Longitude]]))) *3958.756</f>
        <v>11.093918915394083</v>
      </c>
      <c r="N42" s="5">
        <f>Table22[[#This Row],[Permit Approval Date]]-Table22[[#This Row],[Permit Submitted Date]]</f>
        <v>0</v>
      </c>
    </row>
    <row r="43" spans="1:14" hidden="1">
      <c r="A43" t="str">
        <f>"Norman"</f>
        <v>Norman</v>
      </c>
      <c r="B43">
        <v>0</v>
      </c>
      <c r="D43">
        <v>2</v>
      </c>
      <c r="E43">
        <v>25</v>
      </c>
      <c r="F43" s="1">
        <v>42858</v>
      </c>
      <c r="G43" s="1">
        <v>42860</v>
      </c>
      <c r="H43">
        <v>8</v>
      </c>
      <c r="I43">
        <v>62.010000000000005</v>
      </c>
      <c r="J43">
        <v>0</v>
      </c>
      <c r="K43">
        <v>35.222937899999998</v>
      </c>
      <c r="L43">
        <v>-97.486161600000003</v>
      </c>
      <c r="M43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43" s="5">
        <f>Table22[[#This Row],[Permit Approval Date]]-Table22[[#This Row],[Permit Submitted Date]]</f>
        <v>0</v>
      </c>
    </row>
    <row r="44" spans="1:14">
      <c r="A44" t="str">
        <f>"Norman"</f>
        <v>Norman</v>
      </c>
      <c r="B44">
        <v>1</v>
      </c>
      <c r="D44">
        <v>2</v>
      </c>
      <c r="E44">
        <v>25</v>
      </c>
      <c r="F44" s="1">
        <v>42871</v>
      </c>
      <c r="G44" s="1">
        <v>42895</v>
      </c>
      <c r="H44">
        <v>6</v>
      </c>
      <c r="I44">
        <v>48.25</v>
      </c>
      <c r="J44">
        <v>0</v>
      </c>
      <c r="K44">
        <v>35.200296100000003</v>
      </c>
      <c r="L44">
        <v>-97.456200200000012</v>
      </c>
      <c r="M44" s="5">
        <f>ACOS(COS(RADIANS(90-$P$2)) *COS(RADIANS(90-Table22510[[#This Row],[Latitude]])) +SIN(RADIANS(90-$P$2)) *SIN(RADIANS(90-Table22510[[#This Row],[Latitude]])) *COS(RADIANS($Q$2-Table22510[[#This Row],[Longitude]]))) *3958.756</f>
        <v>0.67208451015404147</v>
      </c>
      <c r="N44" s="5">
        <f>Table22[[#This Row],[Permit Approval Date]]-Table22[[#This Row],[Permit Submitted Date]]</f>
        <v>7</v>
      </c>
    </row>
    <row r="45" spans="1:14">
      <c r="A45" t="str">
        <f>"Norman"</f>
        <v>Norman</v>
      </c>
      <c r="B45">
        <v>1</v>
      </c>
      <c r="D45">
        <v>1</v>
      </c>
      <c r="E45">
        <v>25</v>
      </c>
      <c r="F45" s="1">
        <v>42872</v>
      </c>
      <c r="G45" s="1">
        <v>42872</v>
      </c>
      <c r="H45">
        <v>7</v>
      </c>
      <c r="I45">
        <v>52.089999999999996</v>
      </c>
      <c r="J45">
        <v>0</v>
      </c>
      <c r="K45">
        <v>34.902937899999998</v>
      </c>
      <c r="L45">
        <v>-97.886161600000008</v>
      </c>
      <c r="M45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45" s="5">
        <f>Table22[[#This Row],[Permit Approval Date]]-Table22[[#This Row],[Permit Submitted Date]]</f>
        <v>0</v>
      </c>
    </row>
    <row r="46" spans="1:14">
      <c r="A46" t="str">
        <f>"Norman"</f>
        <v>Norman</v>
      </c>
      <c r="B46">
        <v>1</v>
      </c>
      <c r="D46">
        <v>1</v>
      </c>
      <c r="E46">
        <v>25</v>
      </c>
      <c r="F46" s="1">
        <v>42872</v>
      </c>
      <c r="G46" s="1">
        <v>42872</v>
      </c>
      <c r="H46">
        <v>7</v>
      </c>
      <c r="I46">
        <v>52.089999999999996</v>
      </c>
      <c r="J46">
        <v>0</v>
      </c>
      <c r="K46">
        <v>34.902937899999998</v>
      </c>
      <c r="L46">
        <v>-97.886161600000008</v>
      </c>
      <c r="M46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46" s="5">
        <f>Table22[[#This Row],[Permit Approval Date]]-Table22[[#This Row],[Permit Submitted Date]]</f>
        <v>14</v>
      </c>
    </row>
    <row r="47" spans="1:14" hidden="1">
      <c r="A47" t="str">
        <f>"Norman"</f>
        <v>Norman</v>
      </c>
      <c r="B47">
        <v>0</v>
      </c>
      <c r="D47">
        <v>1</v>
      </c>
      <c r="E47">
        <v>25</v>
      </c>
      <c r="F47" s="1">
        <v>42880</v>
      </c>
      <c r="G47" s="1">
        <v>42880</v>
      </c>
      <c r="H47">
        <v>6</v>
      </c>
      <c r="I47">
        <v>51.879999999999995</v>
      </c>
      <c r="J47">
        <v>0</v>
      </c>
      <c r="K47">
        <v>36.052937899999996</v>
      </c>
      <c r="L47">
        <v>-97.626161600000003</v>
      </c>
      <c r="M47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47" s="5">
        <f>Table22[[#This Row],[Permit Approval Date]]-Table22[[#This Row],[Permit Submitted Date]]</f>
        <v>0</v>
      </c>
    </row>
    <row r="48" spans="1:14" hidden="1">
      <c r="A48" t="str">
        <f>"Norman"</f>
        <v>Norman</v>
      </c>
      <c r="B48">
        <v>0</v>
      </c>
      <c r="D48">
        <v>1</v>
      </c>
      <c r="E48">
        <v>25</v>
      </c>
      <c r="F48" s="1">
        <v>42886</v>
      </c>
      <c r="G48" s="1">
        <v>42894</v>
      </c>
      <c r="H48">
        <v>5</v>
      </c>
      <c r="I48">
        <v>35.69</v>
      </c>
      <c r="J48">
        <v>0</v>
      </c>
      <c r="K48">
        <v>35.482937899999996</v>
      </c>
      <c r="L48">
        <v>-97.206161600000001</v>
      </c>
      <c r="M48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48" s="5">
        <f>Table22[[#This Row],[Permit Approval Date]]-Table22[[#This Row],[Permit Submitted Date]]</f>
        <v>0</v>
      </c>
    </row>
    <row r="49" spans="1:14" hidden="1">
      <c r="A49" t="str">
        <f>"Norman"</f>
        <v>Norman</v>
      </c>
      <c r="B49">
        <v>0</v>
      </c>
      <c r="D49">
        <v>1</v>
      </c>
      <c r="E49">
        <v>25</v>
      </c>
      <c r="F49" s="1">
        <v>42891</v>
      </c>
      <c r="G49" s="1">
        <v>42898</v>
      </c>
      <c r="H49">
        <v>3</v>
      </c>
      <c r="I49">
        <v>25.68</v>
      </c>
      <c r="J49">
        <v>0</v>
      </c>
      <c r="K49">
        <v>35.222937899999998</v>
      </c>
      <c r="L49">
        <v>-97.486161600000003</v>
      </c>
      <c r="M49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49" s="5">
        <f>Table22[[#This Row],[Permit Approval Date]]-Table22[[#This Row],[Permit Submitted Date]]</f>
        <v>6</v>
      </c>
    </row>
    <row r="50" spans="1:14" hidden="1">
      <c r="A50" t="str">
        <f>"Norman"</f>
        <v>Norman</v>
      </c>
      <c r="B50">
        <v>0</v>
      </c>
      <c r="D50">
        <v>1</v>
      </c>
      <c r="E50">
        <v>25</v>
      </c>
      <c r="F50" s="1">
        <v>42892</v>
      </c>
      <c r="G50" s="1">
        <v>42892</v>
      </c>
      <c r="H50">
        <v>3</v>
      </c>
      <c r="I50">
        <v>31.659999999999997</v>
      </c>
      <c r="J50">
        <v>0</v>
      </c>
      <c r="K50">
        <v>35.232937899999996</v>
      </c>
      <c r="L50">
        <v>-97.006161599999999</v>
      </c>
      <c r="M5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0" s="5">
        <f>Table22[[#This Row],[Permit Approval Date]]-Table22[[#This Row],[Permit Submitted Date]]</f>
        <v>0</v>
      </c>
    </row>
    <row r="51" spans="1:14" hidden="1">
      <c r="A51" t="str">
        <f>"Norman"</f>
        <v>Norman</v>
      </c>
      <c r="B51">
        <v>0</v>
      </c>
      <c r="D51">
        <v>1</v>
      </c>
      <c r="E51">
        <v>25</v>
      </c>
      <c r="F51" s="1">
        <v>42893</v>
      </c>
      <c r="G51" s="1">
        <v>42893</v>
      </c>
      <c r="H51">
        <v>5</v>
      </c>
      <c r="I51">
        <v>43.6</v>
      </c>
      <c r="J51">
        <v>0</v>
      </c>
      <c r="K51">
        <v>36.052937899999996</v>
      </c>
      <c r="L51">
        <v>-97.626161600000003</v>
      </c>
      <c r="M51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51" s="5">
        <f>Table22[[#This Row],[Permit Approval Date]]-Table22[[#This Row],[Permit Submitted Date]]</f>
        <v>1</v>
      </c>
    </row>
    <row r="52" spans="1:14" hidden="1">
      <c r="A52" t="str">
        <f>"Norman"</f>
        <v>Norman</v>
      </c>
      <c r="B52">
        <v>0</v>
      </c>
      <c r="D52">
        <v>1</v>
      </c>
      <c r="E52">
        <v>25</v>
      </c>
      <c r="F52" s="1">
        <v>42919</v>
      </c>
      <c r="G52" s="1">
        <v>42921</v>
      </c>
      <c r="H52">
        <v>4</v>
      </c>
      <c r="I52">
        <v>29.8</v>
      </c>
      <c r="J52">
        <v>0</v>
      </c>
      <c r="K52">
        <v>36.292937899999998</v>
      </c>
      <c r="L52">
        <v>-97.566161600000001</v>
      </c>
      <c r="M52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52" s="5">
        <f>Table22[[#This Row],[Permit Approval Date]]-Table22[[#This Row],[Permit Submitted Date]]</f>
        <v>2</v>
      </c>
    </row>
    <row r="53" spans="1:14">
      <c r="A53" t="str">
        <f>"Norman"</f>
        <v>Norman</v>
      </c>
      <c r="B53">
        <v>1</v>
      </c>
      <c r="D53">
        <v>1</v>
      </c>
      <c r="E53">
        <v>25</v>
      </c>
      <c r="F53" s="1">
        <v>42934</v>
      </c>
      <c r="G53" s="1">
        <v>42936</v>
      </c>
      <c r="H53">
        <v>4</v>
      </c>
      <c r="I53">
        <v>42.15</v>
      </c>
      <c r="J53">
        <v>0</v>
      </c>
      <c r="K53">
        <v>35.218142</v>
      </c>
      <c r="L53">
        <v>-97.155610999999993</v>
      </c>
      <c r="M53" s="5">
        <f>ACOS(COS(RADIANS(90-$P$2)) *COS(RADIANS(90-Table22510[[#This Row],[Latitude]])) +SIN(RADIANS(90-$P$2)) *SIN(RADIANS(90-Table22510[[#This Row],[Latitude]])) *COS(RADIANS($Q$2-Table22510[[#This Row],[Longitude]]))) *3958.756</f>
        <v>16.448805996412069</v>
      </c>
      <c r="N53" s="5">
        <f>Table22[[#This Row],[Permit Approval Date]]-Table22[[#This Row],[Permit Submitted Date]]</f>
        <v>0</v>
      </c>
    </row>
    <row r="54" spans="1:14">
      <c r="A54" t="str">
        <f>"Norman"</f>
        <v>Norman</v>
      </c>
      <c r="B54">
        <v>1</v>
      </c>
      <c r="D54">
        <v>2</v>
      </c>
      <c r="E54">
        <v>25</v>
      </c>
      <c r="F54" s="1">
        <v>42942</v>
      </c>
      <c r="G54" s="1">
        <v>42942</v>
      </c>
      <c r="H54">
        <v>15</v>
      </c>
      <c r="I54">
        <v>91.460000000000008</v>
      </c>
      <c r="J54">
        <v>0.93</v>
      </c>
      <c r="K54">
        <v>35.270556999999997</v>
      </c>
      <c r="L54">
        <v>-97.260181399999993</v>
      </c>
      <c r="M54" s="5">
        <f>ACOS(COS(RADIANS(90-$P$2)) *COS(RADIANS(90-Table22510[[#This Row],[Latitude]])) +SIN(RADIANS(90-$P$2)) *SIN(RADIANS(90-Table22510[[#This Row],[Latitude]])) *COS(RADIANS($Q$2-Table22510[[#This Row],[Longitude]]))) *3958.756</f>
        <v>11.425758104207031</v>
      </c>
      <c r="N54" s="5">
        <f>Table22[[#This Row],[Permit Approval Date]]-Table22[[#This Row],[Permit Submitted Date]]</f>
        <v>6</v>
      </c>
    </row>
    <row r="55" spans="1:14">
      <c r="A55" t="str">
        <f>"Norman"</f>
        <v>Norman</v>
      </c>
      <c r="B55">
        <v>1</v>
      </c>
      <c r="D55">
        <v>1</v>
      </c>
      <c r="E55">
        <v>25</v>
      </c>
      <c r="F55" s="1">
        <v>42948</v>
      </c>
      <c r="G55" s="1">
        <v>42948</v>
      </c>
      <c r="H55">
        <v>11</v>
      </c>
      <c r="I55">
        <v>80.939999999999984</v>
      </c>
      <c r="J55">
        <v>0</v>
      </c>
      <c r="K55">
        <v>35.065345200000003</v>
      </c>
      <c r="L55">
        <v>-97.484357899999992</v>
      </c>
      <c r="M55" s="5">
        <f>ACOS(COS(RADIANS(90-$P$2)) *COS(RADIANS(90-Table22510[[#This Row],[Latitude]])) +SIN(RADIANS(90-$P$2)) *SIN(RADIANS(90-Table22510[[#This Row],[Latitude]])) *COS(RADIANS($Q$2-Table22510[[#This Row],[Longitude]]))) *3958.756</f>
        <v>9.9541600162234207</v>
      </c>
      <c r="N55" s="5">
        <f>Table22[[#This Row],[Permit Approval Date]]-Table22[[#This Row],[Permit Submitted Date]]</f>
        <v>0</v>
      </c>
    </row>
    <row r="56" spans="1:14" hidden="1">
      <c r="A56" t="str">
        <f>"Norman"</f>
        <v>Norman</v>
      </c>
      <c r="B56">
        <v>0</v>
      </c>
      <c r="D56">
        <v>1</v>
      </c>
      <c r="E56">
        <v>25</v>
      </c>
      <c r="F56" s="1">
        <v>42957</v>
      </c>
      <c r="G56" s="1">
        <v>42957</v>
      </c>
      <c r="H56">
        <v>5</v>
      </c>
      <c r="I56">
        <v>41.63</v>
      </c>
      <c r="J56">
        <v>0</v>
      </c>
      <c r="K56">
        <v>35.232937899999996</v>
      </c>
      <c r="L56">
        <v>-97.006161599999999</v>
      </c>
      <c r="M56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6" s="5">
        <f>Table22[[#This Row],[Permit Approval Date]]-Table22[[#This Row],[Permit Submitted Date]]</f>
        <v>0</v>
      </c>
    </row>
    <row r="57" spans="1:14">
      <c r="A57" t="str">
        <f>"Norman"</f>
        <v>Norman</v>
      </c>
      <c r="B57">
        <v>1</v>
      </c>
      <c r="D57">
        <v>1</v>
      </c>
      <c r="E57">
        <v>25</v>
      </c>
      <c r="F57" s="1">
        <v>42969</v>
      </c>
      <c r="G57" s="1">
        <v>42972</v>
      </c>
      <c r="H57">
        <v>6</v>
      </c>
      <c r="I57">
        <v>49.569999999999993</v>
      </c>
      <c r="J57">
        <v>0</v>
      </c>
      <c r="K57">
        <v>35.385345200000003</v>
      </c>
      <c r="L57">
        <v>-97.614357900000002</v>
      </c>
      <c r="M57" s="5">
        <f>ACOS(COS(RADIANS(90-$P$2)) *COS(RADIANS(90-Table22510[[#This Row],[Latitude]])) +SIN(RADIANS(90-$P$2)) *SIN(RADIANS(90-Table22510[[#This Row],[Latitude]])) *COS(RADIANS($Q$2-Table22510[[#This Row],[Longitude]]))) *3958.756</f>
        <v>15.585557003203469</v>
      </c>
      <c r="N57" s="5">
        <f>Table22[[#This Row],[Permit Approval Date]]-Table22[[#This Row],[Permit Submitted Date]]</f>
        <v>0</v>
      </c>
    </row>
    <row r="58" spans="1:14">
      <c r="A58" t="str">
        <f>"Norman"</f>
        <v>Norman</v>
      </c>
      <c r="B58">
        <v>1</v>
      </c>
      <c r="D58">
        <v>1</v>
      </c>
      <c r="E58">
        <v>25</v>
      </c>
      <c r="F58" s="1">
        <v>42977</v>
      </c>
      <c r="G58" s="1">
        <v>42977</v>
      </c>
      <c r="H58">
        <v>12</v>
      </c>
      <c r="I58">
        <v>82.52000000000001</v>
      </c>
      <c r="J58">
        <v>7.77</v>
      </c>
      <c r="K58">
        <v>35.370556999999998</v>
      </c>
      <c r="L58">
        <v>-97.550181400000014</v>
      </c>
      <c r="M58" s="5">
        <f>ACOS(COS(RADIANS(90-$P$2)) *COS(RADIANS(90-Table22510[[#This Row],[Latitude]])) +SIN(RADIANS(90-$P$2)) *SIN(RADIANS(90-Table22510[[#This Row],[Latitude]])) *COS(RADIANS($Q$2-Table22510[[#This Row],[Longitude]]))) *3958.756</f>
        <v>12.778003367772808</v>
      </c>
      <c r="N58" s="5">
        <f>Table22[[#This Row],[Permit Approval Date]]-Table22[[#This Row],[Permit Submitted Date]]</f>
        <v>2</v>
      </c>
    </row>
    <row r="59" spans="1:14">
      <c r="A59" t="str">
        <f>"Norman"</f>
        <v>Norman</v>
      </c>
      <c r="B59">
        <v>1</v>
      </c>
      <c r="D59">
        <v>1</v>
      </c>
      <c r="E59">
        <v>25</v>
      </c>
      <c r="F59" s="1">
        <v>42978</v>
      </c>
      <c r="G59" s="1">
        <v>42986</v>
      </c>
      <c r="H59">
        <v>5</v>
      </c>
      <c r="I59">
        <v>42.06</v>
      </c>
      <c r="J59">
        <v>0</v>
      </c>
      <c r="K59">
        <v>35.170055100000098</v>
      </c>
      <c r="L59">
        <v>-97.462210400000004</v>
      </c>
      <c r="M59" s="5">
        <f>ACOS(COS(RADIANS(90-$P$2)) *COS(RADIANS(90-Table22510[[#This Row],[Latitude]])) +SIN(RADIANS(90-$P$2)) *SIN(RADIANS(90-Table22510[[#This Row],[Latitude]])) *COS(RADIANS($Q$2-Table22510[[#This Row],[Longitude]]))) *3958.756</f>
        <v>2.6394802156242476</v>
      </c>
      <c r="N59" s="5">
        <f>Table22[[#This Row],[Permit Approval Date]]-Table22[[#This Row],[Permit Submitted Date]]</f>
        <v>7</v>
      </c>
    </row>
    <row r="60" spans="1:14">
      <c r="A60" t="str">
        <f>"Norman"</f>
        <v>Norman</v>
      </c>
      <c r="B60">
        <v>1</v>
      </c>
      <c r="D60">
        <v>1</v>
      </c>
      <c r="E60">
        <v>25</v>
      </c>
      <c r="F60" s="1">
        <v>42985</v>
      </c>
      <c r="G60" s="1">
        <v>43003</v>
      </c>
      <c r="H60">
        <v>10</v>
      </c>
      <c r="I60">
        <v>89.98</v>
      </c>
      <c r="J60">
        <v>0</v>
      </c>
      <c r="K60">
        <v>34.938141999999999</v>
      </c>
      <c r="L60">
        <v>-97.215610999999996</v>
      </c>
      <c r="M60" s="5">
        <f>ACOS(COS(RADIANS(90-$P$2)) *COS(RADIANS(90-Table22510[[#This Row],[Latitude]])) +SIN(RADIANS(90-$P$2)) *SIN(RADIANS(90-Table22510[[#This Row],[Latitude]])) *COS(RADIANS($Q$2-Table22510[[#This Row],[Longitude]]))) *3958.756</f>
        <v>22.656902942758002</v>
      </c>
      <c r="N60" s="5">
        <f>Table22[[#This Row],[Permit Approval Date]]-Table22[[#This Row],[Permit Submitted Date]]</f>
        <v>4</v>
      </c>
    </row>
    <row r="61" spans="1:14">
      <c r="A61" t="str">
        <f>"Norman"</f>
        <v>Norman</v>
      </c>
      <c r="B61">
        <v>1</v>
      </c>
      <c r="D61">
        <v>1</v>
      </c>
      <c r="E61">
        <v>25</v>
      </c>
      <c r="F61" s="1">
        <v>42987</v>
      </c>
      <c r="G61" s="1">
        <v>42989</v>
      </c>
      <c r="H61">
        <v>7</v>
      </c>
      <c r="I61">
        <v>49.22</v>
      </c>
      <c r="J61">
        <v>0</v>
      </c>
      <c r="K61">
        <v>35.008141999999999</v>
      </c>
      <c r="L61">
        <v>-97.06561099999999</v>
      </c>
      <c r="M61" s="5">
        <f>ACOS(COS(RADIANS(90-$P$2)) *COS(RADIANS(90-Table22510[[#This Row],[Latitude]])) +SIN(RADIANS(90-$P$2)) *SIN(RADIANS(90-Table22510[[#This Row],[Latitude]])) *COS(RADIANS($Q$2-Table22510[[#This Row],[Longitude]]))) *3958.756</f>
        <v>25.511081463528892</v>
      </c>
      <c r="N61" s="5">
        <f>Table22[[#This Row],[Permit Approval Date]]-Table22[[#This Row],[Permit Submitted Date]]</f>
        <v>0</v>
      </c>
    </row>
    <row r="62" spans="1:14" hidden="1">
      <c r="A62" t="str">
        <f>"Norman"</f>
        <v>Norman</v>
      </c>
      <c r="B62">
        <v>0</v>
      </c>
      <c r="D62">
        <v>1</v>
      </c>
      <c r="E62">
        <v>25</v>
      </c>
      <c r="F62" s="1">
        <v>42998</v>
      </c>
      <c r="G62" s="1">
        <v>42998</v>
      </c>
      <c r="H62">
        <v>9</v>
      </c>
      <c r="I62">
        <v>86.8</v>
      </c>
      <c r="J62">
        <v>0</v>
      </c>
      <c r="K62">
        <v>35.232937899999996</v>
      </c>
      <c r="L62">
        <v>-97.006161599999999</v>
      </c>
      <c r="M6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2" s="5">
        <f>Table22[[#This Row],[Permit Approval Date]]-Table22[[#This Row],[Permit Submitted Date]]</f>
        <v>0</v>
      </c>
    </row>
    <row r="63" spans="1:14">
      <c r="A63" t="str">
        <f>"Norman"</f>
        <v>Norman</v>
      </c>
      <c r="B63">
        <v>1</v>
      </c>
      <c r="D63">
        <v>1</v>
      </c>
      <c r="E63">
        <v>25</v>
      </c>
      <c r="F63" s="1">
        <v>43000</v>
      </c>
      <c r="G63" s="1">
        <v>43000</v>
      </c>
      <c r="H63">
        <v>8</v>
      </c>
      <c r="I63">
        <v>54.51</v>
      </c>
      <c r="J63">
        <v>0</v>
      </c>
      <c r="K63">
        <v>35.260556999999999</v>
      </c>
      <c r="L63">
        <v>-97.540181399999994</v>
      </c>
      <c r="M63" s="5">
        <f>ACOS(COS(RADIANS(90-$P$2)) *COS(RADIANS(90-Table22510[[#This Row],[Latitude]])) +SIN(RADIANS(90-$P$2)) *SIN(RADIANS(90-Table22510[[#This Row],[Latitude]])) *COS(RADIANS($Q$2-Table22510[[#This Row],[Longitude]]))) *3958.756</f>
        <v>6.4849763629514818</v>
      </c>
      <c r="N63" s="5">
        <f>Table22[[#This Row],[Permit Approval Date]]-Table22[[#This Row],[Permit Submitted Date]]</f>
        <v>8</v>
      </c>
    </row>
    <row r="64" spans="1:14" hidden="1">
      <c r="A64" t="str">
        <f>"Norman"</f>
        <v>Norman</v>
      </c>
      <c r="B64">
        <v>0</v>
      </c>
      <c r="D64">
        <v>1</v>
      </c>
      <c r="E64">
        <v>25</v>
      </c>
      <c r="F64" s="1">
        <v>43007</v>
      </c>
      <c r="G64" s="1">
        <v>43019</v>
      </c>
      <c r="H64">
        <v>14</v>
      </c>
      <c r="I64">
        <v>111.51</v>
      </c>
      <c r="J64">
        <v>0</v>
      </c>
      <c r="K64">
        <v>35.162937899999996</v>
      </c>
      <c r="L64">
        <v>-96.9261616</v>
      </c>
      <c r="M64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64" s="5">
        <f>Table22[[#This Row],[Permit Approval Date]]-Table22[[#This Row],[Permit Submitted Date]]</f>
        <v>4</v>
      </c>
    </row>
    <row r="65" spans="1:14">
      <c r="A65" t="str">
        <f>"Norman"</f>
        <v>Norman</v>
      </c>
      <c r="B65">
        <v>1</v>
      </c>
      <c r="D65">
        <v>1</v>
      </c>
      <c r="E65">
        <v>25</v>
      </c>
      <c r="F65" s="1">
        <v>43007</v>
      </c>
      <c r="G65" s="1">
        <v>43013</v>
      </c>
      <c r="H65">
        <v>8</v>
      </c>
      <c r="I65">
        <v>59</v>
      </c>
      <c r="J65">
        <v>0</v>
      </c>
      <c r="K65">
        <v>35.200955</v>
      </c>
      <c r="L65">
        <v>-97.271640000000005</v>
      </c>
      <c r="M65" s="5">
        <f>ACOS(COS(RADIANS(90-$P$2)) *COS(RADIANS(90-Table22510[[#This Row],[Latitude]])) +SIN(RADIANS(90-$P$2)) *SIN(RADIANS(90-Table22510[[#This Row],[Latitude]])) *COS(RADIANS($Q$2-Table22510[[#This Row],[Longitude]]))) *3958.756</f>
        <v>9.8850734191735814</v>
      </c>
      <c r="N65" s="5">
        <f>Table22[[#This Row],[Permit Approval Date]]-Table22[[#This Row],[Permit Submitted Date]]</f>
        <v>7</v>
      </c>
    </row>
    <row r="66" spans="1:14">
      <c r="A66" t="str">
        <f>"Norman"</f>
        <v>Norman</v>
      </c>
      <c r="B66">
        <v>1</v>
      </c>
      <c r="D66">
        <v>1</v>
      </c>
      <c r="E66">
        <v>25</v>
      </c>
      <c r="F66" s="1">
        <v>43007</v>
      </c>
      <c r="G66" s="1">
        <v>43020</v>
      </c>
      <c r="H66">
        <v>4</v>
      </c>
      <c r="I66">
        <v>34.75</v>
      </c>
      <c r="J66">
        <v>0</v>
      </c>
      <c r="K66">
        <v>35.193925</v>
      </c>
      <c r="L66">
        <v>-97.029213999999996</v>
      </c>
      <c r="M66" s="5">
        <f>ACOS(COS(RADIANS(90-$P$2)) *COS(RADIANS(90-Table22510[[#This Row],[Latitude]])) +SIN(RADIANS(90-$P$2)) *SIN(RADIANS(90-Table22510[[#This Row],[Latitude]])) *COS(RADIANS($Q$2-Table22510[[#This Row],[Longitude]]))) *3958.756</f>
        <v>23.581293156455043</v>
      </c>
      <c r="N66" s="5">
        <f>Table22[[#This Row],[Permit Approval Date]]-Table22[[#This Row],[Permit Submitted Date]]</f>
        <v>0</v>
      </c>
    </row>
    <row r="67" spans="1:14">
      <c r="A67" t="str">
        <f>"Norman"</f>
        <v>Norman</v>
      </c>
      <c r="B67">
        <v>1</v>
      </c>
      <c r="D67">
        <v>1</v>
      </c>
      <c r="E67">
        <v>25</v>
      </c>
      <c r="F67" s="1">
        <v>43012</v>
      </c>
      <c r="G67" s="1">
        <v>43024</v>
      </c>
      <c r="H67">
        <v>10</v>
      </c>
      <c r="I67">
        <v>86.320000000000007</v>
      </c>
      <c r="J67">
        <v>0</v>
      </c>
      <c r="K67">
        <v>35.482937899999996</v>
      </c>
      <c r="L67">
        <v>-97.206161600000001</v>
      </c>
      <c r="M67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67" s="5">
        <f>Table22[[#This Row],[Permit Approval Date]]-Table22[[#This Row],[Permit Submitted Date]]</f>
        <v>26</v>
      </c>
    </row>
    <row r="68" spans="1:14">
      <c r="A68" t="str">
        <f>"Norman"</f>
        <v>Norman</v>
      </c>
      <c r="B68">
        <v>1</v>
      </c>
      <c r="D68">
        <v>1</v>
      </c>
      <c r="E68">
        <v>25</v>
      </c>
      <c r="F68" s="1">
        <v>43012</v>
      </c>
      <c r="G68" s="1">
        <v>43024</v>
      </c>
      <c r="H68">
        <v>10</v>
      </c>
      <c r="I68">
        <v>86.320000000000007</v>
      </c>
      <c r="J68">
        <v>0</v>
      </c>
      <c r="K68">
        <v>35.482937899999996</v>
      </c>
      <c r="L68">
        <v>-97.206161600000001</v>
      </c>
      <c r="M68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68" s="5">
        <f>Table22[[#This Row],[Permit Approval Date]]-Table22[[#This Row],[Permit Submitted Date]]</f>
        <v>0</v>
      </c>
    </row>
    <row r="69" spans="1:14" hidden="1">
      <c r="A69" t="str">
        <f>"Norman"</f>
        <v>Norman</v>
      </c>
      <c r="B69">
        <v>0</v>
      </c>
      <c r="D69">
        <v>2</v>
      </c>
      <c r="E69">
        <v>25</v>
      </c>
      <c r="F69" s="1">
        <v>43019</v>
      </c>
      <c r="G69" s="1">
        <v>43041</v>
      </c>
      <c r="H69">
        <v>8</v>
      </c>
      <c r="I69">
        <v>76.099999999999994</v>
      </c>
      <c r="J69">
        <v>0</v>
      </c>
      <c r="K69">
        <v>36.882937899999995</v>
      </c>
      <c r="L69">
        <v>-98.406161600000004</v>
      </c>
      <c r="M69" s="5">
        <f>ACOS(COS(RADIANS(90-$P$2)) *COS(RADIANS(90-Table22510[[#This Row],[Latitude]])) +SIN(RADIANS(90-$P$2)) *SIN(RADIANS(90-Table22510[[#This Row],[Latitude]])) *COS(RADIANS($Q$2-Table22510[[#This Row],[Longitude]]))) *3958.756</f>
        <v>127.65846593289137</v>
      </c>
      <c r="N69" s="5">
        <f>Table22[[#This Row],[Permit Approval Date]]-Table22[[#This Row],[Permit Submitted Date]]</f>
        <v>13</v>
      </c>
    </row>
    <row r="70" spans="1:14" hidden="1">
      <c r="A70" t="str">
        <f>"Norman"</f>
        <v>Norman</v>
      </c>
      <c r="B70">
        <v>0</v>
      </c>
      <c r="D70">
        <v>1</v>
      </c>
      <c r="E70">
        <v>25</v>
      </c>
      <c r="F70" s="1">
        <v>43033</v>
      </c>
      <c r="G70" s="1">
        <v>43033</v>
      </c>
      <c r="H70">
        <v>5</v>
      </c>
      <c r="I70">
        <v>57.37</v>
      </c>
      <c r="J70">
        <v>0</v>
      </c>
      <c r="K70">
        <v>35.232937899999996</v>
      </c>
      <c r="L70">
        <v>-97.006161599999999</v>
      </c>
      <c r="M7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0" s="5">
        <f>Table22[[#This Row],[Permit Approval Date]]-Table22[[#This Row],[Permit Submitted Date]]</f>
        <v>6</v>
      </c>
    </row>
    <row r="71" spans="1:14">
      <c r="A71" t="str">
        <f>"Norman"</f>
        <v>Norman</v>
      </c>
      <c r="B71">
        <v>1</v>
      </c>
      <c r="D71">
        <v>1</v>
      </c>
      <c r="E71">
        <v>25</v>
      </c>
      <c r="F71" s="1">
        <v>43045</v>
      </c>
      <c r="G71" s="1">
        <v>43045</v>
      </c>
      <c r="H71">
        <v>11</v>
      </c>
      <c r="I71">
        <v>73.05</v>
      </c>
      <c r="J71">
        <v>1.82</v>
      </c>
      <c r="K71">
        <v>35.180556999999993</v>
      </c>
      <c r="L71">
        <v>-97.540181399999994</v>
      </c>
      <c r="M71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71" s="5">
        <f>Table22[[#This Row],[Permit Approval Date]]-Table22[[#This Row],[Permit Submitted Date]]</f>
        <v>14</v>
      </c>
    </row>
    <row r="72" spans="1:14">
      <c r="A72" t="str">
        <f>"Norman"</f>
        <v>Norman</v>
      </c>
      <c r="B72">
        <v>1</v>
      </c>
      <c r="D72">
        <v>1</v>
      </c>
      <c r="E72">
        <v>25</v>
      </c>
      <c r="F72" s="1">
        <v>43048</v>
      </c>
      <c r="G72" s="1">
        <v>43053</v>
      </c>
      <c r="H72">
        <v>9</v>
      </c>
      <c r="I72">
        <v>70.52</v>
      </c>
      <c r="J72">
        <v>0</v>
      </c>
      <c r="K72">
        <v>35.234834499999998</v>
      </c>
      <c r="L72">
        <v>-97.540178399999988</v>
      </c>
      <c r="M72" s="5">
        <f>ACOS(COS(RADIANS(90-$P$2)) *COS(RADIANS(90-Table22510[[#This Row],[Latitude]])) +SIN(RADIANS(90-$P$2)) *SIN(RADIANS(90-Table22510[[#This Row],[Latitude]])) *COS(RADIANS($Q$2-Table22510[[#This Row],[Longitude]]))) *3958.756</f>
        <v>5.6425836010615491</v>
      </c>
      <c r="N72" s="5">
        <f>Table22[[#This Row],[Permit Approval Date]]-Table22[[#This Row],[Permit Submitted Date]]</f>
        <v>2</v>
      </c>
    </row>
    <row r="73" spans="1:14">
      <c r="A73" t="str">
        <f>"Norman"</f>
        <v>Norman</v>
      </c>
      <c r="B73">
        <v>1</v>
      </c>
      <c r="D73">
        <v>1</v>
      </c>
      <c r="E73">
        <v>25</v>
      </c>
      <c r="F73" s="1">
        <v>43048</v>
      </c>
      <c r="G73" s="1">
        <v>43066</v>
      </c>
      <c r="H73">
        <v>6</v>
      </c>
      <c r="I73">
        <v>30.93</v>
      </c>
      <c r="J73">
        <v>3.17</v>
      </c>
      <c r="K73">
        <v>35.180556999999993</v>
      </c>
      <c r="L73">
        <v>-97.540181399999994</v>
      </c>
      <c r="M73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73" s="5">
        <f>Table22[[#This Row],[Permit Approval Date]]-Table22[[#This Row],[Permit Submitted Date]]</f>
        <v>8</v>
      </c>
    </row>
    <row r="74" spans="1:14">
      <c r="A74" t="str">
        <f>"Norman"</f>
        <v>Norman</v>
      </c>
      <c r="B74">
        <v>1</v>
      </c>
      <c r="C74">
        <v>1</v>
      </c>
      <c r="D74">
        <v>1</v>
      </c>
      <c r="E74">
        <v>25</v>
      </c>
      <c r="F74" s="1">
        <v>43075</v>
      </c>
      <c r="G74" s="1">
        <v>43075</v>
      </c>
      <c r="H74">
        <v>6</v>
      </c>
      <c r="I74">
        <v>41.75</v>
      </c>
      <c r="J74">
        <v>11.52</v>
      </c>
      <c r="K74">
        <v>35.180556999999993</v>
      </c>
      <c r="L74">
        <v>-97.540181399999994</v>
      </c>
      <c r="M74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74" s="5">
        <f>Table22[[#This Row],[Permit Approval Date]]-Table22[[#This Row],[Permit Submitted Date]]</f>
        <v>7</v>
      </c>
    </row>
    <row r="75" spans="1:14">
      <c r="A75" t="str">
        <f>"Norman"</f>
        <v>Norman</v>
      </c>
      <c r="B75">
        <v>1</v>
      </c>
      <c r="D75">
        <v>1</v>
      </c>
      <c r="E75">
        <v>25</v>
      </c>
      <c r="F75" s="1">
        <v>43077</v>
      </c>
      <c r="G75" s="1">
        <v>43080</v>
      </c>
      <c r="H75">
        <v>4</v>
      </c>
      <c r="I75">
        <v>25.48</v>
      </c>
      <c r="J75">
        <v>1.02</v>
      </c>
      <c r="K75">
        <v>35.233924999999999</v>
      </c>
      <c r="L75">
        <v>-97.269214000000005</v>
      </c>
      <c r="M75" s="5">
        <f>ACOS(COS(RADIANS(90-$P$2)) *COS(RADIANS(90-Table22510[[#This Row],[Latitude]])) +SIN(RADIANS(90-$P$2)) *SIN(RADIANS(90-Table22510[[#This Row],[Latitude]])) *COS(RADIANS($Q$2-Table22510[[#This Row],[Longitude]]))) *3958.756</f>
        <v>10.196972675987457</v>
      </c>
      <c r="N75" s="5">
        <f>Table22[[#This Row],[Permit Approval Date]]-Table22[[#This Row],[Permit Submitted Date]]</f>
        <v>0</v>
      </c>
    </row>
    <row r="76" spans="1:14">
      <c r="A76" t="str">
        <f>"Norman"</f>
        <v>Norman</v>
      </c>
      <c r="B76">
        <v>1</v>
      </c>
      <c r="D76">
        <v>1</v>
      </c>
      <c r="E76">
        <v>25</v>
      </c>
      <c r="F76" s="1">
        <v>43081</v>
      </c>
      <c r="G76" s="1">
        <v>43081</v>
      </c>
      <c r="H76">
        <v>5</v>
      </c>
      <c r="I76">
        <v>25.54</v>
      </c>
      <c r="J76">
        <v>5.45</v>
      </c>
      <c r="K76">
        <v>35.260556999999999</v>
      </c>
      <c r="L76">
        <v>-97.540181399999994</v>
      </c>
      <c r="M76" s="5">
        <f>ACOS(COS(RADIANS(90-$P$2)) *COS(RADIANS(90-Table22510[[#This Row],[Latitude]])) +SIN(RADIANS(90-$P$2)) *SIN(RADIANS(90-Table22510[[#This Row],[Latitude]])) *COS(RADIANS($Q$2-Table22510[[#This Row],[Longitude]]))) *3958.756</f>
        <v>6.4849763629514818</v>
      </c>
      <c r="N76" s="5">
        <f>Table22[[#This Row],[Permit Approval Date]]-Table22[[#This Row],[Permit Submitted Date]]</f>
        <v>0</v>
      </c>
    </row>
    <row r="77" spans="1:14" hidden="1">
      <c r="A77" t="str">
        <f>"Norman"</f>
        <v>Norman</v>
      </c>
      <c r="B77">
        <v>0</v>
      </c>
      <c r="D77">
        <v>1</v>
      </c>
      <c r="E77">
        <v>26</v>
      </c>
      <c r="F77" s="1">
        <v>42374</v>
      </c>
      <c r="G77" s="1">
        <v>42389</v>
      </c>
      <c r="H77">
        <v>19</v>
      </c>
      <c r="I77">
        <v>125</v>
      </c>
      <c r="J77">
        <v>1</v>
      </c>
      <c r="K77">
        <v>35.292937899999998</v>
      </c>
      <c r="L77">
        <v>-97.206161600000001</v>
      </c>
      <c r="M77" s="5">
        <f>ACOS(COS(RADIANS(90-$P$2)) *COS(RADIANS(90-Table22510[[#This Row],[Latitude]])) +SIN(RADIANS(90-$P$2)) *SIN(RADIANS(90-Table22510[[#This Row],[Latitude]])) *COS(RADIANS($Q$2-Table22510[[#This Row],[Longitude]]))) *3958.756</f>
        <v>14.836066501105948</v>
      </c>
      <c r="N77" s="5">
        <f>Table22[[#This Row],[Permit Approval Date]]-Table22[[#This Row],[Permit Submitted Date]]</f>
        <v>0</v>
      </c>
    </row>
    <row r="78" spans="1:14" hidden="1">
      <c r="A78" t="str">
        <f>"Norman"</f>
        <v>Norman</v>
      </c>
      <c r="B78">
        <v>0</v>
      </c>
      <c r="D78">
        <v>1</v>
      </c>
      <c r="E78">
        <v>26</v>
      </c>
      <c r="F78" s="1">
        <v>42380</v>
      </c>
      <c r="G78" s="1">
        <v>42383</v>
      </c>
      <c r="H78">
        <v>8</v>
      </c>
      <c r="I78">
        <v>67.5</v>
      </c>
      <c r="J78">
        <v>3</v>
      </c>
      <c r="K78">
        <v>35.242937899999994</v>
      </c>
      <c r="L78">
        <v>-97.636161600000008</v>
      </c>
      <c r="M78" s="5">
        <f>ACOS(COS(RADIANS(90-$P$2)) *COS(RADIANS(90-Table22510[[#This Row],[Latitude]])) +SIN(RADIANS(90-$P$2)) *SIN(RADIANS(90-Table22510[[#This Row],[Latitude]])) *COS(RADIANS($Q$2-Table22510[[#This Row],[Longitude]]))) *3958.756</f>
        <v>10.997307585302561</v>
      </c>
      <c r="N78" s="5">
        <f>Table22[[#This Row],[Permit Approval Date]]-Table22[[#This Row],[Permit Submitted Date]]</f>
        <v>9</v>
      </c>
    </row>
    <row r="79" spans="1:14" hidden="1">
      <c r="A79" t="str">
        <f>"Norman"</f>
        <v>Norman</v>
      </c>
      <c r="B79">
        <v>0</v>
      </c>
      <c r="D79">
        <v>1</v>
      </c>
      <c r="E79">
        <v>26</v>
      </c>
      <c r="F79" s="1">
        <v>42412</v>
      </c>
      <c r="G79" s="1">
        <v>42412</v>
      </c>
      <c r="H79">
        <v>6</v>
      </c>
      <c r="I79">
        <v>48</v>
      </c>
      <c r="J79">
        <v>0</v>
      </c>
      <c r="K79">
        <v>34.992937899999994</v>
      </c>
      <c r="L79">
        <v>-97.256161599999999</v>
      </c>
      <c r="M79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79" s="5">
        <f>Table22[[#This Row],[Permit Approval Date]]-Table22[[#This Row],[Permit Submitted Date]]</f>
        <v>4</v>
      </c>
    </row>
    <row r="80" spans="1:14" hidden="1">
      <c r="A80" t="str">
        <f>"Norman"</f>
        <v>Norman</v>
      </c>
      <c r="B80">
        <v>0</v>
      </c>
      <c r="D80">
        <v>1</v>
      </c>
      <c r="E80">
        <v>26</v>
      </c>
      <c r="F80" s="1">
        <v>42422</v>
      </c>
      <c r="G80" s="1">
        <v>42422</v>
      </c>
      <c r="H80">
        <v>8</v>
      </c>
      <c r="I80">
        <v>62.5</v>
      </c>
      <c r="J80">
        <v>0</v>
      </c>
      <c r="K80">
        <v>34.992937899999994</v>
      </c>
      <c r="L80">
        <v>-97.256161599999999</v>
      </c>
      <c r="M80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80" s="5">
        <f>Table22[[#This Row],[Permit Approval Date]]-Table22[[#This Row],[Permit Submitted Date]]</f>
        <v>0</v>
      </c>
    </row>
    <row r="81" spans="1:14" hidden="1">
      <c r="A81" t="str">
        <f>"Norman"</f>
        <v>Norman</v>
      </c>
      <c r="B81">
        <v>0</v>
      </c>
      <c r="D81">
        <v>1</v>
      </c>
      <c r="E81">
        <v>26</v>
      </c>
      <c r="F81" s="1">
        <v>42453</v>
      </c>
      <c r="G81" s="1">
        <v>42453</v>
      </c>
      <c r="H81">
        <v>15</v>
      </c>
      <c r="I81">
        <v>149.5</v>
      </c>
      <c r="J81">
        <v>0</v>
      </c>
      <c r="K81">
        <v>34.902937899999998</v>
      </c>
      <c r="L81">
        <v>-97.886161600000008</v>
      </c>
      <c r="M81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81" s="5">
        <f>Table22[[#This Row],[Permit Approval Date]]-Table22[[#This Row],[Permit Submitted Date]]</f>
        <v>19</v>
      </c>
    </row>
    <row r="82" spans="1:14" hidden="1">
      <c r="A82" t="str">
        <f>"Norman"</f>
        <v>Norman</v>
      </c>
      <c r="B82">
        <v>0</v>
      </c>
      <c r="D82">
        <v>1</v>
      </c>
      <c r="E82">
        <v>26</v>
      </c>
      <c r="F82" s="1">
        <v>42461</v>
      </c>
      <c r="G82" s="1">
        <v>42461</v>
      </c>
      <c r="H82">
        <v>8</v>
      </c>
      <c r="I82">
        <v>77.5</v>
      </c>
      <c r="J82">
        <v>0</v>
      </c>
      <c r="K82">
        <v>35.232937899999996</v>
      </c>
      <c r="L82">
        <v>-97.006161599999999</v>
      </c>
      <c r="M8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2" s="5">
        <f>Table22[[#This Row],[Permit Approval Date]]-Table22[[#This Row],[Permit Submitted Date]]</f>
        <v>24</v>
      </c>
    </row>
    <row r="83" spans="1:14" hidden="1">
      <c r="A83" t="str">
        <f>"Norman"</f>
        <v>Norman</v>
      </c>
      <c r="B83">
        <v>0</v>
      </c>
      <c r="D83">
        <v>1</v>
      </c>
      <c r="E83">
        <v>26</v>
      </c>
      <c r="F83" s="1">
        <v>42501</v>
      </c>
      <c r="G83" s="1">
        <v>42501</v>
      </c>
      <c r="H83">
        <v>14</v>
      </c>
      <c r="I83">
        <v>105.5</v>
      </c>
      <c r="J83">
        <v>0</v>
      </c>
      <c r="K83">
        <v>34.902937899999998</v>
      </c>
      <c r="L83">
        <v>-97.886161600000008</v>
      </c>
      <c r="M83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83" s="5">
        <f>Table22[[#This Row],[Permit Approval Date]]-Table22[[#This Row],[Permit Submitted Date]]</f>
        <v>0</v>
      </c>
    </row>
    <row r="84" spans="1:14" hidden="1">
      <c r="A84" t="str">
        <f>"Norman"</f>
        <v>Norman</v>
      </c>
      <c r="B84">
        <v>0</v>
      </c>
      <c r="D84">
        <v>1</v>
      </c>
      <c r="E84">
        <v>26</v>
      </c>
      <c r="F84" s="1">
        <v>42515</v>
      </c>
      <c r="G84" s="1">
        <v>42516</v>
      </c>
      <c r="H84">
        <v>12</v>
      </c>
      <c r="I84">
        <v>106</v>
      </c>
      <c r="J84">
        <v>2.5</v>
      </c>
      <c r="K84">
        <v>35.312937899999994</v>
      </c>
      <c r="L84">
        <v>-97.116161599999998</v>
      </c>
      <c r="M84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84" s="5">
        <f>Table22[[#This Row],[Permit Approval Date]]-Table22[[#This Row],[Permit Submitted Date]]</f>
        <v>23</v>
      </c>
    </row>
    <row r="85" spans="1:14" hidden="1">
      <c r="A85" t="str">
        <f>"Norman"</f>
        <v>Norman</v>
      </c>
      <c r="B85">
        <v>0</v>
      </c>
      <c r="D85">
        <v>1</v>
      </c>
      <c r="E85">
        <v>26</v>
      </c>
      <c r="F85" s="1">
        <v>42522</v>
      </c>
      <c r="G85" s="1">
        <v>42528</v>
      </c>
      <c r="H85">
        <v>7</v>
      </c>
      <c r="I85">
        <v>65</v>
      </c>
      <c r="J85">
        <v>0</v>
      </c>
      <c r="K85">
        <v>35.362937899999999</v>
      </c>
      <c r="L85">
        <v>-97.236161600000003</v>
      </c>
      <c r="M85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85" s="5">
        <f>Table22[[#This Row],[Permit Approval Date]]-Table22[[#This Row],[Permit Submitted Date]]</f>
        <v>1</v>
      </c>
    </row>
    <row r="86" spans="1:14" hidden="1">
      <c r="A86" t="str">
        <f>"Norman"</f>
        <v>Norman</v>
      </c>
      <c r="B86">
        <v>0</v>
      </c>
      <c r="D86">
        <v>1</v>
      </c>
      <c r="E86">
        <v>26</v>
      </c>
      <c r="F86" s="1">
        <v>42529</v>
      </c>
      <c r="G86" s="1">
        <v>42529</v>
      </c>
      <c r="H86">
        <v>7</v>
      </c>
      <c r="I86">
        <v>44</v>
      </c>
      <c r="J86">
        <v>0</v>
      </c>
      <c r="K86">
        <v>35.282937899999993</v>
      </c>
      <c r="L86">
        <v>-96.756161599999999</v>
      </c>
      <c r="M86" s="5">
        <f>ACOS(COS(RADIANS(90-$P$2)) *COS(RADIANS(90-Table22510[[#This Row],[Latitude]])) +SIN(RADIANS(90-$P$2)) *SIN(RADIANS(90-Table22510[[#This Row],[Latitude]])) *COS(RADIANS($Q$2-Table22510[[#This Row],[Longitude]]))) *3958.756</f>
        <v>39.321591610794655</v>
      </c>
      <c r="N86" s="5">
        <f>Table22[[#This Row],[Permit Approval Date]]-Table22[[#This Row],[Permit Submitted Date]]</f>
        <v>16</v>
      </c>
    </row>
    <row r="87" spans="1:14" hidden="1">
      <c r="A87" t="str">
        <f>"Norman"</f>
        <v>Norman</v>
      </c>
      <c r="B87">
        <v>0</v>
      </c>
      <c r="D87">
        <v>2</v>
      </c>
      <c r="E87">
        <v>26</v>
      </c>
      <c r="F87" s="1">
        <v>42562</v>
      </c>
      <c r="G87" s="1">
        <v>42562</v>
      </c>
      <c r="H87">
        <v>9</v>
      </c>
      <c r="I87">
        <v>77</v>
      </c>
      <c r="J87">
        <v>0</v>
      </c>
      <c r="K87">
        <v>36.262937899999997</v>
      </c>
      <c r="L87">
        <v>-97.766161600000004</v>
      </c>
      <c r="M87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87" s="5">
        <f>Table22[[#This Row],[Permit Approval Date]]-Table22[[#This Row],[Permit Submitted Date]]</f>
        <v>1</v>
      </c>
    </row>
    <row r="88" spans="1:14" hidden="1">
      <c r="A88" t="str">
        <f>"Norman"</f>
        <v>Norman</v>
      </c>
      <c r="B88">
        <v>0</v>
      </c>
      <c r="D88">
        <v>2</v>
      </c>
      <c r="E88">
        <v>26</v>
      </c>
      <c r="F88" s="1">
        <v>42569</v>
      </c>
      <c r="G88" s="1">
        <v>42569</v>
      </c>
      <c r="H88">
        <v>3</v>
      </c>
      <c r="I88">
        <v>34.5</v>
      </c>
      <c r="J88">
        <v>0</v>
      </c>
      <c r="K88">
        <v>34.962937899999993</v>
      </c>
      <c r="L88">
        <v>-97.966161600000007</v>
      </c>
      <c r="M88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8" s="5">
        <f>Table22[[#This Row],[Permit Approval Date]]-Table22[[#This Row],[Permit Submitted Date]]</f>
        <v>6</v>
      </c>
    </row>
    <row r="89" spans="1:14" hidden="1">
      <c r="A89" t="str">
        <f>"Norman"</f>
        <v>Norman</v>
      </c>
      <c r="B89">
        <v>0</v>
      </c>
      <c r="D89">
        <v>1</v>
      </c>
      <c r="E89">
        <v>26</v>
      </c>
      <c r="F89" s="1">
        <v>42569</v>
      </c>
      <c r="G89" s="1">
        <v>42569</v>
      </c>
      <c r="H89">
        <v>3</v>
      </c>
      <c r="I89">
        <v>34.5</v>
      </c>
      <c r="J89">
        <v>0</v>
      </c>
      <c r="K89">
        <v>34.962937899999993</v>
      </c>
      <c r="L89">
        <v>-97.966161600000007</v>
      </c>
      <c r="M89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9" s="5">
        <f>Table22[[#This Row],[Permit Approval Date]]-Table22[[#This Row],[Permit Submitted Date]]</f>
        <v>1</v>
      </c>
    </row>
    <row r="90" spans="1:14" hidden="1">
      <c r="A90" t="str">
        <f>"Norman"</f>
        <v>Norman</v>
      </c>
      <c r="B90">
        <v>0</v>
      </c>
      <c r="D90">
        <v>1</v>
      </c>
      <c r="E90">
        <v>26</v>
      </c>
      <c r="F90" s="1">
        <v>42600</v>
      </c>
      <c r="G90" s="1">
        <v>42600</v>
      </c>
      <c r="H90">
        <v>12</v>
      </c>
      <c r="I90">
        <v>81.83</v>
      </c>
      <c r="J90">
        <v>0</v>
      </c>
      <c r="K90">
        <v>34.902937899999998</v>
      </c>
      <c r="L90">
        <v>-97.376161600000003</v>
      </c>
      <c r="M90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90" s="5">
        <f>Table22[[#This Row],[Permit Approval Date]]-Table22[[#This Row],[Permit Submitted Date]]</f>
        <v>5</v>
      </c>
    </row>
    <row r="91" spans="1:14" hidden="1">
      <c r="A91" t="str">
        <f>"Norman"</f>
        <v>Norman</v>
      </c>
      <c r="B91">
        <v>0</v>
      </c>
      <c r="D91">
        <v>1</v>
      </c>
      <c r="E91">
        <v>26</v>
      </c>
      <c r="F91" s="1">
        <v>42601</v>
      </c>
      <c r="G91" s="1">
        <v>42601</v>
      </c>
      <c r="H91">
        <v>11</v>
      </c>
      <c r="I91">
        <v>77.5</v>
      </c>
      <c r="J91">
        <v>0</v>
      </c>
      <c r="K91">
        <v>35.082937899999997</v>
      </c>
      <c r="L91">
        <v>-97.616161599999998</v>
      </c>
      <c r="M91" s="5">
        <f>ACOS(COS(RADIANS(90-$P$2)) *COS(RADIANS(90-Table22510[[#This Row],[Latitude]])) +SIN(RADIANS(90-$P$2)) *SIN(RADIANS(90-Table22510[[#This Row],[Latitude]])) *COS(RADIANS($Q$2-Table22510[[#This Row],[Longitude]]))) *3958.756</f>
        <v>12.811370472846091</v>
      </c>
      <c r="N91" s="5">
        <f>Table22[[#This Row],[Permit Approval Date]]-Table22[[#This Row],[Permit Submitted Date]]</f>
        <v>0</v>
      </c>
    </row>
    <row r="92" spans="1:14" hidden="1">
      <c r="A92" t="str">
        <f>"Norman"</f>
        <v>Norman</v>
      </c>
      <c r="B92">
        <v>0</v>
      </c>
      <c r="D92">
        <v>1</v>
      </c>
      <c r="E92">
        <v>26</v>
      </c>
      <c r="F92" s="1">
        <v>42605</v>
      </c>
      <c r="G92" s="1">
        <v>42605</v>
      </c>
      <c r="H92">
        <v>8</v>
      </c>
      <c r="I92">
        <v>66</v>
      </c>
      <c r="J92">
        <v>0</v>
      </c>
      <c r="K92">
        <v>36.002937899999999</v>
      </c>
      <c r="L92">
        <v>-97.346161600000002</v>
      </c>
      <c r="M92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92" s="5">
        <f>Table22[[#This Row],[Permit Approval Date]]-Table22[[#This Row],[Permit Submitted Date]]</f>
        <v>12</v>
      </c>
    </row>
    <row r="93" spans="1:14" hidden="1">
      <c r="A93" t="str">
        <f>"Norman"</f>
        <v>Norman</v>
      </c>
      <c r="B93">
        <v>0</v>
      </c>
      <c r="D93">
        <v>1</v>
      </c>
      <c r="E93">
        <v>26</v>
      </c>
      <c r="F93" s="1">
        <v>42621</v>
      </c>
      <c r="G93" s="1">
        <v>42621</v>
      </c>
      <c r="H93">
        <v>12</v>
      </c>
      <c r="I93">
        <v>94.500000000000014</v>
      </c>
      <c r="J93">
        <v>0</v>
      </c>
      <c r="K93">
        <v>34.992937899999994</v>
      </c>
      <c r="L93">
        <v>-97.256161599999999</v>
      </c>
      <c r="M93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93" s="5">
        <f>Table22[[#This Row],[Permit Approval Date]]-Table22[[#This Row],[Permit Submitted Date]]</f>
        <v>8</v>
      </c>
    </row>
    <row r="94" spans="1:14" hidden="1">
      <c r="A94" t="str">
        <f>"Norman"</f>
        <v>Norman</v>
      </c>
      <c r="B94">
        <v>0</v>
      </c>
      <c r="D94">
        <v>1</v>
      </c>
      <c r="E94">
        <v>26</v>
      </c>
      <c r="F94" s="1">
        <v>42639</v>
      </c>
      <c r="G94" s="1">
        <v>42647</v>
      </c>
      <c r="H94">
        <v>4</v>
      </c>
      <c r="I94">
        <v>37.75</v>
      </c>
      <c r="J94">
        <v>0</v>
      </c>
      <c r="K94">
        <v>35.602937899999993</v>
      </c>
      <c r="L94">
        <v>-97.686161600000005</v>
      </c>
      <c r="M94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94" s="5">
        <f>Table22[[#This Row],[Permit Approval Date]]-Table22[[#This Row],[Permit Submitted Date]]</f>
        <v>6</v>
      </c>
    </row>
    <row r="95" spans="1:14" hidden="1">
      <c r="A95" t="str">
        <f>"Norman"</f>
        <v>Norman</v>
      </c>
      <c r="B95">
        <v>0</v>
      </c>
      <c r="D95">
        <v>1</v>
      </c>
      <c r="E95">
        <v>26</v>
      </c>
      <c r="F95" s="1">
        <v>42649</v>
      </c>
      <c r="G95" s="1">
        <v>42649</v>
      </c>
      <c r="H95">
        <v>12</v>
      </c>
      <c r="I95">
        <v>80.359999999999985</v>
      </c>
      <c r="J95">
        <v>0</v>
      </c>
      <c r="K95">
        <v>35.312937899999994</v>
      </c>
      <c r="L95">
        <v>-97.116161599999998</v>
      </c>
      <c r="M95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95" s="5">
        <f>Table22[[#This Row],[Permit Approval Date]]-Table22[[#This Row],[Permit Submitted Date]]</f>
        <v>0</v>
      </c>
    </row>
    <row r="96" spans="1:14" hidden="1">
      <c r="A96" t="str">
        <f>"Norman"</f>
        <v>Norman</v>
      </c>
      <c r="B96">
        <v>0</v>
      </c>
      <c r="D96">
        <v>1</v>
      </c>
      <c r="E96">
        <v>26</v>
      </c>
      <c r="F96" s="1">
        <v>42696</v>
      </c>
      <c r="G96" s="1">
        <v>42706</v>
      </c>
      <c r="H96">
        <v>7</v>
      </c>
      <c r="I96">
        <v>55.42</v>
      </c>
      <c r="J96">
        <v>0</v>
      </c>
      <c r="K96">
        <v>34.942937899999997</v>
      </c>
      <c r="L96">
        <v>-97.766161600000004</v>
      </c>
      <c r="M96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96" s="5">
        <f>Table22[[#This Row],[Permit Approval Date]]-Table22[[#This Row],[Permit Submitted Date]]</f>
        <v>0</v>
      </c>
    </row>
    <row r="97" spans="1:14" hidden="1">
      <c r="A97" t="str">
        <f>"Norman"</f>
        <v>Norman</v>
      </c>
      <c r="B97">
        <v>0</v>
      </c>
      <c r="D97">
        <v>1</v>
      </c>
      <c r="E97">
        <v>26</v>
      </c>
      <c r="F97" s="1">
        <v>42704</v>
      </c>
      <c r="G97" s="1">
        <v>42704</v>
      </c>
      <c r="H97">
        <v>5</v>
      </c>
      <c r="I97">
        <v>47.14</v>
      </c>
      <c r="J97">
        <v>0</v>
      </c>
      <c r="K97">
        <v>35.162937899999996</v>
      </c>
      <c r="L97">
        <v>-96.9261616</v>
      </c>
      <c r="M97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97" s="5">
        <f>Table22[[#This Row],[Permit Approval Date]]-Table22[[#This Row],[Permit Submitted Date]]</f>
        <v>3</v>
      </c>
    </row>
    <row r="98" spans="1:14" hidden="1">
      <c r="A98" t="str">
        <f>"Norman"</f>
        <v>Norman</v>
      </c>
      <c r="B98">
        <v>0</v>
      </c>
      <c r="D98">
        <v>1</v>
      </c>
      <c r="E98">
        <v>26</v>
      </c>
      <c r="F98" s="1">
        <v>42752</v>
      </c>
      <c r="G98" s="1">
        <v>42753</v>
      </c>
      <c r="H98">
        <v>8</v>
      </c>
      <c r="I98">
        <v>52.469999999999992</v>
      </c>
      <c r="J98">
        <v>0</v>
      </c>
      <c r="K98">
        <v>35.112937899999999</v>
      </c>
      <c r="L98">
        <v>-97.946161599999996</v>
      </c>
      <c r="M98" s="5">
        <f>ACOS(COS(RADIANS(90-$P$2)) *COS(RADIANS(90-Table22510[[#This Row],[Latitude]])) +SIN(RADIANS(90-$P$2)) *SIN(RADIANS(90-Table22510[[#This Row],[Latitude]])) *COS(RADIANS($Q$2-Table22510[[#This Row],[Longitude]]))) *3958.756</f>
        <v>28.942207529288897</v>
      </c>
      <c r="N98" s="5">
        <f>Table22[[#This Row],[Permit Approval Date]]-Table22[[#This Row],[Permit Submitted Date]]</f>
        <v>0</v>
      </c>
    </row>
    <row r="99" spans="1:14" hidden="1">
      <c r="A99" t="str">
        <f>"Norman"</f>
        <v>Norman</v>
      </c>
      <c r="B99">
        <v>0</v>
      </c>
      <c r="D99">
        <v>1</v>
      </c>
      <c r="E99">
        <v>26</v>
      </c>
      <c r="F99" s="1">
        <v>42780</v>
      </c>
      <c r="G99" s="1">
        <v>42780</v>
      </c>
      <c r="H99">
        <v>4</v>
      </c>
      <c r="I99">
        <v>36.33</v>
      </c>
      <c r="J99">
        <v>0</v>
      </c>
      <c r="K99">
        <v>35.472937899999998</v>
      </c>
      <c r="L99">
        <v>-97.026161599999995</v>
      </c>
      <c r="M99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99" s="5">
        <f>Table22[[#This Row],[Permit Approval Date]]-Table22[[#This Row],[Permit Submitted Date]]</f>
        <v>0</v>
      </c>
    </row>
    <row r="100" spans="1:14" hidden="1">
      <c r="A100" t="str">
        <f>"Norman"</f>
        <v>Norman</v>
      </c>
      <c r="B100">
        <v>0</v>
      </c>
      <c r="C100">
        <v>1</v>
      </c>
      <c r="D100">
        <v>1</v>
      </c>
      <c r="E100">
        <v>26</v>
      </c>
      <c r="F100" s="1">
        <v>42802</v>
      </c>
      <c r="G100" s="1">
        <v>42808</v>
      </c>
      <c r="H100">
        <v>6</v>
      </c>
      <c r="I100">
        <v>35.229999999999997</v>
      </c>
      <c r="J100">
        <v>13.2</v>
      </c>
      <c r="K100">
        <v>35.732937899999996</v>
      </c>
      <c r="L100">
        <v>-97.766161600000004</v>
      </c>
      <c r="M100" s="5">
        <f>ACOS(COS(RADIANS(90-$P$2)) *COS(RADIANS(90-Table22510[[#This Row],[Latitude]])) +SIN(RADIANS(90-$P$2)) *SIN(RADIANS(90-Table22510[[#This Row],[Latitude]])) *COS(RADIANS($Q$2-Table22510[[#This Row],[Longitude]]))) *3958.756</f>
        <v>40.601731374678643</v>
      </c>
      <c r="N100" s="5">
        <f>Table22[[#This Row],[Permit Approval Date]]-Table22[[#This Row],[Permit Submitted Date]]</f>
        <v>0</v>
      </c>
    </row>
    <row r="101" spans="1:14" hidden="1">
      <c r="A101" t="str">
        <f>"Norman"</f>
        <v>Norman</v>
      </c>
      <c r="B101">
        <v>0</v>
      </c>
      <c r="D101">
        <v>1</v>
      </c>
      <c r="E101">
        <v>26</v>
      </c>
      <c r="F101" s="1">
        <v>42809</v>
      </c>
      <c r="G101" s="1">
        <v>42822</v>
      </c>
      <c r="H101">
        <v>3</v>
      </c>
      <c r="I101">
        <v>26.73</v>
      </c>
      <c r="J101">
        <v>0</v>
      </c>
      <c r="K101">
        <v>35.222937899999998</v>
      </c>
      <c r="L101">
        <v>-97.486161600000003</v>
      </c>
      <c r="M101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101" s="5">
        <f>Table22[[#This Row],[Permit Approval Date]]-Table22[[#This Row],[Permit Submitted Date]]</f>
        <v>22</v>
      </c>
    </row>
    <row r="102" spans="1:14" hidden="1">
      <c r="A102" t="str">
        <f>"Norman"</f>
        <v>Norman</v>
      </c>
      <c r="B102">
        <v>0</v>
      </c>
      <c r="D102">
        <v>2</v>
      </c>
      <c r="E102">
        <v>26</v>
      </c>
      <c r="F102" s="1">
        <v>42817</v>
      </c>
      <c r="G102" s="1">
        <v>42822</v>
      </c>
      <c r="H102">
        <v>8</v>
      </c>
      <c r="I102">
        <v>67.61</v>
      </c>
      <c r="J102">
        <v>0</v>
      </c>
      <c r="K102">
        <v>35.362937899999999</v>
      </c>
      <c r="L102">
        <v>-97.236161600000003</v>
      </c>
      <c r="M102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102" s="5">
        <f>Table22[[#This Row],[Permit Approval Date]]-Table22[[#This Row],[Permit Submitted Date]]</f>
        <v>0</v>
      </c>
    </row>
    <row r="103" spans="1:14" hidden="1">
      <c r="A103" t="str">
        <f>"Norman"</f>
        <v>Norman</v>
      </c>
      <c r="B103">
        <v>0</v>
      </c>
      <c r="D103">
        <v>1</v>
      </c>
      <c r="E103">
        <v>26</v>
      </c>
      <c r="F103" s="1">
        <v>42835</v>
      </c>
      <c r="G103" s="1">
        <v>42843</v>
      </c>
      <c r="H103">
        <v>4</v>
      </c>
      <c r="I103">
        <v>35.17</v>
      </c>
      <c r="J103">
        <v>0</v>
      </c>
      <c r="K103">
        <v>35.242937899999994</v>
      </c>
      <c r="L103">
        <v>-97.266161600000004</v>
      </c>
      <c r="M103" s="5">
        <f>ACOS(COS(RADIANS(90-$P$2)) *COS(RADIANS(90-Table22510[[#This Row],[Latitude]])) +SIN(RADIANS(90-$P$2)) *SIN(RADIANS(90-Table22510[[#This Row],[Latitude]])) *COS(RADIANS($Q$2-Table22510[[#This Row],[Longitude]]))) *3958.756</f>
        <v>10.49913770014671</v>
      </c>
      <c r="N103" s="5">
        <f>Table22[[#This Row],[Permit Approval Date]]-Table22[[#This Row],[Permit Submitted Date]]</f>
        <v>0</v>
      </c>
    </row>
    <row r="104" spans="1:14" hidden="1">
      <c r="A104" t="str">
        <f>"Norman"</f>
        <v>Norman</v>
      </c>
      <c r="B104">
        <v>0</v>
      </c>
      <c r="D104">
        <v>1</v>
      </c>
      <c r="E104">
        <v>26</v>
      </c>
      <c r="F104" s="1">
        <v>42852</v>
      </c>
      <c r="G104" s="1">
        <v>42863</v>
      </c>
      <c r="H104">
        <v>4</v>
      </c>
      <c r="I104">
        <v>26.71</v>
      </c>
      <c r="J104">
        <v>0</v>
      </c>
      <c r="K104">
        <v>35.242937899999994</v>
      </c>
      <c r="L104">
        <v>-97.636161600000008</v>
      </c>
      <c r="M104" s="5">
        <f>ACOS(COS(RADIANS(90-$P$2)) *COS(RADIANS(90-Table22510[[#This Row],[Latitude]])) +SIN(RADIANS(90-$P$2)) *SIN(RADIANS(90-Table22510[[#This Row],[Latitude]])) *COS(RADIANS($Q$2-Table22510[[#This Row],[Longitude]]))) *3958.756</f>
        <v>10.997307585302561</v>
      </c>
      <c r="N104" s="5">
        <f>Table22[[#This Row],[Permit Approval Date]]-Table22[[#This Row],[Permit Submitted Date]]</f>
        <v>13</v>
      </c>
    </row>
    <row r="105" spans="1:14" hidden="1">
      <c r="A105" t="str">
        <f>"Norman"</f>
        <v>Norman</v>
      </c>
      <c r="B105">
        <v>0</v>
      </c>
      <c r="D105">
        <v>1</v>
      </c>
      <c r="E105">
        <v>26</v>
      </c>
      <c r="F105" s="1">
        <v>42860</v>
      </c>
      <c r="G105" s="1">
        <v>42874</v>
      </c>
      <c r="H105">
        <v>4</v>
      </c>
      <c r="I105">
        <v>34.479999999999997</v>
      </c>
      <c r="J105">
        <v>0</v>
      </c>
      <c r="K105">
        <v>35.212937899999993</v>
      </c>
      <c r="L105">
        <v>-97.576161600000006</v>
      </c>
      <c r="M105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105" s="5">
        <f>Table22[[#This Row],[Permit Approval Date]]-Table22[[#This Row],[Permit Submitted Date]]</f>
        <v>0</v>
      </c>
    </row>
    <row r="106" spans="1:14" hidden="1">
      <c r="A106" t="str">
        <f>"Norman"</f>
        <v>Norman</v>
      </c>
      <c r="B106">
        <v>0</v>
      </c>
      <c r="D106">
        <v>1</v>
      </c>
      <c r="E106">
        <v>26</v>
      </c>
      <c r="F106" s="1">
        <v>42870</v>
      </c>
      <c r="G106" s="1">
        <v>42874</v>
      </c>
      <c r="H106">
        <v>4</v>
      </c>
      <c r="I106">
        <v>30.700000000000003</v>
      </c>
      <c r="J106">
        <v>0</v>
      </c>
      <c r="K106">
        <v>35.212937899999993</v>
      </c>
      <c r="L106">
        <v>-97.576161600000006</v>
      </c>
      <c r="M106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106" s="5">
        <f>Table22[[#This Row],[Permit Approval Date]]-Table22[[#This Row],[Permit Submitted Date]]</f>
        <v>0</v>
      </c>
    </row>
    <row r="107" spans="1:14">
      <c r="A107" t="str">
        <f>"Norman"</f>
        <v>Norman</v>
      </c>
      <c r="B107">
        <v>1</v>
      </c>
      <c r="D107">
        <v>1</v>
      </c>
      <c r="E107">
        <v>26</v>
      </c>
      <c r="F107" s="1">
        <v>42878</v>
      </c>
      <c r="G107" s="1">
        <v>42886</v>
      </c>
      <c r="H107">
        <v>4</v>
      </c>
      <c r="I107">
        <v>24.19</v>
      </c>
      <c r="J107">
        <v>0</v>
      </c>
      <c r="K107">
        <v>34.662937899999996</v>
      </c>
      <c r="L107">
        <v>-97.116161599999998</v>
      </c>
      <c r="M107" s="5">
        <f>ACOS(COS(RADIANS(90-$P$2)) *COS(RADIANS(90-Table22510[[#This Row],[Latitude]])) +SIN(RADIANS(90-$P$2)) *SIN(RADIANS(90-Table22510[[#This Row],[Latitude]])) *COS(RADIANS($Q$2-Table22510[[#This Row],[Longitude]]))) *3958.756</f>
        <v>41.935888738776761</v>
      </c>
      <c r="N107" s="5">
        <f>Table22[[#This Row],[Permit Approval Date]]-Table22[[#This Row],[Permit Submitted Date]]</f>
        <v>0</v>
      </c>
    </row>
    <row r="108" spans="1:14">
      <c r="A108" t="str">
        <f>"Norman"</f>
        <v>Norman</v>
      </c>
      <c r="B108">
        <v>1</v>
      </c>
      <c r="D108">
        <v>1</v>
      </c>
      <c r="E108">
        <v>26</v>
      </c>
      <c r="F108" s="1">
        <v>42894</v>
      </c>
      <c r="G108" s="1">
        <v>42913</v>
      </c>
      <c r="H108">
        <v>5</v>
      </c>
      <c r="I108">
        <v>68.25</v>
      </c>
      <c r="J108">
        <v>0</v>
      </c>
      <c r="K108">
        <v>35.235301499999998</v>
      </c>
      <c r="L108">
        <v>-97.466652800000006</v>
      </c>
      <c r="M108" s="5">
        <f>ACOS(COS(RADIANS(90-$P$2)) *COS(RADIANS(90-Table22510[[#This Row],[Latitude]])) +SIN(RADIANS(90-$P$2)) *SIN(RADIANS(90-Table22510[[#This Row],[Latitude]])) *COS(RADIANS($Q$2-Table22510[[#This Row],[Longitude]]))) *3958.756</f>
        <v>2.3147773678752066</v>
      </c>
      <c r="N108" s="5">
        <f>Table22[[#This Row],[Permit Approval Date]]-Table22[[#This Row],[Permit Submitted Date]]</f>
        <v>0</v>
      </c>
    </row>
    <row r="109" spans="1:14" hidden="1">
      <c r="A109" t="str">
        <f>"Norman"</f>
        <v>Norman</v>
      </c>
      <c r="B109">
        <v>0</v>
      </c>
      <c r="D109">
        <v>1</v>
      </c>
      <c r="E109">
        <v>26</v>
      </c>
      <c r="F109" s="1">
        <v>42926</v>
      </c>
      <c r="G109" s="1">
        <v>42926</v>
      </c>
      <c r="H109">
        <v>3</v>
      </c>
      <c r="I109">
        <v>18.45</v>
      </c>
      <c r="J109">
        <v>0</v>
      </c>
      <c r="K109">
        <v>36.262937899999997</v>
      </c>
      <c r="L109">
        <v>-97.766161600000004</v>
      </c>
      <c r="M109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109" s="5">
        <f>Table22[[#This Row],[Permit Approval Date]]-Table22[[#This Row],[Permit Submitted Date]]</f>
        <v>0</v>
      </c>
    </row>
    <row r="110" spans="1:14">
      <c r="A110" t="str">
        <f>"Norman"</f>
        <v>Norman</v>
      </c>
      <c r="B110">
        <v>1</v>
      </c>
      <c r="D110">
        <v>1</v>
      </c>
      <c r="E110">
        <v>26</v>
      </c>
      <c r="F110" s="1">
        <v>42935</v>
      </c>
      <c r="G110" s="1">
        <v>42951</v>
      </c>
      <c r="H110">
        <v>7</v>
      </c>
      <c r="I110">
        <v>58.42</v>
      </c>
      <c r="J110">
        <v>0</v>
      </c>
      <c r="K110">
        <v>35.040954999999997</v>
      </c>
      <c r="L110">
        <v>-97.311639999999997</v>
      </c>
      <c r="M110" s="5">
        <f>ACOS(COS(RADIANS(90-$P$2)) *COS(RADIANS(90-Table22510[[#This Row],[Latitude]])) +SIN(RADIANS(90-$P$2)) *SIN(RADIANS(90-Table22510[[#This Row],[Latitude]])) *COS(RADIANS($Q$2-Table22510[[#This Row],[Longitude]]))) *3958.756</f>
        <v>13.723512092077399</v>
      </c>
      <c r="N110" s="5">
        <f>Table22[[#This Row],[Permit Approval Date]]-Table22[[#This Row],[Permit Submitted Date]]</f>
        <v>14</v>
      </c>
    </row>
    <row r="111" spans="1:14">
      <c r="A111" t="str">
        <f>"Norman"</f>
        <v>Norman</v>
      </c>
      <c r="B111">
        <v>1</v>
      </c>
      <c r="D111">
        <v>1</v>
      </c>
      <c r="E111">
        <v>26</v>
      </c>
      <c r="F111" s="1">
        <v>42940</v>
      </c>
      <c r="G111" s="1">
        <v>42954</v>
      </c>
      <c r="H111">
        <v>7</v>
      </c>
      <c r="I111">
        <v>60.45</v>
      </c>
      <c r="J111">
        <v>0</v>
      </c>
      <c r="K111">
        <v>35.212937899999993</v>
      </c>
      <c r="L111">
        <v>-97.576161600000006</v>
      </c>
      <c r="M111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111" s="5">
        <f>Table22[[#This Row],[Permit Approval Date]]-Table22[[#This Row],[Permit Submitted Date]]</f>
        <v>26</v>
      </c>
    </row>
    <row r="112" spans="1:14">
      <c r="A112" t="str">
        <f>"Norman"</f>
        <v>Norman</v>
      </c>
      <c r="B112">
        <v>1</v>
      </c>
      <c r="D112">
        <v>1</v>
      </c>
      <c r="E112">
        <v>26</v>
      </c>
      <c r="F112" s="1">
        <v>42940</v>
      </c>
      <c r="G112" s="1">
        <v>42954</v>
      </c>
      <c r="H112">
        <v>7</v>
      </c>
      <c r="I112">
        <v>60.449999999999996</v>
      </c>
      <c r="J112">
        <v>0</v>
      </c>
      <c r="K112">
        <v>35.212937899999993</v>
      </c>
      <c r="L112">
        <v>-97.576161600000006</v>
      </c>
      <c r="M112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112" s="5">
        <f>Table22[[#This Row],[Permit Approval Date]]-Table22[[#This Row],[Permit Submitted Date]]</f>
        <v>1</v>
      </c>
    </row>
    <row r="113" spans="1:14" hidden="1">
      <c r="A113" t="str">
        <f>"Norman"</f>
        <v>Norman</v>
      </c>
      <c r="B113">
        <v>0</v>
      </c>
      <c r="D113">
        <v>1</v>
      </c>
      <c r="E113">
        <v>26</v>
      </c>
      <c r="F113" s="1">
        <v>42941</v>
      </c>
      <c r="G113" s="1">
        <v>42941</v>
      </c>
      <c r="H113">
        <v>4</v>
      </c>
      <c r="I113">
        <v>32.86</v>
      </c>
      <c r="J113">
        <v>0</v>
      </c>
      <c r="K113">
        <v>34.902937899999998</v>
      </c>
      <c r="L113">
        <v>-97.886161600000008</v>
      </c>
      <c r="M113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113" s="5">
        <f>Table22[[#This Row],[Permit Approval Date]]-Table22[[#This Row],[Permit Submitted Date]]</f>
        <v>0</v>
      </c>
    </row>
    <row r="114" spans="1:14">
      <c r="A114" t="str">
        <f>"Norman"</f>
        <v>Norman</v>
      </c>
      <c r="B114">
        <v>1</v>
      </c>
      <c r="D114">
        <v>1</v>
      </c>
      <c r="E114">
        <v>26</v>
      </c>
      <c r="F114" s="1">
        <v>42942</v>
      </c>
      <c r="G114" s="1">
        <v>42961</v>
      </c>
      <c r="H114">
        <v>6</v>
      </c>
      <c r="I114">
        <v>74</v>
      </c>
      <c r="J114">
        <v>0</v>
      </c>
      <c r="K114">
        <v>34.423205600000003</v>
      </c>
      <c r="L114">
        <v>-97.408782399999993</v>
      </c>
      <c r="M114" s="5">
        <f>ACOS(COS(RADIANS(90-$P$2)) *COS(RADIANS(90-Table22510[[#This Row],[Latitude]])) +SIN(RADIANS(90-$P$2)) *SIN(RADIANS(90-Table22510[[#This Row],[Latitude]])) *COS(RADIANS($Q$2-Table22510[[#This Row],[Longitude]]))) *3958.756</f>
        <v>54.133200916842902</v>
      </c>
      <c r="N114" s="5">
        <f>Table22[[#This Row],[Permit Approval Date]]-Table22[[#This Row],[Permit Submitted Date]]</f>
        <v>12</v>
      </c>
    </row>
    <row r="115" spans="1:14">
      <c r="A115" t="str">
        <f>"Norman"</f>
        <v>Norman</v>
      </c>
      <c r="B115">
        <v>1</v>
      </c>
      <c r="D115">
        <v>1</v>
      </c>
      <c r="E115">
        <v>26</v>
      </c>
      <c r="F115" s="1">
        <v>42942</v>
      </c>
      <c r="G115" s="1">
        <v>42950</v>
      </c>
      <c r="H115">
        <v>2</v>
      </c>
      <c r="I115">
        <v>12.58</v>
      </c>
      <c r="J115">
        <v>2.9</v>
      </c>
      <c r="K115">
        <v>35.213925000000003</v>
      </c>
      <c r="L115">
        <v>-97.339213999999998</v>
      </c>
      <c r="M115" s="5">
        <f>ACOS(COS(RADIANS(90-$P$2)) *COS(RADIANS(90-Table22510[[#This Row],[Latitude]])) +SIN(RADIANS(90-$P$2)) *SIN(RADIANS(90-Table22510[[#This Row],[Latitude]])) *COS(RADIANS($Q$2-Table22510[[#This Row],[Longitude]]))) *3958.756</f>
        <v>6.0875077162164093</v>
      </c>
      <c r="N115" s="5">
        <f>Table22[[#This Row],[Permit Approval Date]]-Table22[[#This Row],[Permit Submitted Date]]</f>
        <v>0</v>
      </c>
    </row>
    <row r="116" spans="1:14" hidden="1">
      <c r="A116" t="str">
        <f>"Norman"</f>
        <v>Norman</v>
      </c>
      <c r="B116">
        <v>0</v>
      </c>
      <c r="D116">
        <v>1</v>
      </c>
      <c r="E116">
        <v>26</v>
      </c>
      <c r="F116" s="1">
        <v>42957</v>
      </c>
      <c r="G116" s="1">
        <v>42957</v>
      </c>
      <c r="H116">
        <v>3</v>
      </c>
      <c r="I116">
        <v>26.619999999999997</v>
      </c>
      <c r="J116">
        <v>0</v>
      </c>
      <c r="K116">
        <v>35.162937899999996</v>
      </c>
      <c r="L116">
        <v>-96.9261616</v>
      </c>
      <c r="M116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116" s="5">
        <f>Table22[[#This Row],[Permit Approval Date]]-Table22[[#This Row],[Permit Submitted Date]]</f>
        <v>12</v>
      </c>
    </row>
    <row r="117" spans="1:14">
      <c r="A117" t="str">
        <f>"Norman"</f>
        <v>Norman</v>
      </c>
      <c r="B117">
        <v>1</v>
      </c>
      <c r="D117">
        <v>1</v>
      </c>
      <c r="E117">
        <v>26</v>
      </c>
      <c r="F117" s="1">
        <v>42962</v>
      </c>
      <c r="G117" s="1">
        <v>42970</v>
      </c>
      <c r="H117">
        <v>7</v>
      </c>
      <c r="I117">
        <v>46.239999999999995</v>
      </c>
      <c r="J117">
        <v>0</v>
      </c>
      <c r="K117">
        <v>34.693925</v>
      </c>
      <c r="L117">
        <v>-97.409213999999992</v>
      </c>
      <c r="M117" s="5">
        <f>ACOS(COS(RADIANS(90-$P$2)) *COS(RADIANS(90-Table22510[[#This Row],[Latitude]])) +SIN(RADIANS(90-$P$2)) *SIN(RADIANS(90-Table22510[[#This Row],[Latitude]])) *COS(RADIANS($Q$2-Table22510[[#This Row],[Longitude]]))) *3958.756</f>
        <v>35.449081189038786</v>
      </c>
      <c r="N117" s="5">
        <f>Table22[[#This Row],[Permit Approval Date]]-Table22[[#This Row],[Permit Submitted Date]]</f>
        <v>4</v>
      </c>
    </row>
    <row r="118" spans="1:14" hidden="1">
      <c r="A118" t="str">
        <f>"Norman"</f>
        <v>Norman</v>
      </c>
      <c r="B118">
        <v>0</v>
      </c>
      <c r="D118">
        <v>1</v>
      </c>
      <c r="E118">
        <v>26</v>
      </c>
      <c r="F118" s="1">
        <v>42963</v>
      </c>
      <c r="G118" s="1">
        <v>42969</v>
      </c>
      <c r="H118">
        <v>4</v>
      </c>
      <c r="I118">
        <v>37.200000000000003</v>
      </c>
      <c r="J118">
        <v>0</v>
      </c>
      <c r="K118">
        <v>35.352937899999993</v>
      </c>
      <c r="L118">
        <v>-97.196161599999996</v>
      </c>
      <c r="M118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118" s="5">
        <f>Table22[[#This Row],[Permit Approval Date]]-Table22[[#This Row],[Permit Submitted Date]]</f>
        <v>0</v>
      </c>
    </row>
    <row r="119" spans="1:14" hidden="1">
      <c r="A119" t="str">
        <f>"Norman"</f>
        <v>Norman</v>
      </c>
      <c r="B119">
        <v>0</v>
      </c>
      <c r="D119">
        <v>1</v>
      </c>
      <c r="E119">
        <v>26</v>
      </c>
      <c r="F119" s="1">
        <v>42963</v>
      </c>
      <c r="G119" s="1">
        <v>42969</v>
      </c>
      <c r="H119">
        <v>4</v>
      </c>
      <c r="I119">
        <v>30.75</v>
      </c>
      <c r="J119">
        <v>0</v>
      </c>
      <c r="K119">
        <v>35.042937899999998</v>
      </c>
      <c r="L119">
        <v>-97.486161600000003</v>
      </c>
      <c r="M119" s="5">
        <f>ACOS(COS(RADIANS(90-$P$2)) *COS(RADIANS(90-Table22510[[#This Row],[Latitude]])) +SIN(RADIANS(90-$P$2)) *SIN(RADIANS(90-Table22510[[#This Row],[Latitude]])) *COS(RADIANS($Q$2-Table22510[[#This Row],[Longitude]]))) *3958.756</f>
        <v>11.490650529451814</v>
      </c>
      <c r="N119" s="5">
        <f>Table22[[#This Row],[Permit Approval Date]]-Table22[[#This Row],[Permit Submitted Date]]</f>
        <v>6</v>
      </c>
    </row>
    <row r="120" spans="1:14" hidden="1">
      <c r="A120" t="str">
        <f>"Norman"</f>
        <v>Norman</v>
      </c>
      <c r="B120">
        <v>0</v>
      </c>
      <c r="D120">
        <v>1</v>
      </c>
      <c r="E120">
        <v>26</v>
      </c>
      <c r="F120" s="1">
        <v>42968</v>
      </c>
      <c r="G120" s="1">
        <v>42968</v>
      </c>
      <c r="H120">
        <v>3</v>
      </c>
      <c r="I120">
        <v>25.5</v>
      </c>
      <c r="J120">
        <v>0</v>
      </c>
      <c r="K120">
        <v>35.232937899999996</v>
      </c>
      <c r="L120">
        <v>-97.006161599999999</v>
      </c>
      <c r="M12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20" s="5">
        <f>Table22[[#This Row],[Permit Approval Date]]-Table22[[#This Row],[Permit Submitted Date]]</f>
        <v>0</v>
      </c>
    </row>
    <row r="121" spans="1:14" hidden="1">
      <c r="A121" t="str">
        <f>"Norman"</f>
        <v>Norman</v>
      </c>
      <c r="B121">
        <v>0</v>
      </c>
      <c r="D121">
        <v>1</v>
      </c>
      <c r="E121">
        <v>26</v>
      </c>
      <c r="F121" s="1">
        <v>42972</v>
      </c>
      <c r="G121" s="1">
        <v>42984</v>
      </c>
      <c r="H121">
        <v>4</v>
      </c>
      <c r="I121">
        <v>31.349999999999998</v>
      </c>
      <c r="J121">
        <v>0</v>
      </c>
      <c r="K121">
        <v>35.482937899999996</v>
      </c>
      <c r="L121">
        <v>-97.206161600000001</v>
      </c>
      <c r="M121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121" s="5">
        <f>Table22[[#This Row],[Permit Approval Date]]-Table22[[#This Row],[Permit Submitted Date]]</f>
        <v>0</v>
      </c>
    </row>
    <row r="122" spans="1:14">
      <c r="A122" t="str">
        <f>"Norman"</f>
        <v>Norman</v>
      </c>
      <c r="B122">
        <v>1</v>
      </c>
      <c r="D122">
        <v>1</v>
      </c>
      <c r="E122">
        <v>26</v>
      </c>
      <c r="F122" s="1">
        <v>42977</v>
      </c>
      <c r="G122" s="1">
        <v>42977</v>
      </c>
      <c r="H122">
        <v>11</v>
      </c>
      <c r="I122">
        <v>68.62</v>
      </c>
      <c r="J122">
        <v>6.01</v>
      </c>
      <c r="K122">
        <v>35.180556999999993</v>
      </c>
      <c r="L122">
        <v>-97.540181399999994</v>
      </c>
      <c r="M122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122" s="5">
        <f>Table22[[#This Row],[Permit Approval Date]]-Table22[[#This Row],[Permit Submitted Date]]</f>
        <v>0</v>
      </c>
    </row>
    <row r="123" spans="1:14">
      <c r="A123" t="str">
        <f>"Norman"</f>
        <v>Norman</v>
      </c>
      <c r="B123">
        <v>1</v>
      </c>
      <c r="D123">
        <v>1</v>
      </c>
      <c r="E123">
        <v>26</v>
      </c>
      <c r="F123" s="1">
        <v>42977</v>
      </c>
      <c r="G123" s="1">
        <v>42977</v>
      </c>
      <c r="H123">
        <v>9</v>
      </c>
      <c r="I123">
        <v>66.08</v>
      </c>
      <c r="J123">
        <v>1</v>
      </c>
      <c r="K123">
        <v>35.180556999999993</v>
      </c>
      <c r="L123">
        <v>-97.540181399999994</v>
      </c>
      <c r="M123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123" s="5">
        <f>Table22[[#This Row],[Permit Approval Date]]-Table22[[#This Row],[Permit Submitted Date]]</f>
        <v>0</v>
      </c>
    </row>
    <row r="124" spans="1:14">
      <c r="A124" t="str">
        <f>"Norman"</f>
        <v>Norman</v>
      </c>
      <c r="B124">
        <v>1</v>
      </c>
      <c r="D124">
        <v>1</v>
      </c>
      <c r="E124">
        <v>26</v>
      </c>
      <c r="F124" s="1">
        <v>42977</v>
      </c>
      <c r="G124" s="1">
        <v>42977</v>
      </c>
      <c r="H124">
        <v>6</v>
      </c>
      <c r="I124">
        <v>57.150000000000006</v>
      </c>
      <c r="J124">
        <v>0</v>
      </c>
      <c r="K124">
        <v>35.370556999999998</v>
      </c>
      <c r="L124">
        <v>-97.550181400000014</v>
      </c>
      <c r="M124" s="5">
        <f>ACOS(COS(RADIANS(90-$P$2)) *COS(RADIANS(90-Table22510[[#This Row],[Latitude]])) +SIN(RADIANS(90-$P$2)) *SIN(RADIANS(90-Table22510[[#This Row],[Latitude]])) *COS(RADIANS($Q$2-Table22510[[#This Row],[Longitude]]))) *3958.756</f>
        <v>12.778003367772808</v>
      </c>
      <c r="N124" s="5">
        <f>Table22[[#This Row],[Permit Approval Date]]-Table22[[#This Row],[Permit Submitted Date]]</f>
        <v>3</v>
      </c>
    </row>
    <row r="125" spans="1:14">
      <c r="A125" t="str">
        <f>"Norman"</f>
        <v>Norman</v>
      </c>
      <c r="B125">
        <v>1</v>
      </c>
      <c r="C125">
        <v>1</v>
      </c>
      <c r="D125">
        <v>1</v>
      </c>
      <c r="E125">
        <v>26</v>
      </c>
      <c r="F125" s="1">
        <v>42989</v>
      </c>
      <c r="G125" s="1">
        <v>42989</v>
      </c>
      <c r="H125">
        <v>8</v>
      </c>
      <c r="I125">
        <v>38.96</v>
      </c>
      <c r="J125">
        <v>20.83</v>
      </c>
      <c r="K125">
        <v>35.160556999999997</v>
      </c>
      <c r="L125">
        <v>-97.320181399999996</v>
      </c>
      <c r="M125" s="5">
        <f>ACOS(COS(RADIANS(90-$P$2)) *COS(RADIANS(90-Table22510[[#This Row],[Latitude]])) +SIN(RADIANS(90-$P$2)) *SIN(RADIANS(90-Table22510[[#This Row],[Latitude]])) *COS(RADIANS($Q$2-Table22510[[#This Row],[Longitude]]))) *3958.756</f>
        <v>7.8018271027525037</v>
      </c>
      <c r="N125" s="5">
        <f>Table22[[#This Row],[Permit Approval Date]]-Table22[[#This Row],[Permit Submitted Date]]</f>
        <v>0</v>
      </c>
    </row>
    <row r="126" spans="1:14">
      <c r="A126" t="str">
        <f>"Norman"</f>
        <v>Norman</v>
      </c>
      <c r="B126">
        <v>1</v>
      </c>
      <c r="D126">
        <v>1</v>
      </c>
      <c r="E126">
        <v>26</v>
      </c>
      <c r="F126" s="1">
        <v>42991</v>
      </c>
      <c r="G126" s="1">
        <v>42991</v>
      </c>
      <c r="H126">
        <v>5</v>
      </c>
      <c r="I126">
        <v>46.17</v>
      </c>
      <c r="J126">
        <v>0</v>
      </c>
      <c r="K126">
        <v>35.140682599999998</v>
      </c>
      <c r="L126">
        <v>-97.382868299999998</v>
      </c>
      <c r="M126" s="5">
        <f>ACOS(COS(RADIANS(90-$P$2)) *COS(RADIANS(90-Table22510[[#This Row],[Latitude]])) +SIN(RADIANS(90-$P$2)) *SIN(RADIANS(90-Table22510[[#This Row],[Latitude]])) *COS(RADIANS($Q$2-Table22510[[#This Row],[Longitude]]))) *3958.756</f>
        <v>5.777002977755803</v>
      </c>
      <c r="N126" s="5">
        <f>Table22[[#This Row],[Permit Approval Date]]-Table22[[#This Row],[Permit Submitted Date]]</f>
        <v>3</v>
      </c>
    </row>
    <row r="127" spans="1:14">
      <c r="A127" t="str">
        <f>"Norman"</f>
        <v>Norman</v>
      </c>
      <c r="B127">
        <v>1</v>
      </c>
      <c r="C127">
        <v>1</v>
      </c>
      <c r="D127">
        <v>1</v>
      </c>
      <c r="E127">
        <v>26</v>
      </c>
      <c r="F127" s="1">
        <v>42992</v>
      </c>
      <c r="G127" s="1">
        <v>42992</v>
      </c>
      <c r="H127">
        <v>14</v>
      </c>
      <c r="I127">
        <v>59.33</v>
      </c>
      <c r="J127">
        <v>37.42</v>
      </c>
      <c r="K127">
        <v>35.6548345</v>
      </c>
      <c r="L127">
        <v>-97.920178399999998</v>
      </c>
      <c r="M127" s="5">
        <f>ACOS(COS(RADIANS(90-$P$2)) *COS(RADIANS(90-Table22510[[#This Row],[Latitude]])) +SIN(RADIANS(90-$P$2)) *SIN(RADIANS(90-Table22510[[#This Row],[Latitude]])) *COS(RADIANS($Q$2-Table22510[[#This Row],[Longitude]]))) *3958.756</f>
        <v>40.892540474351144</v>
      </c>
      <c r="N127" s="5">
        <f>Table22[[#This Row],[Permit Approval Date]]-Table22[[#This Row],[Permit Submitted Date]]</f>
        <v>0</v>
      </c>
    </row>
    <row r="128" spans="1:14" hidden="1">
      <c r="A128" t="str">
        <f>"Norman"</f>
        <v>Norman</v>
      </c>
      <c r="B128">
        <v>0</v>
      </c>
      <c r="D128">
        <v>2</v>
      </c>
      <c r="E128">
        <v>26</v>
      </c>
      <c r="F128" s="1">
        <v>42999</v>
      </c>
      <c r="G128" s="1">
        <v>43017</v>
      </c>
      <c r="H128">
        <v>7</v>
      </c>
      <c r="I128">
        <v>61.83</v>
      </c>
      <c r="J128">
        <v>0</v>
      </c>
      <c r="K128">
        <v>35.482937899999996</v>
      </c>
      <c r="L128">
        <v>-97.206161600000001</v>
      </c>
      <c r="M128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128" s="5">
        <f>Table22[[#This Row],[Permit Approval Date]]-Table22[[#This Row],[Permit Submitted Date]]</f>
        <v>0</v>
      </c>
    </row>
    <row r="129" spans="1:14">
      <c r="A129" t="str">
        <f>"Norman"</f>
        <v>Norman</v>
      </c>
      <c r="B129">
        <v>1</v>
      </c>
      <c r="C129">
        <v>1</v>
      </c>
      <c r="D129">
        <v>2</v>
      </c>
      <c r="E129">
        <v>26</v>
      </c>
      <c r="F129" s="1">
        <v>43006</v>
      </c>
      <c r="G129" s="1">
        <v>43006</v>
      </c>
      <c r="H129">
        <v>12</v>
      </c>
      <c r="I129">
        <v>61.389999999999993</v>
      </c>
      <c r="J129">
        <v>10.45</v>
      </c>
      <c r="K129">
        <v>35.180556999999993</v>
      </c>
      <c r="L129">
        <v>-97.540181399999994</v>
      </c>
      <c r="M129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129" s="5">
        <f>Table22[[#This Row],[Permit Approval Date]]-Table22[[#This Row],[Permit Submitted Date]]</f>
        <v>0</v>
      </c>
    </row>
    <row r="130" spans="1:14">
      <c r="A130" t="str">
        <f>"Norman"</f>
        <v>Norman</v>
      </c>
      <c r="B130">
        <v>1</v>
      </c>
      <c r="D130">
        <v>1</v>
      </c>
      <c r="E130">
        <v>26</v>
      </c>
      <c r="F130" s="1">
        <v>43010</v>
      </c>
      <c r="G130" s="1">
        <v>43020</v>
      </c>
      <c r="H130">
        <v>5</v>
      </c>
      <c r="I130">
        <v>43.18</v>
      </c>
      <c r="J130">
        <v>0</v>
      </c>
      <c r="K130">
        <v>35.108142000000001</v>
      </c>
      <c r="L130">
        <v>-97.225610999999986</v>
      </c>
      <c r="M130" s="5">
        <f>ACOS(COS(RADIANS(90-$P$2)) *COS(RADIANS(90-Table22510[[#This Row],[Latitude]])) +SIN(RADIANS(90-$P$2)) *SIN(RADIANS(90-Table22510[[#This Row],[Latitude]])) *COS(RADIANS($Q$2-Table22510[[#This Row],[Longitude]]))) *3958.756</f>
        <v>14.200125910696551</v>
      </c>
      <c r="N130" s="5">
        <f>Table22[[#This Row],[Permit Approval Date]]-Table22[[#This Row],[Permit Submitted Date]]</f>
        <v>3</v>
      </c>
    </row>
    <row r="131" spans="1:14">
      <c r="A131" t="str">
        <f>"Norman"</f>
        <v>Norman</v>
      </c>
      <c r="B131">
        <v>1</v>
      </c>
      <c r="D131">
        <v>1</v>
      </c>
      <c r="E131">
        <v>26</v>
      </c>
      <c r="F131" s="1">
        <v>43011</v>
      </c>
      <c r="G131" s="1">
        <v>43018</v>
      </c>
      <c r="H131">
        <v>4</v>
      </c>
      <c r="I131">
        <v>34.230000000000004</v>
      </c>
      <c r="J131">
        <v>0</v>
      </c>
      <c r="K131">
        <v>35.143925000000003</v>
      </c>
      <c r="L131">
        <v>-97.239214000000004</v>
      </c>
      <c r="M131" s="5">
        <f>ACOS(COS(RADIANS(90-$P$2)) *COS(RADIANS(90-Table22510[[#This Row],[Latitude]])) +SIN(RADIANS(90-$P$2)) *SIN(RADIANS(90-Table22510[[#This Row],[Latitude]])) *COS(RADIANS($Q$2-Table22510[[#This Row],[Longitude]]))) *3958.756</f>
        <v>12.475696978703521</v>
      </c>
      <c r="N131" s="5">
        <f>Table22[[#This Row],[Permit Approval Date]]-Table22[[#This Row],[Permit Submitted Date]]</f>
        <v>0</v>
      </c>
    </row>
    <row r="132" spans="1:14" hidden="1">
      <c r="A132" t="str">
        <f>"Norman"</f>
        <v>Norman</v>
      </c>
      <c r="B132">
        <v>0</v>
      </c>
      <c r="D132">
        <v>1</v>
      </c>
      <c r="E132">
        <v>26</v>
      </c>
      <c r="F132" s="1">
        <v>43014</v>
      </c>
      <c r="G132" s="1">
        <v>43028</v>
      </c>
      <c r="H132">
        <v>12</v>
      </c>
      <c r="I132">
        <v>121.79</v>
      </c>
      <c r="J132">
        <v>0</v>
      </c>
      <c r="K132">
        <v>35.332937899999997</v>
      </c>
      <c r="L132">
        <v>-97.326161600000006</v>
      </c>
      <c r="M132" s="5">
        <f>ACOS(COS(RADIANS(90-$P$2)) *COS(RADIANS(90-Table22510[[#This Row],[Latitude]])) +SIN(RADIANS(90-$P$2)) *SIN(RADIANS(90-Table22510[[#This Row],[Latitude]])) *COS(RADIANS($Q$2-Table22510[[#This Row],[Longitude]]))) *3958.756</f>
        <v>11.09110584816289</v>
      </c>
      <c r="N132" s="5">
        <f>Table22[[#This Row],[Permit Approval Date]]-Table22[[#This Row],[Permit Submitted Date]]</f>
        <v>0</v>
      </c>
    </row>
    <row r="133" spans="1:14">
      <c r="A133" t="str">
        <f>"Norman"</f>
        <v>Norman</v>
      </c>
      <c r="B133">
        <v>1</v>
      </c>
      <c r="D133">
        <v>1</v>
      </c>
      <c r="E133">
        <v>26</v>
      </c>
      <c r="F133" s="1">
        <v>43025</v>
      </c>
      <c r="G133" s="1">
        <v>43032</v>
      </c>
      <c r="H133">
        <v>8</v>
      </c>
      <c r="I133">
        <v>64.569999999999993</v>
      </c>
      <c r="J133">
        <v>0</v>
      </c>
      <c r="K133">
        <v>35.385345200000003</v>
      </c>
      <c r="L133">
        <v>-97.614357900000002</v>
      </c>
      <c r="M133" s="5">
        <f>ACOS(COS(RADIANS(90-$P$2)) *COS(RADIANS(90-Table22510[[#This Row],[Latitude]])) +SIN(RADIANS(90-$P$2)) *SIN(RADIANS(90-Table22510[[#This Row],[Latitude]])) *COS(RADIANS($Q$2-Table22510[[#This Row],[Longitude]]))) *3958.756</f>
        <v>15.585557003203469</v>
      </c>
      <c r="N133" s="5">
        <f>Table22[[#This Row],[Permit Approval Date]]-Table22[[#This Row],[Permit Submitted Date]]</f>
        <v>6</v>
      </c>
    </row>
    <row r="134" spans="1:14" hidden="1">
      <c r="A134" t="str">
        <f>"Norman"</f>
        <v>Norman</v>
      </c>
      <c r="B134">
        <v>0</v>
      </c>
      <c r="D134">
        <v>2</v>
      </c>
      <c r="E134">
        <v>26</v>
      </c>
      <c r="F134" s="1">
        <v>43027</v>
      </c>
      <c r="G134" s="1">
        <v>43032</v>
      </c>
      <c r="H134">
        <v>3</v>
      </c>
      <c r="I134">
        <v>30.92</v>
      </c>
      <c r="J134">
        <v>0</v>
      </c>
      <c r="K134">
        <v>35.212937899999993</v>
      </c>
      <c r="L134">
        <v>-97.576161600000006</v>
      </c>
      <c r="M134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134" s="5">
        <f>Table22[[#This Row],[Permit Approval Date]]-Table22[[#This Row],[Permit Submitted Date]]</f>
        <v>14</v>
      </c>
    </row>
    <row r="135" spans="1:14">
      <c r="A135" t="str">
        <f>"Norman"</f>
        <v>Norman</v>
      </c>
      <c r="B135">
        <v>1</v>
      </c>
      <c r="C135">
        <v>1</v>
      </c>
      <c r="D135">
        <v>1</v>
      </c>
      <c r="E135">
        <v>26</v>
      </c>
      <c r="F135" s="1">
        <v>43031</v>
      </c>
      <c r="G135" s="1">
        <v>43031</v>
      </c>
      <c r="H135">
        <v>5</v>
      </c>
      <c r="I135">
        <v>33.93</v>
      </c>
      <c r="J135">
        <v>10.350000000000001</v>
      </c>
      <c r="K135">
        <v>35.260556999999999</v>
      </c>
      <c r="L135">
        <v>-97.540181399999994</v>
      </c>
      <c r="M135" s="5">
        <f>ACOS(COS(RADIANS(90-$P$2)) *COS(RADIANS(90-Table22510[[#This Row],[Latitude]])) +SIN(RADIANS(90-$P$2)) *SIN(RADIANS(90-Table22510[[#This Row],[Latitude]])) *COS(RADIANS($Q$2-Table22510[[#This Row],[Longitude]]))) *3958.756</f>
        <v>6.4849763629514818</v>
      </c>
      <c r="N135" s="5">
        <f>Table22[[#This Row],[Permit Approval Date]]-Table22[[#This Row],[Permit Submitted Date]]</f>
        <v>5</v>
      </c>
    </row>
    <row r="136" spans="1:14">
      <c r="A136" t="str">
        <f>"Norman"</f>
        <v>Norman</v>
      </c>
      <c r="B136">
        <v>1</v>
      </c>
      <c r="D136">
        <v>1</v>
      </c>
      <c r="E136">
        <v>26</v>
      </c>
      <c r="F136" s="1">
        <v>43035</v>
      </c>
      <c r="G136" s="1">
        <v>43035</v>
      </c>
      <c r="H136">
        <v>4</v>
      </c>
      <c r="I136">
        <v>21.73</v>
      </c>
      <c r="J136">
        <v>2.56</v>
      </c>
      <c r="K136">
        <v>35.363925000000002</v>
      </c>
      <c r="L136">
        <v>-96.889213999999996</v>
      </c>
      <c r="M136" s="5">
        <f>ACOS(COS(RADIANS(90-$P$2)) *COS(RADIANS(90-Table22510[[#This Row],[Latitude]])) +SIN(RADIANS(90-$P$2)) *SIN(RADIANS(90-Table22510[[#This Row],[Latitude]])) *COS(RADIANS($Q$2-Table22510[[#This Row],[Longitude]]))) *3958.756</f>
        <v>33.275867502582969</v>
      </c>
      <c r="N136" s="5">
        <f>Table22[[#This Row],[Permit Approval Date]]-Table22[[#This Row],[Permit Submitted Date]]</f>
        <v>0</v>
      </c>
    </row>
    <row r="137" spans="1:14" hidden="1">
      <c r="A137" t="str">
        <f>"Norman"</f>
        <v>Norman</v>
      </c>
      <c r="B137">
        <v>0</v>
      </c>
      <c r="D137">
        <v>1</v>
      </c>
      <c r="E137">
        <v>26</v>
      </c>
      <c r="F137" s="1">
        <v>43039</v>
      </c>
      <c r="G137" s="1">
        <v>43039</v>
      </c>
      <c r="H137">
        <v>8</v>
      </c>
      <c r="I137">
        <v>63.06</v>
      </c>
      <c r="J137">
        <v>0</v>
      </c>
      <c r="K137">
        <v>35.232937899999996</v>
      </c>
      <c r="L137">
        <v>-97.006161599999999</v>
      </c>
      <c r="M137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37" s="5">
        <f>Table22[[#This Row],[Permit Approval Date]]-Table22[[#This Row],[Permit Submitted Date]]</f>
        <v>8</v>
      </c>
    </row>
    <row r="138" spans="1:14" hidden="1">
      <c r="A138" t="str">
        <f>"Norman"</f>
        <v>Norman</v>
      </c>
      <c r="B138">
        <v>0</v>
      </c>
      <c r="D138">
        <v>1</v>
      </c>
      <c r="E138">
        <v>26</v>
      </c>
      <c r="F138" s="1">
        <v>43041</v>
      </c>
      <c r="G138" s="1">
        <v>43042</v>
      </c>
      <c r="H138">
        <v>9</v>
      </c>
      <c r="I138">
        <v>57.06</v>
      </c>
      <c r="J138">
        <v>0</v>
      </c>
      <c r="K138">
        <v>35.362937899999999</v>
      </c>
      <c r="L138">
        <v>-97.236161600000003</v>
      </c>
      <c r="M138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138" s="5">
        <f>Table22[[#This Row],[Permit Approval Date]]-Table22[[#This Row],[Permit Submitted Date]]</f>
        <v>0</v>
      </c>
    </row>
    <row r="139" spans="1:14">
      <c r="A139" t="str">
        <f>"Norman"</f>
        <v>Norman</v>
      </c>
      <c r="B139">
        <v>1</v>
      </c>
      <c r="D139">
        <v>1</v>
      </c>
      <c r="E139">
        <v>26</v>
      </c>
      <c r="F139" s="1">
        <v>43047</v>
      </c>
      <c r="G139" s="1">
        <v>43059</v>
      </c>
      <c r="H139">
        <v>8</v>
      </c>
      <c r="I139">
        <v>75.930000000000007</v>
      </c>
      <c r="J139">
        <v>0</v>
      </c>
      <c r="K139">
        <v>35.335773100000004</v>
      </c>
      <c r="L139">
        <v>-97.214911900000004</v>
      </c>
      <c r="M139" s="5">
        <f>ACOS(COS(RADIANS(90-$P$2)) *COS(RADIANS(90-Table22510[[#This Row],[Latitude]])) +SIN(RADIANS(90-$P$2)) *SIN(RADIANS(90-Table22510[[#This Row],[Latitude]])) *COS(RADIANS($Q$2-Table22510[[#This Row],[Longitude]]))) *3958.756</f>
        <v>15.847763382471648</v>
      </c>
      <c r="N139" s="5">
        <f>Table22[[#This Row],[Permit Approval Date]]-Table22[[#This Row],[Permit Submitted Date]]</f>
        <v>0</v>
      </c>
    </row>
    <row r="140" spans="1:14">
      <c r="A140" t="str">
        <f>"Norman"</f>
        <v>Norman</v>
      </c>
      <c r="B140">
        <v>1</v>
      </c>
      <c r="D140">
        <v>1</v>
      </c>
      <c r="E140">
        <v>26</v>
      </c>
      <c r="F140" s="1">
        <v>43055</v>
      </c>
      <c r="G140" s="1">
        <v>43069</v>
      </c>
      <c r="H140">
        <v>6</v>
      </c>
      <c r="I140">
        <v>35.599999999999994</v>
      </c>
      <c r="J140">
        <v>4.46</v>
      </c>
      <c r="K140">
        <v>35.193925</v>
      </c>
      <c r="L140">
        <v>-97.349214000000003</v>
      </c>
      <c r="M140" s="5">
        <f>ACOS(COS(RADIANS(90-$P$2)) *COS(RADIANS(90-Table22510[[#This Row],[Latitude]])) +SIN(RADIANS(90-$P$2)) *SIN(RADIANS(90-Table22510[[#This Row],[Latitude]])) *COS(RADIANS($Q$2-Table22510[[#This Row],[Longitude]]))) *3958.756</f>
        <v>5.5630560730764307</v>
      </c>
      <c r="N140" s="5">
        <f>Table22[[#This Row],[Permit Approval Date]]-Table22[[#This Row],[Permit Submitted Date]]</f>
        <v>0</v>
      </c>
    </row>
    <row r="141" spans="1:14" hidden="1">
      <c r="A141" t="str">
        <f>"Norman"</f>
        <v>Norman</v>
      </c>
      <c r="B141">
        <v>0</v>
      </c>
      <c r="D141">
        <v>1</v>
      </c>
      <c r="E141">
        <v>26</v>
      </c>
      <c r="F141" s="1">
        <v>43074</v>
      </c>
      <c r="G141" s="1">
        <v>43074</v>
      </c>
      <c r="H141">
        <v>8</v>
      </c>
      <c r="I141">
        <v>73.009999999999991</v>
      </c>
      <c r="J141">
        <v>0</v>
      </c>
      <c r="K141">
        <v>35.732937899999996</v>
      </c>
      <c r="L141">
        <v>-96.936161600000005</v>
      </c>
      <c r="M141" s="5">
        <f>ACOS(COS(RADIANS(90-$P$2)) *COS(RADIANS(90-Table22510[[#This Row],[Latitude]])) +SIN(RADIANS(90-$P$2)) *SIN(RADIANS(90-Table22510[[#This Row],[Latitude]])) *COS(RADIANS($Q$2-Table22510[[#This Row],[Longitude]]))) *3958.756</f>
        <v>46.370733487732394</v>
      </c>
      <c r="N141" s="5">
        <f>Table22[[#This Row],[Permit Approval Date]]-Table22[[#This Row],[Permit Submitted Date]]</f>
        <v>0</v>
      </c>
    </row>
    <row r="142" spans="1:14">
      <c r="A142" t="str">
        <f>"Norman"</f>
        <v>Norman</v>
      </c>
      <c r="B142">
        <v>1</v>
      </c>
      <c r="D142">
        <v>1</v>
      </c>
      <c r="E142">
        <v>26</v>
      </c>
      <c r="F142" s="1">
        <v>43081</v>
      </c>
      <c r="G142" s="1">
        <v>43084</v>
      </c>
      <c r="H142">
        <v>6</v>
      </c>
      <c r="I142">
        <v>45.43</v>
      </c>
      <c r="J142">
        <v>6.97</v>
      </c>
      <c r="K142">
        <v>35.310557000000003</v>
      </c>
      <c r="L142">
        <v>-97.71018140000001</v>
      </c>
      <c r="M142" s="5">
        <f>ACOS(COS(RADIANS(90-$P$2)) *COS(RADIANS(90-Table22510[[#This Row],[Latitude]])) +SIN(RADIANS(90-$P$2)) *SIN(RADIANS(90-Table22510[[#This Row],[Latitude]])) *COS(RADIANS($Q$2-Table22510[[#This Row],[Longitude]]))) *3958.756</f>
        <v>16.529734858429485</v>
      </c>
      <c r="N142" s="5">
        <f>Table22[[#This Row],[Permit Approval Date]]-Table22[[#This Row],[Permit Submitted Date]]</f>
        <v>0</v>
      </c>
    </row>
    <row r="143" spans="1:14">
      <c r="A143" t="str">
        <f>"Norman"</f>
        <v>Norman</v>
      </c>
      <c r="B143">
        <v>1</v>
      </c>
      <c r="D143">
        <v>1</v>
      </c>
      <c r="E143">
        <v>26</v>
      </c>
      <c r="F143" s="1">
        <v>43105</v>
      </c>
      <c r="G143" s="1">
        <v>43108</v>
      </c>
      <c r="H143">
        <v>10</v>
      </c>
      <c r="I143">
        <v>76.28</v>
      </c>
      <c r="J143">
        <v>0</v>
      </c>
      <c r="K143">
        <v>35.360055100000096</v>
      </c>
      <c r="L143">
        <v>-97.772210399999992</v>
      </c>
      <c r="M143" s="5">
        <f>ACOS(COS(RADIANS(90-$P$2)) *COS(RADIANS(90-Table22510[[#This Row],[Latitude]])) +SIN(RADIANS(90-$P$2)) *SIN(RADIANS(90-Table22510[[#This Row],[Latitude]])) *COS(RADIANS($Q$2-Table22510[[#This Row],[Longitude]]))) *3958.756</f>
        <v>21.223255111471438</v>
      </c>
      <c r="N143" s="5">
        <f>Table22[[#This Row],[Permit Approval Date]]-Table22[[#This Row],[Permit Submitted Date]]</f>
        <v>8</v>
      </c>
    </row>
    <row r="144" spans="1:14" hidden="1">
      <c r="A144" t="str">
        <f>"Norman"</f>
        <v>Norman</v>
      </c>
      <c r="B144">
        <v>0</v>
      </c>
      <c r="D144">
        <v>1</v>
      </c>
      <c r="E144">
        <v>27</v>
      </c>
      <c r="F144" s="1">
        <v>42354</v>
      </c>
      <c r="G144" s="1">
        <v>42373</v>
      </c>
      <c r="H144">
        <v>7</v>
      </c>
      <c r="I144">
        <v>52.5</v>
      </c>
      <c r="J144">
        <v>0</v>
      </c>
      <c r="K144">
        <v>34.822937899999999</v>
      </c>
      <c r="L144">
        <v>-97.1761616</v>
      </c>
      <c r="M144" s="5">
        <f>ACOS(COS(RADIANS(90-$P$2)) *COS(RADIANS(90-Table22510[[#This Row],[Latitude]])) +SIN(RADIANS(90-$P$2)) *SIN(RADIANS(90-Table22510[[#This Row],[Latitude]])) *COS(RADIANS($Q$2-Table22510[[#This Row],[Longitude]]))) *3958.756</f>
        <v>30.577529986058767</v>
      </c>
      <c r="N144" s="5">
        <f>Table22[[#This Row],[Permit Approval Date]]-Table22[[#This Row],[Permit Submitted Date]]</f>
        <v>0</v>
      </c>
    </row>
    <row r="145" spans="1:14" hidden="1">
      <c r="A145" t="str">
        <f>"Norman"</f>
        <v>Norman</v>
      </c>
      <c r="B145">
        <v>0</v>
      </c>
      <c r="C145">
        <v>1</v>
      </c>
      <c r="D145">
        <v>1</v>
      </c>
      <c r="E145">
        <v>27</v>
      </c>
      <c r="F145" s="1">
        <v>42373</v>
      </c>
      <c r="G145" s="1">
        <v>42373</v>
      </c>
      <c r="H145">
        <v>10</v>
      </c>
      <c r="I145">
        <v>60</v>
      </c>
      <c r="J145">
        <v>20</v>
      </c>
      <c r="K145">
        <v>34.902937899999998</v>
      </c>
      <c r="L145">
        <v>-97.886161600000008</v>
      </c>
      <c r="M145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145" s="5">
        <f>Table22[[#This Row],[Permit Approval Date]]-Table22[[#This Row],[Permit Submitted Date]]</f>
        <v>0</v>
      </c>
    </row>
    <row r="146" spans="1:14" hidden="1">
      <c r="A146" t="str">
        <f>"Norman"</f>
        <v>Norman</v>
      </c>
      <c r="B146">
        <v>0</v>
      </c>
      <c r="D146">
        <v>1</v>
      </c>
      <c r="E146">
        <v>27</v>
      </c>
      <c r="F146" s="1">
        <v>42384</v>
      </c>
      <c r="G146" s="1">
        <v>42398</v>
      </c>
      <c r="H146">
        <v>20</v>
      </c>
      <c r="I146">
        <v>151</v>
      </c>
      <c r="J146">
        <v>0</v>
      </c>
      <c r="K146">
        <v>34.902937899999998</v>
      </c>
      <c r="L146">
        <v>-97.886161600000008</v>
      </c>
      <c r="M146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146" s="5">
        <f>Table22[[#This Row],[Permit Approval Date]]-Table22[[#This Row],[Permit Submitted Date]]</f>
        <v>17</v>
      </c>
    </row>
    <row r="147" spans="1:14" hidden="1">
      <c r="A147" t="str">
        <f>"Norman"</f>
        <v>Norman</v>
      </c>
      <c r="B147">
        <v>0</v>
      </c>
      <c r="D147">
        <v>1</v>
      </c>
      <c r="E147">
        <v>27</v>
      </c>
      <c r="F147" s="1">
        <v>42397</v>
      </c>
      <c r="G147" s="1">
        <v>42397</v>
      </c>
      <c r="H147">
        <v>6</v>
      </c>
      <c r="I147">
        <v>56</v>
      </c>
      <c r="J147">
        <v>0</v>
      </c>
      <c r="K147">
        <v>35.192937899999997</v>
      </c>
      <c r="L147">
        <v>-97.396161599999999</v>
      </c>
      <c r="M147" s="5">
        <f>ACOS(COS(RADIANS(90-$P$2)) *COS(RADIANS(90-Table22510[[#This Row],[Latitude]])) +SIN(RADIANS(90-$P$2)) *SIN(RADIANS(90-Table22510[[#This Row],[Latitude]])) *COS(RADIANS($Q$2-Table22510[[#This Row],[Longitude]]))) *3958.756</f>
        <v>2.9897876398657939</v>
      </c>
      <c r="N147" s="5">
        <f>Table22[[#This Row],[Permit Approval Date]]-Table22[[#This Row],[Permit Submitted Date]]</f>
        <v>6</v>
      </c>
    </row>
    <row r="148" spans="1:14" hidden="1">
      <c r="A148" t="str">
        <f>"Norman"</f>
        <v>Norman</v>
      </c>
      <c r="B148">
        <v>0</v>
      </c>
      <c r="D148">
        <v>1</v>
      </c>
      <c r="E148">
        <v>27</v>
      </c>
      <c r="F148" s="1">
        <v>42410</v>
      </c>
      <c r="G148" s="1">
        <v>42410</v>
      </c>
      <c r="H148">
        <v>10</v>
      </c>
      <c r="I148">
        <v>111.5</v>
      </c>
      <c r="J148">
        <v>0</v>
      </c>
      <c r="K148">
        <v>35.232937899999996</v>
      </c>
      <c r="L148">
        <v>-97.006161599999999</v>
      </c>
      <c r="M148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48" s="5">
        <f>Table22[[#This Row],[Permit Approval Date]]-Table22[[#This Row],[Permit Submitted Date]]</f>
        <v>7</v>
      </c>
    </row>
    <row r="149" spans="1:14" hidden="1">
      <c r="A149" t="str">
        <f>"Norman"</f>
        <v>Norman</v>
      </c>
      <c r="B149">
        <v>0</v>
      </c>
      <c r="D149">
        <v>1</v>
      </c>
      <c r="E149">
        <v>27</v>
      </c>
      <c r="F149" s="1">
        <v>42416</v>
      </c>
      <c r="G149" s="1">
        <v>42416</v>
      </c>
      <c r="H149">
        <v>13</v>
      </c>
      <c r="I149">
        <v>117</v>
      </c>
      <c r="J149">
        <v>0</v>
      </c>
      <c r="K149">
        <v>35.172937899999994</v>
      </c>
      <c r="L149">
        <v>-97.276161599999995</v>
      </c>
      <c r="M149" s="5">
        <f>ACOS(COS(RADIANS(90-$P$2)) *COS(RADIANS(90-Table22510[[#This Row],[Latitude]])) +SIN(RADIANS(90-$P$2)) *SIN(RADIANS(90-Table22510[[#This Row],[Latitude]])) *COS(RADIANS($Q$2-Table22510[[#This Row],[Longitude]]))) *3958.756</f>
        <v>9.893608223818962</v>
      </c>
      <c r="N149" s="5">
        <f>Table22[[#This Row],[Permit Approval Date]]-Table22[[#This Row],[Permit Submitted Date]]</f>
        <v>19</v>
      </c>
    </row>
    <row r="150" spans="1:14" hidden="1">
      <c r="A150" t="str">
        <f>"Norman"</f>
        <v>Norman</v>
      </c>
      <c r="B150">
        <v>0</v>
      </c>
      <c r="D150">
        <v>1</v>
      </c>
      <c r="E150">
        <v>27</v>
      </c>
      <c r="F150" s="1">
        <v>42425</v>
      </c>
      <c r="G150" s="1">
        <v>42425</v>
      </c>
      <c r="H150">
        <v>9</v>
      </c>
      <c r="I150">
        <v>72.5</v>
      </c>
      <c r="J150">
        <v>0</v>
      </c>
      <c r="K150">
        <v>36.452937899999995</v>
      </c>
      <c r="L150">
        <v>-97.7861616</v>
      </c>
      <c r="M150" s="5">
        <f>ACOS(COS(RADIANS(90-$P$2)) *COS(RADIANS(90-Table22510[[#This Row],[Latitude]])) +SIN(RADIANS(90-$P$2)) *SIN(RADIANS(90-Table22510[[#This Row],[Latitude]])) *COS(RADIANS($Q$2-Table22510[[#This Row],[Longitude]]))) *3958.756</f>
        <v>88.224846694032422</v>
      </c>
      <c r="N150" s="5">
        <f>Table22[[#This Row],[Permit Approval Date]]-Table22[[#This Row],[Permit Submitted Date]]</f>
        <v>0</v>
      </c>
    </row>
    <row r="151" spans="1:14" hidden="1">
      <c r="A151" t="str">
        <f>"Norman"</f>
        <v>Norman</v>
      </c>
      <c r="B151">
        <v>0</v>
      </c>
      <c r="D151">
        <v>1</v>
      </c>
      <c r="E151">
        <v>27</v>
      </c>
      <c r="F151" s="1">
        <v>42426</v>
      </c>
      <c r="G151" s="1">
        <v>42426</v>
      </c>
      <c r="H151">
        <v>5</v>
      </c>
      <c r="I151">
        <v>37.5</v>
      </c>
      <c r="J151">
        <v>0</v>
      </c>
      <c r="K151">
        <v>34.832937899999997</v>
      </c>
      <c r="L151">
        <v>-97.956161600000001</v>
      </c>
      <c r="M151" s="5">
        <f>ACOS(COS(RADIANS(90-$P$2)) *COS(RADIANS(90-Table22510[[#This Row],[Latitude]])) +SIN(RADIANS(90-$P$2)) *SIN(RADIANS(90-Table22510[[#This Row],[Latitude]])) *COS(RADIANS($Q$2-Table22510[[#This Row],[Longitude]]))) *3958.756</f>
        <v>38.677371585741092</v>
      </c>
      <c r="N151" s="5">
        <f>Table22[[#This Row],[Permit Approval Date]]-Table22[[#This Row],[Permit Submitted Date]]</f>
        <v>6</v>
      </c>
    </row>
    <row r="152" spans="1:14" hidden="1">
      <c r="A152" t="str">
        <f>"Norman"</f>
        <v>Norman</v>
      </c>
      <c r="B152">
        <v>0</v>
      </c>
      <c r="D152">
        <v>1</v>
      </c>
      <c r="E152">
        <v>27</v>
      </c>
      <c r="F152" s="1">
        <v>42430</v>
      </c>
      <c r="G152" s="1">
        <v>42430</v>
      </c>
      <c r="H152">
        <v>8</v>
      </c>
      <c r="I152">
        <v>64.5</v>
      </c>
      <c r="J152">
        <v>0</v>
      </c>
      <c r="K152">
        <v>35.232937899999996</v>
      </c>
      <c r="L152">
        <v>-97.006161599999999</v>
      </c>
      <c r="M15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52" s="5">
        <f>Table22[[#This Row],[Permit Approval Date]]-Table22[[#This Row],[Permit Submitted Date]]</f>
        <v>6</v>
      </c>
    </row>
    <row r="153" spans="1:14" hidden="1">
      <c r="A153" t="str">
        <f>"Norman"</f>
        <v>Norman</v>
      </c>
      <c r="B153">
        <v>0</v>
      </c>
      <c r="D153">
        <v>1</v>
      </c>
      <c r="E153">
        <v>27</v>
      </c>
      <c r="F153" s="1">
        <v>42446</v>
      </c>
      <c r="G153" s="1">
        <v>42452</v>
      </c>
      <c r="H153">
        <v>9</v>
      </c>
      <c r="I153">
        <v>64</v>
      </c>
      <c r="J153">
        <v>5</v>
      </c>
      <c r="K153">
        <v>35.362937899999999</v>
      </c>
      <c r="L153">
        <v>-97.236161600000003</v>
      </c>
      <c r="M153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153" s="5">
        <f>Table22[[#This Row],[Permit Approval Date]]-Table22[[#This Row],[Permit Submitted Date]]</f>
        <v>0</v>
      </c>
    </row>
    <row r="154" spans="1:14" hidden="1">
      <c r="A154" t="str">
        <f>"Norman"</f>
        <v>Norman</v>
      </c>
      <c r="B154">
        <v>0</v>
      </c>
      <c r="D154">
        <v>1</v>
      </c>
      <c r="E154">
        <v>27</v>
      </c>
      <c r="F154" s="1">
        <v>42453</v>
      </c>
      <c r="G154" s="1">
        <v>42453</v>
      </c>
      <c r="H154">
        <v>10</v>
      </c>
      <c r="I154">
        <v>89.5</v>
      </c>
      <c r="J154">
        <v>0</v>
      </c>
      <c r="K154">
        <v>35.902937899999998</v>
      </c>
      <c r="L154">
        <v>-97.716161600000007</v>
      </c>
      <c r="M154" s="5">
        <f>ACOS(COS(RADIANS(90-$P$2)) *COS(RADIANS(90-Table22510[[#This Row],[Latitude]])) +SIN(RADIANS(90-$P$2)) *SIN(RADIANS(90-Table22510[[#This Row],[Latitude]])) *COS(RADIANS($Q$2-Table22510[[#This Row],[Longitude]]))) *3958.756</f>
        <v>50.476576746280514</v>
      </c>
      <c r="N154" s="5">
        <f>Table22[[#This Row],[Permit Approval Date]]-Table22[[#This Row],[Permit Submitted Date]]</f>
        <v>0</v>
      </c>
    </row>
    <row r="155" spans="1:14" hidden="1">
      <c r="A155" t="str">
        <f>"Norman"</f>
        <v>Norman</v>
      </c>
      <c r="B155">
        <v>0</v>
      </c>
      <c r="D155">
        <v>1</v>
      </c>
      <c r="E155">
        <v>27</v>
      </c>
      <c r="F155" s="1">
        <v>42466</v>
      </c>
      <c r="G155" s="1">
        <v>42466</v>
      </c>
      <c r="H155">
        <v>6</v>
      </c>
      <c r="I155">
        <v>49.5</v>
      </c>
      <c r="J155">
        <v>0</v>
      </c>
      <c r="K155">
        <v>35.202937899999995</v>
      </c>
      <c r="L155">
        <v>-97.206161600000001</v>
      </c>
      <c r="M155" s="5">
        <f>ACOS(COS(RADIANS(90-$P$2)) *COS(RADIANS(90-Table22510[[#This Row],[Latitude]])) +SIN(RADIANS(90-$P$2)) *SIN(RADIANS(90-Table22510[[#This Row],[Latitude]])) *COS(RADIANS($Q$2-Table22510[[#This Row],[Longitude]]))) *3958.756</f>
        <v>13.577014277156541</v>
      </c>
      <c r="N155" s="5">
        <f>Table22[[#This Row],[Permit Approval Date]]-Table22[[#This Row],[Permit Submitted Date]]</f>
        <v>0</v>
      </c>
    </row>
    <row r="156" spans="1:14" hidden="1">
      <c r="A156" t="str">
        <f>"Norman"</f>
        <v>Norman</v>
      </c>
      <c r="B156">
        <v>0</v>
      </c>
      <c r="D156">
        <v>1</v>
      </c>
      <c r="E156">
        <v>27</v>
      </c>
      <c r="F156" s="1">
        <v>42485</v>
      </c>
      <c r="G156" s="1">
        <v>42485</v>
      </c>
      <c r="H156">
        <v>8</v>
      </c>
      <c r="I156">
        <v>80</v>
      </c>
      <c r="J156">
        <v>0</v>
      </c>
      <c r="K156">
        <v>35.902937899999998</v>
      </c>
      <c r="L156">
        <v>-97.716161600000007</v>
      </c>
      <c r="M156" s="5">
        <f>ACOS(COS(RADIANS(90-$P$2)) *COS(RADIANS(90-Table22510[[#This Row],[Latitude]])) +SIN(RADIANS(90-$P$2)) *SIN(RADIANS(90-Table22510[[#This Row],[Latitude]])) *COS(RADIANS($Q$2-Table22510[[#This Row],[Longitude]]))) *3958.756</f>
        <v>50.476576746280514</v>
      </c>
      <c r="N156" s="5">
        <f>Table22[[#This Row],[Permit Approval Date]]-Table22[[#This Row],[Permit Submitted Date]]</f>
        <v>0</v>
      </c>
    </row>
    <row r="157" spans="1:14" hidden="1">
      <c r="A157" t="str">
        <f>"Norman"</f>
        <v>Norman</v>
      </c>
      <c r="B157">
        <v>0</v>
      </c>
      <c r="D157">
        <v>1</v>
      </c>
      <c r="E157">
        <v>27</v>
      </c>
      <c r="F157" s="1">
        <v>42486</v>
      </c>
      <c r="G157" s="1">
        <v>42489</v>
      </c>
      <c r="H157">
        <v>8</v>
      </c>
      <c r="I157">
        <v>80</v>
      </c>
      <c r="J157">
        <v>0</v>
      </c>
      <c r="K157">
        <v>35.032937899999993</v>
      </c>
      <c r="L157">
        <v>-97.296161600000005</v>
      </c>
      <c r="M157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157" s="5">
        <f>Table22[[#This Row],[Permit Approval Date]]-Table22[[#This Row],[Permit Submitted Date]]</f>
        <v>6</v>
      </c>
    </row>
    <row r="158" spans="1:14" hidden="1">
      <c r="A158" t="str">
        <f>"Norman"</f>
        <v>Norman</v>
      </c>
      <c r="B158">
        <v>0</v>
      </c>
      <c r="D158">
        <v>1</v>
      </c>
      <c r="E158">
        <v>27</v>
      </c>
      <c r="F158" s="1">
        <v>42488</v>
      </c>
      <c r="G158" s="1">
        <v>42488</v>
      </c>
      <c r="H158">
        <v>10</v>
      </c>
      <c r="I158">
        <v>86</v>
      </c>
      <c r="J158">
        <v>0</v>
      </c>
      <c r="K158">
        <v>35.552937899999996</v>
      </c>
      <c r="L158">
        <v>-97.046161600000005</v>
      </c>
      <c r="M158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158" s="5">
        <f>Table22[[#This Row],[Permit Approval Date]]-Table22[[#This Row],[Permit Submitted Date]]</f>
        <v>4</v>
      </c>
    </row>
    <row r="159" spans="1:14" hidden="1">
      <c r="A159" t="str">
        <f>"Norman"</f>
        <v>Norman</v>
      </c>
      <c r="B159">
        <v>0</v>
      </c>
      <c r="D159">
        <v>1</v>
      </c>
      <c r="E159">
        <v>27</v>
      </c>
      <c r="F159" s="1">
        <v>42495</v>
      </c>
      <c r="G159" s="1">
        <v>42495</v>
      </c>
      <c r="H159">
        <v>18</v>
      </c>
      <c r="I159">
        <v>151.5</v>
      </c>
      <c r="J159">
        <v>0</v>
      </c>
      <c r="K159">
        <v>35.772937899999995</v>
      </c>
      <c r="L159">
        <v>-97.106161600000007</v>
      </c>
      <c r="M159" s="5">
        <f>ACOS(COS(RADIANS(90-$P$2)) *COS(RADIANS(90-Table22510[[#This Row],[Latitude]])) +SIN(RADIANS(90-$P$2)) *SIN(RADIANS(90-Table22510[[#This Row],[Latitude]])) *COS(RADIANS($Q$2-Table22510[[#This Row],[Longitude]]))) *3958.756</f>
        <v>43.599087585857838</v>
      </c>
      <c r="N159" s="5">
        <f>Table22[[#This Row],[Permit Approval Date]]-Table22[[#This Row],[Permit Submitted Date]]</f>
        <v>4</v>
      </c>
    </row>
    <row r="160" spans="1:14" hidden="1">
      <c r="A160" t="str">
        <f>"Norman"</f>
        <v>Norman</v>
      </c>
      <c r="B160">
        <v>0</v>
      </c>
      <c r="D160">
        <v>1</v>
      </c>
      <c r="E160">
        <v>27</v>
      </c>
      <c r="F160" s="1">
        <v>42515</v>
      </c>
      <c r="G160" s="1">
        <v>42515</v>
      </c>
      <c r="H160">
        <v>5</v>
      </c>
      <c r="I160">
        <v>44</v>
      </c>
      <c r="J160">
        <v>0</v>
      </c>
      <c r="K160">
        <v>34.962937899999993</v>
      </c>
      <c r="L160">
        <v>-97.966161600000007</v>
      </c>
      <c r="M160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160" s="5">
        <f>Table22[[#This Row],[Permit Approval Date]]-Table22[[#This Row],[Permit Submitted Date]]</f>
        <v>14</v>
      </c>
    </row>
    <row r="161" spans="1:14" hidden="1">
      <c r="A161" t="str">
        <f>"Norman"</f>
        <v>Norman</v>
      </c>
      <c r="B161">
        <v>0</v>
      </c>
      <c r="D161">
        <v>1</v>
      </c>
      <c r="E161">
        <v>27</v>
      </c>
      <c r="F161" s="1">
        <v>42516</v>
      </c>
      <c r="G161" s="1">
        <v>42522</v>
      </c>
      <c r="H161">
        <v>12</v>
      </c>
      <c r="I161">
        <v>90.5</v>
      </c>
      <c r="J161">
        <v>3</v>
      </c>
      <c r="K161">
        <v>35.032937899999993</v>
      </c>
      <c r="L161">
        <v>-97.356161600000007</v>
      </c>
      <c r="M161" s="5">
        <f>ACOS(COS(RADIANS(90-$P$2)) *COS(RADIANS(90-Table22510[[#This Row],[Latitude]])) +SIN(RADIANS(90-$P$2)) *SIN(RADIANS(90-Table22510[[#This Row],[Latitude]])) *COS(RADIANS($Q$2-Table22510[[#This Row],[Longitude]]))) *3958.756</f>
        <v>13.008804681234098</v>
      </c>
      <c r="N161" s="5">
        <f>Table22[[#This Row],[Permit Approval Date]]-Table22[[#This Row],[Permit Submitted Date]]</f>
        <v>4</v>
      </c>
    </row>
    <row r="162" spans="1:14" hidden="1">
      <c r="A162" t="str">
        <f>"Norman"</f>
        <v>Norman</v>
      </c>
      <c r="B162">
        <v>0</v>
      </c>
      <c r="D162">
        <v>2</v>
      </c>
      <c r="E162">
        <v>27</v>
      </c>
      <c r="F162" s="1">
        <v>42538</v>
      </c>
      <c r="G162" s="1">
        <v>42538</v>
      </c>
      <c r="H162">
        <v>4</v>
      </c>
      <c r="I162">
        <v>35</v>
      </c>
      <c r="J162">
        <v>0</v>
      </c>
      <c r="K162">
        <v>35.662937899999996</v>
      </c>
      <c r="L162">
        <v>-97.076161600000006</v>
      </c>
      <c r="M162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162" s="5">
        <f>Table22[[#This Row],[Permit Approval Date]]-Table22[[#This Row],[Permit Submitted Date]]</f>
        <v>15</v>
      </c>
    </row>
    <row r="163" spans="1:14" hidden="1">
      <c r="A163" t="str">
        <f>"Norman"</f>
        <v>Norman</v>
      </c>
      <c r="B163">
        <v>0</v>
      </c>
      <c r="C163">
        <v>1</v>
      </c>
      <c r="D163">
        <v>1</v>
      </c>
      <c r="E163">
        <v>27</v>
      </c>
      <c r="F163" s="1">
        <v>42542</v>
      </c>
      <c r="G163" s="1">
        <v>42542</v>
      </c>
      <c r="H163">
        <v>8</v>
      </c>
      <c r="I163">
        <v>52.5</v>
      </c>
      <c r="J163">
        <v>19</v>
      </c>
      <c r="K163">
        <v>36.052937899999996</v>
      </c>
      <c r="L163">
        <v>-97.626161600000003</v>
      </c>
      <c r="M163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163" s="5">
        <f>Table22[[#This Row],[Permit Approval Date]]-Table22[[#This Row],[Permit Submitted Date]]</f>
        <v>0</v>
      </c>
    </row>
    <row r="164" spans="1:14" hidden="1">
      <c r="A164" t="str">
        <f>"Norman"</f>
        <v>Norman</v>
      </c>
      <c r="B164">
        <v>0</v>
      </c>
      <c r="D164">
        <v>1</v>
      </c>
      <c r="E164">
        <v>27</v>
      </c>
      <c r="F164" s="1">
        <v>42559</v>
      </c>
      <c r="G164" s="1">
        <v>42559</v>
      </c>
      <c r="H164">
        <v>6</v>
      </c>
      <c r="I164">
        <v>32</v>
      </c>
      <c r="J164">
        <v>0</v>
      </c>
      <c r="K164">
        <v>35.662937899999996</v>
      </c>
      <c r="L164">
        <v>-97.076161600000006</v>
      </c>
      <c r="M164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164" s="5">
        <f>Table22[[#This Row],[Permit Approval Date]]-Table22[[#This Row],[Permit Submitted Date]]</f>
        <v>6</v>
      </c>
    </row>
    <row r="165" spans="1:14" hidden="1">
      <c r="A165" t="str">
        <f>"Norman"</f>
        <v>Norman</v>
      </c>
      <c r="B165">
        <v>0</v>
      </c>
      <c r="D165">
        <v>1</v>
      </c>
      <c r="E165">
        <v>27</v>
      </c>
      <c r="F165" s="1">
        <v>42598</v>
      </c>
      <c r="G165" s="1">
        <v>42606</v>
      </c>
      <c r="H165">
        <v>6</v>
      </c>
      <c r="I165">
        <v>45.07</v>
      </c>
      <c r="J165">
        <v>0</v>
      </c>
      <c r="K165">
        <v>35.312937899999994</v>
      </c>
      <c r="L165">
        <v>-97.116161599999998</v>
      </c>
      <c r="M165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165" s="5">
        <f>Table22[[#This Row],[Permit Approval Date]]-Table22[[#This Row],[Permit Submitted Date]]</f>
        <v>6</v>
      </c>
    </row>
    <row r="166" spans="1:14" hidden="1">
      <c r="A166" t="str">
        <f>"Norman"</f>
        <v>Norman</v>
      </c>
      <c r="B166">
        <v>0</v>
      </c>
      <c r="D166">
        <v>1</v>
      </c>
      <c r="E166">
        <v>27</v>
      </c>
      <c r="F166" s="1">
        <v>42640</v>
      </c>
      <c r="G166" s="1">
        <v>42650</v>
      </c>
      <c r="H166">
        <v>8</v>
      </c>
      <c r="I166">
        <v>60.050000000000004</v>
      </c>
      <c r="J166">
        <v>0</v>
      </c>
      <c r="K166">
        <v>35.162937899999996</v>
      </c>
      <c r="L166">
        <v>-96.9261616</v>
      </c>
      <c r="M166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166" s="5">
        <f>Table22[[#This Row],[Permit Approval Date]]-Table22[[#This Row],[Permit Submitted Date]]</f>
        <v>9</v>
      </c>
    </row>
    <row r="167" spans="1:14" hidden="1">
      <c r="A167" t="str">
        <f>"Norman"</f>
        <v>Norman</v>
      </c>
      <c r="B167">
        <v>0</v>
      </c>
      <c r="D167">
        <v>1</v>
      </c>
      <c r="E167">
        <v>27</v>
      </c>
      <c r="F167" s="1">
        <v>42647</v>
      </c>
      <c r="G167" s="1">
        <v>42647</v>
      </c>
      <c r="H167">
        <v>4</v>
      </c>
      <c r="I167">
        <v>38.159999999999997</v>
      </c>
      <c r="J167">
        <v>0</v>
      </c>
      <c r="K167">
        <v>36.452937899999995</v>
      </c>
      <c r="L167">
        <v>-97.7861616</v>
      </c>
      <c r="M167" s="5">
        <f>ACOS(COS(RADIANS(90-$P$2)) *COS(RADIANS(90-Table22510[[#This Row],[Latitude]])) +SIN(RADIANS(90-$P$2)) *SIN(RADIANS(90-Table22510[[#This Row],[Latitude]])) *COS(RADIANS($Q$2-Table22510[[#This Row],[Longitude]]))) *3958.756</f>
        <v>88.224846694032422</v>
      </c>
      <c r="N167" s="5">
        <f>Table22[[#This Row],[Permit Approval Date]]-Table22[[#This Row],[Permit Submitted Date]]</f>
        <v>0</v>
      </c>
    </row>
    <row r="168" spans="1:14" hidden="1">
      <c r="A168" t="str">
        <f>"Norman"</f>
        <v>Norman</v>
      </c>
      <c r="B168">
        <v>0</v>
      </c>
      <c r="D168">
        <v>1</v>
      </c>
      <c r="E168">
        <v>27</v>
      </c>
      <c r="F168" s="1">
        <v>42655</v>
      </c>
      <c r="G168" s="1">
        <v>42667</v>
      </c>
      <c r="H168">
        <v>9</v>
      </c>
      <c r="I168">
        <v>70.39</v>
      </c>
      <c r="J168">
        <v>0</v>
      </c>
      <c r="K168">
        <v>35.602937899999993</v>
      </c>
      <c r="L168">
        <v>-97.686161600000005</v>
      </c>
      <c r="M168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168" s="5">
        <f>Table22[[#This Row],[Permit Approval Date]]-Table22[[#This Row],[Permit Submitted Date]]</f>
        <v>0</v>
      </c>
    </row>
    <row r="169" spans="1:14" hidden="1">
      <c r="A169" t="str">
        <f>"Norman"</f>
        <v>Norman</v>
      </c>
      <c r="B169">
        <v>0</v>
      </c>
      <c r="D169">
        <v>2</v>
      </c>
      <c r="E169">
        <v>27</v>
      </c>
      <c r="F169" s="1">
        <v>42661</v>
      </c>
      <c r="G169" s="1">
        <v>42670</v>
      </c>
      <c r="H169">
        <v>7</v>
      </c>
      <c r="I169">
        <v>39.9</v>
      </c>
      <c r="J169">
        <v>0</v>
      </c>
      <c r="K169">
        <v>35.212937899999993</v>
      </c>
      <c r="L169">
        <v>-97.576161600000006</v>
      </c>
      <c r="M169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169" s="5">
        <f>Table22[[#This Row],[Permit Approval Date]]-Table22[[#This Row],[Permit Submitted Date]]</f>
        <v>0</v>
      </c>
    </row>
    <row r="170" spans="1:14" hidden="1">
      <c r="A170" t="str">
        <f>"Norman"</f>
        <v>Norman</v>
      </c>
      <c r="B170">
        <v>0</v>
      </c>
      <c r="D170">
        <v>1</v>
      </c>
      <c r="E170">
        <v>27</v>
      </c>
      <c r="F170" s="1">
        <v>42671</v>
      </c>
      <c r="G170" s="1">
        <v>42671</v>
      </c>
      <c r="H170">
        <v>6</v>
      </c>
      <c r="I170">
        <v>46.42</v>
      </c>
      <c r="J170">
        <v>0</v>
      </c>
      <c r="K170">
        <v>34.932937899999999</v>
      </c>
      <c r="L170">
        <v>-96.396161599999999</v>
      </c>
      <c r="M170" s="5">
        <f>ACOS(COS(RADIANS(90-$P$2)) *COS(RADIANS(90-Table22510[[#This Row],[Latitude]])) +SIN(RADIANS(90-$P$2)) *SIN(RADIANS(90-Table22510[[#This Row],[Latitude]])) *COS(RADIANS($Q$2-Table22510[[#This Row],[Longitude]]))) *3958.756</f>
        <v>62.328353087971003</v>
      </c>
      <c r="N170" s="5">
        <f>Table22[[#This Row],[Permit Approval Date]]-Table22[[#This Row],[Permit Submitted Date]]</f>
        <v>1</v>
      </c>
    </row>
    <row r="171" spans="1:14" hidden="1">
      <c r="A171" t="str">
        <f>"Norman"</f>
        <v>Norman</v>
      </c>
      <c r="B171">
        <v>0</v>
      </c>
      <c r="D171">
        <v>1</v>
      </c>
      <c r="E171">
        <v>27</v>
      </c>
      <c r="F171" s="1">
        <v>42691</v>
      </c>
      <c r="G171" s="1">
        <v>42691</v>
      </c>
      <c r="H171">
        <v>4</v>
      </c>
      <c r="I171">
        <v>28.98</v>
      </c>
      <c r="J171">
        <v>0</v>
      </c>
      <c r="K171">
        <v>34.962937899999993</v>
      </c>
      <c r="L171">
        <v>-97.966161600000007</v>
      </c>
      <c r="M171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171" s="5">
        <f>Table22[[#This Row],[Permit Approval Date]]-Table22[[#This Row],[Permit Submitted Date]]</f>
        <v>3</v>
      </c>
    </row>
    <row r="172" spans="1:14" hidden="1">
      <c r="A172" t="str">
        <f>"Norman"</f>
        <v>Norman</v>
      </c>
      <c r="B172">
        <v>0</v>
      </c>
      <c r="D172">
        <v>1</v>
      </c>
      <c r="E172">
        <v>27</v>
      </c>
      <c r="F172" s="1">
        <v>42710</v>
      </c>
      <c r="G172" s="1">
        <v>42713</v>
      </c>
      <c r="H172">
        <v>10</v>
      </c>
      <c r="I172">
        <v>59.65</v>
      </c>
      <c r="J172">
        <v>0</v>
      </c>
      <c r="K172">
        <v>35.332937899999997</v>
      </c>
      <c r="L172">
        <v>-97.326161600000006</v>
      </c>
      <c r="M172" s="5">
        <f>ACOS(COS(RADIANS(90-$P$2)) *COS(RADIANS(90-Table22510[[#This Row],[Latitude]])) +SIN(RADIANS(90-$P$2)) *SIN(RADIANS(90-Table22510[[#This Row],[Latitude]])) *COS(RADIANS($Q$2-Table22510[[#This Row],[Longitude]]))) *3958.756</f>
        <v>11.09110584816289</v>
      </c>
      <c r="N172" s="5">
        <f>Table22[[#This Row],[Permit Approval Date]]-Table22[[#This Row],[Permit Submitted Date]]</f>
        <v>3</v>
      </c>
    </row>
    <row r="173" spans="1:14" hidden="1">
      <c r="A173" t="str">
        <f>"Norman"</f>
        <v>Norman</v>
      </c>
      <c r="B173">
        <v>0</v>
      </c>
      <c r="D173">
        <v>1</v>
      </c>
      <c r="E173">
        <v>27</v>
      </c>
      <c r="F173" s="1">
        <v>42738</v>
      </c>
      <c r="G173" s="1">
        <v>42738</v>
      </c>
      <c r="H173">
        <v>4</v>
      </c>
      <c r="I173">
        <v>36.82</v>
      </c>
      <c r="J173">
        <v>0</v>
      </c>
      <c r="K173">
        <v>34.942937899999997</v>
      </c>
      <c r="L173">
        <v>-97.766161600000004</v>
      </c>
      <c r="M173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173" s="5">
        <f>Table22[[#This Row],[Permit Approval Date]]-Table22[[#This Row],[Permit Submitted Date]]</f>
        <v>1</v>
      </c>
    </row>
    <row r="174" spans="1:14" hidden="1">
      <c r="A174" t="str">
        <f>"Norman"</f>
        <v>Norman</v>
      </c>
      <c r="B174">
        <v>0</v>
      </c>
      <c r="D174">
        <v>1</v>
      </c>
      <c r="E174">
        <v>27</v>
      </c>
      <c r="F174" s="1">
        <v>42746</v>
      </c>
      <c r="G174" s="1">
        <v>42746</v>
      </c>
      <c r="H174">
        <v>11</v>
      </c>
      <c r="I174">
        <v>84.960000000000008</v>
      </c>
      <c r="J174">
        <v>0</v>
      </c>
      <c r="K174">
        <v>35.082937899999997</v>
      </c>
      <c r="L174">
        <v>-97.616161599999998</v>
      </c>
      <c r="M174" s="5">
        <f>ACOS(COS(RADIANS(90-$P$2)) *COS(RADIANS(90-Table22510[[#This Row],[Latitude]])) +SIN(RADIANS(90-$P$2)) *SIN(RADIANS(90-Table22510[[#This Row],[Latitude]])) *COS(RADIANS($Q$2-Table22510[[#This Row],[Longitude]]))) *3958.756</f>
        <v>12.811370472846091</v>
      </c>
      <c r="N174" s="5">
        <f>Table22[[#This Row],[Permit Approval Date]]-Table22[[#This Row],[Permit Submitted Date]]</f>
        <v>0</v>
      </c>
    </row>
    <row r="175" spans="1:14" hidden="1">
      <c r="A175" t="str">
        <f>"Norman"</f>
        <v>Norman</v>
      </c>
      <c r="B175">
        <v>0</v>
      </c>
      <c r="D175">
        <v>1</v>
      </c>
      <c r="E175">
        <v>27</v>
      </c>
      <c r="F175" s="1">
        <v>42753</v>
      </c>
      <c r="G175" s="1">
        <v>42753</v>
      </c>
      <c r="H175">
        <v>19</v>
      </c>
      <c r="I175">
        <v>124.76999999999998</v>
      </c>
      <c r="J175">
        <v>0</v>
      </c>
      <c r="K175">
        <v>35.232937899999996</v>
      </c>
      <c r="L175">
        <v>-97.006161599999999</v>
      </c>
      <c r="M17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75" s="5">
        <f>Table22[[#This Row],[Permit Approval Date]]-Table22[[#This Row],[Permit Submitted Date]]</f>
        <v>0</v>
      </c>
    </row>
    <row r="176" spans="1:14" hidden="1">
      <c r="A176" t="str">
        <f>"Norman"</f>
        <v>Norman</v>
      </c>
      <c r="B176">
        <v>0</v>
      </c>
      <c r="D176">
        <v>2</v>
      </c>
      <c r="E176">
        <v>27</v>
      </c>
      <c r="F176" s="1">
        <v>42756</v>
      </c>
      <c r="G176" s="1">
        <v>42759</v>
      </c>
      <c r="H176">
        <v>8</v>
      </c>
      <c r="I176">
        <v>61.12</v>
      </c>
      <c r="J176">
        <v>0</v>
      </c>
      <c r="K176">
        <v>35.362937899999999</v>
      </c>
      <c r="L176">
        <v>-97.236161600000003</v>
      </c>
      <c r="M176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176" s="5">
        <f>Table22[[#This Row],[Permit Approval Date]]-Table22[[#This Row],[Permit Submitted Date]]</f>
        <v>8</v>
      </c>
    </row>
    <row r="177" spans="1:14" hidden="1">
      <c r="A177" t="str">
        <f>"Norman"</f>
        <v>Norman</v>
      </c>
      <c r="B177">
        <v>0</v>
      </c>
      <c r="D177">
        <v>1</v>
      </c>
      <c r="E177">
        <v>27</v>
      </c>
      <c r="F177" s="1">
        <v>42762</v>
      </c>
      <c r="G177" s="1">
        <v>42762</v>
      </c>
      <c r="H177">
        <v>8</v>
      </c>
      <c r="I177">
        <v>59.400000000000006</v>
      </c>
      <c r="J177">
        <v>0</v>
      </c>
      <c r="K177">
        <v>34.902937899999998</v>
      </c>
      <c r="L177">
        <v>-97.886161600000008</v>
      </c>
      <c r="M177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177" s="5">
        <f>Table22[[#This Row],[Permit Approval Date]]-Table22[[#This Row],[Permit Submitted Date]]</f>
        <v>0</v>
      </c>
    </row>
    <row r="178" spans="1:14" hidden="1">
      <c r="A178" t="str">
        <f>"Norman"</f>
        <v>Norman</v>
      </c>
      <c r="B178">
        <v>0</v>
      </c>
      <c r="D178">
        <v>2</v>
      </c>
      <c r="E178">
        <v>27</v>
      </c>
      <c r="F178" s="1">
        <v>42765</v>
      </c>
      <c r="G178" s="1">
        <v>42765</v>
      </c>
      <c r="H178">
        <v>5</v>
      </c>
      <c r="I178">
        <v>43.61</v>
      </c>
      <c r="J178">
        <v>1.98</v>
      </c>
      <c r="K178">
        <v>34.962937899999993</v>
      </c>
      <c r="L178">
        <v>-97.966161600000007</v>
      </c>
      <c r="M178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178" s="5">
        <f>Table22[[#This Row],[Permit Approval Date]]-Table22[[#This Row],[Permit Submitted Date]]</f>
        <v>8</v>
      </c>
    </row>
    <row r="179" spans="1:14" hidden="1">
      <c r="A179" t="str">
        <f>"Norman"</f>
        <v>Norman</v>
      </c>
      <c r="B179">
        <v>0</v>
      </c>
      <c r="D179">
        <v>1</v>
      </c>
      <c r="E179">
        <v>27</v>
      </c>
      <c r="F179" s="1">
        <v>42780</v>
      </c>
      <c r="G179" s="1">
        <v>42780</v>
      </c>
      <c r="H179">
        <v>9</v>
      </c>
      <c r="I179">
        <v>78.849999999999994</v>
      </c>
      <c r="J179">
        <v>0</v>
      </c>
      <c r="K179">
        <v>35.472937899999998</v>
      </c>
      <c r="L179">
        <v>-97.026161599999995</v>
      </c>
      <c r="M179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179" s="5">
        <f>Table22[[#This Row],[Permit Approval Date]]-Table22[[#This Row],[Permit Submitted Date]]</f>
        <v>0</v>
      </c>
    </row>
    <row r="180" spans="1:14">
      <c r="A180" t="str">
        <f>"Norman"</f>
        <v>Norman</v>
      </c>
      <c r="B180">
        <v>1</v>
      </c>
      <c r="D180">
        <v>1</v>
      </c>
      <c r="E180">
        <v>27</v>
      </c>
      <c r="F180" s="1">
        <v>42793</v>
      </c>
      <c r="G180" s="1">
        <v>42794</v>
      </c>
      <c r="H180">
        <v>10</v>
      </c>
      <c r="I180">
        <v>70.989999999999995</v>
      </c>
      <c r="J180">
        <v>0</v>
      </c>
      <c r="K180">
        <v>35.150954999999996</v>
      </c>
      <c r="L180">
        <v>-97.421639999999996</v>
      </c>
      <c r="M180" s="5">
        <f>ACOS(COS(RADIANS(90-$P$2)) *COS(RADIANS(90-Table22510[[#This Row],[Latitude]])) +SIN(RADIANS(90-$P$2)) *SIN(RADIANS(90-Table22510[[#This Row],[Latitude]])) *COS(RADIANS($Q$2-Table22510[[#This Row],[Longitude]]))) *3958.756</f>
        <v>4.0609017812829054</v>
      </c>
      <c r="N180" s="5">
        <f>Table22[[#This Row],[Permit Approval Date]]-Table22[[#This Row],[Permit Submitted Date]]</f>
        <v>0</v>
      </c>
    </row>
    <row r="181" spans="1:14">
      <c r="A181" t="str">
        <f>"Norman"</f>
        <v>Norman</v>
      </c>
      <c r="B181">
        <v>1</v>
      </c>
      <c r="D181">
        <v>1</v>
      </c>
      <c r="E181">
        <v>27</v>
      </c>
      <c r="F181" s="1">
        <v>42803</v>
      </c>
      <c r="G181" s="1">
        <v>42828</v>
      </c>
      <c r="H181">
        <v>8</v>
      </c>
      <c r="I181">
        <v>65.83</v>
      </c>
      <c r="J181">
        <v>0</v>
      </c>
      <c r="K181">
        <v>35.260296100000005</v>
      </c>
      <c r="L181">
        <v>-96.546200200000015</v>
      </c>
      <c r="M181" s="5">
        <f>ACOS(COS(RADIANS(90-$P$2)) *COS(RADIANS(90-Table22510[[#This Row],[Latitude]])) +SIN(RADIANS(90-$P$2)) *SIN(RADIANS(90-Table22510[[#This Row],[Latitude]])) *COS(RADIANS($Q$2-Table22510[[#This Row],[Longitude]]))) *3958.756</f>
        <v>50.953960558140352</v>
      </c>
      <c r="N181" s="5">
        <f>Table22[[#This Row],[Permit Approval Date]]-Table22[[#This Row],[Permit Submitted Date]]</f>
        <v>0</v>
      </c>
    </row>
    <row r="182" spans="1:14">
      <c r="A182" t="str">
        <f>"Norman"</f>
        <v>Norman</v>
      </c>
      <c r="B182">
        <v>1</v>
      </c>
      <c r="C182">
        <v>1</v>
      </c>
      <c r="D182">
        <v>1</v>
      </c>
      <c r="E182">
        <v>27</v>
      </c>
      <c r="F182" s="1">
        <v>42810</v>
      </c>
      <c r="G182" s="1">
        <v>42815</v>
      </c>
      <c r="H182">
        <v>5</v>
      </c>
      <c r="I182">
        <v>20.63</v>
      </c>
      <c r="J182">
        <v>8.5499999999999989</v>
      </c>
      <c r="K182">
        <v>35.203924999999998</v>
      </c>
      <c r="L182">
        <v>-97.459214000000003</v>
      </c>
      <c r="M182" s="5">
        <f>ACOS(COS(RADIANS(90-$P$2)) *COS(RADIANS(90-Table22510[[#This Row],[Latitude]])) +SIN(RADIANS(90-$P$2)) *SIN(RADIANS(90-Table22510[[#This Row],[Latitude]])) *COS(RADIANS($Q$2-Table22510[[#This Row],[Longitude]]))) *3958.756</f>
        <v>0.72632740937908113</v>
      </c>
      <c r="N182" s="5">
        <f>Table22[[#This Row],[Permit Approval Date]]-Table22[[#This Row],[Permit Submitted Date]]</f>
        <v>0</v>
      </c>
    </row>
    <row r="183" spans="1:14" hidden="1">
      <c r="A183" t="str">
        <f>"Norman"</f>
        <v>Norman</v>
      </c>
      <c r="B183">
        <v>0</v>
      </c>
      <c r="D183">
        <v>1</v>
      </c>
      <c r="E183">
        <v>27</v>
      </c>
      <c r="F183" s="1">
        <v>42818</v>
      </c>
      <c r="G183" s="1">
        <v>42818</v>
      </c>
      <c r="H183">
        <v>4</v>
      </c>
      <c r="I183">
        <v>35.849999999999994</v>
      </c>
      <c r="J183">
        <v>0</v>
      </c>
      <c r="K183">
        <v>35.232937899999996</v>
      </c>
      <c r="L183">
        <v>-97.006161599999999</v>
      </c>
      <c r="M183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83" s="5">
        <f>Table22[[#This Row],[Permit Approval Date]]-Table22[[#This Row],[Permit Submitted Date]]</f>
        <v>6</v>
      </c>
    </row>
    <row r="184" spans="1:14">
      <c r="A184" t="str">
        <f>"Norman"</f>
        <v>Norman</v>
      </c>
      <c r="B184">
        <v>1</v>
      </c>
      <c r="D184">
        <v>1</v>
      </c>
      <c r="E184">
        <v>27</v>
      </c>
      <c r="F184" s="1">
        <v>42822</v>
      </c>
      <c r="G184" s="1">
        <v>42825</v>
      </c>
      <c r="H184">
        <v>4</v>
      </c>
      <c r="I184">
        <v>28.060000000000002</v>
      </c>
      <c r="J184">
        <v>0</v>
      </c>
      <c r="K184">
        <v>35.088142000000005</v>
      </c>
      <c r="L184">
        <v>-97.125610999999992</v>
      </c>
      <c r="M184" s="5">
        <f>ACOS(COS(RADIANS(90-$P$2)) *COS(RADIANS(90-Table22510[[#This Row],[Latitude]])) +SIN(RADIANS(90-$P$2)) *SIN(RADIANS(90-Table22510[[#This Row],[Latitude]])) *COS(RADIANS($Q$2-Table22510[[#This Row],[Longitude]]))) *3958.756</f>
        <v>19.881934317166429</v>
      </c>
      <c r="N184" s="5">
        <f>Table22[[#This Row],[Permit Approval Date]]-Table22[[#This Row],[Permit Submitted Date]]</f>
        <v>0</v>
      </c>
    </row>
    <row r="185" spans="1:14" hidden="1">
      <c r="A185" t="str">
        <f>"Norman"</f>
        <v>Norman</v>
      </c>
      <c r="B185">
        <v>0</v>
      </c>
      <c r="D185">
        <v>2</v>
      </c>
      <c r="E185">
        <v>27</v>
      </c>
      <c r="F185" s="1">
        <v>42823</v>
      </c>
      <c r="G185" s="1">
        <v>42831</v>
      </c>
      <c r="H185">
        <v>13</v>
      </c>
      <c r="I185">
        <v>79.789999999999992</v>
      </c>
      <c r="J185">
        <v>0</v>
      </c>
      <c r="K185">
        <v>35.032937899999993</v>
      </c>
      <c r="L185">
        <v>-97.296161600000005</v>
      </c>
      <c r="M185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185" s="5">
        <f>Table22[[#This Row],[Permit Approval Date]]-Table22[[#This Row],[Permit Submitted Date]]</f>
        <v>7</v>
      </c>
    </row>
    <row r="186" spans="1:14" hidden="1">
      <c r="A186" t="str">
        <f>"Norman"</f>
        <v>Norman</v>
      </c>
      <c r="B186">
        <v>0</v>
      </c>
      <c r="D186">
        <v>2</v>
      </c>
      <c r="E186">
        <v>27</v>
      </c>
      <c r="F186" s="1">
        <v>42837</v>
      </c>
      <c r="G186" s="1">
        <v>42844</v>
      </c>
      <c r="H186">
        <v>4</v>
      </c>
      <c r="I186">
        <v>45.900000000000006</v>
      </c>
      <c r="J186">
        <v>0</v>
      </c>
      <c r="K186">
        <v>35.242937899999994</v>
      </c>
      <c r="L186">
        <v>-97.636161600000008</v>
      </c>
      <c r="M186" s="5">
        <f>ACOS(COS(RADIANS(90-$P$2)) *COS(RADIANS(90-Table22510[[#This Row],[Latitude]])) +SIN(RADIANS(90-$P$2)) *SIN(RADIANS(90-Table22510[[#This Row],[Latitude]])) *COS(RADIANS($Q$2-Table22510[[#This Row],[Longitude]]))) *3958.756</f>
        <v>10.997307585302561</v>
      </c>
      <c r="N186" s="5">
        <f>Table22[[#This Row],[Permit Approval Date]]-Table22[[#This Row],[Permit Submitted Date]]</f>
        <v>0</v>
      </c>
    </row>
    <row r="187" spans="1:14" hidden="1">
      <c r="A187" t="str">
        <f>"Norman"</f>
        <v>Norman</v>
      </c>
      <c r="B187">
        <v>0</v>
      </c>
      <c r="D187">
        <v>1</v>
      </c>
      <c r="E187">
        <v>27</v>
      </c>
      <c r="F187" s="1">
        <v>42850</v>
      </c>
      <c r="G187" s="1">
        <v>42850</v>
      </c>
      <c r="H187">
        <v>4</v>
      </c>
      <c r="I187">
        <v>35.799999999999997</v>
      </c>
      <c r="J187">
        <v>0</v>
      </c>
      <c r="K187">
        <v>35.232937899999996</v>
      </c>
      <c r="L187">
        <v>-97.006161599999999</v>
      </c>
      <c r="M187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87" s="5">
        <f>Table22[[#This Row],[Permit Approval Date]]-Table22[[#This Row],[Permit Submitted Date]]</f>
        <v>6</v>
      </c>
    </row>
    <row r="188" spans="1:14" hidden="1">
      <c r="A188" t="str">
        <f>"Norman"</f>
        <v>Norman</v>
      </c>
      <c r="B188">
        <v>0</v>
      </c>
      <c r="D188">
        <v>2</v>
      </c>
      <c r="E188">
        <v>27</v>
      </c>
      <c r="F188" s="1">
        <v>42853</v>
      </c>
      <c r="G188" s="1">
        <v>42853</v>
      </c>
      <c r="H188">
        <v>5</v>
      </c>
      <c r="I188">
        <v>46.07</v>
      </c>
      <c r="J188">
        <v>0</v>
      </c>
      <c r="K188">
        <v>35.232937899999996</v>
      </c>
      <c r="L188">
        <v>-97.006161599999999</v>
      </c>
      <c r="M188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88" s="5">
        <f>Table22[[#This Row],[Permit Approval Date]]-Table22[[#This Row],[Permit Submitted Date]]</f>
        <v>0</v>
      </c>
    </row>
    <row r="189" spans="1:14" hidden="1">
      <c r="A189" t="str">
        <f>"Norman"</f>
        <v>Norman</v>
      </c>
      <c r="B189">
        <v>0</v>
      </c>
      <c r="D189">
        <v>1</v>
      </c>
      <c r="E189">
        <v>27</v>
      </c>
      <c r="F189" s="1">
        <v>42870</v>
      </c>
      <c r="G189" s="1">
        <v>42870</v>
      </c>
      <c r="H189">
        <v>7</v>
      </c>
      <c r="I189">
        <v>66.88000000000001</v>
      </c>
      <c r="J189">
        <v>0</v>
      </c>
      <c r="K189">
        <v>35.572937899999999</v>
      </c>
      <c r="L189">
        <v>-97.996161600000008</v>
      </c>
      <c r="M189" s="5">
        <f>ACOS(COS(RADIANS(90-$P$2)) *COS(RADIANS(90-Table22510[[#This Row],[Latitude]])) +SIN(RADIANS(90-$P$2)) *SIN(RADIANS(90-Table22510[[#This Row],[Latitude]])) *COS(RADIANS($Q$2-Table22510[[#This Row],[Longitude]]))) *3958.756</f>
        <v>40.00853893941273</v>
      </c>
      <c r="N189" s="5">
        <f>Table22[[#This Row],[Permit Approval Date]]-Table22[[#This Row],[Permit Submitted Date]]</f>
        <v>7</v>
      </c>
    </row>
    <row r="190" spans="1:14" hidden="1">
      <c r="A190" t="str">
        <f>"Norman"</f>
        <v>Norman</v>
      </c>
      <c r="B190">
        <v>0</v>
      </c>
      <c r="D190">
        <v>1</v>
      </c>
      <c r="E190">
        <v>27</v>
      </c>
      <c r="F190" s="1">
        <v>42892</v>
      </c>
      <c r="G190" s="1">
        <v>42892</v>
      </c>
      <c r="H190">
        <v>5</v>
      </c>
      <c r="I190">
        <v>52.56</v>
      </c>
      <c r="J190">
        <v>0</v>
      </c>
      <c r="K190">
        <v>35.232937899999996</v>
      </c>
      <c r="L190">
        <v>-97.006161599999999</v>
      </c>
      <c r="M19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90" s="5">
        <f>Table22[[#This Row],[Permit Approval Date]]-Table22[[#This Row],[Permit Submitted Date]]</f>
        <v>0</v>
      </c>
    </row>
    <row r="191" spans="1:14">
      <c r="A191" t="str">
        <f>"Norman"</f>
        <v>Norman</v>
      </c>
      <c r="B191">
        <v>1</v>
      </c>
      <c r="D191">
        <v>1</v>
      </c>
      <c r="E191">
        <v>27</v>
      </c>
      <c r="F191" s="1">
        <v>42895</v>
      </c>
      <c r="G191" s="1">
        <v>42909</v>
      </c>
      <c r="H191">
        <v>11</v>
      </c>
      <c r="I191">
        <v>97.87</v>
      </c>
      <c r="J191">
        <v>0</v>
      </c>
      <c r="K191">
        <v>35.232937899999996</v>
      </c>
      <c r="L191">
        <v>-97.006161599999999</v>
      </c>
      <c r="M191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91" s="5">
        <f>Table22[[#This Row],[Permit Approval Date]]-Table22[[#This Row],[Permit Submitted Date]]</f>
        <v>6</v>
      </c>
    </row>
    <row r="192" spans="1:14">
      <c r="A192" t="str">
        <f>"Norman"</f>
        <v>Norman</v>
      </c>
      <c r="B192">
        <v>1</v>
      </c>
      <c r="D192">
        <v>1</v>
      </c>
      <c r="E192">
        <v>27</v>
      </c>
      <c r="F192" s="1">
        <v>42895</v>
      </c>
      <c r="G192" s="1">
        <v>42909</v>
      </c>
      <c r="H192">
        <v>11</v>
      </c>
      <c r="I192">
        <v>97.86999999999999</v>
      </c>
      <c r="J192">
        <v>0</v>
      </c>
      <c r="K192">
        <v>35.232937899999996</v>
      </c>
      <c r="L192">
        <v>-97.006161599999999</v>
      </c>
      <c r="M19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192" s="5">
        <f>Table22[[#This Row],[Permit Approval Date]]-Table22[[#This Row],[Permit Submitted Date]]</f>
        <v>0</v>
      </c>
    </row>
    <row r="193" spans="1:14">
      <c r="A193" t="str">
        <f>"Norman"</f>
        <v>Norman</v>
      </c>
      <c r="B193">
        <v>1</v>
      </c>
      <c r="D193">
        <v>1</v>
      </c>
      <c r="E193">
        <v>27</v>
      </c>
      <c r="F193" s="1">
        <v>42947</v>
      </c>
      <c r="G193" s="1">
        <v>42954</v>
      </c>
      <c r="H193">
        <v>10</v>
      </c>
      <c r="I193">
        <v>53.65</v>
      </c>
      <c r="J193">
        <v>0</v>
      </c>
      <c r="K193">
        <v>34.673925000000004</v>
      </c>
      <c r="L193">
        <v>-97.219213999999994</v>
      </c>
      <c r="M193" s="5">
        <f>ACOS(COS(RADIANS(90-$P$2)) *COS(RADIANS(90-Table22510[[#This Row],[Latitude]])) +SIN(RADIANS(90-$P$2)) *SIN(RADIANS(90-Table22510[[#This Row],[Latitude]])) *COS(RADIANS($Q$2-Table22510[[#This Row],[Longitude]]))) *3958.756</f>
        <v>38.958310206561471</v>
      </c>
      <c r="N193" s="5">
        <f>Table22[[#This Row],[Permit Approval Date]]-Table22[[#This Row],[Permit Submitted Date]]</f>
        <v>6</v>
      </c>
    </row>
    <row r="194" spans="1:14">
      <c r="A194" t="str">
        <f>"Norman"</f>
        <v>Norman</v>
      </c>
      <c r="B194">
        <v>1</v>
      </c>
      <c r="C194">
        <v>1</v>
      </c>
      <c r="D194">
        <v>1</v>
      </c>
      <c r="E194">
        <v>27</v>
      </c>
      <c r="F194" s="1">
        <v>42947</v>
      </c>
      <c r="G194" s="1">
        <v>42947</v>
      </c>
      <c r="H194">
        <v>7</v>
      </c>
      <c r="I194">
        <v>38.909999999999997</v>
      </c>
      <c r="J194">
        <v>10.74</v>
      </c>
      <c r="K194">
        <v>35.153925000000001</v>
      </c>
      <c r="L194">
        <v>-97.259214</v>
      </c>
      <c r="M194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194" s="5">
        <f>Table22[[#This Row],[Permit Approval Date]]-Table22[[#This Row],[Permit Submitted Date]]</f>
        <v>6</v>
      </c>
    </row>
    <row r="195" spans="1:14">
      <c r="A195" t="str">
        <f>"Norman"</f>
        <v>Norman</v>
      </c>
      <c r="B195">
        <v>1</v>
      </c>
      <c r="D195">
        <v>2</v>
      </c>
      <c r="E195">
        <v>27</v>
      </c>
      <c r="F195" s="1">
        <v>42948</v>
      </c>
      <c r="G195" s="1">
        <v>42949</v>
      </c>
      <c r="H195">
        <v>14</v>
      </c>
      <c r="I195">
        <v>109.27</v>
      </c>
      <c r="J195">
        <v>2.1800000000000002</v>
      </c>
      <c r="K195">
        <v>35.310557000000003</v>
      </c>
      <c r="L195">
        <v>-97.71018140000001</v>
      </c>
      <c r="M195" s="5">
        <f>ACOS(COS(RADIANS(90-$P$2)) *COS(RADIANS(90-Table22510[[#This Row],[Latitude]])) +SIN(RADIANS(90-$P$2)) *SIN(RADIANS(90-Table22510[[#This Row],[Latitude]])) *COS(RADIANS($Q$2-Table22510[[#This Row],[Longitude]]))) *3958.756</f>
        <v>16.529734858429485</v>
      </c>
      <c r="N195" s="5">
        <f>Table22[[#This Row],[Permit Approval Date]]-Table22[[#This Row],[Permit Submitted Date]]</f>
        <v>10</v>
      </c>
    </row>
    <row r="196" spans="1:14" hidden="1">
      <c r="A196" t="str">
        <f>"Norman"</f>
        <v>Norman</v>
      </c>
      <c r="B196">
        <v>0</v>
      </c>
      <c r="D196">
        <v>2</v>
      </c>
      <c r="E196">
        <v>27</v>
      </c>
      <c r="F196" s="1">
        <v>42950</v>
      </c>
      <c r="G196" s="1">
        <v>42950</v>
      </c>
      <c r="H196">
        <v>4</v>
      </c>
      <c r="I196">
        <v>35.099999999999994</v>
      </c>
      <c r="J196">
        <v>0</v>
      </c>
      <c r="K196">
        <v>36.262937899999997</v>
      </c>
      <c r="L196">
        <v>-97.766161600000004</v>
      </c>
      <c r="M196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196" s="5">
        <f>Table22[[#This Row],[Permit Approval Date]]-Table22[[#This Row],[Permit Submitted Date]]</f>
        <v>0</v>
      </c>
    </row>
    <row r="197" spans="1:14">
      <c r="A197" t="str">
        <f>"Norman"</f>
        <v>Norman</v>
      </c>
      <c r="B197">
        <v>1</v>
      </c>
      <c r="D197">
        <v>1</v>
      </c>
      <c r="E197">
        <v>27</v>
      </c>
      <c r="F197" s="1">
        <v>42955</v>
      </c>
      <c r="G197" s="1">
        <v>42969</v>
      </c>
      <c r="H197">
        <v>5</v>
      </c>
      <c r="I197">
        <v>52.25</v>
      </c>
      <c r="J197">
        <v>0</v>
      </c>
      <c r="K197">
        <v>34.958142000000002</v>
      </c>
      <c r="L197">
        <v>-97.245610999999997</v>
      </c>
      <c r="M197" s="5">
        <f>ACOS(COS(RADIANS(90-$P$2)) *COS(RADIANS(90-Table22510[[#This Row],[Latitude]])) +SIN(RADIANS(90-$P$2)) *SIN(RADIANS(90-Table22510[[#This Row],[Latitude]])) *COS(RADIANS($Q$2-Table22510[[#This Row],[Longitude]]))) *3958.756</f>
        <v>20.557428257570493</v>
      </c>
      <c r="N197" s="5">
        <f>Table22[[#This Row],[Permit Approval Date]]-Table22[[#This Row],[Permit Submitted Date]]</f>
        <v>0</v>
      </c>
    </row>
    <row r="198" spans="1:14" hidden="1">
      <c r="A198" t="str">
        <f>"Norman"</f>
        <v>Norman</v>
      </c>
      <c r="B198">
        <v>0</v>
      </c>
      <c r="D198">
        <v>1</v>
      </c>
      <c r="E198">
        <v>27</v>
      </c>
      <c r="F198" s="1">
        <v>42956</v>
      </c>
      <c r="G198" s="1">
        <v>42956</v>
      </c>
      <c r="H198">
        <v>8</v>
      </c>
      <c r="I198">
        <v>53.78</v>
      </c>
      <c r="J198">
        <v>0</v>
      </c>
      <c r="K198">
        <v>35.472937899999998</v>
      </c>
      <c r="L198">
        <v>-97.026161599999995</v>
      </c>
      <c r="M198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198" s="5">
        <f>Table22[[#This Row],[Permit Approval Date]]-Table22[[#This Row],[Permit Submitted Date]]</f>
        <v>0</v>
      </c>
    </row>
    <row r="199" spans="1:14">
      <c r="A199" t="str">
        <f>"Norman"</f>
        <v>Norman</v>
      </c>
      <c r="B199">
        <v>1</v>
      </c>
      <c r="D199">
        <v>1</v>
      </c>
      <c r="E199">
        <v>27</v>
      </c>
      <c r="F199" s="1">
        <v>42961</v>
      </c>
      <c r="G199" s="1">
        <v>42968</v>
      </c>
      <c r="H199">
        <v>9</v>
      </c>
      <c r="I199">
        <v>68.52000000000001</v>
      </c>
      <c r="J199">
        <v>0</v>
      </c>
      <c r="K199">
        <v>35.162937899999996</v>
      </c>
      <c r="L199">
        <v>-96.9261616</v>
      </c>
      <c r="M199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199" s="5">
        <f>Table22[[#This Row],[Permit Approval Date]]-Table22[[#This Row],[Permit Submitted Date]]</f>
        <v>2</v>
      </c>
    </row>
    <row r="200" spans="1:14">
      <c r="A200" t="str">
        <f>"Norman"</f>
        <v>Norman</v>
      </c>
      <c r="B200">
        <v>1</v>
      </c>
      <c r="D200">
        <v>1</v>
      </c>
      <c r="E200">
        <v>27</v>
      </c>
      <c r="F200" s="1">
        <v>42961</v>
      </c>
      <c r="G200" s="1">
        <v>42968</v>
      </c>
      <c r="H200">
        <v>9</v>
      </c>
      <c r="I200">
        <v>68.52000000000001</v>
      </c>
      <c r="J200">
        <v>0</v>
      </c>
      <c r="K200">
        <v>35.162937899999996</v>
      </c>
      <c r="L200">
        <v>-96.9261616</v>
      </c>
      <c r="M200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200" s="5">
        <f>Table22[[#This Row],[Permit Approval Date]]-Table22[[#This Row],[Permit Submitted Date]]</f>
        <v>2</v>
      </c>
    </row>
    <row r="201" spans="1:14">
      <c r="A201" t="str">
        <f>"Norman"</f>
        <v>Norman</v>
      </c>
      <c r="B201">
        <v>1</v>
      </c>
      <c r="D201">
        <v>1</v>
      </c>
      <c r="E201">
        <v>27</v>
      </c>
      <c r="F201" s="1">
        <v>42975</v>
      </c>
      <c r="G201" s="1">
        <v>42979</v>
      </c>
      <c r="H201">
        <v>8</v>
      </c>
      <c r="I201">
        <v>88.91</v>
      </c>
      <c r="J201">
        <v>0</v>
      </c>
      <c r="K201">
        <v>35.038142000000001</v>
      </c>
      <c r="L201">
        <v>-97.495610999999997</v>
      </c>
      <c r="M201" s="5">
        <f>ACOS(COS(RADIANS(90-$P$2)) *COS(RADIANS(90-Table22510[[#This Row],[Latitude]])) +SIN(RADIANS(90-$P$2)) *SIN(RADIANS(90-Table22510[[#This Row],[Latitude]])) *COS(RADIANS($Q$2-Table22510[[#This Row],[Longitude]]))) *3958.756</f>
        <v>11.928404667204356</v>
      </c>
      <c r="N201" s="5">
        <f>Table22[[#This Row],[Permit Approval Date]]-Table22[[#This Row],[Permit Submitted Date]]</f>
        <v>2</v>
      </c>
    </row>
    <row r="202" spans="1:14" hidden="1">
      <c r="A202" t="str">
        <f>"Norman"</f>
        <v>Norman</v>
      </c>
      <c r="B202">
        <v>0</v>
      </c>
      <c r="D202">
        <v>1</v>
      </c>
      <c r="E202">
        <v>27</v>
      </c>
      <c r="F202" s="1">
        <v>42975</v>
      </c>
      <c r="G202" s="1">
        <v>42986</v>
      </c>
      <c r="H202">
        <v>7</v>
      </c>
      <c r="I202">
        <v>51.850000000000009</v>
      </c>
      <c r="J202">
        <v>0</v>
      </c>
      <c r="K202">
        <v>34.902937899999998</v>
      </c>
      <c r="L202">
        <v>-97.376161600000003</v>
      </c>
      <c r="M202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202" s="5">
        <f>Table22[[#This Row],[Permit Approval Date]]-Table22[[#This Row],[Permit Submitted Date]]</f>
        <v>0</v>
      </c>
    </row>
    <row r="203" spans="1:14" hidden="1">
      <c r="A203" t="str">
        <f>"Norman"</f>
        <v>Norman</v>
      </c>
      <c r="B203">
        <v>0</v>
      </c>
      <c r="D203">
        <v>1</v>
      </c>
      <c r="E203">
        <v>27</v>
      </c>
      <c r="F203" s="1">
        <v>42977</v>
      </c>
      <c r="G203" s="1">
        <v>42978</v>
      </c>
      <c r="H203">
        <v>5</v>
      </c>
      <c r="I203">
        <v>26.45</v>
      </c>
      <c r="J203">
        <v>0</v>
      </c>
      <c r="K203">
        <v>35.422937899999994</v>
      </c>
      <c r="L203">
        <v>-97.106161600000007</v>
      </c>
      <c r="M203" s="5">
        <f>ACOS(COS(RADIANS(90-$P$2)) *COS(RADIANS(90-Table22510[[#This Row],[Latitude]])) +SIN(RADIANS(90-$P$2)) *SIN(RADIANS(90-Table22510[[#This Row],[Latitude]])) *COS(RADIANS($Q$2-Table22510[[#This Row],[Longitude]]))) *3958.756</f>
        <v>24.350899798056059</v>
      </c>
      <c r="N203" s="5">
        <f>Table22[[#This Row],[Permit Approval Date]]-Table22[[#This Row],[Permit Submitted Date]]</f>
        <v>0</v>
      </c>
    </row>
    <row r="204" spans="1:14" hidden="1">
      <c r="A204" t="str">
        <f>"Norman"</f>
        <v>Norman</v>
      </c>
      <c r="B204">
        <v>0</v>
      </c>
      <c r="D204">
        <v>1</v>
      </c>
      <c r="E204">
        <v>27</v>
      </c>
      <c r="F204" s="1">
        <v>42978</v>
      </c>
      <c r="G204" s="1">
        <v>42983</v>
      </c>
      <c r="H204">
        <v>4</v>
      </c>
      <c r="I204">
        <v>32.9</v>
      </c>
      <c r="J204">
        <v>0</v>
      </c>
      <c r="K204">
        <v>35.222937899999998</v>
      </c>
      <c r="L204">
        <v>-97.486161600000003</v>
      </c>
      <c r="M204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204" s="5">
        <f>Table22[[#This Row],[Permit Approval Date]]-Table22[[#This Row],[Permit Submitted Date]]</f>
        <v>0</v>
      </c>
    </row>
    <row r="205" spans="1:14">
      <c r="A205" t="str">
        <f>"Norman"</f>
        <v>Norman</v>
      </c>
      <c r="B205">
        <v>1</v>
      </c>
      <c r="D205">
        <v>1</v>
      </c>
      <c r="E205">
        <v>27</v>
      </c>
      <c r="F205" s="1">
        <v>42979</v>
      </c>
      <c r="G205" s="1">
        <v>42983</v>
      </c>
      <c r="H205">
        <v>6</v>
      </c>
      <c r="I205">
        <v>59.18</v>
      </c>
      <c r="J205">
        <v>0</v>
      </c>
      <c r="K205">
        <v>35.195773100000004</v>
      </c>
      <c r="L205">
        <v>-97.464911900000004</v>
      </c>
      <c r="M205" s="5">
        <f>ACOS(COS(RADIANS(90-$P$2)) *COS(RADIANS(90-Table22510[[#This Row],[Latitude]])) +SIN(RADIANS(90-$P$2)) *SIN(RADIANS(90-Table22510[[#This Row],[Latitude]])) *COS(RADIANS($Q$2-Table22510[[#This Row],[Longitude]]))) *3958.756</f>
        <v>1.2540804080392209</v>
      </c>
      <c r="N205" s="5">
        <f>Table22[[#This Row],[Permit Approval Date]]-Table22[[#This Row],[Permit Submitted Date]]</f>
        <v>0</v>
      </c>
    </row>
    <row r="206" spans="1:14" hidden="1">
      <c r="A206" t="str">
        <f>"Norman"</f>
        <v>Norman</v>
      </c>
      <c r="B206">
        <v>0</v>
      </c>
      <c r="D206">
        <v>1</v>
      </c>
      <c r="E206">
        <v>27</v>
      </c>
      <c r="F206" s="1">
        <v>43000</v>
      </c>
      <c r="G206" s="1">
        <v>43000</v>
      </c>
      <c r="H206">
        <v>11</v>
      </c>
      <c r="I206">
        <v>85.84</v>
      </c>
      <c r="J206">
        <v>0</v>
      </c>
      <c r="K206">
        <v>36.052937899999996</v>
      </c>
      <c r="L206">
        <v>-98.236161600000003</v>
      </c>
      <c r="M206" s="5">
        <f>ACOS(COS(RADIANS(90-$P$2)) *COS(RADIANS(90-Table22510[[#This Row],[Latitude]])) +SIN(RADIANS(90-$P$2)) *SIN(RADIANS(90-Table22510[[#This Row],[Latitude]])) *COS(RADIANS($Q$2-Table22510[[#This Row],[Longitude]]))) *3958.756</f>
        <v>73.414613218663234</v>
      </c>
      <c r="N206" s="5">
        <f>Table22[[#This Row],[Permit Approval Date]]-Table22[[#This Row],[Permit Submitted Date]]</f>
        <v>1</v>
      </c>
    </row>
    <row r="207" spans="1:14" hidden="1">
      <c r="A207" t="str">
        <f>"Norman"</f>
        <v>Norman</v>
      </c>
      <c r="B207">
        <v>0</v>
      </c>
      <c r="D207">
        <v>1</v>
      </c>
      <c r="E207">
        <v>27</v>
      </c>
      <c r="F207" s="1">
        <v>43000</v>
      </c>
      <c r="G207" s="1">
        <v>43000</v>
      </c>
      <c r="H207">
        <v>8</v>
      </c>
      <c r="I207">
        <v>60.279999999999994</v>
      </c>
      <c r="J207">
        <v>0</v>
      </c>
      <c r="K207">
        <v>34.962937899999993</v>
      </c>
      <c r="L207">
        <v>-97.966161600000007</v>
      </c>
      <c r="M20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207" s="5">
        <f>Table22[[#This Row],[Permit Approval Date]]-Table22[[#This Row],[Permit Submitted Date]]</f>
        <v>0</v>
      </c>
    </row>
    <row r="208" spans="1:14">
      <c r="A208" t="str">
        <f>"Norman"</f>
        <v>Norman</v>
      </c>
      <c r="B208">
        <v>1</v>
      </c>
      <c r="D208">
        <v>1</v>
      </c>
      <c r="E208">
        <v>27</v>
      </c>
      <c r="F208" s="1">
        <v>43003</v>
      </c>
      <c r="G208" s="1">
        <v>43003</v>
      </c>
      <c r="H208">
        <v>13</v>
      </c>
      <c r="I208">
        <v>82.36</v>
      </c>
      <c r="J208">
        <v>0</v>
      </c>
      <c r="K208">
        <v>35.312937899999994</v>
      </c>
      <c r="L208">
        <v>-97.116161599999998</v>
      </c>
      <c r="M208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208" s="5">
        <f>Table22[[#This Row],[Permit Approval Date]]-Table22[[#This Row],[Permit Submitted Date]]</f>
        <v>7</v>
      </c>
    </row>
    <row r="209" spans="1:14">
      <c r="A209" t="str">
        <f>"Norman"</f>
        <v>Norman</v>
      </c>
      <c r="B209">
        <v>1</v>
      </c>
      <c r="D209">
        <v>1</v>
      </c>
      <c r="E209">
        <v>27</v>
      </c>
      <c r="F209" s="1">
        <v>43003</v>
      </c>
      <c r="G209" s="1">
        <v>43003</v>
      </c>
      <c r="H209">
        <v>13</v>
      </c>
      <c r="I209">
        <v>82.36</v>
      </c>
      <c r="J209">
        <v>0</v>
      </c>
      <c r="K209">
        <v>35.312937899999994</v>
      </c>
      <c r="L209">
        <v>-97.116161599999998</v>
      </c>
      <c r="M209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209" s="5">
        <f>Table22[[#This Row],[Permit Approval Date]]-Table22[[#This Row],[Permit Submitted Date]]</f>
        <v>0</v>
      </c>
    </row>
    <row r="210" spans="1:14">
      <c r="A210" t="str">
        <f>"Norman"</f>
        <v>Norman</v>
      </c>
      <c r="B210">
        <v>1</v>
      </c>
      <c r="D210">
        <v>1</v>
      </c>
      <c r="E210">
        <v>27</v>
      </c>
      <c r="F210" s="1">
        <v>43006</v>
      </c>
      <c r="G210" s="1">
        <v>43018</v>
      </c>
      <c r="H210">
        <v>7</v>
      </c>
      <c r="I210">
        <v>71.430000000000007</v>
      </c>
      <c r="J210">
        <v>0</v>
      </c>
      <c r="K210">
        <v>35.108142000000001</v>
      </c>
      <c r="L210">
        <v>-97.325610999999995</v>
      </c>
      <c r="M210" s="5">
        <f>ACOS(COS(RADIANS(90-$P$2)) *COS(RADIANS(90-Table22510[[#This Row],[Latitude]])) +SIN(RADIANS(90-$P$2)) *SIN(RADIANS(90-Table22510[[#This Row],[Latitude]])) *COS(RADIANS($Q$2-Table22510[[#This Row],[Longitude]]))) *3958.756</f>
        <v>9.6179996795149965</v>
      </c>
      <c r="N210" s="5">
        <f>Table22[[#This Row],[Permit Approval Date]]-Table22[[#This Row],[Permit Submitted Date]]</f>
        <v>3</v>
      </c>
    </row>
    <row r="211" spans="1:14">
      <c r="A211" t="str">
        <f>"Norman"</f>
        <v>Norman</v>
      </c>
      <c r="B211">
        <v>1</v>
      </c>
      <c r="D211">
        <v>1</v>
      </c>
      <c r="E211">
        <v>27</v>
      </c>
      <c r="F211" s="1">
        <v>43010</v>
      </c>
      <c r="G211" s="1">
        <v>43013</v>
      </c>
      <c r="H211">
        <v>6</v>
      </c>
      <c r="I211">
        <v>51.4</v>
      </c>
      <c r="J211">
        <v>0</v>
      </c>
      <c r="K211">
        <v>34.883924999999998</v>
      </c>
      <c r="L211">
        <v>-97.089213999999998</v>
      </c>
      <c r="M211" s="5">
        <f>ACOS(COS(RADIANS(90-$P$2)) *COS(RADIANS(90-Table22510[[#This Row],[Latitude]])) +SIN(RADIANS(90-$P$2)) *SIN(RADIANS(90-Table22510[[#This Row],[Latitude]])) *COS(RADIANS($Q$2-Table22510[[#This Row],[Longitude]]))) *3958.756</f>
        <v>30.06913624124288</v>
      </c>
      <c r="N211" s="5">
        <f>Table22[[#This Row],[Permit Approval Date]]-Table22[[#This Row],[Permit Submitted Date]]</f>
        <v>0</v>
      </c>
    </row>
    <row r="212" spans="1:14">
      <c r="A212" t="str">
        <f>"Norman"</f>
        <v>Norman</v>
      </c>
      <c r="B212">
        <v>1</v>
      </c>
      <c r="D212">
        <v>1</v>
      </c>
      <c r="E212">
        <v>27</v>
      </c>
      <c r="F212" s="1">
        <v>43011</v>
      </c>
      <c r="G212" s="1">
        <v>43014</v>
      </c>
      <c r="H212">
        <v>12</v>
      </c>
      <c r="I212">
        <v>96.61</v>
      </c>
      <c r="J212">
        <v>8</v>
      </c>
      <c r="K212">
        <v>34.602937899999993</v>
      </c>
      <c r="L212">
        <v>-97.186161600000005</v>
      </c>
      <c r="M212" s="5">
        <f>ACOS(COS(RADIANS(90-$P$2)) *COS(RADIANS(90-Table22510[[#This Row],[Latitude]])) +SIN(RADIANS(90-$P$2)) *SIN(RADIANS(90-Table22510[[#This Row],[Latitude]])) *COS(RADIANS($Q$2-Table22510[[#This Row],[Longitude]]))) *3958.756</f>
        <v>44.208514179570429</v>
      </c>
      <c r="N212" s="5">
        <f>Table22[[#This Row],[Permit Approval Date]]-Table22[[#This Row],[Permit Submitted Date]]</f>
        <v>0</v>
      </c>
    </row>
    <row r="213" spans="1:14">
      <c r="A213" t="str">
        <f>"Norman"</f>
        <v>Norman</v>
      </c>
      <c r="B213">
        <v>1</v>
      </c>
      <c r="D213">
        <v>1</v>
      </c>
      <c r="E213">
        <v>27</v>
      </c>
      <c r="F213" s="1">
        <v>43011</v>
      </c>
      <c r="G213" s="1">
        <v>43013</v>
      </c>
      <c r="H213">
        <v>7</v>
      </c>
      <c r="I213">
        <v>57.1</v>
      </c>
      <c r="J213">
        <v>0</v>
      </c>
      <c r="K213">
        <v>34.962937899999993</v>
      </c>
      <c r="L213">
        <v>-97.966161600000007</v>
      </c>
      <c r="M213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213" s="5">
        <f>Table22[[#This Row],[Permit Approval Date]]-Table22[[#This Row],[Permit Submitted Date]]</f>
        <v>11</v>
      </c>
    </row>
    <row r="214" spans="1:14">
      <c r="A214" t="str">
        <f>"Norman"</f>
        <v>Norman</v>
      </c>
      <c r="B214">
        <v>1</v>
      </c>
      <c r="D214">
        <v>1</v>
      </c>
      <c r="E214">
        <v>27</v>
      </c>
      <c r="F214" s="1">
        <v>43011</v>
      </c>
      <c r="G214" s="1">
        <v>43013</v>
      </c>
      <c r="H214">
        <v>7</v>
      </c>
      <c r="I214">
        <v>57.099999999999994</v>
      </c>
      <c r="J214">
        <v>0</v>
      </c>
      <c r="K214">
        <v>34.962937899999993</v>
      </c>
      <c r="L214">
        <v>-97.966161600000007</v>
      </c>
      <c r="M214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214" s="5">
        <f>Table22[[#This Row],[Permit Approval Date]]-Table22[[#This Row],[Permit Submitted Date]]</f>
        <v>1</v>
      </c>
    </row>
    <row r="215" spans="1:14">
      <c r="A215" t="str">
        <f>"Norman"</f>
        <v>Norman</v>
      </c>
      <c r="B215">
        <v>1</v>
      </c>
      <c r="D215">
        <v>1</v>
      </c>
      <c r="E215">
        <v>27</v>
      </c>
      <c r="F215" s="1">
        <v>43012</v>
      </c>
      <c r="G215" s="1">
        <v>43019</v>
      </c>
      <c r="H215">
        <v>10</v>
      </c>
      <c r="I215">
        <v>73.100000000000009</v>
      </c>
      <c r="J215">
        <v>0</v>
      </c>
      <c r="K215">
        <v>35.180556999999993</v>
      </c>
      <c r="L215">
        <v>-97.540181399999994</v>
      </c>
      <c r="M215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215" s="5">
        <f>Table22[[#This Row],[Permit Approval Date]]-Table22[[#This Row],[Permit Submitted Date]]</f>
        <v>0</v>
      </c>
    </row>
    <row r="216" spans="1:14">
      <c r="A216" t="str">
        <f>"Norman"</f>
        <v>Norman</v>
      </c>
      <c r="B216">
        <v>1</v>
      </c>
      <c r="C216">
        <v>1</v>
      </c>
      <c r="D216">
        <v>1</v>
      </c>
      <c r="E216">
        <v>27</v>
      </c>
      <c r="F216" s="1">
        <v>43018</v>
      </c>
      <c r="G216" s="1">
        <v>43031</v>
      </c>
      <c r="H216">
        <v>11</v>
      </c>
      <c r="I216">
        <v>44.21</v>
      </c>
      <c r="J216">
        <v>53.600000000000009</v>
      </c>
      <c r="K216">
        <v>35.482937899999996</v>
      </c>
      <c r="L216">
        <v>-97.206161600000001</v>
      </c>
      <c r="M216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16" s="5">
        <f>Table22[[#This Row],[Permit Approval Date]]-Table22[[#This Row],[Permit Submitted Date]]</f>
        <v>6</v>
      </c>
    </row>
    <row r="217" spans="1:14">
      <c r="A217" t="str">
        <f>"Norman"</f>
        <v>Norman</v>
      </c>
      <c r="B217">
        <v>1</v>
      </c>
      <c r="C217">
        <v>1</v>
      </c>
      <c r="D217">
        <v>1</v>
      </c>
      <c r="E217">
        <v>27</v>
      </c>
      <c r="F217" s="1">
        <v>43018</v>
      </c>
      <c r="G217" s="1">
        <v>43031</v>
      </c>
      <c r="H217">
        <v>11</v>
      </c>
      <c r="I217">
        <v>44.21</v>
      </c>
      <c r="J217">
        <v>53.599999999999994</v>
      </c>
      <c r="K217">
        <v>35.482937899999996</v>
      </c>
      <c r="L217">
        <v>-97.206161600000001</v>
      </c>
      <c r="M217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17" s="5">
        <f>Table22[[#This Row],[Permit Approval Date]]-Table22[[#This Row],[Permit Submitted Date]]</f>
        <v>7</v>
      </c>
    </row>
    <row r="218" spans="1:14" hidden="1">
      <c r="A218" t="str">
        <f>"Norman"</f>
        <v>Norman</v>
      </c>
      <c r="B218">
        <v>0</v>
      </c>
      <c r="D218">
        <v>1</v>
      </c>
      <c r="E218">
        <v>27</v>
      </c>
      <c r="F218" s="1">
        <v>43026</v>
      </c>
      <c r="G218" s="1">
        <v>43034</v>
      </c>
      <c r="H218">
        <v>6</v>
      </c>
      <c r="I218">
        <v>51.58</v>
      </c>
      <c r="J218">
        <v>5.32</v>
      </c>
      <c r="K218">
        <v>35.482937899999996</v>
      </c>
      <c r="L218">
        <v>-97.206161600000001</v>
      </c>
      <c r="M218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18" s="5">
        <f>Table22[[#This Row],[Permit Approval Date]]-Table22[[#This Row],[Permit Submitted Date]]</f>
        <v>1</v>
      </c>
    </row>
    <row r="219" spans="1:14">
      <c r="A219" t="str">
        <f>"Norman"</f>
        <v>Norman</v>
      </c>
      <c r="B219">
        <v>1</v>
      </c>
      <c r="D219">
        <v>1</v>
      </c>
      <c r="E219">
        <v>27</v>
      </c>
      <c r="F219" s="1">
        <v>43027</v>
      </c>
      <c r="G219" s="1">
        <v>43046</v>
      </c>
      <c r="H219">
        <v>5</v>
      </c>
      <c r="I219">
        <v>43</v>
      </c>
      <c r="J219">
        <v>0</v>
      </c>
      <c r="K219">
        <v>35.203924999999998</v>
      </c>
      <c r="L219">
        <v>-97.459214000000003</v>
      </c>
      <c r="M219" s="5">
        <f>ACOS(COS(RADIANS(90-$P$2)) *COS(RADIANS(90-Table22510[[#This Row],[Latitude]])) +SIN(RADIANS(90-$P$2)) *SIN(RADIANS(90-Table22510[[#This Row],[Latitude]])) *COS(RADIANS($Q$2-Table22510[[#This Row],[Longitude]]))) *3958.756</f>
        <v>0.72632740937908113</v>
      </c>
      <c r="N219" s="5">
        <f>Table22[[#This Row],[Permit Approval Date]]-Table22[[#This Row],[Permit Submitted Date]]</f>
        <v>15</v>
      </c>
    </row>
    <row r="220" spans="1:14" hidden="1">
      <c r="A220" t="str">
        <f>"Norman"</f>
        <v>Norman</v>
      </c>
      <c r="B220">
        <v>0</v>
      </c>
      <c r="D220">
        <v>1</v>
      </c>
      <c r="E220">
        <v>27</v>
      </c>
      <c r="F220" s="1">
        <v>43031</v>
      </c>
      <c r="G220" s="1">
        <v>43031</v>
      </c>
      <c r="H220">
        <v>12</v>
      </c>
      <c r="I220">
        <v>102.88</v>
      </c>
      <c r="J220">
        <v>0</v>
      </c>
      <c r="K220">
        <v>35.312937899999994</v>
      </c>
      <c r="L220">
        <v>-97.116161599999998</v>
      </c>
      <c r="M220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220" s="5">
        <f>Table22[[#This Row],[Permit Approval Date]]-Table22[[#This Row],[Permit Submitted Date]]</f>
        <v>5</v>
      </c>
    </row>
    <row r="221" spans="1:14" hidden="1">
      <c r="A221" t="str">
        <f>"Norman"</f>
        <v>Norman</v>
      </c>
      <c r="B221">
        <v>0</v>
      </c>
      <c r="D221">
        <v>1</v>
      </c>
      <c r="E221">
        <v>27</v>
      </c>
      <c r="F221" s="1">
        <v>43031</v>
      </c>
      <c r="G221" s="1">
        <v>43031</v>
      </c>
      <c r="H221">
        <v>3</v>
      </c>
      <c r="I221">
        <v>27.47</v>
      </c>
      <c r="J221">
        <v>0</v>
      </c>
      <c r="K221">
        <v>35.312937899999994</v>
      </c>
      <c r="L221">
        <v>-97.116161599999998</v>
      </c>
      <c r="M221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221" s="5">
        <f>Table22[[#This Row],[Permit Approval Date]]-Table22[[#This Row],[Permit Submitted Date]]</f>
        <v>13</v>
      </c>
    </row>
    <row r="222" spans="1:14">
      <c r="A222" t="str">
        <f>"Norman"</f>
        <v>Norman</v>
      </c>
      <c r="B222">
        <v>1</v>
      </c>
      <c r="D222">
        <v>1</v>
      </c>
      <c r="E222">
        <v>27</v>
      </c>
      <c r="F222" s="1">
        <v>43032</v>
      </c>
      <c r="G222" s="1">
        <v>43046</v>
      </c>
      <c r="H222">
        <v>5</v>
      </c>
      <c r="I222">
        <v>36.620000000000005</v>
      </c>
      <c r="J222">
        <v>0</v>
      </c>
      <c r="K222">
        <v>35.153925000000001</v>
      </c>
      <c r="L222">
        <v>-97.259214</v>
      </c>
      <c r="M222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222" s="5">
        <f>Table22[[#This Row],[Permit Approval Date]]-Table22[[#This Row],[Permit Submitted Date]]</f>
        <v>7</v>
      </c>
    </row>
    <row r="223" spans="1:14">
      <c r="A223" t="str">
        <f>"Norman"</f>
        <v>Norman</v>
      </c>
      <c r="B223">
        <v>1</v>
      </c>
      <c r="C223">
        <v>1</v>
      </c>
      <c r="D223">
        <v>1</v>
      </c>
      <c r="E223">
        <v>27</v>
      </c>
      <c r="F223" s="1">
        <v>43039</v>
      </c>
      <c r="G223" s="1">
        <v>43046</v>
      </c>
      <c r="H223">
        <v>6</v>
      </c>
      <c r="I223">
        <v>36.5</v>
      </c>
      <c r="J223">
        <v>9</v>
      </c>
      <c r="K223">
        <v>35.243925000000004</v>
      </c>
      <c r="L223">
        <v>-97.409213999999992</v>
      </c>
      <c r="M223" s="5">
        <f>ACOS(COS(RADIANS(90-$P$2)) *COS(RADIANS(90-Table22510[[#This Row],[Latitude]])) +SIN(RADIANS(90-$P$2)) *SIN(RADIANS(90-Table22510[[#This Row],[Latitude]])) *COS(RADIANS($Q$2-Table22510[[#This Row],[Longitude]]))) *3958.756</f>
        <v>3.3613313021155715</v>
      </c>
      <c r="N223" s="5">
        <f>Table22[[#This Row],[Permit Approval Date]]-Table22[[#This Row],[Permit Submitted Date]]</f>
        <v>0</v>
      </c>
    </row>
    <row r="224" spans="1:14">
      <c r="A224" t="str">
        <f>"Norman"</f>
        <v>Norman</v>
      </c>
      <c r="B224">
        <v>1</v>
      </c>
      <c r="D224">
        <v>1</v>
      </c>
      <c r="E224">
        <v>27</v>
      </c>
      <c r="F224" s="1">
        <v>43047</v>
      </c>
      <c r="G224" s="1">
        <v>43070</v>
      </c>
      <c r="H224">
        <v>13</v>
      </c>
      <c r="I224">
        <v>87.499999999999986</v>
      </c>
      <c r="J224">
        <v>0</v>
      </c>
      <c r="K224">
        <v>35.409803999999994</v>
      </c>
      <c r="L224">
        <v>-97.590030999999996</v>
      </c>
      <c r="M224" s="5">
        <f>ACOS(COS(RADIANS(90-$P$2)) *COS(RADIANS(90-Table22510[[#This Row],[Latitude]])) +SIN(RADIANS(90-$P$2)) *SIN(RADIANS(90-Table22510[[#This Row],[Latitude]])) *COS(RADIANS($Q$2-Table22510[[#This Row],[Longitude]]))) *3958.756</f>
        <v>16.233918470676016</v>
      </c>
      <c r="N224" s="5">
        <f>Table22[[#This Row],[Permit Approval Date]]-Table22[[#This Row],[Permit Submitted Date]]</f>
        <v>4</v>
      </c>
    </row>
    <row r="225" spans="1:14" hidden="1">
      <c r="A225" t="str">
        <f>"Norman"</f>
        <v>Norman</v>
      </c>
      <c r="B225">
        <v>0</v>
      </c>
      <c r="D225">
        <v>2</v>
      </c>
      <c r="E225">
        <v>27</v>
      </c>
      <c r="F225" s="1">
        <v>43052</v>
      </c>
      <c r="G225" s="1">
        <v>43055</v>
      </c>
      <c r="H225">
        <v>6</v>
      </c>
      <c r="I225">
        <v>53.179999999999993</v>
      </c>
      <c r="J225">
        <v>0</v>
      </c>
      <c r="K225">
        <v>35.092937899999995</v>
      </c>
      <c r="L225">
        <v>-97.236161600000003</v>
      </c>
      <c r="M225" s="5">
        <f>ACOS(COS(RADIANS(90-$P$2)) *COS(RADIANS(90-Table22510[[#This Row],[Latitude]])) +SIN(RADIANS(90-$P$2)) *SIN(RADIANS(90-Table22510[[#This Row],[Latitude]])) *COS(RADIANS($Q$2-Table22510[[#This Row],[Longitude]]))) *3958.756</f>
        <v>14.228947513888629</v>
      </c>
      <c r="N225" s="5">
        <f>Table22[[#This Row],[Permit Approval Date]]-Table22[[#This Row],[Permit Submitted Date]]</f>
        <v>0</v>
      </c>
    </row>
    <row r="226" spans="1:14">
      <c r="A226" t="str">
        <f>"Norman"</f>
        <v>Norman</v>
      </c>
      <c r="B226">
        <v>1</v>
      </c>
      <c r="D226">
        <v>1</v>
      </c>
      <c r="E226">
        <v>27</v>
      </c>
      <c r="F226" s="1">
        <v>43054</v>
      </c>
      <c r="G226" s="1">
        <v>43059</v>
      </c>
      <c r="H226">
        <v>7</v>
      </c>
      <c r="I226">
        <v>53.219999999999992</v>
      </c>
      <c r="J226">
        <v>4</v>
      </c>
      <c r="K226">
        <v>34.422937899999994</v>
      </c>
      <c r="L226">
        <v>-97.636161600000008</v>
      </c>
      <c r="M226" s="5">
        <f>ACOS(COS(RADIANS(90-$P$2)) *COS(RADIANS(90-Table22510[[#This Row],[Latitude]])) +SIN(RADIANS(90-$P$2)) *SIN(RADIANS(90-Table22510[[#This Row],[Latitude]])) *COS(RADIANS($Q$2-Table22510[[#This Row],[Longitude]]))) *3958.756</f>
        <v>55.16700963935876</v>
      </c>
      <c r="N226" s="5">
        <f>Table22[[#This Row],[Permit Approval Date]]-Table22[[#This Row],[Permit Submitted Date]]</f>
        <v>0</v>
      </c>
    </row>
    <row r="227" spans="1:14">
      <c r="A227" t="str">
        <f>"Norman"</f>
        <v>Norman</v>
      </c>
      <c r="B227">
        <v>1</v>
      </c>
      <c r="D227">
        <v>1</v>
      </c>
      <c r="E227">
        <v>27</v>
      </c>
      <c r="F227" s="1">
        <v>43059</v>
      </c>
      <c r="G227" s="1">
        <v>43060</v>
      </c>
      <c r="H227">
        <v>10</v>
      </c>
      <c r="I227">
        <v>81.5</v>
      </c>
      <c r="J227">
        <v>0</v>
      </c>
      <c r="K227">
        <v>35.063621399999995</v>
      </c>
      <c r="L227">
        <v>-97.329232199999993</v>
      </c>
      <c r="M227" s="5">
        <f>ACOS(COS(RADIANS(90-$P$2)) *COS(RADIANS(90-Table22510[[#This Row],[Latitude]])) +SIN(RADIANS(90-$P$2)) *SIN(RADIANS(90-Table22510[[#This Row],[Latitude]])) *COS(RADIANS($Q$2-Table22510[[#This Row],[Longitude]]))) *3958.756</f>
        <v>11.868595835601443</v>
      </c>
      <c r="N227" s="5">
        <f>Table22[[#This Row],[Permit Approval Date]]-Table22[[#This Row],[Permit Submitted Date]]</f>
        <v>0</v>
      </c>
    </row>
    <row r="228" spans="1:14">
      <c r="A228" t="str">
        <f>"Norman"</f>
        <v>Norman</v>
      </c>
      <c r="B228">
        <v>1</v>
      </c>
      <c r="D228">
        <v>1</v>
      </c>
      <c r="E228">
        <v>27</v>
      </c>
      <c r="F228" s="1">
        <v>43063</v>
      </c>
      <c r="G228" s="1">
        <v>43063</v>
      </c>
      <c r="H228">
        <v>7</v>
      </c>
      <c r="I228">
        <v>69.02000000000001</v>
      </c>
      <c r="J228">
        <v>1.98</v>
      </c>
      <c r="K228">
        <v>35.180556999999993</v>
      </c>
      <c r="L228">
        <v>-97.540181399999994</v>
      </c>
      <c r="M228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228" s="5">
        <f>Table22[[#This Row],[Permit Approval Date]]-Table22[[#This Row],[Permit Submitted Date]]</f>
        <v>8</v>
      </c>
    </row>
    <row r="229" spans="1:14">
      <c r="A229" t="str">
        <f>"Norman"</f>
        <v>Norman</v>
      </c>
      <c r="B229">
        <v>1</v>
      </c>
      <c r="D229">
        <v>1</v>
      </c>
      <c r="E229">
        <v>27</v>
      </c>
      <c r="F229" s="1">
        <v>43066</v>
      </c>
      <c r="G229" s="1">
        <v>43066</v>
      </c>
      <c r="H229">
        <v>10</v>
      </c>
      <c r="I229">
        <v>52.760000000000005</v>
      </c>
      <c r="J229">
        <v>2.23</v>
      </c>
      <c r="K229">
        <v>35.210556999999994</v>
      </c>
      <c r="L229">
        <v>-97.610181400000016</v>
      </c>
      <c r="M229" s="5">
        <f>ACOS(COS(RADIANS(90-$P$2)) *COS(RADIANS(90-Table22510[[#This Row],[Latitude]])) +SIN(RADIANS(90-$P$2)) *SIN(RADIANS(90-Table22510[[#This Row],[Latitude]])) *COS(RADIANS($Q$2-Table22510[[#This Row],[Longitude]]))) *3958.756</f>
        <v>9.2388710109045373</v>
      </c>
      <c r="N229" s="5">
        <f>Table22[[#This Row],[Permit Approval Date]]-Table22[[#This Row],[Permit Submitted Date]]</f>
        <v>8</v>
      </c>
    </row>
    <row r="230" spans="1:14">
      <c r="A230" t="str">
        <f>"Norman"</f>
        <v>Norman</v>
      </c>
      <c r="B230">
        <v>1</v>
      </c>
      <c r="D230">
        <v>1</v>
      </c>
      <c r="E230">
        <v>27</v>
      </c>
      <c r="F230" s="1">
        <v>43074</v>
      </c>
      <c r="G230" s="1">
        <v>43074</v>
      </c>
      <c r="H230">
        <v>10</v>
      </c>
      <c r="I230">
        <v>70.710000000000008</v>
      </c>
      <c r="J230">
        <v>5.37</v>
      </c>
      <c r="K230">
        <v>35.180556999999993</v>
      </c>
      <c r="L230">
        <v>-97.540181399999994</v>
      </c>
      <c r="M230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230" s="5">
        <f>Table22[[#This Row],[Permit Approval Date]]-Table22[[#This Row],[Permit Submitted Date]]</f>
        <v>7</v>
      </c>
    </row>
    <row r="231" spans="1:14">
      <c r="A231" t="str">
        <f>"Norman"</f>
        <v>Norman</v>
      </c>
      <c r="B231">
        <v>1</v>
      </c>
      <c r="D231">
        <v>1</v>
      </c>
      <c r="E231">
        <v>27</v>
      </c>
      <c r="F231" s="1">
        <v>43082</v>
      </c>
      <c r="G231" s="1">
        <v>43083</v>
      </c>
      <c r="H231">
        <v>9</v>
      </c>
      <c r="I231">
        <v>53.400000000000006</v>
      </c>
      <c r="J231">
        <v>2</v>
      </c>
      <c r="K231">
        <v>35.243621399999995</v>
      </c>
      <c r="L231">
        <v>-97.689232199999992</v>
      </c>
      <c r="M231" s="5">
        <f>ACOS(COS(RADIANS(90-$P$2)) *COS(RADIANS(90-Table22510[[#This Row],[Latitude]])) +SIN(RADIANS(90-$P$2)) *SIN(RADIANS(90-Table22510[[#This Row],[Latitude]])) *COS(RADIANS($Q$2-Table22510[[#This Row],[Longitude]]))) *3958.756</f>
        <v>13.937209535080711</v>
      </c>
      <c r="N231" s="5">
        <f>Table22[[#This Row],[Permit Approval Date]]-Table22[[#This Row],[Permit Submitted Date]]</f>
        <v>6</v>
      </c>
    </row>
    <row r="232" spans="1:14">
      <c r="A232" t="str">
        <f>"Norman"</f>
        <v>Norman</v>
      </c>
      <c r="B232">
        <v>1</v>
      </c>
      <c r="D232">
        <v>1</v>
      </c>
      <c r="E232">
        <v>27</v>
      </c>
      <c r="F232" s="1">
        <v>43091</v>
      </c>
      <c r="G232" s="1">
        <v>43098</v>
      </c>
      <c r="H232">
        <v>6</v>
      </c>
      <c r="I232">
        <v>40.519999999999996</v>
      </c>
      <c r="J232">
        <v>0</v>
      </c>
      <c r="K232">
        <v>35.028142000000003</v>
      </c>
      <c r="L232">
        <v>-97.255610999999988</v>
      </c>
      <c r="M232" s="5">
        <f>ACOS(COS(RADIANS(90-$P$2)) *COS(RADIANS(90-Table22510[[#This Row],[Latitude]])) +SIN(RADIANS(90-$P$2)) *SIN(RADIANS(90-Table22510[[#This Row],[Latitude]])) *COS(RADIANS($Q$2-Table22510[[#This Row],[Longitude]]))) *3958.756</f>
        <v>16.360536167469984</v>
      </c>
      <c r="N232" s="5">
        <f>Table22[[#This Row],[Permit Approval Date]]-Table22[[#This Row],[Permit Submitted Date]]</f>
        <v>0</v>
      </c>
    </row>
    <row r="233" spans="1:14" hidden="1">
      <c r="A233" t="str">
        <f>"Norman"</f>
        <v>Norman</v>
      </c>
      <c r="B233">
        <v>0</v>
      </c>
      <c r="D233">
        <v>1</v>
      </c>
      <c r="E233">
        <v>27</v>
      </c>
      <c r="F233" s="1">
        <v>43109</v>
      </c>
      <c r="G233" s="1">
        <v>43110</v>
      </c>
      <c r="H233">
        <v>5</v>
      </c>
      <c r="I233">
        <v>36.300000000000004</v>
      </c>
      <c r="J233">
        <v>0</v>
      </c>
      <c r="K233">
        <v>35.072937899999999</v>
      </c>
      <c r="L233">
        <v>-97.396161599999999</v>
      </c>
      <c r="M233" s="5">
        <f>ACOS(COS(RADIANS(90-$P$2)) *COS(RADIANS(90-Table22510[[#This Row],[Latitude]])) +SIN(RADIANS(90-$P$2)) *SIN(RADIANS(90-Table22510[[#This Row],[Latitude]])) *COS(RADIANS($Q$2-Table22510[[#This Row],[Longitude]]))) *3958.756</f>
        <v>9.6301363463523302</v>
      </c>
      <c r="N233" s="5">
        <f>Table22[[#This Row],[Permit Approval Date]]-Table22[[#This Row],[Permit Submitted Date]]</f>
        <v>0</v>
      </c>
    </row>
    <row r="234" spans="1:14" hidden="1">
      <c r="A234" t="str">
        <f>"Norman"</f>
        <v>Norman</v>
      </c>
      <c r="B234">
        <v>0</v>
      </c>
      <c r="D234">
        <v>1</v>
      </c>
      <c r="E234">
        <v>28</v>
      </c>
      <c r="F234" s="1">
        <v>42373</v>
      </c>
      <c r="G234" s="1">
        <v>42376</v>
      </c>
      <c r="H234">
        <v>7</v>
      </c>
      <c r="I234">
        <v>60</v>
      </c>
      <c r="J234">
        <v>0</v>
      </c>
      <c r="K234">
        <v>35.212937899999993</v>
      </c>
      <c r="L234">
        <v>-97.576161600000006</v>
      </c>
      <c r="M234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234" s="5">
        <f>Table22[[#This Row],[Permit Approval Date]]-Table22[[#This Row],[Permit Submitted Date]]</f>
        <v>0</v>
      </c>
    </row>
    <row r="235" spans="1:14" hidden="1">
      <c r="A235" t="str">
        <f>"Norman"</f>
        <v>Norman</v>
      </c>
      <c r="B235">
        <v>0</v>
      </c>
      <c r="C235">
        <v>1</v>
      </c>
      <c r="D235">
        <v>1</v>
      </c>
      <c r="E235">
        <v>28</v>
      </c>
      <c r="F235" s="1">
        <v>42395</v>
      </c>
      <c r="G235" s="1">
        <v>42403</v>
      </c>
      <c r="H235">
        <v>12</v>
      </c>
      <c r="I235">
        <v>61</v>
      </c>
      <c r="J235">
        <v>35</v>
      </c>
      <c r="K235">
        <v>35.822937899999999</v>
      </c>
      <c r="L235">
        <v>-98.006161599999999</v>
      </c>
      <c r="M235" s="5">
        <f>ACOS(COS(RADIANS(90-$P$2)) *COS(RADIANS(90-Table22510[[#This Row],[Latitude]])) +SIN(RADIANS(90-$P$2)) *SIN(RADIANS(90-Table22510[[#This Row],[Latitude]])) *COS(RADIANS($Q$2-Table22510[[#This Row],[Longitude]]))) *3958.756</f>
        <v>52.979597002303194</v>
      </c>
      <c r="N235" s="5">
        <f>Table22[[#This Row],[Permit Approval Date]]-Table22[[#This Row],[Permit Submitted Date]]</f>
        <v>7</v>
      </c>
    </row>
    <row r="236" spans="1:14" hidden="1">
      <c r="A236" t="str">
        <f>"Norman"</f>
        <v>Norman</v>
      </c>
      <c r="B236">
        <v>0</v>
      </c>
      <c r="C236">
        <v>1</v>
      </c>
      <c r="D236">
        <v>1</v>
      </c>
      <c r="E236">
        <v>28</v>
      </c>
      <c r="F236" s="1">
        <v>42423</v>
      </c>
      <c r="G236" s="1">
        <v>42423</v>
      </c>
      <c r="H236">
        <v>9</v>
      </c>
      <c r="I236">
        <v>60.5</v>
      </c>
      <c r="J236">
        <v>15.5</v>
      </c>
      <c r="K236">
        <v>35.172937899999994</v>
      </c>
      <c r="L236">
        <v>-97.276161599999995</v>
      </c>
      <c r="M236" s="5">
        <f>ACOS(COS(RADIANS(90-$P$2)) *COS(RADIANS(90-Table22510[[#This Row],[Latitude]])) +SIN(RADIANS(90-$P$2)) *SIN(RADIANS(90-Table22510[[#This Row],[Latitude]])) *COS(RADIANS($Q$2-Table22510[[#This Row],[Longitude]]))) *3958.756</f>
        <v>9.893608223818962</v>
      </c>
      <c r="N236" s="5">
        <f>Table22[[#This Row],[Permit Approval Date]]-Table22[[#This Row],[Permit Submitted Date]]</f>
        <v>0</v>
      </c>
    </row>
    <row r="237" spans="1:14" hidden="1">
      <c r="A237" t="str">
        <f>"Norman"</f>
        <v>Norman</v>
      </c>
      <c r="B237">
        <v>0</v>
      </c>
      <c r="D237">
        <v>1</v>
      </c>
      <c r="E237">
        <v>28</v>
      </c>
      <c r="F237" s="1">
        <v>42443</v>
      </c>
      <c r="G237" s="1">
        <v>42444</v>
      </c>
      <c r="H237">
        <v>6</v>
      </c>
      <c r="I237">
        <v>50</v>
      </c>
      <c r="J237">
        <v>0</v>
      </c>
      <c r="K237">
        <v>35.242937899999994</v>
      </c>
      <c r="L237">
        <v>-97.636161600000008</v>
      </c>
      <c r="M237" s="5">
        <f>ACOS(COS(RADIANS(90-$P$2)) *COS(RADIANS(90-Table22510[[#This Row],[Latitude]])) +SIN(RADIANS(90-$P$2)) *SIN(RADIANS(90-Table22510[[#This Row],[Latitude]])) *COS(RADIANS($Q$2-Table22510[[#This Row],[Longitude]]))) *3958.756</f>
        <v>10.997307585302561</v>
      </c>
      <c r="N237" s="5">
        <f>Table22[[#This Row],[Permit Approval Date]]-Table22[[#This Row],[Permit Submitted Date]]</f>
        <v>6</v>
      </c>
    </row>
    <row r="238" spans="1:14" hidden="1">
      <c r="A238" t="str">
        <f>"Norman"</f>
        <v>Norman</v>
      </c>
      <c r="B238">
        <v>0</v>
      </c>
      <c r="D238">
        <v>1</v>
      </c>
      <c r="E238">
        <v>28</v>
      </c>
      <c r="F238" s="1">
        <v>42445</v>
      </c>
      <c r="G238" s="1">
        <v>42445</v>
      </c>
      <c r="H238">
        <v>9</v>
      </c>
      <c r="I238">
        <v>68</v>
      </c>
      <c r="J238">
        <v>0</v>
      </c>
      <c r="K238">
        <v>35.232937899999996</v>
      </c>
      <c r="L238">
        <v>-97.006161599999999</v>
      </c>
      <c r="M238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238" s="5">
        <f>Table22[[#This Row],[Permit Approval Date]]-Table22[[#This Row],[Permit Submitted Date]]</f>
        <v>0</v>
      </c>
    </row>
    <row r="239" spans="1:14" hidden="1">
      <c r="A239" t="str">
        <f>"Norman"</f>
        <v>Norman</v>
      </c>
      <c r="B239">
        <v>0</v>
      </c>
      <c r="D239">
        <v>1</v>
      </c>
      <c r="E239">
        <v>28</v>
      </c>
      <c r="F239" s="1">
        <v>42447</v>
      </c>
      <c r="G239" s="1">
        <v>42453</v>
      </c>
      <c r="H239">
        <v>7</v>
      </c>
      <c r="I239">
        <v>48</v>
      </c>
      <c r="J239">
        <v>0</v>
      </c>
      <c r="K239">
        <v>34.982937899999996</v>
      </c>
      <c r="L239">
        <v>-97.466161600000007</v>
      </c>
      <c r="M239" s="5">
        <f>ACOS(COS(RADIANS(90-$P$2)) *COS(RADIANS(90-Table22510[[#This Row],[Latitude]])) +SIN(RADIANS(90-$P$2)) *SIN(RADIANS(90-Table22510[[#This Row],[Latitude]])) *COS(RADIANS($Q$2-Table22510[[#This Row],[Longitude]]))) *3958.756</f>
        <v>15.45640450533976</v>
      </c>
      <c r="N239" s="5">
        <f>Table22[[#This Row],[Permit Approval Date]]-Table22[[#This Row],[Permit Submitted Date]]</f>
        <v>6</v>
      </c>
    </row>
    <row r="240" spans="1:14" hidden="1">
      <c r="A240" t="str">
        <f>"Norman"</f>
        <v>Norman</v>
      </c>
      <c r="B240">
        <v>0</v>
      </c>
      <c r="D240">
        <v>1</v>
      </c>
      <c r="E240">
        <v>28</v>
      </c>
      <c r="F240" s="1">
        <v>42452</v>
      </c>
      <c r="G240" s="1">
        <v>42454</v>
      </c>
      <c r="H240">
        <v>6</v>
      </c>
      <c r="I240">
        <v>52</v>
      </c>
      <c r="J240">
        <v>0</v>
      </c>
      <c r="K240">
        <v>35.552937899999996</v>
      </c>
      <c r="L240">
        <v>-97.046161600000005</v>
      </c>
      <c r="M240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240" s="5">
        <f>Table22[[#This Row],[Permit Approval Date]]-Table22[[#This Row],[Permit Submitted Date]]</f>
        <v>0</v>
      </c>
    </row>
    <row r="241" spans="1:14" hidden="1">
      <c r="A241" t="str">
        <f>"Norman"</f>
        <v>Norman</v>
      </c>
      <c r="B241">
        <v>0</v>
      </c>
      <c r="D241">
        <v>1</v>
      </c>
      <c r="E241">
        <v>28</v>
      </c>
      <c r="F241" s="1">
        <v>42468</v>
      </c>
      <c r="G241" s="1">
        <v>42473</v>
      </c>
      <c r="H241">
        <v>11</v>
      </c>
      <c r="I241">
        <v>100</v>
      </c>
      <c r="J241">
        <v>0</v>
      </c>
      <c r="K241">
        <v>35.482937899999996</v>
      </c>
      <c r="L241">
        <v>-97.206161600000001</v>
      </c>
      <c r="M241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41" s="5">
        <f>Table22[[#This Row],[Permit Approval Date]]-Table22[[#This Row],[Permit Submitted Date]]</f>
        <v>5</v>
      </c>
    </row>
    <row r="242" spans="1:14" hidden="1">
      <c r="A242" t="str">
        <f>"Norman"</f>
        <v>Norman</v>
      </c>
      <c r="B242">
        <v>0</v>
      </c>
      <c r="D242">
        <v>2</v>
      </c>
      <c r="E242">
        <v>28</v>
      </c>
      <c r="F242" s="1">
        <v>42474</v>
      </c>
      <c r="G242" s="1">
        <v>42474</v>
      </c>
      <c r="H242">
        <v>8</v>
      </c>
      <c r="I242">
        <v>61.75</v>
      </c>
      <c r="J242">
        <v>0</v>
      </c>
      <c r="K242">
        <v>34.902937899999998</v>
      </c>
      <c r="L242">
        <v>-97.886161600000008</v>
      </c>
      <c r="M242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242" s="5">
        <f>Table22[[#This Row],[Permit Approval Date]]-Table22[[#This Row],[Permit Submitted Date]]</f>
        <v>0</v>
      </c>
    </row>
    <row r="243" spans="1:14" hidden="1">
      <c r="A243" t="str">
        <f>"Norman"</f>
        <v>Norman</v>
      </c>
      <c r="B243">
        <v>0</v>
      </c>
      <c r="D243">
        <v>1</v>
      </c>
      <c r="E243">
        <v>28</v>
      </c>
      <c r="F243" s="1">
        <v>42486</v>
      </c>
      <c r="G243" s="1">
        <v>42494</v>
      </c>
      <c r="H243">
        <v>10</v>
      </c>
      <c r="I243">
        <v>72.5</v>
      </c>
      <c r="J243">
        <v>0</v>
      </c>
      <c r="K243">
        <v>35.212937899999993</v>
      </c>
      <c r="L243">
        <v>-97.576161600000006</v>
      </c>
      <c r="M243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243" s="5">
        <f>Table22[[#This Row],[Permit Approval Date]]-Table22[[#This Row],[Permit Submitted Date]]</f>
        <v>0</v>
      </c>
    </row>
    <row r="244" spans="1:14" hidden="1">
      <c r="A244" t="str">
        <f>"Norman"</f>
        <v>Norman</v>
      </c>
      <c r="B244">
        <v>0</v>
      </c>
      <c r="D244">
        <v>1</v>
      </c>
      <c r="E244">
        <v>28</v>
      </c>
      <c r="F244" s="1">
        <v>42492</v>
      </c>
      <c r="G244" s="1">
        <v>42502</v>
      </c>
      <c r="H244">
        <v>12</v>
      </c>
      <c r="I244">
        <v>99.5</v>
      </c>
      <c r="J244">
        <v>0</v>
      </c>
      <c r="K244">
        <v>35.602937899999993</v>
      </c>
      <c r="L244">
        <v>-97.686161600000005</v>
      </c>
      <c r="M244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244" s="5">
        <f>Table22[[#This Row],[Permit Approval Date]]-Table22[[#This Row],[Permit Submitted Date]]</f>
        <v>9</v>
      </c>
    </row>
    <row r="245" spans="1:14" hidden="1">
      <c r="A245" t="str">
        <f>"Norman"</f>
        <v>Norman</v>
      </c>
      <c r="B245">
        <v>0</v>
      </c>
      <c r="D245">
        <v>2</v>
      </c>
      <c r="E245">
        <v>28</v>
      </c>
      <c r="F245" s="1">
        <v>42508</v>
      </c>
      <c r="G245" s="1">
        <v>42510</v>
      </c>
      <c r="H245">
        <v>9</v>
      </c>
      <c r="I245">
        <v>75</v>
      </c>
      <c r="J245">
        <v>0</v>
      </c>
      <c r="K245">
        <v>35.262937899999997</v>
      </c>
      <c r="L245">
        <v>-97.806161599999996</v>
      </c>
      <c r="M245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245" s="5">
        <f>Table22[[#This Row],[Permit Approval Date]]-Table22[[#This Row],[Permit Submitted Date]]</f>
        <v>0</v>
      </c>
    </row>
    <row r="246" spans="1:14" hidden="1">
      <c r="A246" t="str">
        <f>"Norman"</f>
        <v>Norman</v>
      </c>
      <c r="B246">
        <v>0</v>
      </c>
      <c r="D246">
        <v>1</v>
      </c>
      <c r="E246">
        <v>28</v>
      </c>
      <c r="F246" s="1">
        <v>42522</v>
      </c>
      <c r="G246" s="1">
        <v>42522</v>
      </c>
      <c r="H246">
        <v>9</v>
      </c>
      <c r="I246">
        <v>82</v>
      </c>
      <c r="J246">
        <v>0</v>
      </c>
      <c r="K246">
        <v>34.992937899999994</v>
      </c>
      <c r="L246">
        <v>-97.256161599999999</v>
      </c>
      <c r="M246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246" s="5">
        <f>Table22[[#This Row],[Permit Approval Date]]-Table22[[#This Row],[Permit Submitted Date]]</f>
        <v>10</v>
      </c>
    </row>
    <row r="247" spans="1:14" hidden="1">
      <c r="A247" t="str">
        <f>"Norman"</f>
        <v>Norman</v>
      </c>
      <c r="B247">
        <v>0</v>
      </c>
      <c r="D247">
        <v>1</v>
      </c>
      <c r="E247">
        <v>28</v>
      </c>
      <c r="F247" s="1">
        <v>42534</v>
      </c>
      <c r="G247" s="1">
        <v>42538</v>
      </c>
      <c r="H247">
        <v>8</v>
      </c>
      <c r="I247">
        <v>67</v>
      </c>
      <c r="J247">
        <v>0</v>
      </c>
      <c r="K247">
        <v>35.632937899999995</v>
      </c>
      <c r="L247">
        <v>-97.506161599999999</v>
      </c>
      <c r="M247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247" s="5">
        <f>Table22[[#This Row],[Permit Approval Date]]-Table22[[#This Row],[Permit Submitted Date]]</f>
        <v>0</v>
      </c>
    </row>
    <row r="248" spans="1:14" hidden="1">
      <c r="A248" t="str">
        <f>"Norman"</f>
        <v>Norman</v>
      </c>
      <c r="B248">
        <v>0</v>
      </c>
      <c r="D248">
        <v>1</v>
      </c>
      <c r="E248">
        <v>28</v>
      </c>
      <c r="F248" s="1">
        <v>42604</v>
      </c>
      <c r="G248" s="1">
        <v>42604</v>
      </c>
      <c r="H248">
        <v>2</v>
      </c>
      <c r="I248">
        <v>15</v>
      </c>
      <c r="J248">
        <v>0</v>
      </c>
      <c r="K248">
        <v>35.102937899999993</v>
      </c>
      <c r="L248">
        <v>-97.756161599999999</v>
      </c>
      <c r="M248" s="5">
        <f>ACOS(COS(RADIANS(90-$P$2)) *COS(RADIANS(90-Table22510[[#This Row],[Latitude]])) +SIN(RADIANS(90-$P$2)) *SIN(RADIANS(90-Table22510[[#This Row],[Latitude]])) *COS(RADIANS($Q$2-Table22510[[#This Row],[Longitude]]))) *3958.756</f>
        <v>18.882438005172606</v>
      </c>
      <c r="N248" s="5">
        <f>Table22[[#This Row],[Permit Approval Date]]-Table22[[#This Row],[Permit Submitted Date]]</f>
        <v>0</v>
      </c>
    </row>
    <row r="249" spans="1:14" hidden="1">
      <c r="A249" t="str">
        <f>"Norman"</f>
        <v>Norman</v>
      </c>
      <c r="B249">
        <v>0</v>
      </c>
      <c r="D249">
        <v>1</v>
      </c>
      <c r="E249">
        <v>28</v>
      </c>
      <c r="F249" s="1">
        <v>42607</v>
      </c>
      <c r="G249" s="1">
        <v>42621</v>
      </c>
      <c r="H249">
        <v>8</v>
      </c>
      <c r="I249">
        <v>60.68</v>
      </c>
      <c r="J249">
        <v>0</v>
      </c>
      <c r="K249">
        <v>35.602937899999993</v>
      </c>
      <c r="L249">
        <v>-97.686161600000005</v>
      </c>
      <c r="M249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249" s="5">
        <f>Table22[[#This Row],[Permit Approval Date]]-Table22[[#This Row],[Permit Submitted Date]]</f>
        <v>0</v>
      </c>
    </row>
    <row r="250" spans="1:14" hidden="1">
      <c r="A250" t="str">
        <f>"Norman"</f>
        <v>Norman</v>
      </c>
      <c r="B250">
        <v>0</v>
      </c>
      <c r="D250">
        <v>1</v>
      </c>
      <c r="E250">
        <v>28</v>
      </c>
      <c r="F250" s="1">
        <v>42608</v>
      </c>
      <c r="G250" s="1">
        <v>42615</v>
      </c>
      <c r="H250">
        <v>11</v>
      </c>
      <c r="I250">
        <v>89.039999999999992</v>
      </c>
      <c r="J250">
        <v>0</v>
      </c>
      <c r="K250">
        <v>35.332937899999997</v>
      </c>
      <c r="L250">
        <v>-97.326161600000006</v>
      </c>
      <c r="M250" s="5">
        <f>ACOS(COS(RADIANS(90-$P$2)) *COS(RADIANS(90-Table22510[[#This Row],[Latitude]])) +SIN(RADIANS(90-$P$2)) *SIN(RADIANS(90-Table22510[[#This Row],[Latitude]])) *COS(RADIANS($Q$2-Table22510[[#This Row],[Longitude]]))) *3958.756</f>
        <v>11.09110584816289</v>
      </c>
      <c r="N250" s="5">
        <f>Table22[[#This Row],[Permit Approval Date]]-Table22[[#This Row],[Permit Submitted Date]]</f>
        <v>7</v>
      </c>
    </row>
    <row r="251" spans="1:14" hidden="1">
      <c r="A251" t="str">
        <f>"Norman"</f>
        <v>Norman</v>
      </c>
      <c r="B251">
        <v>0</v>
      </c>
      <c r="D251">
        <v>1</v>
      </c>
      <c r="E251">
        <v>28</v>
      </c>
      <c r="F251" s="1">
        <v>42613</v>
      </c>
      <c r="G251" s="1">
        <v>42615</v>
      </c>
      <c r="H251">
        <v>8</v>
      </c>
      <c r="I251">
        <v>57.42</v>
      </c>
      <c r="J251">
        <v>0</v>
      </c>
      <c r="K251">
        <v>35.482937899999996</v>
      </c>
      <c r="L251">
        <v>-97.206161600000001</v>
      </c>
      <c r="M251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51" s="5">
        <f>Table22[[#This Row],[Permit Approval Date]]-Table22[[#This Row],[Permit Submitted Date]]</f>
        <v>0</v>
      </c>
    </row>
    <row r="252" spans="1:14" hidden="1">
      <c r="A252" t="str">
        <f>"Norman"</f>
        <v>Norman</v>
      </c>
      <c r="B252">
        <v>0</v>
      </c>
      <c r="C252">
        <v>1</v>
      </c>
      <c r="D252">
        <v>1</v>
      </c>
      <c r="E252">
        <v>28</v>
      </c>
      <c r="F252" s="1">
        <v>42629</v>
      </c>
      <c r="G252" s="1">
        <v>42641</v>
      </c>
      <c r="H252">
        <v>9</v>
      </c>
      <c r="I252">
        <v>34.83</v>
      </c>
      <c r="J252">
        <v>13.27</v>
      </c>
      <c r="K252">
        <v>35.082937899999997</v>
      </c>
      <c r="L252">
        <v>-97.396161599999999</v>
      </c>
      <c r="M252" s="5">
        <f>ACOS(COS(RADIANS(90-$P$2)) *COS(RADIANS(90-Table22510[[#This Row],[Latitude]])) +SIN(RADIANS(90-$P$2)) *SIN(RADIANS(90-Table22510[[#This Row],[Latitude]])) *COS(RADIANS($Q$2-Table22510[[#This Row],[Longitude]]))) *3958.756</f>
        <v>8.9724500048267775</v>
      </c>
      <c r="N252" s="5">
        <f>Table22[[#This Row],[Permit Approval Date]]-Table22[[#This Row],[Permit Submitted Date]]</f>
        <v>0</v>
      </c>
    </row>
    <row r="253" spans="1:14" hidden="1">
      <c r="A253" t="str">
        <f>"Norman"</f>
        <v>Norman</v>
      </c>
      <c r="B253">
        <v>0</v>
      </c>
      <c r="C253">
        <v>1</v>
      </c>
      <c r="D253">
        <v>1</v>
      </c>
      <c r="E253">
        <v>28</v>
      </c>
      <c r="F253" s="1">
        <v>42636</v>
      </c>
      <c r="G253" s="1">
        <v>42636</v>
      </c>
      <c r="H253">
        <v>7</v>
      </c>
      <c r="I253">
        <v>40.200000000000003</v>
      </c>
      <c r="J253">
        <v>13.58</v>
      </c>
      <c r="K253">
        <v>34.902937899999998</v>
      </c>
      <c r="L253">
        <v>-97.886161600000008</v>
      </c>
      <c r="M253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253" s="5">
        <f>Table22[[#This Row],[Permit Approval Date]]-Table22[[#This Row],[Permit Submitted Date]]</f>
        <v>0</v>
      </c>
    </row>
    <row r="254" spans="1:14" hidden="1">
      <c r="A254" t="str">
        <f>"Norman"</f>
        <v>Norman</v>
      </c>
      <c r="B254">
        <v>0</v>
      </c>
      <c r="D254">
        <v>1</v>
      </c>
      <c r="E254">
        <v>28</v>
      </c>
      <c r="F254" s="1">
        <v>42653</v>
      </c>
      <c r="G254" s="1">
        <v>42653</v>
      </c>
      <c r="H254">
        <v>13</v>
      </c>
      <c r="I254">
        <v>75.77</v>
      </c>
      <c r="J254">
        <v>4.38</v>
      </c>
      <c r="K254">
        <v>34.902937899999998</v>
      </c>
      <c r="L254">
        <v>-97.376161600000003</v>
      </c>
      <c r="M254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254" s="5">
        <f>Table22[[#This Row],[Permit Approval Date]]-Table22[[#This Row],[Permit Submitted Date]]</f>
        <v>5</v>
      </c>
    </row>
    <row r="255" spans="1:14" hidden="1">
      <c r="A255" t="str">
        <f>"Norman"</f>
        <v>Norman</v>
      </c>
      <c r="B255">
        <v>0</v>
      </c>
      <c r="D255">
        <v>1</v>
      </c>
      <c r="E255">
        <v>28</v>
      </c>
      <c r="F255" s="1">
        <v>42653</v>
      </c>
      <c r="G255" s="1">
        <v>42667</v>
      </c>
      <c r="H255">
        <v>7</v>
      </c>
      <c r="I255">
        <v>48.03</v>
      </c>
      <c r="J255">
        <v>0</v>
      </c>
      <c r="K255">
        <v>35.632937899999995</v>
      </c>
      <c r="L255">
        <v>-97.506161599999999</v>
      </c>
      <c r="M255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255" s="5">
        <f>Table22[[#This Row],[Permit Approval Date]]-Table22[[#This Row],[Permit Submitted Date]]</f>
        <v>3</v>
      </c>
    </row>
    <row r="256" spans="1:14" hidden="1">
      <c r="A256" t="str">
        <f>"Norman"</f>
        <v>Norman</v>
      </c>
      <c r="B256">
        <v>0</v>
      </c>
      <c r="D256">
        <v>1</v>
      </c>
      <c r="E256">
        <v>28</v>
      </c>
      <c r="F256" s="1">
        <v>42691</v>
      </c>
      <c r="G256" s="1">
        <v>42695</v>
      </c>
      <c r="H256">
        <v>13</v>
      </c>
      <c r="I256">
        <v>119.66999999999999</v>
      </c>
      <c r="J256">
        <v>3.43</v>
      </c>
      <c r="K256">
        <v>35.222937899999998</v>
      </c>
      <c r="L256">
        <v>-97.486161600000003</v>
      </c>
      <c r="M256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256" s="5">
        <f>Table22[[#This Row],[Permit Approval Date]]-Table22[[#This Row],[Permit Submitted Date]]</f>
        <v>2</v>
      </c>
    </row>
    <row r="257" spans="1:14" hidden="1">
      <c r="A257" t="str">
        <f>"Norman"</f>
        <v>Norman</v>
      </c>
      <c r="B257">
        <v>0</v>
      </c>
      <c r="D257">
        <v>1</v>
      </c>
      <c r="E257">
        <v>28</v>
      </c>
      <c r="F257" s="1">
        <v>42713</v>
      </c>
      <c r="G257" s="1">
        <v>42713</v>
      </c>
      <c r="H257">
        <v>4</v>
      </c>
      <c r="I257">
        <v>36.380000000000003</v>
      </c>
      <c r="J257">
        <v>0</v>
      </c>
      <c r="K257">
        <v>35.112937899999999</v>
      </c>
      <c r="L257">
        <v>-97.946161599999996</v>
      </c>
      <c r="M257" s="5">
        <f>ACOS(COS(RADIANS(90-$P$2)) *COS(RADIANS(90-Table22510[[#This Row],[Latitude]])) +SIN(RADIANS(90-$P$2)) *SIN(RADIANS(90-Table22510[[#This Row],[Latitude]])) *COS(RADIANS($Q$2-Table22510[[#This Row],[Longitude]]))) *3958.756</f>
        <v>28.942207529288897</v>
      </c>
      <c r="N257" s="5">
        <f>Table22[[#This Row],[Permit Approval Date]]-Table22[[#This Row],[Permit Submitted Date]]</f>
        <v>15</v>
      </c>
    </row>
    <row r="258" spans="1:14" hidden="1">
      <c r="A258" t="str">
        <f>"Norman"</f>
        <v>Norman</v>
      </c>
      <c r="B258">
        <v>0</v>
      </c>
      <c r="D258">
        <v>1</v>
      </c>
      <c r="E258">
        <v>28</v>
      </c>
      <c r="F258" s="1">
        <v>42723</v>
      </c>
      <c r="G258" s="1">
        <v>42723</v>
      </c>
      <c r="H258">
        <v>8</v>
      </c>
      <c r="I258">
        <v>68.56</v>
      </c>
      <c r="J258">
        <v>0</v>
      </c>
      <c r="K258">
        <v>35.542937899999998</v>
      </c>
      <c r="L258">
        <v>-96.936161600000005</v>
      </c>
      <c r="M258" s="5">
        <f>ACOS(COS(RADIANS(90-$P$2)) *COS(RADIANS(90-Table22510[[#This Row],[Latitude]])) +SIN(RADIANS(90-$P$2)) *SIN(RADIANS(90-Table22510[[#This Row],[Latitude]])) *COS(RADIANS($Q$2-Table22510[[#This Row],[Longitude]]))) *3958.756</f>
        <v>36.99673376660337</v>
      </c>
      <c r="N258" s="5">
        <f>Table22[[#This Row],[Permit Approval Date]]-Table22[[#This Row],[Permit Submitted Date]]</f>
        <v>8</v>
      </c>
    </row>
    <row r="259" spans="1:14" hidden="1">
      <c r="A259" t="str">
        <f>"Norman"</f>
        <v>Norman</v>
      </c>
      <c r="B259">
        <v>0</v>
      </c>
      <c r="D259">
        <v>1</v>
      </c>
      <c r="E259">
        <v>28</v>
      </c>
      <c r="F259" s="1">
        <v>42738</v>
      </c>
      <c r="G259" s="1">
        <v>42738</v>
      </c>
      <c r="H259">
        <v>6</v>
      </c>
      <c r="I259">
        <v>49.43</v>
      </c>
      <c r="J259">
        <v>0</v>
      </c>
      <c r="K259">
        <v>35.162937899999996</v>
      </c>
      <c r="L259">
        <v>-96.9261616</v>
      </c>
      <c r="M259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259" s="5">
        <f>Table22[[#This Row],[Permit Approval Date]]-Table22[[#This Row],[Permit Submitted Date]]</f>
        <v>0</v>
      </c>
    </row>
    <row r="260" spans="1:14">
      <c r="A260" t="str">
        <f>"Norman"</f>
        <v>Norman</v>
      </c>
      <c r="B260">
        <v>1</v>
      </c>
      <c r="C260">
        <v>1</v>
      </c>
      <c r="D260">
        <v>1</v>
      </c>
      <c r="E260">
        <v>28</v>
      </c>
      <c r="F260" s="1">
        <v>42788</v>
      </c>
      <c r="G260" s="1">
        <v>42788</v>
      </c>
      <c r="H260">
        <v>9</v>
      </c>
      <c r="I260">
        <v>45.5</v>
      </c>
      <c r="J260">
        <v>28</v>
      </c>
      <c r="K260">
        <v>35.263205599999999</v>
      </c>
      <c r="L260">
        <v>-97.398782400000002</v>
      </c>
      <c r="M260" s="5">
        <f>ACOS(COS(RADIANS(90-$P$2)) *COS(RADIANS(90-Table22510[[#This Row],[Latitude]])) +SIN(RADIANS(90-$P$2)) *SIN(RADIANS(90-Table22510[[#This Row],[Latitude]])) *COS(RADIANS($Q$2-Table22510[[#This Row],[Longitude]]))) *3958.756</f>
        <v>4.7825715003496638</v>
      </c>
      <c r="N260" s="5">
        <f>Table22[[#This Row],[Permit Approval Date]]-Table22[[#This Row],[Permit Submitted Date]]</f>
        <v>9</v>
      </c>
    </row>
    <row r="261" spans="1:14" hidden="1">
      <c r="A261" t="str">
        <f>"Norman"</f>
        <v>Norman</v>
      </c>
      <c r="B261">
        <v>0</v>
      </c>
      <c r="D261">
        <v>2</v>
      </c>
      <c r="E261">
        <v>28</v>
      </c>
      <c r="F261" s="1">
        <v>42802</v>
      </c>
      <c r="G261" s="1">
        <v>42802</v>
      </c>
      <c r="H261">
        <v>10</v>
      </c>
      <c r="I261">
        <v>74.260000000000005</v>
      </c>
      <c r="J261">
        <v>0</v>
      </c>
      <c r="K261">
        <v>34.902937899999998</v>
      </c>
      <c r="L261">
        <v>-97.886161600000008</v>
      </c>
      <c r="M261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261" s="5">
        <f>Table22[[#This Row],[Permit Approval Date]]-Table22[[#This Row],[Permit Submitted Date]]</f>
        <v>0</v>
      </c>
    </row>
    <row r="262" spans="1:14" hidden="1">
      <c r="A262" t="str">
        <f>"Norman"</f>
        <v>Norman</v>
      </c>
      <c r="B262">
        <v>0</v>
      </c>
      <c r="D262">
        <v>1</v>
      </c>
      <c r="E262">
        <v>28</v>
      </c>
      <c r="F262" s="1">
        <v>42807</v>
      </c>
      <c r="G262" s="1">
        <v>42807</v>
      </c>
      <c r="H262">
        <v>4</v>
      </c>
      <c r="I262">
        <v>43.74</v>
      </c>
      <c r="J262">
        <v>0</v>
      </c>
      <c r="K262">
        <v>34.962937899999993</v>
      </c>
      <c r="L262">
        <v>-97.966161600000007</v>
      </c>
      <c r="M262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262" s="5">
        <f>Table22[[#This Row],[Permit Approval Date]]-Table22[[#This Row],[Permit Submitted Date]]</f>
        <v>0</v>
      </c>
    </row>
    <row r="263" spans="1:14" hidden="1">
      <c r="A263" t="str">
        <f>"Norman"</f>
        <v>Norman</v>
      </c>
      <c r="B263">
        <v>0</v>
      </c>
      <c r="D263">
        <v>1</v>
      </c>
      <c r="E263">
        <v>28</v>
      </c>
      <c r="F263" s="1">
        <v>42828</v>
      </c>
      <c r="G263" s="1">
        <v>42835</v>
      </c>
      <c r="H263">
        <v>5</v>
      </c>
      <c r="I263">
        <v>46.25</v>
      </c>
      <c r="J263">
        <v>0</v>
      </c>
      <c r="K263">
        <v>35.362937899999999</v>
      </c>
      <c r="L263">
        <v>-97.236161600000003</v>
      </c>
      <c r="M263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263" s="5">
        <f>Table22[[#This Row],[Permit Approval Date]]-Table22[[#This Row],[Permit Submitted Date]]</f>
        <v>6</v>
      </c>
    </row>
    <row r="264" spans="1:14" hidden="1">
      <c r="A264" t="str">
        <f>"Norman"</f>
        <v>Norman</v>
      </c>
      <c r="B264">
        <v>0</v>
      </c>
      <c r="D264">
        <v>2</v>
      </c>
      <c r="E264">
        <v>28</v>
      </c>
      <c r="F264" s="1">
        <v>42863</v>
      </c>
      <c r="G264" s="1">
        <v>42872</v>
      </c>
      <c r="H264">
        <v>6</v>
      </c>
      <c r="I264">
        <v>54.58</v>
      </c>
      <c r="J264">
        <v>0</v>
      </c>
      <c r="K264">
        <v>35.232937899999996</v>
      </c>
      <c r="L264">
        <v>-97.296161600000005</v>
      </c>
      <c r="M264" s="5">
        <f>ACOS(COS(RADIANS(90-$P$2)) *COS(RADIANS(90-Table22510[[#This Row],[Latitude]])) +SIN(RADIANS(90-$P$2)) *SIN(RADIANS(90-Table22510[[#This Row],[Latitude]])) *COS(RADIANS($Q$2-Table22510[[#This Row],[Longitude]]))) *3958.756</f>
        <v>8.6932116417485545</v>
      </c>
      <c r="N264" s="5">
        <f>Table22[[#This Row],[Permit Approval Date]]-Table22[[#This Row],[Permit Submitted Date]]</f>
        <v>6</v>
      </c>
    </row>
    <row r="265" spans="1:14">
      <c r="A265" t="str">
        <f>"Norman"</f>
        <v>Norman</v>
      </c>
      <c r="B265">
        <v>1</v>
      </c>
      <c r="D265">
        <v>1</v>
      </c>
      <c r="E265">
        <v>28</v>
      </c>
      <c r="F265" s="1">
        <v>42865</v>
      </c>
      <c r="G265" s="1">
        <v>42887</v>
      </c>
      <c r="H265">
        <v>5</v>
      </c>
      <c r="I265">
        <v>42.11</v>
      </c>
      <c r="J265">
        <v>0</v>
      </c>
      <c r="K265">
        <v>34.998142000000001</v>
      </c>
      <c r="L265">
        <v>-97.305610999999999</v>
      </c>
      <c r="M265" s="5">
        <f>ACOS(COS(RADIANS(90-$P$2)) *COS(RADIANS(90-Table22510[[#This Row],[Latitude]])) +SIN(RADIANS(90-$P$2)) *SIN(RADIANS(90-Table22510[[#This Row],[Latitude]])) *COS(RADIANS($Q$2-Table22510[[#This Row],[Longitude]]))) *3958.756</f>
        <v>16.429420502856537</v>
      </c>
      <c r="N265" s="5">
        <f>Table22[[#This Row],[Permit Approval Date]]-Table22[[#This Row],[Permit Submitted Date]]</f>
        <v>0</v>
      </c>
    </row>
    <row r="266" spans="1:14" hidden="1">
      <c r="A266" t="str">
        <f>"Norman"</f>
        <v>Norman</v>
      </c>
      <c r="B266">
        <v>0</v>
      </c>
      <c r="D266">
        <v>2</v>
      </c>
      <c r="E266">
        <v>28</v>
      </c>
      <c r="F266" s="1">
        <v>42878</v>
      </c>
      <c r="G266" s="1">
        <v>42878</v>
      </c>
      <c r="H266">
        <v>7</v>
      </c>
      <c r="I266">
        <v>67.250000000000014</v>
      </c>
      <c r="J266">
        <v>0</v>
      </c>
      <c r="K266">
        <v>35.232937899999996</v>
      </c>
      <c r="L266">
        <v>-97.006161599999999</v>
      </c>
      <c r="M266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266" s="5">
        <f>Table22[[#This Row],[Permit Approval Date]]-Table22[[#This Row],[Permit Submitted Date]]</f>
        <v>8</v>
      </c>
    </row>
    <row r="267" spans="1:14" hidden="1">
      <c r="A267" t="str">
        <f>"Norman"</f>
        <v>Norman</v>
      </c>
      <c r="B267">
        <v>0</v>
      </c>
      <c r="D267">
        <v>1</v>
      </c>
      <c r="E267">
        <v>28</v>
      </c>
      <c r="F267" s="1">
        <v>42880</v>
      </c>
      <c r="G267" s="1">
        <v>42880</v>
      </c>
      <c r="H267">
        <v>4</v>
      </c>
      <c r="I267">
        <v>32.550000000000004</v>
      </c>
      <c r="J267">
        <v>0</v>
      </c>
      <c r="K267">
        <v>35.282937899999993</v>
      </c>
      <c r="L267">
        <v>-96.756161599999999</v>
      </c>
      <c r="M267" s="5">
        <f>ACOS(COS(RADIANS(90-$P$2)) *COS(RADIANS(90-Table22510[[#This Row],[Latitude]])) +SIN(RADIANS(90-$P$2)) *SIN(RADIANS(90-Table22510[[#This Row],[Latitude]])) *COS(RADIANS($Q$2-Table22510[[#This Row],[Longitude]]))) *3958.756</f>
        <v>39.321591610794655</v>
      </c>
      <c r="N267" s="5">
        <f>Table22[[#This Row],[Permit Approval Date]]-Table22[[#This Row],[Permit Submitted Date]]</f>
        <v>8</v>
      </c>
    </row>
    <row r="268" spans="1:14" hidden="1">
      <c r="A268" t="str">
        <f>"Norman"</f>
        <v>Norman</v>
      </c>
      <c r="B268">
        <v>0</v>
      </c>
      <c r="D268">
        <v>1</v>
      </c>
      <c r="E268">
        <v>28</v>
      </c>
      <c r="F268" s="1">
        <v>42899</v>
      </c>
      <c r="G268" s="1">
        <v>42899</v>
      </c>
      <c r="H268">
        <v>6</v>
      </c>
      <c r="I268">
        <v>52.489999999999995</v>
      </c>
      <c r="J268">
        <v>0</v>
      </c>
      <c r="K268">
        <v>34.902937899999998</v>
      </c>
      <c r="L268">
        <v>-97.886161600000008</v>
      </c>
      <c r="M268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268" s="5">
        <f>Table22[[#This Row],[Permit Approval Date]]-Table22[[#This Row],[Permit Submitted Date]]</f>
        <v>0</v>
      </c>
    </row>
    <row r="269" spans="1:14">
      <c r="A269" t="str">
        <f>"Norman"</f>
        <v>Norman</v>
      </c>
      <c r="B269">
        <v>1</v>
      </c>
      <c r="D269">
        <v>1</v>
      </c>
      <c r="E269">
        <v>28</v>
      </c>
      <c r="F269" s="1">
        <v>42901</v>
      </c>
      <c r="G269" s="1">
        <v>42912</v>
      </c>
      <c r="H269">
        <v>14</v>
      </c>
      <c r="I269">
        <v>106.88</v>
      </c>
      <c r="J269">
        <v>0</v>
      </c>
      <c r="K269">
        <v>35.412431400000003</v>
      </c>
      <c r="L269">
        <v>-97.513839599999997</v>
      </c>
      <c r="M269" s="5">
        <f>ACOS(COS(RADIANS(90-$P$2)) *COS(RADIANS(90-Table22510[[#This Row],[Latitude]])) +SIN(RADIANS(90-$P$2)) *SIN(RADIANS(90-Table22510[[#This Row],[Latitude]])) *COS(RADIANS($Q$2-Table22510[[#This Row],[Longitude]]))) *3958.756</f>
        <v>14.75340748628585</v>
      </c>
      <c r="N269" s="5">
        <f>Table22[[#This Row],[Permit Approval Date]]-Table22[[#This Row],[Permit Submitted Date]]</f>
        <v>6</v>
      </c>
    </row>
    <row r="270" spans="1:14">
      <c r="A270" t="str">
        <f>"Norman"</f>
        <v>Norman</v>
      </c>
      <c r="B270">
        <v>1</v>
      </c>
      <c r="D270">
        <v>2</v>
      </c>
      <c r="E270">
        <v>28</v>
      </c>
      <c r="F270" s="1">
        <v>42942</v>
      </c>
      <c r="G270" s="1">
        <v>42942</v>
      </c>
      <c r="H270">
        <v>21</v>
      </c>
      <c r="I270">
        <v>156.85</v>
      </c>
      <c r="J270">
        <v>1.03</v>
      </c>
      <c r="K270">
        <v>35.210556999999994</v>
      </c>
      <c r="L270">
        <v>-97.470181400000001</v>
      </c>
      <c r="M270" s="5">
        <f>ACOS(COS(RADIANS(90-$P$2)) *COS(RADIANS(90-Table22510[[#This Row],[Latitude]])) +SIN(RADIANS(90-$P$2)) *SIN(RADIANS(90-Table22510[[#This Row],[Latitude]])) *COS(RADIANS($Q$2-Table22510[[#This Row],[Longitude]]))) *3958.756</f>
        <v>1.3658454400042561</v>
      </c>
      <c r="N270" s="5">
        <f>Table22[[#This Row],[Permit Approval Date]]-Table22[[#This Row],[Permit Submitted Date]]</f>
        <v>0</v>
      </c>
    </row>
    <row r="271" spans="1:14" hidden="1">
      <c r="A271" t="str">
        <f>"Norman"</f>
        <v>Norman</v>
      </c>
      <c r="B271">
        <v>0</v>
      </c>
      <c r="D271">
        <v>1</v>
      </c>
      <c r="E271">
        <v>28</v>
      </c>
      <c r="F271" s="1">
        <v>42948</v>
      </c>
      <c r="G271" s="1">
        <v>42948</v>
      </c>
      <c r="H271">
        <v>5</v>
      </c>
      <c r="I271">
        <v>39.85</v>
      </c>
      <c r="J271">
        <v>0</v>
      </c>
      <c r="K271">
        <v>35.232937899999996</v>
      </c>
      <c r="L271">
        <v>-97.006161599999999</v>
      </c>
      <c r="M271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271" s="5">
        <f>Table22[[#This Row],[Permit Approval Date]]-Table22[[#This Row],[Permit Submitted Date]]</f>
        <v>7</v>
      </c>
    </row>
    <row r="272" spans="1:14" hidden="1">
      <c r="A272" t="str">
        <f>"Norman"</f>
        <v>Norman</v>
      </c>
      <c r="B272">
        <v>0</v>
      </c>
      <c r="D272">
        <v>1</v>
      </c>
      <c r="E272">
        <v>28</v>
      </c>
      <c r="F272" s="1">
        <v>42961</v>
      </c>
      <c r="G272" s="1">
        <v>42961</v>
      </c>
      <c r="H272">
        <v>4</v>
      </c>
      <c r="I272">
        <v>33.699999999999996</v>
      </c>
      <c r="J272">
        <v>0</v>
      </c>
      <c r="K272">
        <v>35.272937899999995</v>
      </c>
      <c r="L272">
        <v>-96.956161600000001</v>
      </c>
      <c r="M272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272" s="5">
        <f>Table22[[#This Row],[Permit Approval Date]]-Table22[[#This Row],[Permit Submitted Date]]</f>
        <v>11</v>
      </c>
    </row>
    <row r="273" spans="1:14">
      <c r="A273" t="str">
        <f>"Norman"</f>
        <v>Norman</v>
      </c>
      <c r="B273">
        <v>1</v>
      </c>
      <c r="D273">
        <v>1</v>
      </c>
      <c r="E273">
        <v>28</v>
      </c>
      <c r="F273" s="1">
        <v>42981</v>
      </c>
      <c r="G273" s="1">
        <v>42983</v>
      </c>
      <c r="H273">
        <v>11</v>
      </c>
      <c r="I273">
        <v>91.61999999999999</v>
      </c>
      <c r="J273">
        <v>0</v>
      </c>
      <c r="K273">
        <v>35.063621399999995</v>
      </c>
      <c r="L273">
        <v>-97.329232199999993</v>
      </c>
      <c r="M273" s="5">
        <f>ACOS(COS(RADIANS(90-$P$2)) *COS(RADIANS(90-Table22510[[#This Row],[Latitude]])) +SIN(RADIANS(90-$P$2)) *SIN(RADIANS(90-Table22510[[#This Row],[Latitude]])) *COS(RADIANS($Q$2-Table22510[[#This Row],[Longitude]]))) *3958.756</f>
        <v>11.868595835601443</v>
      </c>
      <c r="N273" s="5">
        <f>Table22[[#This Row],[Permit Approval Date]]-Table22[[#This Row],[Permit Submitted Date]]</f>
        <v>3</v>
      </c>
    </row>
    <row r="274" spans="1:14" hidden="1">
      <c r="A274" t="str">
        <f>"Norman"</f>
        <v>Norman</v>
      </c>
      <c r="B274">
        <v>0</v>
      </c>
      <c r="D274">
        <v>1</v>
      </c>
      <c r="E274">
        <v>28</v>
      </c>
      <c r="F274" s="1">
        <v>42984</v>
      </c>
      <c r="G274" s="1">
        <v>43005</v>
      </c>
      <c r="H274">
        <v>5</v>
      </c>
      <c r="I274">
        <v>42.46</v>
      </c>
      <c r="J274">
        <v>0</v>
      </c>
      <c r="K274">
        <v>35.032937899999993</v>
      </c>
      <c r="L274">
        <v>-97.356161600000007</v>
      </c>
      <c r="M274" s="5">
        <f>ACOS(COS(RADIANS(90-$P$2)) *COS(RADIANS(90-Table22510[[#This Row],[Latitude]])) +SIN(RADIANS(90-$P$2)) *SIN(RADIANS(90-Table22510[[#This Row],[Latitude]])) *COS(RADIANS($Q$2-Table22510[[#This Row],[Longitude]]))) *3958.756</f>
        <v>13.008804681234098</v>
      </c>
      <c r="N274" s="5">
        <f>Table22[[#This Row],[Permit Approval Date]]-Table22[[#This Row],[Permit Submitted Date]]</f>
        <v>8</v>
      </c>
    </row>
    <row r="275" spans="1:14" hidden="1">
      <c r="A275" t="str">
        <f>"Norman"</f>
        <v>Norman</v>
      </c>
      <c r="B275">
        <v>0</v>
      </c>
      <c r="D275">
        <v>2</v>
      </c>
      <c r="E275">
        <v>28</v>
      </c>
      <c r="F275" s="1">
        <v>42986</v>
      </c>
      <c r="G275" s="1">
        <v>42986</v>
      </c>
      <c r="H275">
        <v>8</v>
      </c>
      <c r="I275">
        <v>47.350000000000009</v>
      </c>
      <c r="J275">
        <v>5</v>
      </c>
      <c r="K275">
        <v>35.702937899999995</v>
      </c>
      <c r="L275">
        <v>-97.4261616</v>
      </c>
      <c r="M275" s="5">
        <f>ACOS(COS(RADIANS(90-$P$2)) *COS(RADIANS(90-Table22510[[#This Row],[Latitude]])) +SIN(RADIANS(90-$P$2)) *SIN(RADIANS(90-Table22510[[#This Row],[Latitude]])) *COS(RADIANS($Q$2-Table22510[[#This Row],[Longitude]]))) *3958.756</f>
        <v>34.349627017789345</v>
      </c>
      <c r="N275" s="5">
        <f>Table22[[#This Row],[Permit Approval Date]]-Table22[[#This Row],[Permit Submitted Date]]</f>
        <v>14</v>
      </c>
    </row>
    <row r="276" spans="1:14">
      <c r="A276" t="str">
        <f>"Norman"</f>
        <v>Norman</v>
      </c>
      <c r="B276">
        <v>1</v>
      </c>
      <c r="D276">
        <v>1</v>
      </c>
      <c r="E276">
        <v>28</v>
      </c>
      <c r="F276" s="1">
        <v>42989</v>
      </c>
      <c r="G276" s="1">
        <v>43003</v>
      </c>
      <c r="H276">
        <v>8</v>
      </c>
      <c r="I276">
        <v>60.110000000000007</v>
      </c>
      <c r="J276">
        <v>0</v>
      </c>
      <c r="K276">
        <v>35.040954999999997</v>
      </c>
      <c r="L276">
        <v>-97.311639999999997</v>
      </c>
      <c r="M276" s="5">
        <f>ACOS(COS(RADIANS(90-$P$2)) *COS(RADIANS(90-Table22510[[#This Row],[Latitude]])) +SIN(RADIANS(90-$P$2)) *SIN(RADIANS(90-Table22510[[#This Row],[Latitude]])) *COS(RADIANS($Q$2-Table22510[[#This Row],[Longitude]]))) *3958.756</f>
        <v>13.723512092077399</v>
      </c>
      <c r="N276" s="5">
        <f>Table22[[#This Row],[Permit Approval Date]]-Table22[[#This Row],[Permit Submitted Date]]</f>
        <v>0</v>
      </c>
    </row>
    <row r="277" spans="1:14">
      <c r="A277" t="str">
        <f>"Norman"</f>
        <v>Norman</v>
      </c>
      <c r="B277">
        <v>1</v>
      </c>
      <c r="D277">
        <v>1</v>
      </c>
      <c r="E277">
        <v>28</v>
      </c>
      <c r="F277" s="1">
        <v>42989</v>
      </c>
      <c r="G277" s="1">
        <v>42993</v>
      </c>
      <c r="H277">
        <v>4</v>
      </c>
      <c r="I277">
        <v>44.33</v>
      </c>
      <c r="J277">
        <v>3.5</v>
      </c>
      <c r="K277">
        <v>35.203924999999998</v>
      </c>
      <c r="L277">
        <v>-97.459214000000003</v>
      </c>
      <c r="M277" s="5">
        <f>ACOS(COS(RADIANS(90-$P$2)) *COS(RADIANS(90-Table22510[[#This Row],[Latitude]])) +SIN(RADIANS(90-$P$2)) *SIN(RADIANS(90-Table22510[[#This Row],[Latitude]])) *COS(RADIANS($Q$2-Table22510[[#This Row],[Longitude]]))) *3958.756</f>
        <v>0.72632740937908113</v>
      </c>
      <c r="N277" s="5">
        <f>Table22[[#This Row],[Permit Approval Date]]-Table22[[#This Row],[Permit Submitted Date]]</f>
        <v>0</v>
      </c>
    </row>
    <row r="278" spans="1:14" hidden="1">
      <c r="A278" t="str">
        <f>"Norman"</f>
        <v>Norman</v>
      </c>
      <c r="B278">
        <v>0</v>
      </c>
      <c r="D278">
        <v>1</v>
      </c>
      <c r="E278">
        <v>28</v>
      </c>
      <c r="F278" s="1">
        <v>42999</v>
      </c>
      <c r="G278" s="1">
        <v>42999</v>
      </c>
      <c r="H278">
        <v>4</v>
      </c>
      <c r="I278">
        <v>34.879999999999995</v>
      </c>
      <c r="J278">
        <v>0</v>
      </c>
      <c r="K278">
        <v>35.082937899999997</v>
      </c>
      <c r="L278">
        <v>-97.616161599999998</v>
      </c>
      <c r="M278" s="5">
        <f>ACOS(COS(RADIANS(90-$P$2)) *COS(RADIANS(90-Table22510[[#This Row],[Latitude]])) +SIN(RADIANS(90-$P$2)) *SIN(RADIANS(90-Table22510[[#This Row],[Latitude]])) *COS(RADIANS($Q$2-Table22510[[#This Row],[Longitude]]))) *3958.756</f>
        <v>12.811370472846091</v>
      </c>
      <c r="N278" s="5">
        <f>Table22[[#This Row],[Permit Approval Date]]-Table22[[#This Row],[Permit Submitted Date]]</f>
        <v>0</v>
      </c>
    </row>
    <row r="279" spans="1:14">
      <c r="A279" t="str">
        <f>"Norman"</f>
        <v>Norman</v>
      </c>
      <c r="B279">
        <v>1</v>
      </c>
      <c r="D279">
        <v>2</v>
      </c>
      <c r="E279">
        <v>28</v>
      </c>
      <c r="F279" s="1">
        <v>43000</v>
      </c>
      <c r="G279" s="1">
        <v>43013</v>
      </c>
      <c r="H279">
        <v>7</v>
      </c>
      <c r="I279">
        <v>61.72</v>
      </c>
      <c r="J279">
        <v>0</v>
      </c>
      <c r="K279">
        <v>35.200955</v>
      </c>
      <c r="L279">
        <v>-97.271640000000005</v>
      </c>
      <c r="M279" s="5">
        <f>ACOS(COS(RADIANS(90-$P$2)) *COS(RADIANS(90-Table22510[[#This Row],[Latitude]])) +SIN(RADIANS(90-$P$2)) *SIN(RADIANS(90-Table22510[[#This Row],[Latitude]])) *COS(RADIANS($Q$2-Table22510[[#This Row],[Longitude]]))) *3958.756</f>
        <v>9.8850734191735814</v>
      </c>
      <c r="N279" s="5">
        <f>Table22[[#This Row],[Permit Approval Date]]-Table22[[#This Row],[Permit Submitted Date]]</f>
        <v>19</v>
      </c>
    </row>
    <row r="280" spans="1:14">
      <c r="A280" t="str">
        <f>"Norman"</f>
        <v>Norman</v>
      </c>
      <c r="B280">
        <v>1</v>
      </c>
      <c r="D280">
        <v>1</v>
      </c>
      <c r="E280">
        <v>28</v>
      </c>
      <c r="F280" s="1">
        <v>43006</v>
      </c>
      <c r="G280" s="1">
        <v>43010</v>
      </c>
      <c r="H280">
        <v>6</v>
      </c>
      <c r="I280">
        <v>66.44</v>
      </c>
      <c r="J280">
        <v>0</v>
      </c>
      <c r="K280">
        <v>35.065301499999997</v>
      </c>
      <c r="L280">
        <v>-97.206652800000001</v>
      </c>
      <c r="M280" s="5">
        <f>ACOS(COS(RADIANS(90-$P$2)) *COS(RADIANS(90-Table22510[[#This Row],[Latitude]])) +SIN(RADIANS(90-$P$2)) *SIN(RADIANS(90-Table22510[[#This Row],[Latitude]])) *COS(RADIANS($Q$2-Table22510[[#This Row],[Longitude]]))) *3958.756</f>
        <v>16.686641062063039</v>
      </c>
      <c r="N280" s="5">
        <f>Table22[[#This Row],[Permit Approval Date]]-Table22[[#This Row],[Permit Submitted Date]]</f>
        <v>6</v>
      </c>
    </row>
    <row r="281" spans="1:14">
      <c r="A281" t="str">
        <f>"Norman"</f>
        <v>Norman</v>
      </c>
      <c r="B281">
        <v>1</v>
      </c>
      <c r="D281">
        <v>1</v>
      </c>
      <c r="E281">
        <v>28</v>
      </c>
      <c r="F281" s="1">
        <v>43006</v>
      </c>
      <c r="G281" s="1">
        <v>43006</v>
      </c>
      <c r="H281">
        <v>6</v>
      </c>
      <c r="I281">
        <v>59.980000000000004</v>
      </c>
      <c r="J281">
        <v>0</v>
      </c>
      <c r="K281">
        <v>35.813924999999998</v>
      </c>
      <c r="L281">
        <v>-98.089213999999998</v>
      </c>
      <c r="M281" s="5">
        <f>ACOS(COS(RADIANS(90-$P$2)) *COS(RADIANS(90-Table22510[[#This Row],[Latitude]])) +SIN(RADIANS(90-$P$2)) *SIN(RADIANS(90-Table22510[[#This Row],[Latitude]])) *COS(RADIANS($Q$2-Table22510[[#This Row],[Longitude]]))) *3958.756</f>
        <v>55.408180858832203</v>
      </c>
      <c r="N281" s="5">
        <f>Table22[[#This Row],[Permit Approval Date]]-Table22[[#This Row],[Permit Submitted Date]]</f>
        <v>0</v>
      </c>
    </row>
    <row r="282" spans="1:14" hidden="1">
      <c r="A282" t="str">
        <f>"Norman"</f>
        <v>Norman</v>
      </c>
      <c r="B282">
        <v>0</v>
      </c>
      <c r="C282">
        <v>1</v>
      </c>
      <c r="D282">
        <v>1</v>
      </c>
      <c r="E282">
        <v>28</v>
      </c>
      <c r="F282" s="1">
        <v>43010</v>
      </c>
      <c r="G282" s="1">
        <v>43011</v>
      </c>
      <c r="H282">
        <v>6</v>
      </c>
      <c r="I282">
        <v>36.43</v>
      </c>
      <c r="J282">
        <v>19.329999999999998</v>
      </c>
      <c r="K282">
        <v>36.052937899999996</v>
      </c>
      <c r="L282">
        <v>-98.236161600000003</v>
      </c>
      <c r="M282" s="5">
        <f>ACOS(COS(RADIANS(90-$P$2)) *COS(RADIANS(90-Table22510[[#This Row],[Latitude]])) +SIN(RADIANS(90-$P$2)) *SIN(RADIANS(90-Table22510[[#This Row],[Latitude]])) *COS(RADIANS($Q$2-Table22510[[#This Row],[Longitude]]))) *3958.756</f>
        <v>73.414613218663234</v>
      </c>
      <c r="N282" s="5">
        <f>Table22[[#This Row],[Permit Approval Date]]-Table22[[#This Row],[Permit Submitted Date]]</f>
        <v>0</v>
      </c>
    </row>
    <row r="283" spans="1:14">
      <c r="A283" t="str">
        <f>"Norman"</f>
        <v>Norman</v>
      </c>
      <c r="B283">
        <v>1</v>
      </c>
      <c r="C283">
        <v>1</v>
      </c>
      <c r="D283">
        <v>1</v>
      </c>
      <c r="E283">
        <v>28</v>
      </c>
      <c r="F283" s="1">
        <v>43011</v>
      </c>
      <c r="G283" s="1">
        <v>43024</v>
      </c>
      <c r="H283">
        <v>13</v>
      </c>
      <c r="I283">
        <v>68.62</v>
      </c>
      <c r="J283">
        <v>32.5</v>
      </c>
      <c r="K283">
        <v>35.324834499999994</v>
      </c>
      <c r="L283">
        <v>-96.840178399999999</v>
      </c>
      <c r="M283" s="5">
        <f>ACOS(COS(RADIANS(90-$P$2)) *COS(RADIANS(90-Table22510[[#This Row],[Latitude]])) +SIN(RADIANS(90-$P$2)) *SIN(RADIANS(90-Table22510[[#This Row],[Latitude]])) *COS(RADIANS($Q$2-Table22510[[#This Row],[Longitude]]))) *3958.756</f>
        <v>35.181869205571907</v>
      </c>
      <c r="N283" s="5">
        <f>Table22[[#This Row],[Permit Approval Date]]-Table22[[#This Row],[Permit Submitted Date]]</f>
        <v>0</v>
      </c>
    </row>
    <row r="284" spans="1:14" hidden="1">
      <c r="A284" t="str">
        <f>"Norman"</f>
        <v>Norman</v>
      </c>
      <c r="B284">
        <v>0</v>
      </c>
      <c r="D284">
        <v>2</v>
      </c>
      <c r="E284">
        <v>28</v>
      </c>
      <c r="F284" s="1">
        <v>43024</v>
      </c>
      <c r="G284" s="1">
        <v>43034</v>
      </c>
      <c r="H284">
        <v>9</v>
      </c>
      <c r="I284">
        <v>76.66</v>
      </c>
      <c r="J284">
        <v>0</v>
      </c>
      <c r="K284">
        <v>35.482937899999996</v>
      </c>
      <c r="L284">
        <v>-97.206161600000001</v>
      </c>
      <c r="M284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284" s="5">
        <f>Table22[[#This Row],[Permit Approval Date]]-Table22[[#This Row],[Permit Submitted Date]]</f>
        <v>26</v>
      </c>
    </row>
    <row r="285" spans="1:14">
      <c r="A285" t="str">
        <f>"Norman"</f>
        <v>Norman</v>
      </c>
      <c r="B285">
        <v>1</v>
      </c>
      <c r="D285">
        <v>1</v>
      </c>
      <c r="E285">
        <v>28</v>
      </c>
      <c r="F285" s="1">
        <v>43038</v>
      </c>
      <c r="G285" s="1">
        <v>43038</v>
      </c>
      <c r="H285">
        <v>7</v>
      </c>
      <c r="I285">
        <v>49.75</v>
      </c>
      <c r="J285">
        <v>6.17</v>
      </c>
      <c r="K285">
        <v>35.180556999999993</v>
      </c>
      <c r="L285">
        <v>-97.540181399999994</v>
      </c>
      <c r="M285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285" s="5">
        <f>Table22[[#This Row],[Permit Approval Date]]-Table22[[#This Row],[Permit Submitted Date]]</f>
        <v>0</v>
      </c>
    </row>
    <row r="286" spans="1:14">
      <c r="A286" t="str">
        <f>"Norman"</f>
        <v>Norman</v>
      </c>
      <c r="B286">
        <v>1</v>
      </c>
      <c r="D286">
        <v>1</v>
      </c>
      <c r="E286">
        <v>28</v>
      </c>
      <c r="F286" s="1">
        <v>43080</v>
      </c>
      <c r="G286" s="1">
        <v>43090</v>
      </c>
      <c r="H286">
        <v>6</v>
      </c>
      <c r="I286">
        <v>61.79</v>
      </c>
      <c r="J286">
        <v>0</v>
      </c>
      <c r="K286">
        <v>35.048141999999999</v>
      </c>
      <c r="L286">
        <v>-97.295610999999994</v>
      </c>
      <c r="M286" s="5">
        <f>ACOS(COS(RADIANS(90-$P$2)) *COS(RADIANS(90-Table22510[[#This Row],[Latitude]])) +SIN(RADIANS(90-$P$2)) *SIN(RADIANS(90-Table22510[[#This Row],[Latitude]])) *COS(RADIANS($Q$2-Table22510[[#This Row],[Longitude]]))) *3958.756</f>
        <v>13.852248324970169</v>
      </c>
      <c r="N286" s="5">
        <f>Table22[[#This Row],[Permit Approval Date]]-Table22[[#This Row],[Permit Submitted Date]]</f>
        <v>6</v>
      </c>
    </row>
    <row r="287" spans="1:14">
      <c r="A287" t="str">
        <f>"Norman"</f>
        <v>Norman</v>
      </c>
      <c r="B287">
        <v>1</v>
      </c>
      <c r="D287">
        <v>1</v>
      </c>
      <c r="E287">
        <v>28</v>
      </c>
      <c r="F287" s="1">
        <v>43087</v>
      </c>
      <c r="G287" s="1">
        <v>43088</v>
      </c>
      <c r="H287">
        <v>5</v>
      </c>
      <c r="I287">
        <v>38.700000000000003</v>
      </c>
      <c r="J287">
        <v>0</v>
      </c>
      <c r="K287">
        <v>35.028142000000003</v>
      </c>
      <c r="L287">
        <v>-97.255610999999988</v>
      </c>
      <c r="M287" s="5">
        <f>ACOS(COS(RADIANS(90-$P$2)) *COS(RADIANS(90-Table22510[[#This Row],[Latitude]])) +SIN(RADIANS(90-$P$2)) *SIN(RADIANS(90-Table22510[[#This Row],[Latitude]])) *COS(RADIANS($Q$2-Table22510[[#This Row],[Longitude]]))) *3958.756</f>
        <v>16.360536167469984</v>
      </c>
      <c r="N287" s="5">
        <f>Table22[[#This Row],[Permit Approval Date]]-Table22[[#This Row],[Permit Submitted Date]]</f>
        <v>4</v>
      </c>
    </row>
    <row r="288" spans="1:14" hidden="1">
      <c r="A288" t="str">
        <f>"Norman"</f>
        <v>Norman</v>
      </c>
      <c r="B288">
        <v>0</v>
      </c>
      <c r="D288">
        <v>1</v>
      </c>
      <c r="E288">
        <v>29</v>
      </c>
      <c r="F288" s="1">
        <v>42402</v>
      </c>
      <c r="G288" s="1">
        <v>42425</v>
      </c>
      <c r="H288">
        <v>8</v>
      </c>
      <c r="I288">
        <v>65</v>
      </c>
      <c r="J288">
        <v>0</v>
      </c>
      <c r="K288">
        <v>35.222937899999998</v>
      </c>
      <c r="L288">
        <v>-97.486161600000003</v>
      </c>
      <c r="M288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288" s="5">
        <f>Table22[[#This Row],[Permit Approval Date]]-Table22[[#This Row],[Permit Submitted Date]]</f>
        <v>10</v>
      </c>
    </row>
    <row r="289" spans="1:14" hidden="1">
      <c r="A289" t="str">
        <f>"Norman"</f>
        <v>Norman</v>
      </c>
      <c r="B289">
        <v>0</v>
      </c>
      <c r="D289">
        <v>1</v>
      </c>
      <c r="E289">
        <v>29</v>
      </c>
      <c r="F289" s="1">
        <v>42418</v>
      </c>
      <c r="G289" s="1">
        <v>42430</v>
      </c>
      <c r="H289">
        <v>10</v>
      </c>
      <c r="I289">
        <v>81.5</v>
      </c>
      <c r="J289">
        <v>0</v>
      </c>
      <c r="K289">
        <v>35.212937899999993</v>
      </c>
      <c r="L289">
        <v>-97.576161600000006</v>
      </c>
      <c r="M289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289" s="5">
        <f>Table22[[#This Row],[Permit Approval Date]]-Table22[[#This Row],[Permit Submitted Date]]</f>
        <v>1</v>
      </c>
    </row>
    <row r="290" spans="1:14" hidden="1">
      <c r="A290" t="str">
        <f>"Norman"</f>
        <v>Norman</v>
      </c>
      <c r="B290">
        <v>0</v>
      </c>
      <c r="D290">
        <v>2</v>
      </c>
      <c r="E290">
        <v>29</v>
      </c>
      <c r="F290" s="1">
        <v>42422</v>
      </c>
      <c r="G290" s="1">
        <v>42422</v>
      </c>
      <c r="H290">
        <v>16</v>
      </c>
      <c r="I290">
        <v>120.5</v>
      </c>
      <c r="J290">
        <v>0</v>
      </c>
      <c r="K290">
        <v>34.902937899999998</v>
      </c>
      <c r="L290">
        <v>-97.376161600000003</v>
      </c>
      <c r="M290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290" s="5">
        <f>Table22[[#This Row],[Permit Approval Date]]-Table22[[#This Row],[Permit Submitted Date]]</f>
        <v>5</v>
      </c>
    </row>
    <row r="291" spans="1:14" hidden="1">
      <c r="A291" t="str">
        <f>"Norman"</f>
        <v>Norman</v>
      </c>
      <c r="B291">
        <v>0</v>
      </c>
      <c r="D291">
        <v>1</v>
      </c>
      <c r="E291">
        <v>29</v>
      </c>
      <c r="F291" s="1">
        <v>42457</v>
      </c>
      <c r="G291" s="1">
        <v>42457</v>
      </c>
      <c r="H291">
        <v>8</v>
      </c>
      <c r="I291">
        <v>69</v>
      </c>
      <c r="J291">
        <v>0</v>
      </c>
      <c r="K291">
        <v>36.262937899999997</v>
      </c>
      <c r="L291">
        <v>-97.766161600000004</v>
      </c>
      <c r="M291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291" s="5">
        <f>Table22[[#This Row],[Permit Approval Date]]-Table22[[#This Row],[Permit Submitted Date]]</f>
        <v>0</v>
      </c>
    </row>
    <row r="292" spans="1:14" hidden="1">
      <c r="A292" t="str">
        <f>"Norman"</f>
        <v>Norman</v>
      </c>
      <c r="B292">
        <v>0</v>
      </c>
      <c r="D292">
        <v>2</v>
      </c>
      <c r="E292">
        <v>29</v>
      </c>
      <c r="F292" s="1">
        <v>42461</v>
      </c>
      <c r="G292" s="1">
        <v>42461</v>
      </c>
      <c r="H292">
        <v>12</v>
      </c>
      <c r="I292">
        <v>110</v>
      </c>
      <c r="J292">
        <v>0</v>
      </c>
      <c r="K292">
        <v>35.232937899999996</v>
      </c>
      <c r="L292">
        <v>-97.006161599999999</v>
      </c>
      <c r="M29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292" s="5">
        <f>Table22[[#This Row],[Permit Approval Date]]-Table22[[#This Row],[Permit Submitted Date]]</f>
        <v>21</v>
      </c>
    </row>
    <row r="293" spans="1:14" hidden="1">
      <c r="A293" t="str">
        <f>"Norman"</f>
        <v>Norman</v>
      </c>
      <c r="B293">
        <v>0</v>
      </c>
      <c r="D293">
        <v>1</v>
      </c>
      <c r="E293">
        <v>29</v>
      </c>
      <c r="F293" s="1">
        <v>42464</v>
      </c>
      <c r="G293" s="1">
        <v>42472</v>
      </c>
      <c r="H293">
        <v>13</v>
      </c>
      <c r="I293">
        <v>107.5</v>
      </c>
      <c r="J293">
        <v>0</v>
      </c>
      <c r="K293">
        <v>35.212937899999993</v>
      </c>
      <c r="L293">
        <v>-97.576161600000006</v>
      </c>
      <c r="M293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293" s="5">
        <f>Table22[[#This Row],[Permit Approval Date]]-Table22[[#This Row],[Permit Submitted Date]]</f>
        <v>0</v>
      </c>
    </row>
    <row r="294" spans="1:14" hidden="1">
      <c r="A294" t="str">
        <f>"Norman"</f>
        <v>Norman</v>
      </c>
      <c r="B294">
        <v>0</v>
      </c>
      <c r="D294">
        <v>2</v>
      </c>
      <c r="E294">
        <v>29</v>
      </c>
      <c r="F294" s="1">
        <v>42466</v>
      </c>
      <c r="G294" s="1">
        <v>42466</v>
      </c>
      <c r="H294">
        <v>6</v>
      </c>
      <c r="I294">
        <v>60.5</v>
      </c>
      <c r="J294">
        <v>0</v>
      </c>
      <c r="K294">
        <v>35.732937899999996</v>
      </c>
      <c r="L294">
        <v>-97.156161600000004</v>
      </c>
      <c r="M294" s="5">
        <f>ACOS(COS(RADIANS(90-$P$2)) *COS(RADIANS(90-Table22510[[#This Row],[Latitude]])) +SIN(RADIANS(90-$P$2)) *SIN(RADIANS(90-Table22510[[#This Row],[Latitude]])) *COS(RADIANS($Q$2-Table22510[[#This Row],[Longitude]]))) *3958.756</f>
        <v>39.903915270050199</v>
      </c>
      <c r="N294" s="5">
        <f>Table22[[#This Row],[Permit Approval Date]]-Table22[[#This Row],[Permit Submitted Date]]</f>
        <v>0</v>
      </c>
    </row>
    <row r="295" spans="1:14" hidden="1">
      <c r="A295" t="str">
        <f>"Norman"</f>
        <v>Norman</v>
      </c>
      <c r="B295">
        <v>0</v>
      </c>
      <c r="D295">
        <v>2</v>
      </c>
      <c r="E295">
        <v>29</v>
      </c>
      <c r="F295" s="1">
        <v>42495</v>
      </c>
      <c r="G295" s="1">
        <v>42495</v>
      </c>
      <c r="H295">
        <v>21</v>
      </c>
      <c r="I295">
        <v>173.25</v>
      </c>
      <c r="J295">
        <v>0</v>
      </c>
      <c r="K295">
        <v>35.162937899999996</v>
      </c>
      <c r="L295">
        <v>-96.9261616</v>
      </c>
      <c r="M295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295" s="5">
        <f>Table22[[#This Row],[Permit Approval Date]]-Table22[[#This Row],[Permit Submitted Date]]</f>
        <v>0</v>
      </c>
    </row>
    <row r="296" spans="1:14" hidden="1">
      <c r="A296" t="str">
        <f>"Norman"</f>
        <v>Norman</v>
      </c>
      <c r="B296">
        <v>0</v>
      </c>
      <c r="D296">
        <v>1</v>
      </c>
      <c r="E296">
        <v>29</v>
      </c>
      <c r="F296" s="1">
        <v>42496</v>
      </c>
      <c r="G296" s="1">
        <v>42503</v>
      </c>
      <c r="H296">
        <v>9</v>
      </c>
      <c r="I296">
        <v>76.5</v>
      </c>
      <c r="J296">
        <v>0</v>
      </c>
      <c r="K296">
        <v>35.632937899999995</v>
      </c>
      <c r="L296">
        <v>-97.506161599999999</v>
      </c>
      <c r="M296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296" s="5">
        <f>Table22[[#This Row],[Permit Approval Date]]-Table22[[#This Row],[Permit Submitted Date]]</f>
        <v>0</v>
      </c>
    </row>
    <row r="297" spans="1:14" hidden="1">
      <c r="A297" t="str">
        <f>"Norman"</f>
        <v>Norman</v>
      </c>
      <c r="B297">
        <v>0</v>
      </c>
      <c r="D297">
        <v>1</v>
      </c>
      <c r="E297">
        <v>29</v>
      </c>
      <c r="F297" s="1">
        <v>42503</v>
      </c>
      <c r="G297" s="1">
        <v>42507</v>
      </c>
      <c r="H297">
        <v>11</v>
      </c>
      <c r="I297">
        <v>97</v>
      </c>
      <c r="J297">
        <v>0</v>
      </c>
      <c r="K297">
        <v>36.052937899999996</v>
      </c>
      <c r="L297">
        <v>-97.626161600000003</v>
      </c>
      <c r="M297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297" s="5">
        <f>Table22[[#This Row],[Permit Approval Date]]-Table22[[#This Row],[Permit Submitted Date]]</f>
        <v>0</v>
      </c>
    </row>
    <row r="298" spans="1:14" hidden="1">
      <c r="A298" t="str">
        <f>"Norman"</f>
        <v>Norman</v>
      </c>
      <c r="B298">
        <v>0</v>
      </c>
      <c r="D298">
        <v>1</v>
      </c>
      <c r="E298">
        <v>29</v>
      </c>
      <c r="F298" s="1">
        <v>42537</v>
      </c>
      <c r="G298" s="1">
        <v>42537</v>
      </c>
      <c r="H298">
        <v>6</v>
      </c>
      <c r="I298">
        <v>41</v>
      </c>
      <c r="J298">
        <v>4</v>
      </c>
      <c r="K298">
        <v>35.552937899999996</v>
      </c>
      <c r="L298">
        <v>-96.986161600000003</v>
      </c>
      <c r="M298" s="5">
        <f>ACOS(COS(RADIANS(90-$P$2)) *COS(RADIANS(90-Table22510[[#This Row],[Latitude]])) +SIN(RADIANS(90-$P$2)) *SIN(RADIANS(90-Table22510[[#This Row],[Latitude]])) *COS(RADIANS($Q$2-Table22510[[#This Row],[Longitude]]))) *3958.756</f>
        <v>35.316230846414051</v>
      </c>
      <c r="N298" s="5">
        <f>Table22[[#This Row],[Permit Approval Date]]-Table22[[#This Row],[Permit Submitted Date]]</f>
        <v>5</v>
      </c>
    </row>
    <row r="299" spans="1:14" hidden="1">
      <c r="A299" t="str">
        <f>"Norman"</f>
        <v>Norman</v>
      </c>
      <c r="B299">
        <v>0</v>
      </c>
      <c r="D299">
        <v>1</v>
      </c>
      <c r="E299">
        <v>29</v>
      </c>
      <c r="F299" s="1">
        <v>42550</v>
      </c>
      <c r="G299" s="1">
        <v>42559</v>
      </c>
      <c r="H299">
        <v>11</v>
      </c>
      <c r="I299">
        <v>82</v>
      </c>
      <c r="J299">
        <v>0</v>
      </c>
      <c r="K299">
        <v>35.632937899999995</v>
      </c>
      <c r="L299">
        <v>-97.506161599999999</v>
      </c>
      <c r="M299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299" s="5">
        <f>Table22[[#This Row],[Permit Approval Date]]-Table22[[#This Row],[Permit Submitted Date]]</f>
        <v>0</v>
      </c>
    </row>
    <row r="300" spans="1:14" hidden="1">
      <c r="A300" t="str">
        <f>"Norman"</f>
        <v>Norman</v>
      </c>
      <c r="B300">
        <v>0</v>
      </c>
      <c r="D300">
        <v>1</v>
      </c>
      <c r="E300">
        <v>29</v>
      </c>
      <c r="F300" s="1">
        <v>42557</v>
      </c>
      <c r="G300" s="1">
        <v>42557</v>
      </c>
      <c r="H300">
        <v>13</v>
      </c>
      <c r="I300">
        <v>102.5</v>
      </c>
      <c r="J300">
        <v>3</v>
      </c>
      <c r="K300">
        <v>35.272937899999995</v>
      </c>
      <c r="L300">
        <v>-96.956161600000001</v>
      </c>
      <c r="M300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300" s="5">
        <f>Table22[[#This Row],[Permit Approval Date]]-Table22[[#This Row],[Permit Submitted Date]]</f>
        <v>7</v>
      </c>
    </row>
    <row r="301" spans="1:14" hidden="1">
      <c r="A301" t="str">
        <f>"Norman"</f>
        <v>Norman</v>
      </c>
      <c r="B301">
        <v>0</v>
      </c>
      <c r="D301">
        <v>1</v>
      </c>
      <c r="E301">
        <v>29</v>
      </c>
      <c r="F301" s="1">
        <v>42586</v>
      </c>
      <c r="G301" s="1">
        <v>42586</v>
      </c>
      <c r="H301">
        <v>12</v>
      </c>
      <c r="I301">
        <v>91</v>
      </c>
      <c r="J301">
        <v>0</v>
      </c>
      <c r="K301">
        <v>35.552937899999996</v>
      </c>
      <c r="L301">
        <v>-97.046161600000005</v>
      </c>
      <c r="M301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301" s="5">
        <f>Table22[[#This Row],[Permit Approval Date]]-Table22[[#This Row],[Permit Submitted Date]]</f>
        <v>0</v>
      </c>
    </row>
    <row r="302" spans="1:14" hidden="1">
      <c r="A302" t="str">
        <f>"Norman"</f>
        <v>Norman</v>
      </c>
      <c r="B302">
        <v>0</v>
      </c>
      <c r="D302">
        <v>1</v>
      </c>
      <c r="E302">
        <v>29</v>
      </c>
      <c r="F302" s="1">
        <v>42587</v>
      </c>
      <c r="G302" s="1">
        <v>42594</v>
      </c>
      <c r="H302">
        <v>14</v>
      </c>
      <c r="I302">
        <v>100.13</v>
      </c>
      <c r="J302">
        <v>0</v>
      </c>
      <c r="K302">
        <v>36.052937899999996</v>
      </c>
      <c r="L302">
        <v>-97.626161600000003</v>
      </c>
      <c r="M302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302" s="5">
        <f>Table22[[#This Row],[Permit Approval Date]]-Table22[[#This Row],[Permit Submitted Date]]</f>
        <v>0</v>
      </c>
    </row>
    <row r="303" spans="1:14" hidden="1">
      <c r="A303" t="str">
        <f>"Norman"</f>
        <v>Norman</v>
      </c>
      <c r="B303">
        <v>0</v>
      </c>
      <c r="D303">
        <v>2</v>
      </c>
      <c r="E303">
        <v>29</v>
      </c>
      <c r="F303" s="1">
        <v>42590</v>
      </c>
      <c r="G303" s="1">
        <v>42590</v>
      </c>
      <c r="H303">
        <v>8</v>
      </c>
      <c r="I303">
        <v>69</v>
      </c>
      <c r="J303">
        <v>0</v>
      </c>
      <c r="K303">
        <v>36.452937899999995</v>
      </c>
      <c r="L303">
        <v>-97.7861616</v>
      </c>
      <c r="M303" s="5">
        <f>ACOS(COS(RADIANS(90-$P$2)) *COS(RADIANS(90-Table22510[[#This Row],[Latitude]])) +SIN(RADIANS(90-$P$2)) *SIN(RADIANS(90-Table22510[[#This Row],[Latitude]])) *COS(RADIANS($Q$2-Table22510[[#This Row],[Longitude]]))) *3958.756</f>
        <v>88.224846694032422</v>
      </c>
      <c r="N303" s="5">
        <f>Table22[[#This Row],[Permit Approval Date]]-Table22[[#This Row],[Permit Submitted Date]]</f>
        <v>0</v>
      </c>
    </row>
    <row r="304" spans="1:14" hidden="1">
      <c r="A304" t="str">
        <f>"Norman"</f>
        <v>Norman</v>
      </c>
      <c r="B304">
        <v>0</v>
      </c>
      <c r="D304">
        <v>1</v>
      </c>
      <c r="E304">
        <v>29</v>
      </c>
      <c r="F304" s="1">
        <v>42613</v>
      </c>
      <c r="G304" s="1">
        <v>42622</v>
      </c>
      <c r="H304">
        <v>5</v>
      </c>
      <c r="I304">
        <v>37.86</v>
      </c>
      <c r="J304">
        <v>2.0599999999999996</v>
      </c>
      <c r="K304">
        <v>35.362937899999999</v>
      </c>
      <c r="L304">
        <v>-97.236161600000003</v>
      </c>
      <c r="M304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304" s="5">
        <f>Table22[[#This Row],[Permit Approval Date]]-Table22[[#This Row],[Permit Submitted Date]]</f>
        <v>0</v>
      </c>
    </row>
    <row r="305" spans="1:14" hidden="1">
      <c r="A305" t="str">
        <f>"Norman"</f>
        <v>Norman</v>
      </c>
      <c r="B305">
        <v>0</v>
      </c>
      <c r="D305">
        <v>2</v>
      </c>
      <c r="E305">
        <v>29</v>
      </c>
      <c r="F305" s="1">
        <v>42615</v>
      </c>
      <c r="G305" s="1">
        <v>42620</v>
      </c>
      <c r="H305">
        <v>6</v>
      </c>
      <c r="I305">
        <v>51.89</v>
      </c>
      <c r="J305">
        <v>0</v>
      </c>
      <c r="K305">
        <v>36.282937899999993</v>
      </c>
      <c r="L305">
        <v>-98.2861616</v>
      </c>
      <c r="M305" s="5">
        <f>ACOS(COS(RADIANS(90-$P$2)) *COS(RADIANS(90-Table22510[[#This Row],[Latitude]])) +SIN(RADIANS(90-$P$2)) *SIN(RADIANS(90-Table22510[[#This Row],[Latitude]])) *COS(RADIANS($Q$2-Table22510[[#This Row],[Longitude]]))) *3958.756</f>
        <v>88.047567121306258</v>
      </c>
      <c r="N305" s="5">
        <f>Table22[[#This Row],[Permit Approval Date]]-Table22[[#This Row],[Permit Submitted Date]]</f>
        <v>9</v>
      </c>
    </row>
    <row r="306" spans="1:14" hidden="1">
      <c r="A306" t="str">
        <f>"Norman"</f>
        <v>Norman</v>
      </c>
      <c r="B306">
        <v>0</v>
      </c>
      <c r="D306">
        <v>1</v>
      </c>
      <c r="E306">
        <v>29</v>
      </c>
      <c r="F306" s="1">
        <v>42643</v>
      </c>
      <c r="G306" s="1">
        <v>42655</v>
      </c>
      <c r="H306">
        <v>11</v>
      </c>
      <c r="I306">
        <v>89.559999999999988</v>
      </c>
      <c r="J306">
        <v>0</v>
      </c>
      <c r="K306">
        <v>35.232937899999996</v>
      </c>
      <c r="L306">
        <v>-97.006161599999999</v>
      </c>
      <c r="M306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06" s="5">
        <f>Table22[[#This Row],[Permit Approval Date]]-Table22[[#This Row],[Permit Submitted Date]]</f>
        <v>8</v>
      </c>
    </row>
    <row r="307" spans="1:14" hidden="1">
      <c r="A307" t="str">
        <f>"Norman"</f>
        <v>Norman</v>
      </c>
      <c r="B307">
        <v>0</v>
      </c>
      <c r="D307">
        <v>1</v>
      </c>
      <c r="E307">
        <v>29</v>
      </c>
      <c r="F307" s="1">
        <v>42650</v>
      </c>
      <c r="G307" s="1">
        <v>42650</v>
      </c>
      <c r="H307">
        <v>4</v>
      </c>
      <c r="I307">
        <v>45.01</v>
      </c>
      <c r="J307">
        <v>0</v>
      </c>
      <c r="K307">
        <v>35.162937899999996</v>
      </c>
      <c r="L307">
        <v>-96.9261616</v>
      </c>
      <c r="M307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307" s="5">
        <f>Table22[[#This Row],[Permit Approval Date]]-Table22[[#This Row],[Permit Submitted Date]]</f>
        <v>7</v>
      </c>
    </row>
    <row r="308" spans="1:14" hidden="1">
      <c r="A308" t="str">
        <f>"Norman"</f>
        <v>Norman</v>
      </c>
      <c r="B308">
        <v>0</v>
      </c>
      <c r="D308">
        <v>1</v>
      </c>
      <c r="E308">
        <v>29</v>
      </c>
      <c r="F308" s="1">
        <v>42657</v>
      </c>
      <c r="G308" s="1">
        <v>42657</v>
      </c>
      <c r="H308">
        <v>5</v>
      </c>
      <c r="I308">
        <v>45.96</v>
      </c>
      <c r="J308">
        <v>0</v>
      </c>
      <c r="K308">
        <v>36.002937899999999</v>
      </c>
      <c r="L308">
        <v>-97.346161600000002</v>
      </c>
      <c r="M308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308" s="5">
        <f>Table22[[#This Row],[Permit Approval Date]]-Table22[[#This Row],[Permit Submitted Date]]</f>
        <v>10</v>
      </c>
    </row>
    <row r="309" spans="1:14" hidden="1">
      <c r="A309" t="str">
        <f>"Norman"</f>
        <v>Norman</v>
      </c>
      <c r="B309">
        <v>0</v>
      </c>
      <c r="D309">
        <v>1</v>
      </c>
      <c r="E309">
        <v>29</v>
      </c>
      <c r="F309" s="1">
        <v>42661</v>
      </c>
      <c r="G309" s="1">
        <v>42663</v>
      </c>
      <c r="H309">
        <v>11</v>
      </c>
      <c r="I309">
        <v>83.050000000000011</v>
      </c>
      <c r="J309">
        <v>0</v>
      </c>
      <c r="K309">
        <v>35.152937899999998</v>
      </c>
      <c r="L309">
        <v>-97.416161599999995</v>
      </c>
      <c r="M309" s="5">
        <f>ACOS(COS(RADIANS(90-$P$2)) *COS(RADIANS(90-Table22510[[#This Row],[Latitude]])) +SIN(RADIANS(90-$P$2)) *SIN(RADIANS(90-Table22510[[#This Row],[Latitude]])) *COS(RADIANS($Q$2-Table22510[[#This Row],[Longitude]]))) *3958.756</f>
        <v>4.0539853415848448</v>
      </c>
      <c r="N309" s="5">
        <f>Table22[[#This Row],[Permit Approval Date]]-Table22[[#This Row],[Permit Submitted Date]]</f>
        <v>6</v>
      </c>
    </row>
    <row r="310" spans="1:14" hidden="1">
      <c r="A310" t="str">
        <f>"Norman"</f>
        <v>Norman</v>
      </c>
      <c r="B310">
        <v>0</v>
      </c>
      <c r="C310">
        <v>1</v>
      </c>
      <c r="D310">
        <v>1</v>
      </c>
      <c r="E310">
        <v>29</v>
      </c>
      <c r="F310" s="1">
        <v>42683</v>
      </c>
      <c r="G310" s="1">
        <v>42683</v>
      </c>
      <c r="H310">
        <v>11</v>
      </c>
      <c r="I310">
        <v>79.06</v>
      </c>
      <c r="J310">
        <v>8</v>
      </c>
      <c r="K310">
        <v>34.902937899999998</v>
      </c>
      <c r="L310">
        <v>-97.886161600000008</v>
      </c>
      <c r="M310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310" s="5">
        <f>Table22[[#This Row],[Permit Approval Date]]-Table22[[#This Row],[Permit Submitted Date]]</f>
        <v>0</v>
      </c>
    </row>
    <row r="311" spans="1:14" hidden="1">
      <c r="A311" t="str">
        <f>"Norman"</f>
        <v>Norman</v>
      </c>
      <c r="B311">
        <v>0</v>
      </c>
      <c r="D311">
        <v>1</v>
      </c>
      <c r="E311">
        <v>29</v>
      </c>
      <c r="F311" s="1">
        <v>42748</v>
      </c>
      <c r="G311" s="1">
        <v>42748</v>
      </c>
      <c r="H311">
        <v>4</v>
      </c>
      <c r="I311">
        <v>36</v>
      </c>
      <c r="J311">
        <v>0</v>
      </c>
      <c r="K311">
        <v>36.052937899999996</v>
      </c>
      <c r="L311">
        <v>-97.626161600000003</v>
      </c>
      <c r="M311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311" s="5">
        <f>Table22[[#This Row],[Permit Approval Date]]-Table22[[#This Row],[Permit Submitted Date]]</f>
        <v>6</v>
      </c>
    </row>
    <row r="312" spans="1:14" hidden="1">
      <c r="A312" t="str">
        <f>"Norman"</f>
        <v>Norman</v>
      </c>
      <c r="B312">
        <v>0</v>
      </c>
      <c r="D312">
        <v>1</v>
      </c>
      <c r="E312">
        <v>29</v>
      </c>
      <c r="F312" s="1">
        <v>42766</v>
      </c>
      <c r="G312" s="1">
        <v>42766</v>
      </c>
      <c r="H312">
        <v>10</v>
      </c>
      <c r="I312">
        <v>58.460000000000008</v>
      </c>
      <c r="J312">
        <v>0</v>
      </c>
      <c r="K312">
        <v>35.232937899999996</v>
      </c>
      <c r="L312">
        <v>-97.006161599999999</v>
      </c>
      <c r="M31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12" s="5">
        <f>Table22[[#This Row],[Permit Approval Date]]-Table22[[#This Row],[Permit Submitted Date]]</f>
        <v>0</v>
      </c>
    </row>
    <row r="313" spans="1:14" hidden="1">
      <c r="A313" t="str">
        <f>"Norman"</f>
        <v>Norman</v>
      </c>
      <c r="B313">
        <v>0</v>
      </c>
      <c r="D313">
        <v>1</v>
      </c>
      <c r="E313">
        <v>29</v>
      </c>
      <c r="F313" s="1">
        <v>42772</v>
      </c>
      <c r="G313" s="1">
        <v>42772</v>
      </c>
      <c r="H313">
        <v>9</v>
      </c>
      <c r="I313">
        <v>63.519999999999996</v>
      </c>
      <c r="J313">
        <v>0</v>
      </c>
      <c r="K313">
        <v>35.662937899999996</v>
      </c>
      <c r="L313">
        <v>-97.076161600000006</v>
      </c>
      <c r="M313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313" s="5">
        <f>Table22[[#This Row],[Permit Approval Date]]-Table22[[#This Row],[Permit Submitted Date]]</f>
        <v>6</v>
      </c>
    </row>
    <row r="314" spans="1:14" hidden="1">
      <c r="A314" t="str">
        <f>"Norman"</f>
        <v>Norman</v>
      </c>
      <c r="B314">
        <v>0</v>
      </c>
      <c r="D314">
        <v>1</v>
      </c>
      <c r="E314">
        <v>29</v>
      </c>
      <c r="F314" s="1">
        <v>42802</v>
      </c>
      <c r="G314" s="1">
        <v>42811</v>
      </c>
      <c r="H314">
        <v>8</v>
      </c>
      <c r="I314">
        <v>57.7</v>
      </c>
      <c r="J314">
        <v>0</v>
      </c>
      <c r="K314">
        <v>35.152937899999998</v>
      </c>
      <c r="L314">
        <v>-97.236161600000003</v>
      </c>
      <c r="M314" s="5">
        <f>ACOS(COS(RADIANS(90-$P$2)) *COS(RADIANS(90-Table22510[[#This Row],[Latitude]])) +SIN(RADIANS(90-$P$2)) *SIN(RADIANS(90-Table22510[[#This Row],[Latitude]])) *COS(RADIANS($Q$2-Table22510[[#This Row],[Longitude]]))) *3958.756</f>
        <v>12.439282911481813</v>
      </c>
      <c r="N314" s="5">
        <f>Table22[[#This Row],[Permit Approval Date]]-Table22[[#This Row],[Permit Submitted Date]]</f>
        <v>0</v>
      </c>
    </row>
    <row r="315" spans="1:14">
      <c r="A315" t="str">
        <f>"Norman"</f>
        <v>Norman</v>
      </c>
      <c r="B315">
        <v>1</v>
      </c>
      <c r="D315">
        <v>1</v>
      </c>
      <c r="E315">
        <v>29</v>
      </c>
      <c r="F315" s="1">
        <v>42814</v>
      </c>
      <c r="G315" s="1">
        <v>42828</v>
      </c>
      <c r="H315">
        <v>8</v>
      </c>
      <c r="I315">
        <v>65.940000000000012</v>
      </c>
      <c r="J315">
        <v>0</v>
      </c>
      <c r="K315">
        <v>34.882937899999995</v>
      </c>
      <c r="L315">
        <v>-96.836161599999997</v>
      </c>
      <c r="M315" s="5">
        <f>ACOS(COS(RADIANS(90-$P$2)) *COS(RADIANS(90-Table22510[[#This Row],[Latitude]])) +SIN(RADIANS(90-$P$2)) *SIN(RADIANS(90-Table22510[[#This Row],[Latitude]])) *COS(RADIANS($Q$2-Table22510[[#This Row],[Longitude]]))) *3958.756</f>
        <v>41.120493982645655</v>
      </c>
      <c r="N315" s="5">
        <f>Table22[[#This Row],[Permit Approval Date]]-Table22[[#This Row],[Permit Submitted Date]]</f>
        <v>4</v>
      </c>
    </row>
    <row r="316" spans="1:14" hidden="1">
      <c r="A316" t="str">
        <f>"Norman"</f>
        <v>Norman</v>
      </c>
      <c r="B316">
        <v>0</v>
      </c>
      <c r="D316">
        <v>1</v>
      </c>
      <c r="E316">
        <v>29</v>
      </c>
      <c r="F316" s="1">
        <v>42817</v>
      </c>
      <c r="G316" s="1">
        <v>42817</v>
      </c>
      <c r="H316">
        <v>7</v>
      </c>
      <c r="I316">
        <v>53.79</v>
      </c>
      <c r="J316">
        <v>0</v>
      </c>
      <c r="K316">
        <v>35.312937899999994</v>
      </c>
      <c r="L316">
        <v>-97.116161599999998</v>
      </c>
      <c r="M316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316" s="5">
        <f>Table22[[#This Row],[Permit Approval Date]]-Table22[[#This Row],[Permit Submitted Date]]</f>
        <v>0</v>
      </c>
    </row>
    <row r="317" spans="1:14" hidden="1">
      <c r="A317" t="str">
        <f>"Norman"</f>
        <v>Norman</v>
      </c>
      <c r="B317">
        <v>0</v>
      </c>
      <c r="D317">
        <v>1</v>
      </c>
      <c r="E317">
        <v>29</v>
      </c>
      <c r="F317" s="1">
        <v>42838</v>
      </c>
      <c r="G317" s="1">
        <v>42838</v>
      </c>
      <c r="H317">
        <v>6</v>
      </c>
      <c r="I317">
        <v>44.58</v>
      </c>
      <c r="J317">
        <v>0</v>
      </c>
      <c r="K317">
        <v>34.902937899999998</v>
      </c>
      <c r="L317">
        <v>-97.886161600000008</v>
      </c>
      <c r="M317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317" s="5">
        <f>Table22[[#This Row],[Permit Approval Date]]-Table22[[#This Row],[Permit Submitted Date]]</f>
        <v>0</v>
      </c>
    </row>
    <row r="318" spans="1:14">
      <c r="A318" t="str">
        <f>"Norman"</f>
        <v>Norman</v>
      </c>
      <c r="B318">
        <v>1</v>
      </c>
      <c r="D318">
        <v>1</v>
      </c>
      <c r="E318">
        <v>29</v>
      </c>
      <c r="F318" s="1">
        <v>42856</v>
      </c>
      <c r="G318" s="1">
        <v>42864</v>
      </c>
      <c r="H318">
        <v>9</v>
      </c>
      <c r="I318">
        <v>70.260000000000005</v>
      </c>
      <c r="J318">
        <v>0</v>
      </c>
      <c r="K318">
        <v>34.662937899999996</v>
      </c>
      <c r="L318">
        <v>-97.116161599999998</v>
      </c>
      <c r="M318" s="5">
        <f>ACOS(COS(RADIANS(90-$P$2)) *COS(RADIANS(90-Table22510[[#This Row],[Latitude]])) +SIN(RADIANS(90-$P$2)) *SIN(RADIANS(90-Table22510[[#This Row],[Latitude]])) *COS(RADIANS($Q$2-Table22510[[#This Row],[Longitude]]))) *3958.756</f>
        <v>41.935888738776761</v>
      </c>
      <c r="N318" s="5">
        <f>Table22[[#This Row],[Permit Approval Date]]-Table22[[#This Row],[Permit Submitted Date]]</f>
        <v>0</v>
      </c>
    </row>
    <row r="319" spans="1:14" hidden="1">
      <c r="A319" t="str">
        <f>"Norman"</f>
        <v>Norman</v>
      </c>
      <c r="B319">
        <v>0</v>
      </c>
      <c r="D319">
        <v>1</v>
      </c>
      <c r="E319">
        <v>29</v>
      </c>
      <c r="F319" s="1">
        <v>42863</v>
      </c>
      <c r="G319" s="1">
        <v>42871</v>
      </c>
      <c r="H319">
        <v>8</v>
      </c>
      <c r="I319">
        <v>56.379999999999995</v>
      </c>
      <c r="J319">
        <v>0</v>
      </c>
      <c r="K319">
        <v>35.212937899999993</v>
      </c>
      <c r="L319">
        <v>-97.326161600000006</v>
      </c>
      <c r="M319" s="5">
        <f>ACOS(COS(RADIANS(90-$P$2)) *COS(RADIANS(90-Table22510[[#This Row],[Latitude]])) +SIN(RADIANS(90-$P$2)) *SIN(RADIANS(90-Table22510[[#This Row],[Latitude]])) *COS(RADIANS($Q$2-Table22510[[#This Row],[Longitude]]))) *3958.756</f>
        <v>6.8166806528037238</v>
      </c>
      <c r="N319" s="5">
        <f>Table22[[#This Row],[Permit Approval Date]]-Table22[[#This Row],[Permit Submitted Date]]</f>
        <v>0</v>
      </c>
    </row>
    <row r="320" spans="1:14">
      <c r="A320" t="str">
        <f>"Norman"</f>
        <v>Norman</v>
      </c>
      <c r="B320">
        <v>1</v>
      </c>
      <c r="D320">
        <v>1</v>
      </c>
      <c r="E320">
        <v>29</v>
      </c>
      <c r="F320" s="1">
        <v>42866</v>
      </c>
      <c r="G320" s="1">
        <v>42874</v>
      </c>
      <c r="H320">
        <v>8</v>
      </c>
      <c r="I320">
        <v>66.179999999999993</v>
      </c>
      <c r="J320">
        <v>0</v>
      </c>
      <c r="K320">
        <v>35.138142000000002</v>
      </c>
      <c r="L320">
        <v>-97.345610999999991</v>
      </c>
      <c r="M320" s="5">
        <f>ACOS(COS(RADIANS(90-$P$2)) *COS(RADIANS(90-Table22510[[#This Row],[Latitude]])) +SIN(RADIANS(90-$P$2)) *SIN(RADIANS(90-Table22510[[#This Row],[Latitude]])) *COS(RADIANS($Q$2-Table22510[[#This Row],[Longitude]]))) *3958.756</f>
        <v>7.3872699983068753</v>
      </c>
      <c r="N320" s="5">
        <f>Table22[[#This Row],[Permit Approval Date]]-Table22[[#This Row],[Permit Submitted Date]]</f>
        <v>4</v>
      </c>
    </row>
    <row r="321" spans="1:14">
      <c r="A321" t="str">
        <f>"Norman"</f>
        <v>Norman</v>
      </c>
      <c r="B321">
        <v>1</v>
      </c>
      <c r="D321">
        <v>1</v>
      </c>
      <c r="E321">
        <v>29</v>
      </c>
      <c r="F321" s="1">
        <v>42878</v>
      </c>
      <c r="G321" s="1">
        <v>42887</v>
      </c>
      <c r="H321">
        <v>6</v>
      </c>
      <c r="I321">
        <v>56.4</v>
      </c>
      <c r="J321">
        <v>0</v>
      </c>
      <c r="K321">
        <v>35.028142000000003</v>
      </c>
      <c r="L321">
        <v>-97.31561099999999</v>
      </c>
      <c r="M321" s="5">
        <f>ACOS(COS(RADIANS(90-$P$2)) *COS(RADIANS(90-Table22510[[#This Row],[Latitude]])) +SIN(RADIANS(90-$P$2)) *SIN(RADIANS(90-Table22510[[#This Row],[Latitude]])) *COS(RADIANS($Q$2-Table22510[[#This Row],[Longitude]]))) *3958.756</f>
        <v>14.351070610021909</v>
      </c>
      <c r="N321" s="5">
        <f>Table22[[#This Row],[Permit Approval Date]]-Table22[[#This Row],[Permit Submitted Date]]</f>
        <v>0</v>
      </c>
    </row>
    <row r="322" spans="1:14" hidden="1">
      <c r="A322" t="str">
        <f>"Norman"</f>
        <v>Norman</v>
      </c>
      <c r="B322">
        <v>0</v>
      </c>
      <c r="D322">
        <v>1</v>
      </c>
      <c r="E322">
        <v>29</v>
      </c>
      <c r="F322" s="1">
        <v>42895</v>
      </c>
      <c r="G322" s="1">
        <v>42895</v>
      </c>
      <c r="H322">
        <v>6</v>
      </c>
      <c r="I322">
        <v>46.21</v>
      </c>
      <c r="J322">
        <v>0</v>
      </c>
      <c r="K322">
        <v>34.902937899999998</v>
      </c>
      <c r="L322">
        <v>-97.886161600000008</v>
      </c>
      <c r="M322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322" s="5">
        <f>Table22[[#This Row],[Permit Approval Date]]-Table22[[#This Row],[Permit Submitted Date]]</f>
        <v>8</v>
      </c>
    </row>
    <row r="323" spans="1:14">
      <c r="A323" t="str">
        <f>"Norman"</f>
        <v>Norman</v>
      </c>
      <c r="B323">
        <v>1</v>
      </c>
      <c r="C323">
        <v>1</v>
      </c>
      <c r="D323">
        <v>1</v>
      </c>
      <c r="E323">
        <v>29</v>
      </c>
      <c r="F323" s="1">
        <v>42899</v>
      </c>
      <c r="G323" s="1">
        <v>42899</v>
      </c>
      <c r="H323">
        <v>12</v>
      </c>
      <c r="I323">
        <v>103.45</v>
      </c>
      <c r="J323">
        <v>10.199999999999999</v>
      </c>
      <c r="K323">
        <v>35.133621399999996</v>
      </c>
      <c r="L323">
        <v>-97.339232199999998</v>
      </c>
      <c r="M323" s="5">
        <f>ACOS(COS(RADIANS(90-$P$2)) *COS(RADIANS(90-Table22510[[#This Row],[Latitude]])) +SIN(RADIANS(90-$P$2)) *SIN(RADIANS(90-Table22510[[#This Row],[Latitude]])) *COS(RADIANS($Q$2-Table22510[[#This Row],[Longitude]]))) *3958.756</f>
        <v>7.8640625286040198</v>
      </c>
      <c r="N323" s="5">
        <f>Table22[[#This Row],[Permit Approval Date]]-Table22[[#This Row],[Permit Submitted Date]]</f>
        <v>0</v>
      </c>
    </row>
    <row r="324" spans="1:14">
      <c r="A324" t="str">
        <f>"Norman"</f>
        <v>Norman</v>
      </c>
      <c r="B324">
        <v>1</v>
      </c>
      <c r="D324">
        <v>1</v>
      </c>
      <c r="E324">
        <v>29</v>
      </c>
      <c r="F324" s="1">
        <v>42901</v>
      </c>
      <c r="G324" s="1">
        <v>42901</v>
      </c>
      <c r="H324">
        <v>10</v>
      </c>
      <c r="I324">
        <v>97.169999999999987</v>
      </c>
      <c r="J324">
        <v>0</v>
      </c>
      <c r="K324">
        <v>35.035301499999996</v>
      </c>
      <c r="L324">
        <v>-97.676652799999999</v>
      </c>
      <c r="M324" s="5">
        <f>ACOS(COS(RADIANS(90-$P$2)) *COS(RADIANS(90-Table22510[[#This Row],[Latitude]])) +SIN(RADIANS(90-$P$2)) *SIN(RADIANS(90-Table22510[[#This Row],[Latitude]])) *COS(RADIANS($Q$2-Table22510[[#This Row],[Longitude]]))) *3958.756</f>
        <v>17.556165258161009</v>
      </c>
      <c r="N324" s="5">
        <f>Table22[[#This Row],[Permit Approval Date]]-Table22[[#This Row],[Permit Submitted Date]]</f>
        <v>2</v>
      </c>
    </row>
    <row r="325" spans="1:14" hidden="1">
      <c r="A325" t="str">
        <f>"Norman"</f>
        <v>Norman</v>
      </c>
      <c r="B325">
        <v>0</v>
      </c>
      <c r="D325">
        <v>1</v>
      </c>
      <c r="E325">
        <v>29</v>
      </c>
      <c r="F325" s="1">
        <v>42906</v>
      </c>
      <c r="G325" s="1">
        <v>42913</v>
      </c>
      <c r="H325">
        <v>3</v>
      </c>
      <c r="I325">
        <v>27.630000000000003</v>
      </c>
      <c r="J325">
        <v>0</v>
      </c>
      <c r="K325">
        <v>35.362937899999999</v>
      </c>
      <c r="L325">
        <v>-97.236161600000003</v>
      </c>
      <c r="M325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325" s="5">
        <f>Table22[[#This Row],[Permit Approval Date]]-Table22[[#This Row],[Permit Submitted Date]]</f>
        <v>7</v>
      </c>
    </row>
    <row r="326" spans="1:14" hidden="1">
      <c r="A326" t="str">
        <f>"Norman"</f>
        <v>Norman</v>
      </c>
      <c r="B326">
        <v>0</v>
      </c>
      <c r="C326">
        <v>1</v>
      </c>
      <c r="D326">
        <v>1</v>
      </c>
      <c r="E326">
        <v>29</v>
      </c>
      <c r="F326" s="1">
        <v>42913</v>
      </c>
      <c r="G326" s="1">
        <v>42913</v>
      </c>
      <c r="H326">
        <v>8</v>
      </c>
      <c r="I326">
        <v>58.269999999999996</v>
      </c>
      <c r="J326">
        <v>11.78</v>
      </c>
      <c r="K326">
        <v>35.162937899999996</v>
      </c>
      <c r="L326">
        <v>-96.9261616</v>
      </c>
      <c r="M326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326" s="5">
        <f>Table22[[#This Row],[Permit Approval Date]]-Table22[[#This Row],[Permit Submitted Date]]</f>
        <v>0</v>
      </c>
    </row>
    <row r="327" spans="1:14" hidden="1">
      <c r="A327" t="str">
        <f>"Norman"</f>
        <v>Norman</v>
      </c>
      <c r="B327">
        <v>0</v>
      </c>
      <c r="D327">
        <v>1</v>
      </c>
      <c r="E327">
        <v>29</v>
      </c>
      <c r="F327" s="1">
        <v>42928</v>
      </c>
      <c r="G327" s="1">
        <v>42928</v>
      </c>
      <c r="H327">
        <v>6</v>
      </c>
      <c r="I327">
        <v>32</v>
      </c>
      <c r="J327">
        <v>0</v>
      </c>
      <c r="K327">
        <v>36.002937899999999</v>
      </c>
      <c r="L327">
        <v>-97.346161600000002</v>
      </c>
      <c r="M327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327" s="5">
        <f>Table22[[#This Row],[Permit Approval Date]]-Table22[[#This Row],[Permit Submitted Date]]</f>
        <v>0</v>
      </c>
    </row>
    <row r="328" spans="1:14">
      <c r="A328" t="str">
        <f>"Norman"</f>
        <v>Norman</v>
      </c>
      <c r="B328">
        <v>1</v>
      </c>
      <c r="D328">
        <v>1</v>
      </c>
      <c r="E328">
        <v>29</v>
      </c>
      <c r="F328" s="1">
        <v>42941</v>
      </c>
      <c r="G328" s="1">
        <v>42941</v>
      </c>
      <c r="H328">
        <v>12</v>
      </c>
      <c r="I328">
        <v>98.550000000000011</v>
      </c>
      <c r="J328">
        <v>6.32</v>
      </c>
      <c r="K328">
        <v>35.180556999999993</v>
      </c>
      <c r="L328">
        <v>-97.540181399999994</v>
      </c>
      <c r="M328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328" s="5">
        <f>Table22[[#This Row],[Permit Approval Date]]-Table22[[#This Row],[Permit Submitted Date]]</f>
        <v>6</v>
      </c>
    </row>
    <row r="329" spans="1:14">
      <c r="A329" t="str">
        <f>"Norman"</f>
        <v>Norman</v>
      </c>
      <c r="B329">
        <v>1</v>
      </c>
      <c r="D329">
        <v>2</v>
      </c>
      <c r="E329">
        <v>29</v>
      </c>
      <c r="F329" s="1">
        <v>42941</v>
      </c>
      <c r="G329" s="1">
        <v>42941</v>
      </c>
      <c r="H329">
        <v>15</v>
      </c>
      <c r="I329">
        <v>94.33</v>
      </c>
      <c r="J329">
        <v>8.33</v>
      </c>
      <c r="K329">
        <v>35.210556999999994</v>
      </c>
      <c r="L329">
        <v>-97.610181400000016</v>
      </c>
      <c r="M329" s="5">
        <f>ACOS(COS(RADIANS(90-$P$2)) *COS(RADIANS(90-Table22510[[#This Row],[Latitude]])) +SIN(RADIANS(90-$P$2)) *SIN(RADIANS(90-Table22510[[#This Row],[Latitude]])) *COS(RADIANS($Q$2-Table22510[[#This Row],[Longitude]]))) *3958.756</f>
        <v>9.2388710109045373</v>
      </c>
      <c r="N329" s="5">
        <f>Table22[[#This Row],[Permit Approval Date]]-Table22[[#This Row],[Permit Submitted Date]]</f>
        <v>17</v>
      </c>
    </row>
    <row r="330" spans="1:14">
      <c r="A330" t="str">
        <f>"Norman"</f>
        <v>Norman</v>
      </c>
      <c r="B330">
        <v>1</v>
      </c>
      <c r="D330">
        <v>1</v>
      </c>
      <c r="E330">
        <v>29</v>
      </c>
      <c r="F330" s="1">
        <v>42943</v>
      </c>
      <c r="G330" s="1">
        <v>42943</v>
      </c>
      <c r="H330">
        <v>8</v>
      </c>
      <c r="I330">
        <v>46.410000000000004</v>
      </c>
      <c r="J330">
        <v>8.4699999999999989</v>
      </c>
      <c r="K330">
        <v>35.260556999999999</v>
      </c>
      <c r="L330">
        <v>-97.540181399999994</v>
      </c>
      <c r="M330" s="5">
        <f>ACOS(COS(RADIANS(90-$P$2)) *COS(RADIANS(90-Table22510[[#This Row],[Latitude]])) +SIN(RADIANS(90-$P$2)) *SIN(RADIANS(90-Table22510[[#This Row],[Latitude]])) *COS(RADIANS($Q$2-Table22510[[#This Row],[Longitude]]))) *3958.756</f>
        <v>6.4849763629514818</v>
      </c>
      <c r="N330" s="5">
        <f>Table22[[#This Row],[Permit Approval Date]]-Table22[[#This Row],[Permit Submitted Date]]</f>
        <v>0</v>
      </c>
    </row>
    <row r="331" spans="1:14">
      <c r="A331" t="str">
        <f>"Norman"</f>
        <v>Norman</v>
      </c>
      <c r="B331">
        <v>1</v>
      </c>
      <c r="D331">
        <v>1</v>
      </c>
      <c r="E331">
        <v>29</v>
      </c>
      <c r="F331" s="1">
        <v>42950</v>
      </c>
      <c r="G331" s="1">
        <v>42955</v>
      </c>
      <c r="H331">
        <v>6</v>
      </c>
      <c r="I331">
        <v>57.269999999999996</v>
      </c>
      <c r="J331">
        <v>6.18</v>
      </c>
      <c r="K331">
        <v>35.440556999999998</v>
      </c>
      <c r="L331">
        <v>-97.650181400000008</v>
      </c>
      <c r="M331" s="5">
        <f>ACOS(COS(RADIANS(90-$P$2)) *COS(RADIANS(90-Table22510[[#This Row],[Latitude]])) +SIN(RADIANS(90-$P$2)) *SIN(RADIANS(90-Table22510[[#This Row],[Latitude]])) *COS(RADIANS($Q$2-Table22510[[#This Row],[Longitude]]))) *3958.756</f>
        <v>19.853895442695702</v>
      </c>
      <c r="N331" s="5">
        <f>Table22[[#This Row],[Permit Approval Date]]-Table22[[#This Row],[Permit Submitted Date]]</f>
        <v>0</v>
      </c>
    </row>
    <row r="332" spans="1:14" hidden="1">
      <c r="A332" t="str">
        <f>"Norman"</f>
        <v>Norman</v>
      </c>
      <c r="B332">
        <v>0</v>
      </c>
      <c r="D332">
        <v>1</v>
      </c>
      <c r="E332">
        <v>29</v>
      </c>
      <c r="F332" s="1">
        <v>42964</v>
      </c>
      <c r="G332" s="1">
        <v>42964</v>
      </c>
      <c r="H332">
        <v>3</v>
      </c>
      <c r="I332">
        <v>32.65</v>
      </c>
      <c r="J332">
        <v>0</v>
      </c>
      <c r="K332">
        <v>34.992937899999994</v>
      </c>
      <c r="L332">
        <v>-97.256161599999999</v>
      </c>
      <c r="M332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332" s="5">
        <f>Table22[[#This Row],[Permit Approval Date]]-Table22[[#This Row],[Permit Submitted Date]]</f>
        <v>2</v>
      </c>
    </row>
    <row r="333" spans="1:14">
      <c r="A333" t="str">
        <f>"Norman"</f>
        <v>Norman</v>
      </c>
      <c r="B333">
        <v>1</v>
      </c>
      <c r="D333">
        <v>1</v>
      </c>
      <c r="E333">
        <v>29</v>
      </c>
      <c r="F333" s="1">
        <v>42965</v>
      </c>
      <c r="G333" s="1">
        <v>42971</v>
      </c>
      <c r="H333">
        <v>6</v>
      </c>
      <c r="I333">
        <v>45.18</v>
      </c>
      <c r="J333">
        <v>0</v>
      </c>
      <c r="K333">
        <v>34.933925000000002</v>
      </c>
      <c r="L333">
        <v>-97.229213999999999</v>
      </c>
      <c r="M333" s="5">
        <f>ACOS(COS(RADIANS(90-$P$2)) *COS(RADIANS(90-Table22510[[#This Row],[Latitude]])) +SIN(RADIANS(90-$P$2)) *SIN(RADIANS(90-Table22510[[#This Row],[Latitude]])) *COS(RADIANS($Q$2-Table22510[[#This Row],[Longitude]]))) *3958.756</f>
        <v>22.46576274585075</v>
      </c>
      <c r="N333" s="5">
        <f>Table22[[#This Row],[Permit Approval Date]]-Table22[[#This Row],[Permit Submitted Date]]</f>
        <v>0</v>
      </c>
    </row>
    <row r="334" spans="1:14">
      <c r="A334" t="str">
        <f>"Norman"</f>
        <v>Norman</v>
      </c>
      <c r="B334">
        <v>1</v>
      </c>
      <c r="D334">
        <v>1</v>
      </c>
      <c r="E334">
        <v>29</v>
      </c>
      <c r="F334" s="1">
        <v>42971</v>
      </c>
      <c r="G334" s="1">
        <v>42990</v>
      </c>
      <c r="H334">
        <v>3</v>
      </c>
      <c r="I334">
        <v>33.5</v>
      </c>
      <c r="J334">
        <v>0</v>
      </c>
      <c r="K334">
        <v>34.583925000000001</v>
      </c>
      <c r="L334">
        <v>-96.949213999999998</v>
      </c>
      <c r="M334" s="5">
        <f>ACOS(COS(RADIANS(90-$P$2)) *COS(RADIANS(90-Table22510[[#This Row],[Latitude]])) +SIN(RADIANS(90-$P$2)) *SIN(RADIANS(90-Table22510[[#This Row],[Latitude]])) *COS(RADIANS($Q$2-Table22510[[#This Row],[Longitude]]))) *3958.756</f>
        <v>51.403779370630609</v>
      </c>
      <c r="N334" s="5">
        <f>Table22[[#This Row],[Permit Approval Date]]-Table22[[#This Row],[Permit Submitted Date]]</f>
        <v>0</v>
      </c>
    </row>
    <row r="335" spans="1:14">
      <c r="A335" t="str">
        <f>"Norman"</f>
        <v>Norman</v>
      </c>
      <c r="B335">
        <v>1</v>
      </c>
      <c r="D335">
        <v>1</v>
      </c>
      <c r="E335">
        <v>29</v>
      </c>
      <c r="F335" s="1">
        <v>42977</v>
      </c>
      <c r="G335" s="1">
        <v>43000</v>
      </c>
      <c r="H335">
        <v>9</v>
      </c>
      <c r="I335">
        <v>74.55</v>
      </c>
      <c r="J335">
        <v>3.4</v>
      </c>
      <c r="K335">
        <v>35.474735699999997</v>
      </c>
      <c r="L335">
        <v>-97.631802700000009</v>
      </c>
      <c r="M335" s="5">
        <f>ACOS(COS(RADIANS(90-$P$2)) *COS(RADIANS(90-Table22510[[#This Row],[Latitude]])) +SIN(RADIANS(90-$P$2)) *SIN(RADIANS(90-Table22510[[#This Row],[Latitude]])) *COS(RADIANS($Q$2-Table22510[[#This Row],[Longitude]]))) *3958.756</f>
        <v>21.296080027956496</v>
      </c>
      <c r="N335" s="5">
        <f>Table22[[#This Row],[Permit Approval Date]]-Table22[[#This Row],[Permit Submitted Date]]</f>
        <v>1</v>
      </c>
    </row>
    <row r="336" spans="1:14">
      <c r="A336" t="str">
        <f>"Norman"</f>
        <v>Norman</v>
      </c>
      <c r="B336">
        <v>1</v>
      </c>
      <c r="D336">
        <v>1</v>
      </c>
      <c r="E336">
        <v>29</v>
      </c>
      <c r="F336" s="1">
        <v>42984</v>
      </c>
      <c r="G336" s="1">
        <v>42986</v>
      </c>
      <c r="H336">
        <v>7</v>
      </c>
      <c r="I336">
        <v>64</v>
      </c>
      <c r="J336">
        <v>0</v>
      </c>
      <c r="K336">
        <v>35.313924999999998</v>
      </c>
      <c r="L336">
        <v>-97.779213999999996</v>
      </c>
      <c r="M336" s="5">
        <f>ACOS(COS(RADIANS(90-$P$2)) *COS(RADIANS(90-Table22510[[#This Row],[Latitude]])) +SIN(RADIANS(90-$P$2)) *SIN(RADIANS(90-Table22510[[#This Row],[Latitude]])) *COS(RADIANS($Q$2-Table22510[[#This Row],[Longitude]]))) *3958.756</f>
        <v>20.189807526514745</v>
      </c>
      <c r="N336" s="5">
        <f>Table22[[#This Row],[Permit Approval Date]]-Table22[[#This Row],[Permit Submitted Date]]</f>
        <v>8</v>
      </c>
    </row>
    <row r="337" spans="1:14" hidden="1">
      <c r="A337" t="str">
        <f>"Norman"</f>
        <v>Norman</v>
      </c>
      <c r="B337">
        <v>0</v>
      </c>
      <c r="D337">
        <v>2</v>
      </c>
      <c r="E337">
        <v>29</v>
      </c>
      <c r="F337" s="1">
        <v>42985</v>
      </c>
      <c r="G337" s="1">
        <v>42989</v>
      </c>
      <c r="H337">
        <v>7</v>
      </c>
      <c r="I337">
        <v>54.5</v>
      </c>
      <c r="J337">
        <v>0</v>
      </c>
      <c r="K337">
        <v>35.212937899999993</v>
      </c>
      <c r="L337">
        <v>-97.306161599999996</v>
      </c>
      <c r="M337" s="5">
        <f>ACOS(COS(RADIANS(90-$P$2)) *COS(RADIANS(90-Table22510[[#This Row],[Latitude]])) +SIN(RADIANS(90-$P$2)) *SIN(RADIANS(90-Table22510[[#This Row],[Latitude]])) *COS(RADIANS($Q$2-Table22510[[#This Row],[Longitude]]))) *3958.756</f>
        <v>7.9433826566841148</v>
      </c>
      <c r="N337" s="5">
        <f>Table22[[#This Row],[Permit Approval Date]]-Table22[[#This Row],[Permit Submitted Date]]</f>
        <v>1</v>
      </c>
    </row>
    <row r="338" spans="1:14" hidden="1">
      <c r="A338" t="str">
        <f>"Norman"</f>
        <v>Norman</v>
      </c>
      <c r="B338">
        <v>0</v>
      </c>
      <c r="D338">
        <v>1</v>
      </c>
      <c r="E338">
        <v>29</v>
      </c>
      <c r="F338" s="1">
        <v>42991</v>
      </c>
      <c r="G338" s="1">
        <v>42993</v>
      </c>
      <c r="H338">
        <v>7</v>
      </c>
      <c r="I338">
        <v>56.949999999999996</v>
      </c>
      <c r="J338">
        <v>0</v>
      </c>
      <c r="K338">
        <v>35.352937899999993</v>
      </c>
      <c r="L338">
        <v>-97.196161599999996</v>
      </c>
      <c r="M338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338" s="5">
        <f>Table22[[#This Row],[Permit Approval Date]]-Table22[[#This Row],[Permit Submitted Date]]</f>
        <v>0</v>
      </c>
    </row>
    <row r="339" spans="1:14">
      <c r="A339" t="str">
        <f>"Norman"</f>
        <v>Norman</v>
      </c>
      <c r="B339">
        <v>1</v>
      </c>
      <c r="D339">
        <v>1</v>
      </c>
      <c r="E339">
        <v>29</v>
      </c>
      <c r="F339" s="1">
        <v>42993</v>
      </c>
      <c r="G339" s="1">
        <v>42993</v>
      </c>
      <c r="H339">
        <v>4</v>
      </c>
      <c r="I339">
        <v>49.75</v>
      </c>
      <c r="J339">
        <v>0</v>
      </c>
      <c r="K339">
        <v>35.243925000000004</v>
      </c>
      <c r="L339">
        <v>-97.409213999999992</v>
      </c>
      <c r="M339" s="5">
        <f>ACOS(COS(RADIANS(90-$P$2)) *COS(RADIANS(90-Table22510[[#This Row],[Latitude]])) +SIN(RADIANS(90-$P$2)) *SIN(RADIANS(90-Table22510[[#This Row],[Latitude]])) *COS(RADIANS($Q$2-Table22510[[#This Row],[Longitude]]))) *3958.756</f>
        <v>3.3613313021155715</v>
      </c>
      <c r="N339" s="5">
        <f>Table22[[#This Row],[Permit Approval Date]]-Table22[[#This Row],[Permit Submitted Date]]</f>
        <v>6</v>
      </c>
    </row>
    <row r="340" spans="1:14">
      <c r="A340" t="str">
        <f>"Norman"</f>
        <v>Norman</v>
      </c>
      <c r="B340">
        <v>1</v>
      </c>
      <c r="C340">
        <v>1</v>
      </c>
      <c r="D340">
        <v>1</v>
      </c>
      <c r="E340">
        <v>29</v>
      </c>
      <c r="F340" s="1">
        <v>43000</v>
      </c>
      <c r="G340" s="1">
        <v>43012</v>
      </c>
      <c r="H340">
        <v>8</v>
      </c>
      <c r="I340">
        <v>34.449999999999996</v>
      </c>
      <c r="J340">
        <v>18.380000000000003</v>
      </c>
      <c r="K340">
        <v>35.164203100000002</v>
      </c>
      <c r="L340">
        <v>-97.462118300000085</v>
      </c>
      <c r="M340" s="5">
        <f>ACOS(COS(RADIANS(90-$P$2)) *COS(RADIANS(90-Table22510[[#This Row],[Latitude]])) +SIN(RADIANS(90-$P$2)) *SIN(RADIANS(90-Table22510[[#This Row],[Latitude]])) *COS(RADIANS($Q$2-Table22510[[#This Row],[Longitude]]))) *3958.756</f>
        <v>3.0221668214285811</v>
      </c>
      <c r="N340" s="5">
        <f>Table22[[#This Row],[Permit Approval Date]]-Table22[[#This Row],[Permit Submitted Date]]</f>
        <v>6</v>
      </c>
    </row>
    <row r="341" spans="1:14">
      <c r="A341" t="str">
        <f>"Norman"</f>
        <v>Norman</v>
      </c>
      <c r="B341">
        <v>1</v>
      </c>
      <c r="D341">
        <v>1</v>
      </c>
      <c r="E341">
        <v>29</v>
      </c>
      <c r="F341" s="1">
        <v>43004</v>
      </c>
      <c r="G341" s="1">
        <v>43011</v>
      </c>
      <c r="H341">
        <v>5</v>
      </c>
      <c r="I341">
        <v>43.5</v>
      </c>
      <c r="J341">
        <v>0</v>
      </c>
      <c r="K341">
        <v>35.153925000000001</v>
      </c>
      <c r="L341">
        <v>-97.259214</v>
      </c>
      <c r="M341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341" s="5">
        <f>Table22[[#This Row],[Permit Approval Date]]-Table22[[#This Row],[Permit Submitted Date]]</f>
        <v>0</v>
      </c>
    </row>
    <row r="342" spans="1:14" hidden="1">
      <c r="A342" t="str">
        <f>"Norman"</f>
        <v>Norman</v>
      </c>
      <c r="B342">
        <v>0</v>
      </c>
      <c r="D342">
        <v>1</v>
      </c>
      <c r="E342">
        <v>29</v>
      </c>
      <c r="F342" s="1">
        <v>43005</v>
      </c>
      <c r="G342" s="1">
        <v>43017</v>
      </c>
      <c r="H342">
        <v>10</v>
      </c>
      <c r="I342">
        <v>79.349999999999994</v>
      </c>
      <c r="J342">
        <v>0</v>
      </c>
      <c r="K342">
        <v>35.482937899999996</v>
      </c>
      <c r="L342">
        <v>-97.206161600000001</v>
      </c>
      <c r="M342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342" s="5">
        <f>Table22[[#This Row],[Permit Approval Date]]-Table22[[#This Row],[Permit Submitted Date]]</f>
        <v>0</v>
      </c>
    </row>
    <row r="343" spans="1:14">
      <c r="A343" t="str">
        <f>"Norman"</f>
        <v>Norman</v>
      </c>
      <c r="B343">
        <v>1</v>
      </c>
      <c r="D343">
        <v>1</v>
      </c>
      <c r="E343">
        <v>29</v>
      </c>
      <c r="F343" s="1">
        <v>43010</v>
      </c>
      <c r="G343" s="1">
        <v>43010</v>
      </c>
      <c r="H343">
        <v>6</v>
      </c>
      <c r="I343">
        <v>49.540000000000006</v>
      </c>
      <c r="J343">
        <v>0</v>
      </c>
      <c r="K343">
        <v>35.313924999999998</v>
      </c>
      <c r="L343">
        <v>-97.169213999999997</v>
      </c>
      <c r="M343" s="5">
        <f>ACOS(COS(RADIANS(90-$P$2)) *COS(RADIANS(90-Table22510[[#This Row],[Latitude]])) +SIN(RADIANS(90-$P$2)) *SIN(RADIANS(90-Table22510[[#This Row],[Latitude]])) *COS(RADIANS($Q$2-Table22510[[#This Row],[Longitude]]))) *3958.756</f>
        <v>17.334132273994324</v>
      </c>
      <c r="N343" s="5">
        <f>Table22[[#This Row],[Permit Approval Date]]-Table22[[#This Row],[Permit Submitted Date]]</f>
        <v>0</v>
      </c>
    </row>
    <row r="344" spans="1:14" hidden="1">
      <c r="A344" t="str">
        <f>"Norman"</f>
        <v>Norman</v>
      </c>
      <c r="B344">
        <v>0</v>
      </c>
      <c r="D344">
        <v>2</v>
      </c>
      <c r="E344">
        <v>29</v>
      </c>
      <c r="F344" s="1">
        <v>43014</v>
      </c>
      <c r="G344" s="1">
        <v>43014</v>
      </c>
      <c r="H344">
        <v>6</v>
      </c>
      <c r="I344">
        <v>54.6</v>
      </c>
      <c r="J344">
        <v>0</v>
      </c>
      <c r="K344">
        <v>35.902937899999998</v>
      </c>
      <c r="L344">
        <v>-97.716161600000007</v>
      </c>
      <c r="M344" s="5">
        <f>ACOS(COS(RADIANS(90-$P$2)) *COS(RADIANS(90-Table22510[[#This Row],[Latitude]])) +SIN(RADIANS(90-$P$2)) *SIN(RADIANS(90-Table22510[[#This Row],[Latitude]])) *COS(RADIANS($Q$2-Table22510[[#This Row],[Longitude]]))) *3958.756</f>
        <v>50.476576746280514</v>
      </c>
      <c r="N344" s="5">
        <f>Table22[[#This Row],[Permit Approval Date]]-Table22[[#This Row],[Permit Submitted Date]]</f>
        <v>20</v>
      </c>
    </row>
    <row r="345" spans="1:14">
      <c r="A345" t="str">
        <f>"Norman"</f>
        <v>Norman</v>
      </c>
      <c r="B345">
        <v>1</v>
      </c>
      <c r="D345">
        <v>1</v>
      </c>
      <c r="E345">
        <v>29</v>
      </c>
      <c r="F345" s="1">
        <v>43018</v>
      </c>
      <c r="G345" s="1">
        <v>43031</v>
      </c>
      <c r="H345">
        <v>8</v>
      </c>
      <c r="I345">
        <v>54.129999999999995</v>
      </c>
      <c r="J345">
        <v>4.1500000000000004</v>
      </c>
      <c r="K345">
        <v>35.180556999999993</v>
      </c>
      <c r="L345">
        <v>-97.540181399999994</v>
      </c>
      <c r="M345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345" s="5">
        <f>Table22[[#This Row],[Permit Approval Date]]-Table22[[#This Row],[Permit Submitted Date]]</f>
        <v>10</v>
      </c>
    </row>
    <row r="346" spans="1:14">
      <c r="A346" t="str">
        <f>"Norman"</f>
        <v>Norman</v>
      </c>
      <c r="B346">
        <v>1</v>
      </c>
      <c r="D346">
        <v>1</v>
      </c>
      <c r="E346">
        <v>29</v>
      </c>
      <c r="F346" s="1">
        <v>43027</v>
      </c>
      <c r="G346" s="1">
        <v>43032</v>
      </c>
      <c r="H346">
        <v>4</v>
      </c>
      <c r="I346">
        <v>34.53</v>
      </c>
      <c r="J346">
        <v>0</v>
      </c>
      <c r="K346">
        <v>35.233924999999999</v>
      </c>
      <c r="L346">
        <v>-97.269214000000005</v>
      </c>
      <c r="M346" s="5">
        <f>ACOS(COS(RADIANS(90-$P$2)) *COS(RADIANS(90-Table22510[[#This Row],[Latitude]])) +SIN(RADIANS(90-$P$2)) *SIN(RADIANS(90-Table22510[[#This Row],[Latitude]])) *COS(RADIANS($Q$2-Table22510[[#This Row],[Longitude]]))) *3958.756</f>
        <v>10.196972675987457</v>
      </c>
      <c r="N346" s="5">
        <f>Table22[[#This Row],[Permit Approval Date]]-Table22[[#This Row],[Permit Submitted Date]]</f>
        <v>0</v>
      </c>
    </row>
    <row r="347" spans="1:14" hidden="1">
      <c r="A347" t="str">
        <f>"Norman"</f>
        <v>Norman</v>
      </c>
      <c r="B347">
        <v>0</v>
      </c>
      <c r="D347">
        <v>1</v>
      </c>
      <c r="E347">
        <v>29</v>
      </c>
      <c r="F347" s="1">
        <v>43035</v>
      </c>
      <c r="G347" s="1">
        <v>43035</v>
      </c>
      <c r="H347">
        <v>6</v>
      </c>
      <c r="I347">
        <v>45.370000000000005</v>
      </c>
      <c r="J347">
        <v>0</v>
      </c>
      <c r="K347">
        <v>34.962937899999993</v>
      </c>
      <c r="L347">
        <v>-97.966161600000007</v>
      </c>
      <c r="M34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347" s="5">
        <f>Table22[[#This Row],[Permit Approval Date]]-Table22[[#This Row],[Permit Submitted Date]]</f>
        <v>5</v>
      </c>
    </row>
    <row r="348" spans="1:14">
      <c r="A348" t="str">
        <f>"Norman"</f>
        <v>Norman</v>
      </c>
      <c r="B348">
        <v>1</v>
      </c>
      <c r="C348">
        <v>1</v>
      </c>
      <c r="D348">
        <v>2</v>
      </c>
      <c r="E348">
        <v>29</v>
      </c>
      <c r="F348" s="1">
        <v>43039</v>
      </c>
      <c r="G348" s="1">
        <v>43039</v>
      </c>
      <c r="H348">
        <v>14</v>
      </c>
      <c r="I348">
        <v>111.03999999999999</v>
      </c>
      <c r="J348">
        <v>12.3</v>
      </c>
      <c r="K348">
        <v>34.962937899999993</v>
      </c>
      <c r="L348">
        <v>-97.966161600000007</v>
      </c>
      <c r="M348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348" s="5">
        <f>Table22[[#This Row],[Permit Approval Date]]-Table22[[#This Row],[Permit Submitted Date]]</f>
        <v>0</v>
      </c>
    </row>
    <row r="349" spans="1:14">
      <c r="A349" t="str">
        <f>"Norman"</f>
        <v>Norman</v>
      </c>
      <c r="B349">
        <v>1</v>
      </c>
      <c r="C349">
        <v>1</v>
      </c>
      <c r="D349">
        <v>2</v>
      </c>
      <c r="E349">
        <v>29</v>
      </c>
      <c r="F349" s="1">
        <v>43039</v>
      </c>
      <c r="G349" s="1">
        <v>43039</v>
      </c>
      <c r="H349">
        <v>14</v>
      </c>
      <c r="I349">
        <v>111.03999999999999</v>
      </c>
      <c r="J349">
        <v>12.3</v>
      </c>
      <c r="K349">
        <v>34.962937899999993</v>
      </c>
      <c r="L349">
        <v>-97.966161600000007</v>
      </c>
      <c r="M349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349" s="5">
        <f>Table22[[#This Row],[Permit Approval Date]]-Table22[[#This Row],[Permit Submitted Date]]</f>
        <v>6</v>
      </c>
    </row>
    <row r="350" spans="1:14" hidden="1">
      <c r="A350" t="str">
        <f>"Norman"</f>
        <v>Norman</v>
      </c>
      <c r="B350">
        <v>0</v>
      </c>
      <c r="D350">
        <v>1</v>
      </c>
      <c r="E350">
        <v>29</v>
      </c>
      <c r="F350" s="1">
        <v>43042</v>
      </c>
      <c r="G350" s="1">
        <v>43047</v>
      </c>
      <c r="H350">
        <v>4</v>
      </c>
      <c r="I350">
        <v>34.28</v>
      </c>
      <c r="J350">
        <v>0</v>
      </c>
      <c r="K350">
        <v>35.162937899999996</v>
      </c>
      <c r="L350">
        <v>-97.446161599999996</v>
      </c>
      <c r="M350" s="5">
        <f>ACOS(COS(RADIANS(90-$P$2)) *COS(RADIANS(90-Table22510[[#This Row],[Latitude]])) +SIN(RADIANS(90-$P$2)) *SIN(RADIANS(90-Table22510[[#This Row],[Latitude]])) *COS(RADIANS($Q$2-Table22510[[#This Row],[Longitude]]))) *3958.756</f>
        <v>2.980183107586265</v>
      </c>
      <c r="N350" s="5">
        <f>Table22[[#This Row],[Permit Approval Date]]-Table22[[#This Row],[Permit Submitted Date]]</f>
        <v>13</v>
      </c>
    </row>
    <row r="351" spans="1:14">
      <c r="A351" t="str">
        <f>"Norman"</f>
        <v>Norman</v>
      </c>
      <c r="B351">
        <v>1</v>
      </c>
      <c r="D351">
        <v>1</v>
      </c>
      <c r="E351">
        <v>29</v>
      </c>
      <c r="F351" s="1">
        <v>43046</v>
      </c>
      <c r="G351" s="1">
        <v>43054</v>
      </c>
      <c r="H351">
        <v>4</v>
      </c>
      <c r="I351">
        <v>32.019999999999996</v>
      </c>
      <c r="J351">
        <v>0.98</v>
      </c>
      <c r="K351">
        <v>35.203924999999998</v>
      </c>
      <c r="L351">
        <v>-97.459214000000003</v>
      </c>
      <c r="M351" s="5">
        <f>ACOS(COS(RADIANS(90-$P$2)) *COS(RADIANS(90-Table22510[[#This Row],[Latitude]])) +SIN(RADIANS(90-$P$2)) *SIN(RADIANS(90-Table22510[[#This Row],[Latitude]])) *COS(RADIANS($Q$2-Table22510[[#This Row],[Longitude]]))) *3958.756</f>
        <v>0.72632740937908113</v>
      </c>
      <c r="N351" s="5">
        <f>Table22[[#This Row],[Permit Approval Date]]-Table22[[#This Row],[Permit Submitted Date]]</f>
        <v>5</v>
      </c>
    </row>
    <row r="352" spans="1:14">
      <c r="A352" t="str">
        <f>"Norman"</f>
        <v>Norman</v>
      </c>
      <c r="B352">
        <v>1</v>
      </c>
      <c r="D352">
        <v>1</v>
      </c>
      <c r="E352">
        <v>29</v>
      </c>
      <c r="F352" s="1">
        <v>43055</v>
      </c>
      <c r="G352" s="1">
        <v>43073</v>
      </c>
      <c r="H352">
        <v>5</v>
      </c>
      <c r="I352">
        <v>29.97</v>
      </c>
      <c r="J352">
        <v>4.6400000000000006</v>
      </c>
      <c r="K352">
        <v>35.193925</v>
      </c>
      <c r="L352">
        <v>-97.029213999999996</v>
      </c>
      <c r="M352" s="5">
        <f>ACOS(COS(RADIANS(90-$P$2)) *COS(RADIANS(90-Table22510[[#This Row],[Latitude]])) +SIN(RADIANS(90-$P$2)) *SIN(RADIANS(90-Table22510[[#This Row],[Latitude]])) *COS(RADIANS($Q$2-Table22510[[#This Row],[Longitude]]))) *3958.756</f>
        <v>23.581293156455043</v>
      </c>
      <c r="N352" s="5">
        <f>Table22[[#This Row],[Permit Approval Date]]-Table22[[#This Row],[Permit Submitted Date]]</f>
        <v>5</v>
      </c>
    </row>
    <row r="353" spans="1:14">
      <c r="A353" t="str">
        <f>"Norman"</f>
        <v>Norman</v>
      </c>
      <c r="B353">
        <v>1</v>
      </c>
      <c r="D353">
        <v>1</v>
      </c>
      <c r="E353">
        <v>29</v>
      </c>
      <c r="F353" s="1">
        <v>43069</v>
      </c>
      <c r="G353" s="1">
        <v>43070</v>
      </c>
      <c r="H353">
        <v>5</v>
      </c>
      <c r="I353">
        <v>44.92</v>
      </c>
      <c r="J353">
        <v>0</v>
      </c>
      <c r="K353">
        <v>35.210556999999994</v>
      </c>
      <c r="L353">
        <v>-97.610181400000016</v>
      </c>
      <c r="M353" s="5">
        <f>ACOS(COS(RADIANS(90-$P$2)) *COS(RADIANS(90-Table22510[[#This Row],[Latitude]])) +SIN(RADIANS(90-$P$2)) *SIN(RADIANS(90-Table22510[[#This Row],[Latitude]])) *COS(RADIANS($Q$2-Table22510[[#This Row],[Longitude]]))) *3958.756</f>
        <v>9.2388710109045373</v>
      </c>
      <c r="N353" s="5">
        <f>Table22[[#This Row],[Permit Approval Date]]-Table22[[#This Row],[Permit Submitted Date]]</f>
        <v>1</v>
      </c>
    </row>
    <row r="354" spans="1:14" hidden="1">
      <c r="A354" t="str">
        <f>"Norman"</f>
        <v>Norman</v>
      </c>
      <c r="B354">
        <v>0</v>
      </c>
      <c r="D354">
        <v>1</v>
      </c>
      <c r="E354">
        <v>29</v>
      </c>
      <c r="F354" s="1">
        <v>43087</v>
      </c>
      <c r="G354" s="1">
        <v>43089</v>
      </c>
      <c r="H354">
        <v>5</v>
      </c>
      <c r="I354">
        <v>39.129999999999995</v>
      </c>
      <c r="J354">
        <v>0</v>
      </c>
      <c r="K354">
        <v>35.1429379</v>
      </c>
      <c r="L354">
        <v>-97.496161600000008</v>
      </c>
      <c r="M354" s="5">
        <f>ACOS(COS(RADIANS(90-$P$2)) *COS(RADIANS(90-Table22510[[#This Row],[Latitude]])) +SIN(RADIANS(90-$P$2)) *SIN(RADIANS(90-Table22510[[#This Row],[Latitude]])) *COS(RADIANS($Q$2-Table22510[[#This Row],[Longitude]]))) *3958.756</f>
        <v>5.1822189717645397</v>
      </c>
      <c r="N354" s="5">
        <f>Table22[[#This Row],[Permit Approval Date]]-Table22[[#This Row],[Permit Submitted Date]]</f>
        <v>5</v>
      </c>
    </row>
    <row r="355" spans="1:14" hidden="1">
      <c r="A355" t="str">
        <f>"Norman"</f>
        <v>Norman</v>
      </c>
      <c r="B355">
        <v>0</v>
      </c>
      <c r="D355">
        <v>1</v>
      </c>
      <c r="E355">
        <v>29</v>
      </c>
      <c r="F355" s="1">
        <v>43090</v>
      </c>
      <c r="G355" s="1">
        <v>43090</v>
      </c>
      <c r="H355">
        <v>5</v>
      </c>
      <c r="I355">
        <v>48.49</v>
      </c>
      <c r="J355">
        <v>0</v>
      </c>
      <c r="K355">
        <v>35.232937899999996</v>
      </c>
      <c r="L355">
        <v>-97.006161599999999</v>
      </c>
      <c r="M35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55" s="5">
        <f>Table22[[#This Row],[Permit Approval Date]]-Table22[[#This Row],[Permit Submitted Date]]</f>
        <v>0</v>
      </c>
    </row>
    <row r="356" spans="1:14" hidden="1">
      <c r="A356" t="str">
        <f>"Norman"</f>
        <v>Norman</v>
      </c>
      <c r="B356">
        <v>0</v>
      </c>
      <c r="D356">
        <v>2</v>
      </c>
      <c r="E356">
        <v>30</v>
      </c>
      <c r="F356" s="1">
        <v>42377</v>
      </c>
      <c r="G356" s="1">
        <v>42377</v>
      </c>
      <c r="H356">
        <v>6</v>
      </c>
      <c r="I356">
        <v>50</v>
      </c>
      <c r="J356">
        <v>0</v>
      </c>
      <c r="K356">
        <v>34.992937899999994</v>
      </c>
      <c r="L356">
        <v>-97.256161599999999</v>
      </c>
      <c r="M356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356" s="5">
        <f>Table22[[#This Row],[Permit Approval Date]]-Table22[[#This Row],[Permit Submitted Date]]</f>
        <v>8</v>
      </c>
    </row>
    <row r="357" spans="1:14" hidden="1">
      <c r="A357" t="str">
        <f>"Norman"</f>
        <v>Norman</v>
      </c>
      <c r="B357">
        <v>0</v>
      </c>
      <c r="D357">
        <v>1</v>
      </c>
      <c r="E357">
        <v>30</v>
      </c>
      <c r="F357" s="1">
        <v>42402</v>
      </c>
      <c r="G357" s="1">
        <v>42403</v>
      </c>
      <c r="H357">
        <v>8</v>
      </c>
      <c r="I357">
        <v>64</v>
      </c>
      <c r="J357">
        <v>0</v>
      </c>
      <c r="K357">
        <v>35.472937899999998</v>
      </c>
      <c r="L357">
        <v>-97.026161599999995</v>
      </c>
      <c r="M357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357" s="5">
        <f>Table22[[#This Row],[Permit Approval Date]]-Table22[[#This Row],[Permit Submitted Date]]</f>
        <v>7</v>
      </c>
    </row>
    <row r="358" spans="1:14" hidden="1">
      <c r="A358" t="str">
        <f>"Norman"</f>
        <v>Norman</v>
      </c>
      <c r="B358">
        <v>0</v>
      </c>
      <c r="D358">
        <v>1</v>
      </c>
      <c r="E358">
        <v>30</v>
      </c>
      <c r="F358" s="1">
        <v>42425</v>
      </c>
      <c r="G358" s="1">
        <v>42430</v>
      </c>
      <c r="H358">
        <v>11</v>
      </c>
      <c r="I358">
        <v>91</v>
      </c>
      <c r="J358">
        <v>0</v>
      </c>
      <c r="K358">
        <v>36.292937899999998</v>
      </c>
      <c r="L358">
        <v>-97.566161600000001</v>
      </c>
      <c r="M358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358" s="5">
        <f>Table22[[#This Row],[Permit Approval Date]]-Table22[[#This Row],[Permit Submitted Date]]</f>
        <v>4</v>
      </c>
    </row>
    <row r="359" spans="1:14" hidden="1">
      <c r="A359" t="str">
        <f>"Norman"</f>
        <v>Norman</v>
      </c>
      <c r="B359">
        <v>0</v>
      </c>
      <c r="D359">
        <v>1</v>
      </c>
      <c r="E359">
        <v>30</v>
      </c>
      <c r="F359" s="1">
        <v>42431</v>
      </c>
      <c r="G359" s="1">
        <v>42450</v>
      </c>
      <c r="H359">
        <v>16</v>
      </c>
      <c r="I359">
        <v>162.5</v>
      </c>
      <c r="J359">
        <v>0</v>
      </c>
      <c r="K359">
        <v>36.472937899999998</v>
      </c>
      <c r="L359">
        <v>-98.236161600000003</v>
      </c>
      <c r="M359" s="5">
        <f>ACOS(COS(RADIANS(90-$P$2)) *COS(RADIANS(90-Table22510[[#This Row],[Latitude]])) +SIN(RADIANS(90-$P$2)) *SIN(RADIANS(90-Table22510[[#This Row],[Latitude]])) *COS(RADIANS($Q$2-Table22510[[#This Row],[Longitude]]))) *3958.756</f>
        <v>98.068159364672084</v>
      </c>
      <c r="N359" s="5">
        <f>Table22[[#This Row],[Permit Approval Date]]-Table22[[#This Row],[Permit Submitted Date]]</f>
        <v>3</v>
      </c>
    </row>
    <row r="360" spans="1:14" hidden="1">
      <c r="A360" t="str">
        <f>"Norman"</f>
        <v>Norman</v>
      </c>
      <c r="B360">
        <v>0</v>
      </c>
      <c r="D360">
        <v>1</v>
      </c>
      <c r="E360">
        <v>30</v>
      </c>
      <c r="F360" s="1">
        <v>42446</v>
      </c>
      <c r="G360" s="1">
        <v>42446</v>
      </c>
      <c r="H360">
        <v>11</v>
      </c>
      <c r="I360">
        <v>111.5</v>
      </c>
      <c r="J360">
        <v>0</v>
      </c>
      <c r="K360">
        <v>35.552937899999996</v>
      </c>
      <c r="L360">
        <v>-97.046161600000005</v>
      </c>
      <c r="M360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360" s="5">
        <f>Table22[[#This Row],[Permit Approval Date]]-Table22[[#This Row],[Permit Submitted Date]]</f>
        <v>8</v>
      </c>
    </row>
    <row r="361" spans="1:14" hidden="1">
      <c r="A361" t="str">
        <f>"Norman"</f>
        <v>Norman</v>
      </c>
      <c r="B361">
        <v>0</v>
      </c>
      <c r="D361">
        <v>1</v>
      </c>
      <c r="E361">
        <v>30</v>
      </c>
      <c r="F361" s="1">
        <v>42489</v>
      </c>
      <c r="G361" s="1">
        <v>42495</v>
      </c>
      <c r="H361">
        <v>7</v>
      </c>
      <c r="I361">
        <v>74.5</v>
      </c>
      <c r="J361">
        <v>0</v>
      </c>
      <c r="K361">
        <v>35.602937899999993</v>
      </c>
      <c r="L361">
        <v>-97.566161600000001</v>
      </c>
      <c r="M361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361" s="5">
        <f>Table22[[#This Row],[Permit Approval Date]]-Table22[[#This Row],[Permit Submitted Date]]</f>
        <v>0</v>
      </c>
    </row>
    <row r="362" spans="1:14" hidden="1">
      <c r="A362" t="str">
        <f>"Norman"</f>
        <v>Norman</v>
      </c>
      <c r="B362">
        <v>0</v>
      </c>
      <c r="D362">
        <v>2</v>
      </c>
      <c r="E362">
        <v>30</v>
      </c>
      <c r="F362" s="1">
        <v>42495</v>
      </c>
      <c r="G362" s="1">
        <v>42495</v>
      </c>
      <c r="H362">
        <v>8</v>
      </c>
      <c r="I362">
        <v>73</v>
      </c>
      <c r="J362">
        <v>0</v>
      </c>
      <c r="K362">
        <v>35.232937899999996</v>
      </c>
      <c r="L362">
        <v>-97.006161599999999</v>
      </c>
      <c r="M36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62" s="5">
        <f>Table22[[#This Row],[Permit Approval Date]]-Table22[[#This Row],[Permit Submitted Date]]</f>
        <v>0</v>
      </c>
    </row>
    <row r="363" spans="1:14" hidden="1">
      <c r="A363" t="str">
        <f>"Norman"</f>
        <v>Norman</v>
      </c>
      <c r="B363">
        <v>0</v>
      </c>
      <c r="D363">
        <v>1</v>
      </c>
      <c r="E363">
        <v>30</v>
      </c>
      <c r="F363" s="1">
        <v>42499</v>
      </c>
      <c r="G363" s="1">
        <v>42499</v>
      </c>
      <c r="H363">
        <v>10</v>
      </c>
      <c r="I363">
        <v>75</v>
      </c>
      <c r="J363">
        <v>0</v>
      </c>
      <c r="K363">
        <v>34.902937899999998</v>
      </c>
      <c r="L363">
        <v>-97.886161600000008</v>
      </c>
      <c r="M363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363" s="5">
        <f>Table22[[#This Row],[Permit Approval Date]]-Table22[[#This Row],[Permit Submitted Date]]</f>
        <v>12</v>
      </c>
    </row>
    <row r="364" spans="1:14" hidden="1">
      <c r="A364" t="str">
        <f>"Norman"</f>
        <v>Norman</v>
      </c>
      <c r="B364">
        <v>0</v>
      </c>
      <c r="D364">
        <v>2</v>
      </c>
      <c r="E364">
        <v>30</v>
      </c>
      <c r="F364" s="1">
        <v>42501</v>
      </c>
      <c r="G364" s="1">
        <v>42507</v>
      </c>
      <c r="H364">
        <v>11</v>
      </c>
      <c r="I364">
        <v>78</v>
      </c>
      <c r="J364">
        <v>9</v>
      </c>
      <c r="K364">
        <v>36.292937899999998</v>
      </c>
      <c r="L364">
        <v>-97.566161600000001</v>
      </c>
      <c r="M364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364" s="5">
        <f>Table22[[#This Row],[Permit Approval Date]]-Table22[[#This Row],[Permit Submitted Date]]</f>
        <v>23</v>
      </c>
    </row>
    <row r="365" spans="1:14" hidden="1">
      <c r="A365" t="str">
        <f>"Norman"</f>
        <v>Norman</v>
      </c>
      <c r="B365">
        <v>0</v>
      </c>
      <c r="D365">
        <v>1</v>
      </c>
      <c r="E365">
        <v>30</v>
      </c>
      <c r="F365" s="1">
        <v>42569</v>
      </c>
      <c r="G365" s="1">
        <v>42569</v>
      </c>
      <c r="H365">
        <v>11</v>
      </c>
      <c r="I365">
        <v>83</v>
      </c>
      <c r="J365">
        <v>0</v>
      </c>
      <c r="K365">
        <v>34.962937899999993</v>
      </c>
      <c r="L365">
        <v>-97.966161600000007</v>
      </c>
      <c r="M365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365" s="5">
        <f>Table22[[#This Row],[Permit Approval Date]]-Table22[[#This Row],[Permit Submitted Date]]</f>
        <v>0</v>
      </c>
    </row>
    <row r="366" spans="1:14" hidden="1">
      <c r="A366" t="str">
        <f>"Norman"</f>
        <v>Norman</v>
      </c>
      <c r="B366">
        <v>0</v>
      </c>
      <c r="C366">
        <v>1</v>
      </c>
      <c r="D366">
        <v>1</v>
      </c>
      <c r="E366">
        <v>30</v>
      </c>
      <c r="F366" s="1">
        <v>42580</v>
      </c>
      <c r="G366" s="1">
        <v>42584</v>
      </c>
      <c r="H366">
        <v>6</v>
      </c>
      <c r="I366">
        <v>37.42</v>
      </c>
      <c r="J366">
        <v>11.48</v>
      </c>
      <c r="K366">
        <v>35.172937899999994</v>
      </c>
      <c r="L366">
        <v>-97.336161599999997</v>
      </c>
      <c r="M366" s="5">
        <f>ACOS(COS(RADIANS(90-$P$2)) *COS(RADIANS(90-Table22510[[#This Row],[Latitude]])) +SIN(RADIANS(90-$P$2)) *SIN(RADIANS(90-Table22510[[#This Row],[Latitude]])) *COS(RADIANS($Q$2-Table22510[[#This Row],[Longitude]]))) *3958.756</f>
        <v>6.6439574838635096</v>
      </c>
      <c r="N366" s="5">
        <f>Table22[[#This Row],[Permit Approval Date]]-Table22[[#This Row],[Permit Submitted Date]]</f>
        <v>0</v>
      </c>
    </row>
    <row r="367" spans="1:14" hidden="1">
      <c r="A367" t="str">
        <f>"Norman"</f>
        <v>Norman</v>
      </c>
      <c r="B367">
        <v>0</v>
      </c>
      <c r="C367">
        <v>1</v>
      </c>
      <c r="D367">
        <v>1</v>
      </c>
      <c r="E367">
        <v>30</v>
      </c>
      <c r="F367" s="1">
        <v>42585</v>
      </c>
      <c r="G367" s="1">
        <v>42592</v>
      </c>
      <c r="H367">
        <v>6</v>
      </c>
      <c r="I367">
        <v>50</v>
      </c>
      <c r="J367">
        <v>10.5</v>
      </c>
      <c r="K367">
        <v>35.242937899999994</v>
      </c>
      <c r="L367">
        <v>-97.266161600000004</v>
      </c>
      <c r="M367" s="5">
        <f>ACOS(COS(RADIANS(90-$P$2)) *COS(RADIANS(90-Table22510[[#This Row],[Latitude]])) +SIN(RADIANS(90-$P$2)) *SIN(RADIANS(90-Table22510[[#This Row],[Latitude]])) *COS(RADIANS($Q$2-Table22510[[#This Row],[Longitude]]))) *3958.756</f>
        <v>10.49913770014671</v>
      </c>
      <c r="N367" s="5">
        <f>Table22[[#This Row],[Permit Approval Date]]-Table22[[#This Row],[Permit Submitted Date]]</f>
        <v>16</v>
      </c>
    </row>
    <row r="368" spans="1:14" hidden="1">
      <c r="A368" t="str">
        <f>"Norman"</f>
        <v>Norman</v>
      </c>
      <c r="B368">
        <v>0</v>
      </c>
      <c r="D368">
        <v>2</v>
      </c>
      <c r="E368">
        <v>30</v>
      </c>
      <c r="F368" s="1">
        <v>42593</v>
      </c>
      <c r="G368" s="1">
        <v>42593</v>
      </c>
      <c r="H368">
        <v>7</v>
      </c>
      <c r="I368">
        <v>57.5</v>
      </c>
      <c r="J368">
        <v>2.5</v>
      </c>
      <c r="K368">
        <v>34.902937899999998</v>
      </c>
      <c r="L368">
        <v>-97.376161600000003</v>
      </c>
      <c r="M368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368" s="5">
        <f>Table22[[#This Row],[Permit Approval Date]]-Table22[[#This Row],[Permit Submitted Date]]</f>
        <v>0</v>
      </c>
    </row>
    <row r="369" spans="1:14" hidden="1">
      <c r="A369" t="str">
        <f>"Norman"</f>
        <v>Norman</v>
      </c>
      <c r="B369">
        <v>0</v>
      </c>
      <c r="D369">
        <v>1</v>
      </c>
      <c r="E369">
        <v>30</v>
      </c>
      <c r="F369" s="1">
        <v>42604</v>
      </c>
      <c r="G369" s="1">
        <v>42604</v>
      </c>
      <c r="H369">
        <v>12</v>
      </c>
      <c r="I369">
        <v>101.48</v>
      </c>
      <c r="J369">
        <v>0</v>
      </c>
      <c r="K369">
        <v>34.962937899999993</v>
      </c>
      <c r="L369">
        <v>-97.966161600000007</v>
      </c>
      <c r="M369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369" s="5">
        <f>Table22[[#This Row],[Permit Approval Date]]-Table22[[#This Row],[Permit Submitted Date]]</f>
        <v>6</v>
      </c>
    </row>
    <row r="370" spans="1:14" hidden="1">
      <c r="A370" t="str">
        <f>"Norman"</f>
        <v>Norman</v>
      </c>
      <c r="B370">
        <v>0</v>
      </c>
      <c r="D370">
        <v>2</v>
      </c>
      <c r="E370">
        <v>30</v>
      </c>
      <c r="F370" s="1">
        <v>42606</v>
      </c>
      <c r="G370" s="1">
        <v>42606</v>
      </c>
      <c r="H370">
        <v>25</v>
      </c>
      <c r="I370">
        <v>191.46</v>
      </c>
      <c r="J370">
        <v>0</v>
      </c>
      <c r="K370">
        <v>35.362937899999999</v>
      </c>
      <c r="L370">
        <v>-97.116161599999998</v>
      </c>
      <c r="M370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370" s="5">
        <f>Table22[[#This Row],[Permit Approval Date]]-Table22[[#This Row],[Permit Submitted Date]]</f>
        <v>6</v>
      </c>
    </row>
    <row r="371" spans="1:14" hidden="1">
      <c r="A371" t="str">
        <f>"Norman"</f>
        <v>Norman</v>
      </c>
      <c r="B371">
        <v>0</v>
      </c>
      <c r="D371">
        <v>1</v>
      </c>
      <c r="E371">
        <v>30</v>
      </c>
      <c r="F371" s="1">
        <v>42607</v>
      </c>
      <c r="G371" s="1">
        <v>42607</v>
      </c>
      <c r="H371">
        <v>13</v>
      </c>
      <c r="I371">
        <v>100.05</v>
      </c>
      <c r="J371">
        <v>0</v>
      </c>
      <c r="K371">
        <v>34.962937899999993</v>
      </c>
      <c r="L371">
        <v>-97.966161600000007</v>
      </c>
      <c r="M371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371" s="5">
        <f>Table22[[#This Row],[Permit Approval Date]]-Table22[[#This Row],[Permit Submitted Date]]</f>
        <v>7</v>
      </c>
    </row>
    <row r="372" spans="1:14" hidden="1">
      <c r="A372" t="str">
        <f>"Norman"</f>
        <v>Norman</v>
      </c>
      <c r="B372">
        <v>0</v>
      </c>
      <c r="D372">
        <v>2</v>
      </c>
      <c r="E372">
        <v>30</v>
      </c>
      <c r="F372" s="1">
        <v>42611</v>
      </c>
      <c r="G372" s="1">
        <v>42611</v>
      </c>
      <c r="H372">
        <v>9</v>
      </c>
      <c r="I372">
        <v>69</v>
      </c>
      <c r="J372">
        <v>0</v>
      </c>
      <c r="K372">
        <v>34.902937899999998</v>
      </c>
      <c r="L372">
        <v>-97.886161600000008</v>
      </c>
      <c r="M372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372" s="5">
        <f>Table22[[#This Row],[Permit Approval Date]]-Table22[[#This Row],[Permit Submitted Date]]</f>
        <v>7</v>
      </c>
    </row>
    <row r="373" spans="1:14" hidden="1">
      <c r="A373" t="str">
        <f>"Norman"</f>
        <v>Norman</v>
      </c>
      <c r="B373">
        <v>0</v>
      </c>
      <c r="D373">
        <v>1</v>
      </c>
      <c r="E373">
        <v>30</v>
      </c>
      <c r="F373" s="1">
        <v>42632</v>
      </c>
      <c r="G373" s="1">
        <v>42635</v>
      </c>
      <c r="H373">
        <v>7</v>
      </c>
      <c r="I373">
        <v>57</v>
      </c>
      <c r="J373">
        <v>0</v>
      </c>
      <c r="K373">
        <v>35.482937899999996</v>
      </c>
      <c r="L373">
        <v>-97.206161600000001</v>
      </c>
      <c r="M373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373" s="5">
        <f>Table22[[#This Row],[Permit Approval Date]]-Table22[[#This Row],[Permit Submitted Date]]</f>
        <v>4</v>
      </c>
    </row>
    <row r="374" spans="1:14" hidden="1">
      <c r="A374" t="str">
        <f>"Norman"</f>
        <v>Norman</v>
      </c>
      <c r="B374">
        <v>0</v>
      </c>
      <c r="D374">
        <v>1</v>
      </c>
      <c r="E374">
        <v>30</v>
      </c>
      <c r="F374" s="1">
        <v>42660</v>
      </c>
      <c r="G374" s="1">
        <v>42669</v>
      </c>
      <c r="H374">
        <v>4</v>
      </c>
      <c r="I374">
        <v>27.259999999999998</v>
      </c>
      <c r="J374">
        <v>5</v>
      </c>
      <c r="K374">
        <v>35.362937899999999</v>
      </c>
      <c r="L374">
        <v>-97.236161600000003</v>
      </c>
      <c r="M374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374" s="5">
        <f>Table22[[#This Row],[Permit Approval Date]]-Table22[[#This Row],[Permit Submitted Date]]</f>
        <v>0</v>
      </c>
    </row>
    <row r="375" spans="1:14" hidden="1">
      <c r="A375" t="str">
        <f>"Norman"</f>
        <v>Norman</v>
      </c>
      <c r="B375">
        <v>0</v>
      </c>
      <c r="D375">
        <v>1</v>
      </c>
      <c r="E375">
        <v>30</v>
      </c>
      <c r="F375" s="1">
        <v>42663</v>
      </c>
      <c r="G375" s="1">
        <v>42663</v>
      </c>
      <c r="H375">
        <v>3</v>
      </c>
      <c r="I375">
        <v>33.6</v>
      </c>
      <c r="J375">
        <v>0</v>
      </c>
      <c r="K375">
        <v>36.292937899999998</v>
      </c>
      <c r="L375">
        <v>-97.7861616</v>
      </c>
      <c r="M375" s="5">
        <f>ACOS(COS(RADIANS(90-$P$2)) *COS(RADIANS(90-Table22510[[#This Row],[Latitude]])) +SIN(RADIANS(90-$P$2)) *SIN(RADIANS(90-Table22510[[#This Row],[Latitude]])) *COS(RADIANS($Q$2-Table22510[[#This Row],[Longitude]]))) *3958.756</f>
        <v>77.471292321758767</v>
      </c>
      <c r="N375" s="5">
        <f>Table22[[#This Row],[Permit Approval Date]]-Table22[[#This Row],[Permit Submitted Date]]</f>
        <v>0</v>
      </c>
    </row>
    <row r="376" spans="1:14" hidden="1">
      <c r="A376" t="str">
        <f>"Norman"</f>
        <v>Norman</v>
      </c>
      <c r="B376">
        <v>0</v>
      </c>
      <c r="D376">
        <v>2</v>
      </c>
      <c r="E376">
        <v>30</v>
      </c>
      <c r="F376" s="1">
        <v>42667</v>
      </c>
      <c r="G376" s="1">
        <v>42674</v>
      </c>
      <c r="H376">
        <v>12</v>
      </c>
      <c r="I376">
        <v>82.820000000000007</v>
      </c>
      <c r="J376">
        <v>0</v>
      </c>
      <c r="K376">
        <v>35.482937899999996</v>
      </c>
      <c r="L376">
        <v>-97.206161600000001</v>
      </c>
      <c r="M376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376" s="5">
        <f>Table22[[#This Row],[Permit Approval Date]]-Table22[[#This Row],[Permit Submitted Date]]</f>
        <v>0</v>
      </c>
    </row>
    <row r="377" spans="1:14" hidden="1">
      <c r="A377" t="str">
        <f>"Norman"</f>
        <v>Norman</v>
      </c>
      <c r="B377">
        <v>0</v>
      </c>
      <c r="D377">
        <v>1</v>
      </c>
      <c r="E377">
        <v>30</v>
      </c>
      <c r="F377" s="1">
        <v>42671</v>
      </c>
      <c r="G377" s="1">
        <v>42671</v>
      </c>
      <c r="H377">
        <v>11</v>
      </c>
      <c r="I377">
        <v>82.02</v>
      </c>
      <c r="J377">
        <v>0</v>
      </c>
      <c r="K377">
        <v>35.362937899999999</v>
      </c>
      <c r="L377">
        <v>-97.116161599999998</v>
      </c>
      <c r="M377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377" s="5">
        <f>Table22[[#This Row],[Permit Approval Date]]-Table22[[#This Row],[Permit Submitted Date]]</f>
        <v>7</v>
      </c>
    </row>
    <row r="378" spans="1:14" hidden="1">
      <c r="A378" t="str">
        <f>"Norman"</f>
        <v>Norman</v>
      </c>
      <c r="B378">
        <v>0</v>
      </c>
      <c r="C378">
        <v>1</v>
      </c>
      <c r="D378">
        <v>1</v>
      </c>
      <c r="E378">
        <v>30</v>
      </c>
      <c r="F378" s="1">
        <v>42677</v>
      </c>
      <c r="G378" s="1">
        <v>42688</v>
      </c>
      <c r="H378">
        <v>9</v>
      </c>
      <c r="I378">
        <v>47.18</v>
      </c>
      <c r="J378">
        <v>13.23</v>
      </c>
      <c r="K378">
        <v>35.032937899999993</v>
      </c>
      <c r="L378">
        <v>-97.296161600000005</v>
      </c>
      <c r="M378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378" s="5">
        <f>Table22[[#This Row],[Permit Approval Date]]-Table22[[#This Row],[Permit Submitted Date]]</f>
        <v>0</v>
      </c>
    </row>
    <row r="379" spans="1:14" hidden="1">
      <c r="A379" t="str">
        <f>"Norman"</f>
        <v>Norman</v>
      </c>
      <c r="B379">
        <v>0</v>
      </c>
      <c r="D379">
        <v>1</v>
      </c>
      <c r="E379">
        <v>30</v>
      </c>
      <c r="F379" s="1">
        <v>42682</v>
      </c>
      <c r="G379" s="1">
        <v>42682</v>
      </c>
      <c r="H379">
        <v>10</v>
      </c>
      <c r="I379">
        <v>67.180000000000007</v>
      </c>
      <c r="J379">
        <v>0</v>
      </c>
      <c r="K379">
        <v>35.472937899999998</v>
      </c>
      <c r="L379">
        <v>-97.026161599999995</v>
      </c>
      <c r="M379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379" s="5">
        <f>Table22[[#This Row],[Permit Approval Date]]-Table22[[#This Row],[Permit Submitted Date]]</f>
        <v>0</v>
      </c>
    </row>
    <row r="380" spans="1:14" hidden="1">
      <c r="A380" t="str">
        <f>"Norman"</f>
        <v>Norman</v>
      </c>
      <c r="B380">
        <v>0</v>
      </c>
      <c r="D380">
        <v>1</v>
      </c>
      <c r="E380">
        <v>30</v>
      </c>
      <c r="F380" s="1">
        <v>42706</v>
      </c>
      <c r="G380" s="1">
        <v>42706</v>
      </c>
      <c r="H380">
        <v>18</v>
      </c>
      <c r="I380">
        <v>118.19999999999997</v>
      </c>
      <c r="J380">
        <v>0</v>
      </c>
      <c r="K380">
        <v>35.232937899999996</v>
      </c>
      <c r="L380">
        <v>-97.006161599999999</v>
      </c>
      <c r="M38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80" s="5">
        <f>Table22[[#This Row],[Permit Approval Date]]-Table22[[#This Row],[Permit Submitted Date]]</f>
        <v>21</v>
      </c>
    </row>
    <row r="381" spans="1:14" hidden="1">
      <c r="A381" t="str">
        <f>"Norman"</f>
        <v>Norman</v>
      </c>
      <c r="B381">
        <v>0</v>
      </c>
      <c r="D381">
        <v>1</v>
      </c>
      <c r="E381">
        <v>30</v>
      </c>
      <c r="F381" s="1">
        <v>42716</v>
      </c>
      <c r="G381" s="1">
        <v>42720</v>
      </c>
      <c r="H381">
        <v>9</v>
      </c>
      <c r="I381">
        <v>88.73</v>
      </c>
      <c r="J381">
        <v>0</v>
      </c>
      <c r="K381">
        <v>35.262937899999997</v>
      </c>
      <c r="L381">
        <v>-97.806161599999996</v>
      </c>
      <c r="M381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381" s="5">
        <f>Table22[[#This Row],[Permit Approval Date]]-Table22[[#This Row],[Permit Submitted Date]]</f>
        <v>6</v>
      </c>
    </row>
    <row r="382" spans="1:14" hidden="1">
      <c r="A382" t="str">
        <f>"Norman"</f>
        <v>Norman</v>
      </c>
      <c r="B382">
        <v>0</v>
      </c>
      <c r="C382">
        <v>1</v>
      </c>
      <c r="D382">
        <v>1</v>
      </c>
      <c r="E382">
        <v>30</v>
      </c>
      <c r="F382" s="1">
        <v>42720</v>
      </c>
      <c r="G382" s="1">
        <v>42720</v>
      </c>
      <c r="H382">
        <v>20</v>
      </c>
      <c r="I382">
        <v>160.10999999999999</v>
      </c>
      <c r="J382">
        <v>10.47</v>
      </c>
      <c r="K382">
        <v>35.232937899999996</v>
      </c>
      <c r="L382">
        <v>-97.006161599999999</v>
      </c>
      <c r="M38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382" s="5">
        <f>Table22[[#This Row],[Permit Approval Date]]-Table22[[#This Row],[Permit Submitted Date]]</f>
        <v>0</v>
      </c>
    </row>
    <row r="383" spans="1:14" hidden="1">
      <c r="A383" t="str">
        <f>"Norman"</f>
        <v>Norman</v>
      </c>
      <c r="B383">
        <v>0</v>
      </c>
      <c r="D383">
        <v>1</v>
      </c>
      <c r="E383">
        <v>30</v>
      </c>
      <c r="F383" s="1">
        <v>42765</v>
      </c>
      <c r="G383" s="1">
        <v>42765</v>
      </c>
      <c r="H383">
        <v>4</v>
      </c>
      <c r="I383">
        <v>32.769999999999996</v>
      </c>
      <c r="J383">
        <v>0</v>
      </c>
      <c r="K383">
        <v>34.962937899999993</v>
      </c>
      <c r="L383">
        <v>-97.966161600000007</v>
      </c>
      <c r="M383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383" s="5">
        <f>Table22[[#This Row],[Permit Approval Date]]-Table22[[#This Row],[Permit Submitted Date]]</f>
        <v>0</v>
      </c>
    </row>
    <row r="384" spans="1:14" hidden="1">
      <c r="A384" t="str">
        <f>"Norman"</f>
        <v>Norman</v>
      </c>
      <c r="B384">
        <v>0</v>
      </c>
      <c r="D384">
        <v>1</v>
      </c>
      <c r="E384">
        <v>30</v>
      </c>
      <c r="F384" s="1">
        <v>42782</v>
      </c>
      <c r="G384" s="1">
        <v>42782</v>
      </c>
      <c r="H384">
        <v>9</v>
      </c>
      <c r="I384">
        <v>74.69</v>
      </c>
      <c r="J384">
        <v>0</v>
      </c>
      <c r="K384">
        <v>36.272937899999995</v>
      </c>
      <c r="L384">
        <v>-97.956161600000001</v>
      </c>
      <c r="M384" s="5">
        <f>ACOS(COS(RADIANS(90-$P$2)) *COS(RADIANS(90-Table22510[[#This Row],[Latitude]])) +SIN(RADIANS(90-$P$2)) *SIN(RADIANS(90-Table22510[[#This Row],[Latitude]])) *COS(RADIANS($Q$2-Table22510[[#This Row],[Longitude]]))) *3958.756</f>
        <v>79.058275666470507</v>
      </c>
      <c r="N384" s="5">
        <f>Table22[[#This Row],[Permit Approval Date]]-Table22[[#This Row],[Permit Submitted Date]]</f>
        <v>3</v>
      </c>
    </row>
    <row r="385" spans="1:14" hidden="1">
      <c r="A385" t="str">
        <f>"Norman"</f>
        <v>Norman</v>
      </c>
      <c r="B385">
        <v>0</v>
      </c>
      <c r="C385">
        <v>1</v>
      </c>
      <c r="D385">
        <v>1</v>
      </c>
      <c r="E385">
        <v>30</v>
      </c>
      <c r="F385" s="1">
        <v>42828</v>
      </c>
      <c r="G385" s="1">
        <v>42832</v>
      </c>
      <c r="H385">
        <v>13</v>
      </c>
      <c r="I385">
        <v>73.350000000000009</v>
      </c>
      <c r="J385">
        <v>19.97</v>
      </c>
      <c r="K385">
        <v>35.162937899999996</v>
      </c>
      <c r="L385">
        <v>-96.9261616</v>
      </c>
      <c r="M385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385" s="5">
        <f>Table22[[#This Row],[Permit Approval Date]]-Table22[[#This Row],[Permit Submitted Date]]</f>
        <v>0</v>
      </c>
    </row>
    <row r="386" spans="1:14" hidden="1">
      <c r="A386" t="str">
        <f>"Norman"</f>
        <v>Norman</v>
      </c>
      <c r="B386">
        <v>0</v>
      </c>
      <c r="D386">
        <v>1</v>
      </c>
      <c r="E386">
        <v>30</v>
      </c>
      <c r="F386" s="1">
        <v>42844</v>
      </c>
      <c r="G386" s="1">
        <v>42844</v>
      </c>
      <c r="H386">
        <v>3</v>
      </c>
      <c r="I386">
        <v>29.33</v>
      </c>
      <c r="J386">
        <v>0</v>
      </c>
      <c r="K386">
        <v>35.542937899999998</v>
      </c>
      <c r="L386">
        <v>-96.936161600000005</v>
      </c>
      <c r="M386" s="5">
        <f>ACOS(COS(RADIANS(90-$P$2)) *COS(RADIANS(90-Table22510[[#This Row],[Latitude]])) +SIN(RADIANS(90-$P$2)) *SIN(RADIANS(90-Table22510[[#This Row],[Latitude]])) *COS(RADIANS($Q$2-Table22510[[#This Row],[Longitude]]))) *3958.756</f>
        <v>36.99673376660337</v>
      </c>
      <c r="N386" s="5">
        <f>Table22[[#This Row],[Permit Approval Date]]-Table22[[#This Row],[Permit Submitted Date]]</f>
        <v>0</v>
      </c>
    </row>
    <row r="387" spans="1:14" hidden="1">
      <c r="A387" t="str">
        <f>"Norman"</f>
        <v>Norman</v>
      </c>
      <c r="B387">
        <v>0</v>
      </c>
      <c r="D387">
        <v>1</v>
      </c>
      <c r="E387">
        <v>30</v>
      </c>
      <c r="F387" s="1">
        <v>42850</v>
      </c>
      <c r="G387" s="1">
        <v>42858</v>
      </c>
      <c r="H387">
        <v>3</v>
      </c>
      <c r="I387">
        <v>27.42</v>
      </c>
      <c r="J387">
        <v>0</v>
      </c>
      <c r="K387">
        <v>35.212937899999993</v>
      </c>
      <c r="L387">
        <v>-97.576161600000006</v>
      </c>
      <c r="M387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387" s="5">
        <f>Table22[[#This Row],[Permit Approval Date]]-Table22[[#This Row],[Permit Submitted Date]]</f>
        <v>0</v>
      </c>
    </row>
    <row r="388" spans="1:14">
      <c r="A388" t="str">
        <f>"Norman"</f>
        <v>Norman</v>
      </c>
      <c r="B388">
        <v>1</v>
      </c>
      <c r="D388">
        <v>1</v>
      </c>
      <c r="E388">
        <v>30</v>
      </c>
      <c r="F388" s="1">
        <v>42870</v>
      </c>
      <c r="G388" s="1">
        <v>42870</v>
      </c>
      <c r="H388">
        <v>8</v>
      </c>
      <c r="I388">
        <v>68.61</v>
      </c>
      <c r="J388">
        <v>0</v>
      </c>
      <c r="K388">
        <v>35.162937899999996</v>
      </c>
      <c r="L388">
        <v>-96.9261616</v>
      </c>
      <c r="M388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388" s="5">
        <f>Table22[[#This Row],[Permit Approval Date]]-Table22[[#This Row],[Permit Submitted Date]]</f>
        <v>3</v>
      </c>
    </row>
    <row r="389" spans="1:14">
      <c r="A389" t="str">
        <f>"Norman"</f>
        <v>Norman</v>
      </c>
      <c r="B389">
        <v>1</v>
      </c>
      <c r="D389">
        <v>1</v>
      </c>
      <c r="E389">
        <v>30</v>
      </c>
      <c r="F389" s="1">
        <v>42870</v>
      </c>
      <c r="G389" s="1">
        <v>42870</v>
      </c>
      <c r="H389">
        <v>8</v>
      </c>
      <c r="I389">
        <v>68.61</v>
      </c>
      <c r="J389">
        <v>0</v>
      </c>
      <c r="K389">
        <v>35.162937899999996</v>
      </c>
      <c r="L389">
        <v>-96.9261616</v>
      </c>
      <c r="M389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389" s="5">
        <f>Table22[[#This Row],[Permit Approval Date]]-Table22[[#This Row],[Permit Submitted Date]]</f>
        <v>12</v>
      </c>
    </row>
    <row r="390" spans="1:14" hidden="1">
      <c r="A390" t="str">
        <f>"Norman"</f>
        <v>Norman</v>
      </c>
      <c r="B390">
        <v>0</v>
      </c>
      <c r="D390">
        <v>1</v>
      </c>
      <c r="E390">
        <v>30</v>
      </c>
      <c r="F390" s="1">
        <v>42906</v>
      </c>
      <c r="G390" s="1">
        <v>42909</v>
      </c>
      <c r="H390">
        <v>11</v>
      </c>
      <c r="I390">
        <v>76.680000000000007</v>
      </c>
      <c r="J390">
        <v>0</v>
      </c>
      <c r="K390">
        <v>35.362937899999999</v>
      </c>
      <c r="L390">
        <v>-97.236161600000003</v>
      </c>
      <c r="M390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390" s="5">
        <f>Table22[[#This Row],[Permit Approval Date]]-Table22[[#This Row],[Permit Submitted Date]]</f>
        <v>0</v>
      </c>
    </row>
    <row r="391" spans="1:14" hidden="1">
      <c r="A391" t="str">
        <f>"Norman"</f>
        <v>Norman</v>
      </c>
      <c r="B391">
        <v>0</v>
      </c>
      <c r="D391">
        <v>1</v>
      </c>
      <c r="E391">
        <v>30</v>
      </c>
      <c r="F391" s="1">
        <v>42926</v>
      </c>
      <c r="G391" s="1">
        <v>42933</v>
      </c>
      <c r="H391">
        <v>4</v>
      </c>
      <c r="I391">
        <v>29.83</v>
      </c>
      <c r="J391">
        <v>0</v>
      </c>
      <c r="K391">
        <v>34.992937899999994</v>
      </c>
      <c r="L391">
        <v>-97.256161599999999</v>
      </c>
      <c r="M391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391" s="5">
        <f>Table22[[#This Row],[Permit Approval Date]]-Table22[[#This Row],[Permit Submitted Date]]</f>
        <v>0</v>
      </c>
    </row>
    <row r="392" spans="1:14" hidden="1">
      <c r="A392" t="str">
        <f>"Norman"</f>
        <v>Norman</v>
      </c>
      <c r="B392">
        <v>0</v>
      </c>
      <c r="D392">
        <v>1</v>
      </c>
      <c r="E392">
        <v>30</v>
      </c>
      <c r="F392" s="1">
        <v>42933</v>
      </c>
      <c r="G392" s="1">
        <v>42942</v>
      </c>
      <c r="H392">
        <v>3</v>
      </c>
      <c r="I392">
        <v>25.23</v>
      </c>
      <c r="J392">
        <v>0</v>
      </c>
      <c r="K392">
        <v>35.1429379</v>
      </c>
      <c r="L392">
        <v>-97.496161600000008</v>
      </c>
      <c r="M392" s="5">
        <f>ACOS(COS(RADIANS(90-$P$2)) *COS(RADIANS(90-Table22510[[#This Row],[Latitude]])) +SIN(RADIANS(90-$P$2)) *SIN(RADIANS(90-Table22510[[#This Row],[Latitude]])) *COS(RADIANS($Q$2-Table22510[[#This Row],[Longitude]]))) *3958.756</f>
        <v>5.1822189717645397</v>
      </c>
      <c r="N392" s="5">
        <f>Table22[[#This Row],[Permit Approval Date]]-Table22[[#This Row],[Permit Submitted Date]]</f>
        <v>4</v>
      </c>
    </row>
    <row r="393" spans="1:14">
      <c r="A393" t="str">
        <f>"Norman"</f>
        <v>Norman</v>
      </c>
      <c r="B393">
        <v>1</v>
      </c>
      <c r="C393">
        <v>1</v>
      </c>
      <c r="D393">
        <v>2</v>
      </c>
      <c r="E393">
        <v>30</v>
      </c>
      <c r="F393" s="1">
        <v>42935</v>
      </c>
      <c r="G393" s="1">
        <v>42956</v>
      </c>
      <c r="H393">
        <v>13</v>
      </c>
      <c r="I393">
        <v>89.71</v>
      </c>
      <c r="J393">
        <v>23</v>
      </c>
      <c r="K393">
        <v>35.364834499999994</v>
      </c>
      <c r="L393">
        <v>-97.030178399999997</v>
      </c>
      <c r="M393" s="5">
        <f>ACOS(COS(RADIANS(90-$P$2)) *COS(RADIANS(90-Table22510[[#This Row],[Latitude]])) +SIN(RADIANS(90-$P$2)) *SIN(RADIANS(90-Table22510[[#This Row],[Latitude]])) *COS(RADIANS($Q$2-Table22510[[#This Row],[Longitude]]))) *3958.756</f>
        <v>25.922541647156311</v>
      </c>
      <c r="N393" s="5">
        <f>Table22[[#This Row],[Permit Approval Date]]-Table22[[#This Row],[Permit Submitted Date]]</f>
        <v>0</v>
      </c>
    </row>
    <row r="394" spans="1:14">
      <c r="A394" t="str">
        <f>"Norman"</f>
        <v>Norman</v>
      </c>
      <c r="B394">
        <v>1</v>
      </c>
      <c r="D394">
        <v>1</v>
      </c>
      <c r="E394">
        <v>30</v>
      </c>
      <c r="F394" s="1">
        <v>42942</v>
      </c>
      <c r="G394" s="1">
        <v>42951</v>
      </c>
      <c r="H394">
        <v>7</v>
      </c>
      <c r="I394">
        <v>57.08</v>
      </c>
      <c r="J394">
        <v>0</v>
      </c>
      <c r="K394">
        <v>35.028142000000003</v>
      </c>
      <c r="L394">
        <v>-97.31561099999999</v>
      </c>
      <c r="M394" s="5">
        <f>ACOS(COS(RADIANS(90-$P$2)) *COS(RADIANS(90-Table22510[[#This Row],[Latitude]])) +SIN(RADIANS(90-$P$2)) *SIN(RADIANS(90-Table22510[[#This Row],[Latitude]])) *COS(RADIANS($Q$2-Table22510[[#This Row],[Longitude]]))) *3958.756</f>
        <v>14.351070610021909</v>
      </c>
      <c r="N394" s="5">
        <f>Table22[[#This Row],[Permit Approval Date]]-Table22[[#This Row],[Permit Submitted Date]]</f>
        <v>0</v>
      </c>
    </row>
    <row r="395" spans="1:14" hidden="1">
      <c r="A395" t="str">
        <f>"Norman"</f>
        <v>Norman</v>
      </c>
      <c r="B395">
        <v>0</v>
      </c>
      <c r="D395">
        <v>1</v>
      </c>
      <c r="E395">
        <v>30</v>
      </c>
      <c r="F395" s="1">
        <v>42948</v>
      </c>
      <c r="G395" s="1">
        <v>42954</v>
      </c>
      <c r="H395">
        <v>4</v>
      </c>
      <c r="I395">
        <v>30.130000000000003</v>
      </c>
      <c r="J395">
        <v>0</v>
      </c>
      <c r="K395">
        <v>35.282937899999993</v>
      </c>
      <c r="L395">
        <v>-97.416161599999995</v>
      </c>
      <c r="M395" s="5">
        <f>ACOS(COS(RADIANS(90-$P$2)) *COS(RADIANS(90-Table22510[[#This Row],[Latitude]])) +SIN(RADIANS(90-$P$2)) *SIN(RADIANS(90-Table22510[[#This Row],[Latitude]])) *COS(RADIANS($Q$2-Table22510[[#This Row],[Longitude]]))) *3958.756</f>
        <v>5.5822817973621444</v>
      </c>
      <c r="N395" s="5">
        <f>Table22[[#This Row],[Permit Approval Date]]-Table22[[#This Row],[Permit Submitted Date]]</f>
        <v>0</v>
      </c>
    </row>
    <row r="396" spans="1:14" hidden="1">
      <c r="A396" t="str">
        <f>"Norman"</f>
        <v>Norman</v>
      </c>
      <c r="B396">
        <v>0</v>
      </c>
      <c r="D396">
        <v>1</v>
      </c>
      <c r="E396">
        <v>30</v>
      </c>
      <c r="F396" s="1">
        <v>42956</v>
      </c>
      <c r="G396" s="1">
        <v>42957</v>
      </c>
      <c r="H396">
        <v>9</v>
      </c>
      <c r="I396">
        <v>62.61</v>
      </c>
      <c r="J396">
        <v>0</v>
      </c>
      <c r="K396">
        <v>34.992937899999994</v>
      </c>
      <c r="L396">
        <v>-97.256161599999999</v>
      </c>
      <c r="M396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396" s="5">
        <f>Table22[[#This Row],[Permit Approval Date]]-Table22[[#This Row],[Permit Submitted Date]]</f>
        <v>0</v>
      </c>
    </row>
    <row r="397" spans="1:14" hidden="1">
      <c r="A397" t="str">
        <f>"Norman"</f>
        <v>Norman</v>
      </c>
      <c r="B397">
        <v>0</v>
      </c>
      <c r="D397">
        <v>1</v>
      </c>
      <c r="E397">
        <v>30</v>
      </c>
      <c r="F397" s="1">
        <v>42961</v>
      </c>
      <c r="G397" s="1">
        <v>42969</v>
      </c>
      <c r="H397">
        <v>15</v>
      </c>
      <c r="I397">
        <v>104.49000000000001</v>
      </c>
      <c r="J397">
        <v>0</v>
      </c>
      <c r="K397">
        <v>35.362937899999999</v>
      </c>
      <c r="L397">
        <v>-97.116161599999998</v>
      </c>
      <c r="M397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397" s="5">
        <f>Table22[[#This Row],[Permit Approval Date]]-Table22[[#This Row],[Permit Submitted Date]]</f>
        <v>3</v>
      </c>
    </row>
    <row r="398" spans="1:14">
      <c r="A398" t="str">
        <f>"Norman"</f>
        <v>Norman</v>
      </c>
      <c r="B398">
        <v>1</v>
      </c>
      <c r="D398">
        <v>1</v>
      </c>
      <c r="E398">
        <v>30</v>
      </c>
      <c r="F398" s="1">
        <v>42965</v>
      </c>
      <c r="G398" s="1">
        <v>42972</v>
      </c>
      <c r="H398">
        <v>14</v>
      </c>
      <c r="I398">
        <v>123.83</v>
      </c>
      <c r="J398">
        <v>0</v>
      </c>
      <c r="K398">
        <v>35.095301499999998</v>
      </c>
      <c r="L398">
        <v>-97.636652800000007</v>
      </c>
      <c r="M398" s="5">
        <f>ACOS(COS(RADIANS(90-$P$2)) *COS(RADIANS(90-Table22510[[#This Row],[Latitude]])) +SIN(RADIANS(90-$P$2)) *SIN(RADIANS(90-Table22510[[#This Row],[Latitude]])) *COS(RADIANS($Q$2-Table22510[[#This Row],[Longitude]]))) *3958.756</f>
        <v>13.184368824600924</v>
      </c>
      <c r="N398" s="5">
        <f>Table22[[#This Row],[Permit Approval Date]]-Table22[[#This Row],[Permit Submitted Date]]</f>
        <v>6</v>
      </c>
    </row>
    <row r="399" spans="1:14">
      <c r="A399" t="str">
        <f>"Norman"</f>
        <v>Norman</v>
      </c>
      <c r="B399">
        <v>1</v>
      </c>
      <c r="D399">
        <v>1</v>
      </c>
      <c r="E399">
        <v>30</v>
      </c>
      <c r="F399" s="1">
        <v>42966</v>
      </c>
      <c r="G399" s="1">
        <v>42968</v>
      </c>
      <c r="H399">
        <v>4</v>
      </c>
      <c r="I399">
        <v>36.9</v>
      </c>
      <c r="J399">
        <v>0</v>
      </c>
      <c r="K399">
        <v>35.158142000000005</v>
      </c>
      <c r="L399">
        <v>-97.145610999999988</v>
      </c>
      <c r="M399" s="5">
        <f>ACOS(COS(RADIANS(90-$P$2)) *COS(RADIANS(90-Table22510[[#This Row],[Latitude]])) +SIN(RADIANS(90-$P$2)) *SIN(RADIANS(90-Table22510[[#This Row],[Latitude]])) *COS(RADIANS($Q$2-Table22510[[#This Row],[Longitude]]))) *3958.756</f>
        <v>17.317968646855981</v>
      </c>
      <c r="N399" s="5">
        <f>Table22[[#This Row],[Permit Approval Date]]-Table22[[#This Row],[Permit Submitted Date]]</f>
        <v>9</v>
      </c>
    </row>
    <row r="400" spans="1:14" hidden="1">
      <c r="A400" t="str">
        <f>"Norman"</f>
        <v>Norman</v>
      </c>
      <c r="B400">
        <v>0</v>
      </c>
      <c r="D400">
        <v>2</v>
      </c>
      <c r="E400">
        <v>30</v>
      </c>
      <c r="F400" s="1">
        <v>42969</v>
      </c>
      <c r="G400" s="1">
        <v>42970</v>
      </c>
      <c r="H400">
        <v>6</v>
      </c>
      <c r="I400">
        <v>59.02</v>
      </c>
      <c r="J400">
        <v>0</v>
      </c>
      <c r="K400">
        <v>35.632937899999995</v>
      </c>
      <c r="L400">
        <v>-97.506161599999999</v>
      </c>
      <c r="M400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400" s="5">
        <f>Table22[[#This Row],[Permit Approval Date]]-Table22[[#This Row],[Permit Submitted Date]]</f>
        <v>0</v>
      </c>
    </row>
    <row r="401" spans="1:14">
      <c r="A401" t="str">
        <f>"Norman"</f>
        <v>Norman</v>
      </c>
      <c r="B401">
        <v>1</v>
      </c>
      <c r="D401">
        <v>1</v>
      </c>
      <c r="E401">
        <v>30</v>
      </c>
      <c r="F401" s="1">
        <v>42978</v>
      </c>
      <c r="G401" s="1">
        <v>42983</v>
      </c>
      <c r="H401">
        <v>6</v>
      </c>
      <c r="I401">
        <v>51.31</v>
      </c>
      <c r="J401">
        <v>0</v>
      </c>
      <c r="K401">
        <v>35.173925000000004</v>
      </c>
      <c r="L401">
        <v>-97.539214000000001</v>
      </c>
      <c r="M401" s="5">
        <f>ACOS(COS(RADIANS(90-$P$2)) *COS(RADIANS(90-Table22510[[#This Row],[Latitude]])) +SIN(RADIANS(90-$P$2)) *SIN(RADIANS(90-Table22510[[#This Row],[Latitude]])) *COS(RADIANS($Q$2-Table22510[[#This Row],[Longitude]]))) *3958.756</f>
        <v>5.6806380223999753</v>
      </c>
      <c r="N401" s="5">
        <f>Table22[[#This Row],[Permit Approval Date]]-Table22[[#This Row],[Permit Submitted Date]]</f>
        <v>11</v>
      </c>
    </row>
    <row r="402" spans="1:14">
      <c r="A402" t="str">
        <f>"Norman"</f>
        <v>Norman</v>
      </c>
      <c r="B402">
        <v>1</v>
      </c>
      <c r="D402">
        <v>2</v>
      </c>
      <c r="E402">
        <v>30</v>
      </c>
      <c r="F402" s="1">
        <v>42990</v>
      </c>
      <c r="G402" s="1">
        <v>42990</v>
      </c>
      <c r="H402">
        <v>16</v>
      </c>
      <c r="I402">
        <v>116.27000000000001</v>
      </c>
      <c r="J402">
        <v>0</v>
      </c>
      <c r="K402">
        <v>35.162937899999996</v>
      </c>
      <c r="L402">
        <v>-96.9261616</v>
      </c>
      <c r="M402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402" s="5">
        <f>Table22[[#This Row],[Permit Approval Date]]-Table22[[#This Row],[Permit Submitted Date]]</f>
        <v>12</v>
      </c>
    </row>
    <row r="403" spans="1:14">
      <c r="A403" t="str">
        <f>"Norman"</f>
        <v>Norman</v>
      </c>
      <c r="B403">
        <v>1</v>
      </c>
      <c r="D403">
        <v>2</v>
      </c>
      <c r="E403">
        <v>30</v>
      </c>
      <c r="F403" s="1">
        <v>42990</v>
      </c>
      <c r="G403" s="1">
        <v>42990</v>
      </c>
      <c r="H403">
        <v>16</v>
      </c>
      <c r="I403">
        <v>116.27</v>
      </c>
      <c r="J403">
        <v>0</v>
      </c>
      <c r="K403">
        <v>35.162937899999996</v>
      </c>
      <c r="L403">
        <v>-96.9261616</v>
      </c>
      <c r="M403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403" s="5">
        <f>Table22[[#This Row],[Permit Approval Date]]-Table22[[#This Row],[Permit Submitted Date]]</f>
        <v>11</v>
      </c>
    </row>
    <row r="404" spans="1:14">
      <c r="A404" t="str">
        <f>"Norman"</f>
        <v>Norman</v>
      </c>
      <c r="B404">
        <v>1</v>
      </c>
      <c r="D404">
        <v>1</v>
      </c>
      <c r="E404">
        <v>30</v>
      </c>
      <c r="F404" s="1">
        <v>42990</v>
      </c>
      <c r="G404" s="1">
        <v>42990</v>
      </c>
      <c r="H404">
        <v>6</v>
      </c>
      <c r="I404">
        <v>59.480000000000004</v>
      </c>
      <c r="J404">
        <v>0</v>
      </c>
      <c r="K404">
        <v>34.965301499999995</v>
      </c>
      <c r="L404">
        <v>-97.176652799999999</v>
      </c>
      <c r="M404" s="5">
        <f>ACOS(COS(RADIANS(90-$P$2)) *COS(RADIANS(90-Table22510[[#This Row],[Latitude]])) +SIN(RADIANS(90-$P$2)) *SIN(RADIANS(90-Table22510[[#This Row],[Latitude]])) *COS(RADIANS($Q$2-Table22510[[#This Row],[Longitude]]))) *3958.756</f>
        <v>22.576786802492801</v>
      </c>
      <c r="N404" s="5">
        <f>Table22[[#This Row],[Permit Approval Date]]-Table22[[#This Row],[Permit Submitted Date]]</f>
        <v>0</v>
      </c>
    </row>
    <row r="405" spans="1:14" hidden="1">
      <c r="A405" t="str">
        <f>"Norman"</f>
        <v>Norman</v>
      </c>
      <c r="B405">
        <v>0</v>
      </c>
      <c r="D405">
        <v>2</v>
      </c>
      <c r="E405">
        <v>30</v>
      </c>
      <c r="F405" s="1">
        <v>42997</v>
      </c>
      <c r="G405" s="1">
        <v>42999</v>
      </c>
      <c r="H405">
        <v>5</v>
      </c>
      <c r="I405">
        <v>58.050000000000004</v>
      </c>
      <c r="J405">
        <v>0</v>
      </c>
      <c r="K405">
        <v>35.022937899999995</v>
      </c>
      <c r="L405">
        <v>-97.396161599999999</v>
      </c>
      <c r="M405" s="5">
        <f>ACOS(COS(RADIANS(90-$P$2)) *COS(RADIANS(90-Table22510[[#This Row],[Latitude]])) +SIN(RADIANS(90-$P$2)) *SIN(RADIANS(90-Table22510[[#This Row],[Latitude]])) *COS(RADIANS($Q$2-Table22510[[#This Row],[Longitude]]))) *3958.756</f>
        <v>12.970525111871465</v>
      </c>
      <c r="N405" s="5">
        <f>Table22[[#This Row],[Permit Approval Date]]-Table22[[#This Row],[Permit Submitted Date]]</f>
        <v>11</v>
      </c>
    </row>
    <row r="406" spans="1:14" hidden="1">
      <c r="A406" t="str">
        <f>"Norman"</f>
        <v>Norman</v>
      </c>
      <c r="B406">
        <v>0</v>
      </c>
      <c r="D406">
        <v>2</v>
      </c>
      <c r="E406">
        <v>30</v>
      </c>
      <c r="F406" s="1">
        <v>43004</v>
      </c>
      <c r="G406" s="1">
        <v>43004</v>
      </c>
      <c r="H406">
        <v>10</v>
      </c>
      <c r="I406">
        <v>64.11</v>
      </c>
      <c r="J406">
        <v>0</v>
      </c>
      <c r="K406">
        <v>35.312937899999994</v>
      </c>
      <c r="L406">
        <v>-97.116161599999998</v>
      </c>
      <c r="M406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406" s="5">
        <f>Table22[[#This Row],[Permit Approval Date]]-Table22[[#This Row],[Permit Submitted Date]]</f>
        <v>0</v>
      </c>
    </row>
    <row r="407" spans="1:14">
      <c r="A407" t="str">
        <f>"Norman"</f>
        <v>Norman</v>
      </c>
      <c r="B407">
        <v>1</v>
      </c>
      <c r="D407">
        <v>1</v>
      </c>
      <c r="E407">
        <v>30</v>
      </c>
      <c r="F407" s="1">
        <v>43018</v>
      </c>
      <c r="G407" s="1">
        <v>43032</v>
      </c>
      <c r="H407">
        <v>4</v>
      </c>
      <c r="I407">
        <v>42.5</v>
      </c>
      <c r="J407">
        <v>0</v>
      </c>
      <c r="K407">
        <v>35.233924999999999</v>
      </c>
      <c r="L407">
        <v>-97.269214000000005</v>
      </c>
      <c r="M407" s="5">
        <f>ACOS(COS(RADIANS(90-$P$2)) *COS(RADIANS(90-Table22510[[#This Row],[Latitude]])) +SIN(RADIANS(90-$P$2)) *SIN(RADIANS(90-Table22510[[#This Row],[Latitude]])) *COS(RADIANS($Q$2-Table22510[[#This Row],[Longitude]]))) *3958.756</f>
        <v>10.196972675987457</v>
      </c>
      <c r="N407" s="5">
        <f>Table22[[#This Row],[Permit Approval Date]]-Table22[[#This Row],[Permit Submitted Date]]</f>
        <v>0</v>
      </c>
    </row>
    <row r="408" spans="1:14">
      <c r="A408" t="str">
        <f>"Norman"</f>
        <v>Norman</v>
      </c>
      <c r="B408">
        <v>1</v>
      </c>
      <c r="D408">
        <v>1</v>
      </c>
      <c r="E408">
        <v>30</v>
      </c>
      <c r="F408" s="1">
        <v>43026</v>
      </c>
      <c r="G408" s="1">
        <v>43028</v>
      </c>
      <c r="H408">
        <v>8</v>
      </c>
      <c r="I408">
        <v>52</v>
      </c>
      <c r="J408">
        <v>0</v>
      </c>
      <c r="K408">
        <v>35.290954999999997</v>
      </c>
      <c r="L408">
        <v>-97.391639999999995</v>
      </c>
      <c r="M408" s="5">
        <f>ACOS(COS(RADIANS(90-$P$2)) *COS(RADIANS(90-Table22510[[#This Row],[Latitude]])) +SIN(RADIANS(90-$P$2)) *SIN(RADIANS(90-Table22510[[#This Row],[Latitude]])) *COS(RADIANS($Q$2-Table22510[[#This Row],[Longitude]]))) *3958.756</f>
        <v>6.6349557823356724</v>
      </c>
      <c r="N408" s="5">
        <f>Table22[[#This Row],[Permit Approval Date]]-Table22[[#This Row],[Permit Submitted Date]]</f>
        <v>6</v>
      </c>
    </row>
    <row r="409" spans="1:14">
      <c r="A409" t="str">
        <f>"Norman"</f>
        <v>Norman</v>
      </c>
      <c r="B409">
        <v>1</v>
      </c>
      <c r="D409">
        <v>1</v>
      </c>
      <c r="E409">
        <v>30</v>
      </c>
      <c r="F409" s="1">
        <v>43027</v>
      </c>
      <c r="G409" s="1">
        <v>43033</v>
      </c>
      <c r="H409">
        <v>4</v>
      </c>
      <c r="I409">
        <v>24.71</v>
      </c>
      <c r="J409">
        <v>0</v>
      </c>
      <c r="K409">
        <v>35.153925000000001</v>
      </c>
      <c r="L409">
        <v>-97.259214</v>
      </c>
      <c r="M409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409" s="5">
        <f>Table22[[#This Row],[Permit Approval Date]]-Table22[[#This Row],[Permit Submitted Date]]</f>
        <v>8</v>
      </c>
    </row>
    <row r="410" spans="1:14" hidden="1">
      <c r="A410" t="str">
        <f>"Norman"</f>
        <v>Norman</v>
      </c>
      <c r="B410">
        <v>0</v>
      </c>
      <c r="D410">
        <v>1</v>
      </c>
      <c r="E410">
        <v>30</v>
      </c>
      <c r="F410" s="1">
        <v>43035</v>
      </c>
      <c r="G410" s="1">
        <v>43049</v>
      </c>
      <c r="H410">
        <v>8</v>
      </c>
      <c r="I410">
        <v>53.150000000000006</v>
      </c>
      <c r="J410">
        <v>0</v>
      </c>
      <c r="K410">
        <v>36.002937899999999</v>
      </c>
      <c r="L410">
        <v>-97.346161600000002</v>
      </c>
      <c r="M410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410" s="5">
        <f>Table22[[#This Row],[Permit Approval Date]]-Table22[[#This Row],[Permit Submitted Date]]</f>
        <v>0</v>
      </c>
    </row>
    <row r="411" spans="1:14">
      <c r="A411" t="str">
        <f>"Norman"</f>
        <v>Norman</v>
      </c>
      <c r="B411">
        <v>1</v>
      </c>
      <c r="D411">
        <v>1</v>
      </c>
      <c r="E411">
        <v>30</v>
      </c>
      <c r="F411" s="1">
        <v>43041</v>
      </c>
      <c r="G411" s="1">
        <v>43042</v>
      </c>
      <c r="H411">
        <v>10</v>
      </c>
      <c r="I411">
        <v>80.399999999999991</v>
      </c>
      <c r="J411">
        <v>0</v>
      </c>
      <c r="K411">
        <v>35.463621400000001</v>
      </c>
      <c r="L411">
        <v>-97.439232199999992</v>
      </c>
      <c r="M411" s="5">
        <f>ACOS(COS(RADIANS(90-$P$2)) *COS(RADIANS(90-Table22510[[#This Row],[Latitude]])) +SIN(RADIANS(90-$P$2)) *SIN(RADIANS(90-Table22510[[#This Row],[Latitude]])) *COS(RADIANS($Q$2-Table22510[[#This Row],[Longitude]]))) *3958.756</f>
        <v>17.80002223311952</v>
      </c>
      <c r="N411" s="5">
        <f>Table22[[#This Row],[Permit Approval Date]]-Table22[[#This Row],[Permit Submitted Date]]</f>
        <v>22</v>
      </c>
    </row>
    <row r="412" spans="1:14">
      <c r="A412" t="str">
        <f>"Norman"</f>
        <v>Norman</v>
      </c>
      <c r="B412">
        <v>1</v>
      </c>
      <c r="D412">
        <v>1</v>
      </c>
      <c r="E412">
        <v>30</v>
      </c>
      <c r="F412" s="1">
        <v>43045</v>
      </c>
      <c r="G412" s="1">
        <v>43045</v>
      </c>
      <c r="H412">
        <v>13</v>
      </c>
      <c r="I412">
        <v>99.95</v>
      </c>
      <c r="J412">
        <v>3</v>
      </c>
      <c r="K412">
        <v>34.562937899999994</v>
      </c>
      <c r="L412">
        <v>-97.336161599999997</v>
      </c>
      <c r="M412" s="5">
        <f>ACOS(COS(RADIANS(90-$P$2)) *COS(RADIANS(90-Table22510[[#This Row],[Latitude]])) +SIN(RADIANS(90-$P$2)) *SIN(RADIANS(90-Table22510[[#This Row],[Latitude]])) *COS(RADIANS($Q$2-Table22510[[#This Row],[Longitude]]))) *3958.756</f>
        <v>44.874898972844889</v>
      </c>
      <c r="N412" s="5">
        <f>Table22[[#This Row],[Permit Approval Date]]-Table22[[#This Row],[Permit Submitted Date]]</f>
        <v>0</v>
      </c>
    </row>
    <row r="413" spans="1:14">
      <c r="A413" t="str">
        <f>"Norman"</f>
        <v>Norman</v>
      </c>
      <c r="B413">
        <v>1</v>
      </c>
      <c r="C413">
        <v>1</v>
      </c>
      <c r="D413">
        <v>1</v>
      </c>
      <c r="E413">
        <v>30</v>
      </c>
      <c r="F413" s="1">
        <v>43060</v>
      </c>
      <c r="G413" s="1">
        <v>43060</v>
      </c>
      <c r="H413">
        <v>11</v>
      </c>
      <c r="I413">
        <v>110.25000000000001</v>
      </c>
      <c r="J413">
        <v>9.7200000000000006</v>
      </c>
      <c r="K413">
        <v>34.1210022</v>
      </c>
      <c r="L413">
        <v>-101.5086716</v>
      </c>
      <c r="M413" s="5">
        <f>ACOS(COS(RADIANS(90-$P$2)) *COS(RADIANS(90-Table22510[[#This Row],[Latitude]])) +SIN(RADIANS(90-$P$2)) *SIN(RADIANS(90-Table22510[[#This Row],[Latitude]])) *COS(RADIANS($Q$2-Table22510[[#This Row],[Longitude]]))) *3958.756</f>
        <v>242.69122303581324</v>
      </c>
      <c r="N413" s="5">
        <f>Table22[[#This Row],[Permit Approval Date]]-Table22[[#This Row],[Permit Submitted Date]]</f>
        <v>0</v>
      </c>
    </row>
    <row r="414" spans="1:14">
      <c r="A414" t="str">
        <f>"Norman"</f>
        <v>Norman</v>
      </c>
      <c r="B414">
        <v>1</v>
      </c>
      <c r="C414">
        <v>1</v>
      </c>
      <c r="D414">
        <v>1</v>
      </c>
      <c r="E414">
        <v>30</v>
      </c>
      <c r="F414" s="1">
        <v>43067</v>
      </c>
      <c r="G414" s="1">
        <v>43067</v>
      </c>
      <c r="H414">
        <v>10</v>
      </c>
      <c r="I414">
        <v>53.38</v>
      </c>
      <c r="J414">
        <v>8.48</v>
      </c>
      <c r="K414">
        <v>35.180556999999993</v>
      </c>
      <c r="L414">
        <v>-97.540181399999994</v>
      </c>
      <c r="M414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414" s="5">
        <f>Table22[[#This Row],[Permit Approval Date]]-Table22[[#This Row],[Permit Submitted Date]]</f>
        <v>14</v>
      </c>
    </row>
    <row r="415" spans="1:14" hidden="1">
      <c r="A415" t="str">
        <f>"Norman"</f>
        <v>Norman</v>
      </c>
      <c r="B415">
        <v>0</v>
      </c>
      <c r="D415">
        <v>1</v>
      </c>
      <c r="E415">
        <v>30</v>
      </c>
      <c r="F415" s="1">
        <v>43091</v>
      </c>
      <c r="G415" s="1">
        <v>43103</v>
      </c>
      <c r="H415">
        <v>6</v>
      </c>
      <c r="I415">
        <v>24.759999999999998</v>
      </c>
      <c r="J415">
        <v>0</v>
      </c>
      <c r="K415">
        <v>36.452937899999995</v>
      </c>
      <c r="L415">
        <v>-97.7861616</v>
      </c>
      <c r="M415" s="5">
        <f>ACOS(COS(RADIANS(90-$P$2)) *COS(RADIANS(90-Table22510[[#This Row],[Latitude]])) +SIN(RADIANS(90-$P$2)) *SIN(RADIANS(90-Table22510[[#This Row],[Latitude]])) *COS(RADIANS($Q$2-Table22510[[#This Row],[Longitude]]))) *3958.756</f>
        <v>88.224846694032422</v>
      </c>
      <c r="N415" s="5">
        <f>Table22[[#This Row],[Permit Approval Date]]-Table22[[#This Row],[Permit Submitted Date]]</f>
        <v>0</v>
      </c>
    </row>
    <row r="416" spans="1:14" hidden="1">
      <c r="A416" t="str">
        <f>"Norman"</f>
        <v>Norman</v>
      </c>
      <c r="B416">
        <v>0</v>
      </c>
      <c r="C416">
        <v>1</v>
      </c>
      <c r="D416">
        <v>2</v>
      </c>
      <c r="E416">
        <v>31</v>
      </c>
      <c r="F416" s="1">
        <v>42374</v>
      </c>
      <c r="G416" s="1">
        <v>42380</v>
      </c>
      <c r="H416">
        <v>11</v>
      </c>
      <c r="I416">
        <v>88</v>
      </c>
      <c r="J416">
        <v>8.5</v>
      </c>
      <c r="K416">
        <v>35.702937899999995</v>
      </c>
      <c r="L416">
        <v>-97.4261616</v>
      </c>
      <c r="M416" s="5">
        <f>ACOS(COS(RADIANS(90-$P$2)) *COS(RADIANS(90-Table22510[[#This Row],[Latitude]])) +SIN(RADIANS(90-$P$2)) *SIN(RADIANS(90-Table22510[[#This Row],[Latitude]])) *COS(RADIANS($Q$2-Table22510[[#This Row],[Longitude]]))) *3958.756</f>
        <v>34.349627017789345</v>
      </c>
      <c r="N416" s="5">
        <f>Table22[[#This Row],[Permit Approval Date]]-Table22[[#This Row],[Permit Submitted Date]]</f>
        <v>0</v>
      </c>
    </row>
    <row r="417" spans="1:14" hidden="1">
      <c r="A417" t="str">
        <f>"Norman"</f>
        <v>Norman</v>
      </c>
      <c r="B417">
        <v>0</v>
      </c>
      <c r="D417">
        <v>1</v>
      </c>
      <c r="E417">
        <v>31</v>
      </c>
      <c r="F417" s="1">
        <v>42443</v>
      </c>
      <c r="G417" s="1">
        <v>42443</v>
      </c>
      <c r="H417">
        <v>5</v>
      </c>
      <c r="I417">
        <v>40</v>
      </c>
      <c r="J417">
        <v>0</v>
      </c>
      <c r="K417">
        <v>35.472937899999998</v>
      </c>
      <c r="L417">
        <v>-97.026161599999995</v>
      </c>
      <c r="M417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417" s="5">
        <f>Table22[[#This Row],[Permit Approval Date]]-Table22[[#This Row],[Permit Submitted Date]]</f>
        <v>0</v>
      </c>
    </row>
    <row r="418" spans="1:14" hidden="1">
      <c r="A418" t="str">
        <f>"Norman"</f>
        <v>Norman</v>
      </c>
      <c r="B418">
        <v>0</v>
      </c>
      <c r="D418">
        <v>1</v>
      </c>
      <c r="E418">
        <v>31</v>
      </c>
      <c r="F418" s="1">
        <v>42447</v>
      </c>
      <c r="G418" s="1">
        <v>42447</v>
      </c>
      <c r="H418">
        <v>9</v>
      </c>
      <c r="I418">
        <v>88</v>
      </c>
      <c r="J418">
        <v>0</v>
      </c>
      <c r="K418">
        <v>34.902937899999998</v>
      </c>
      <c r="L418">
        <v>-97.376161600000003</v>
      </c>
      <c r="M418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418" s="5">
        <f>Table22[[#This Row],[Permit Approval Date]]-Table22[[#This Row],[Permit Submitted Date]]</f>
        <v>7</v>
      </c>
    </row>
    <row r="419" spans="1:14" hidden="1">
      <c r="A419" t="str">
        <f>"Norman"</f>
        <v>Norman</v>
      </c>
      <c r="B419">
        <v>0</v>
      </c>
      <c r="D419">
        <v>1</v>
      </c>
      <c r="E419">
        <v>31</v>
      </c>
      <c r="F419" s="1">
        <v>42467</v>
      </c>
      <c r="G419" s="1">
        <v>42467</v>
      </c>
      <c r="H419">
        <v>4</v>
      </c>
      <c r="I419">
        <v>32</v>
      </c>
      <c r="J419">
        <v>0</v>
      </c>
      <c r="K419">
        <v>35.552937899999996</v>
      </c>
      <c r="L419">
        <v>-97.046161600000005</v>
      </c>
      <c r="M419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419" s="5">
        <f>Table22[[#This Row],[Permit Approval Date]]-Table22[[#This Row],[Permit Submitted Date]]</f>
        <v>4</v>
      </c>
    </row>
    <row r="420" spans="1:14" hidden="1">
      <c r="A420" t="str">
        <f>"Norman"</f>
        <v>Norman</v>
      </c>
      <c r="B420">
        <v>0</v>
      </c>
      <c r="C420">
        <v>1</v>
      </c>
      <c r="D420">
        <v>1</v>
      </c>
      <c r="E420">
        <v>31</v>
      </c>
      <c r="F420" s="1">
        <v>42508</v>
      </c>
      <c r="G420" s="1">
        <v>42508</v>
      </c>
      <c r="H420">
        <v>12</v>
      </c>
      <c r="I420">
        <v>73.47999999999999</v>
      </c>
      <c r="J420">
        <v>19</v>
      </c>
      <c r="K420">
        <v>34.902937899999998</v>
      </c>
      <c r="L420">
        <v>-97.886161600000008</v>
      </c>
      <c r="M420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420" s="5">
        <f>Table22[[#This Row],[Permit Approval Date]]-Table22[[#This Row],[Permit Submitted Date]]</f>
        <v>0</v>
      </c>
    </row>
    <row r="421" spans="1:14" hidden="1">
      <c r="A421" t="str">
        <f>"Norman"</f>
        <v>Norman</v>
      </c>
      <c r="B421">
        <v>0</v>
      </c>
      <c r="C421">
        <v>1</v>
      </c>
      <c r="D421">
        <v>1</v>
      </c>
      <c r="E421">
        <v>31</v>
      </c>
      <c r="F421" s="1">
        <v>42556</v>
      </c>
      <c r="G421" s="1">
        <v>42578</v>
      </c>
      <c r="H421">
        <v>18</v>
      </c>
      <c r="I421">
        <v>140</v>
      </c>
      <c r="J421">
        <v>8</v>
      </c>
      <c r="K421">
        <v>35.902937899999998</v>
      </c>
      <c r="L421">
        <v>-97.716161600000007</v>
      </c>
      <c r="M421" s="5">
        <f>ACOS(COS(RADIANS(90-$P$2)) *COS(RADIANS(90-Table22510[[#This Row],[Latitude]])) +SIN(RADIANS(90-$P$2)) *SIN(RADIANS(90-Table22510[[#This Row],[Latitude]])) *COS(RADIANS($Q$2-Table22510[[#This Row],[Longitude]]))) *3958.756</f>
        <v>50.476576746280514</v>
      </c>
      <c r="N421" s="5">
        <f>Table22[[#This Row],[Permit Approval Date]]-Table22[[#This Row],[Permit Submitted Date]]</f>
        <v>0</v>
      </c>
    </row>
    <row r="422" spans="1:14" hidden="1">
      <c r="A422" t="str">
        <f>"Norman"</f>
        <v>Norman</v>
      </c>
      <c r="B422">
        <v>0</v>
      </c>
      <c r="D422">
        <v>1</v>
      </c>
      <c r="E422">
        <v>31</v>
      </c>
      <c r="F422" s="1">
        <v>42579</v>
      </c>
      <c r="G422" s="1">
        <v>42600</v>
      </c>
      <c r="H422">
        <v>10</v>
      </c>
      <c r="I422">
        <v>78.83</v>
      </c>
      <c r="J422">
        <v>0</v>
      </c>
      <c r="K422">
        <v>36.052937899999996</v>
      </c>
      <c r="L422">
        <v>-98.236161600000003</v>
      </c>
      <c r="M422" s="5">
        <f>ACOS(COS(RADIANS(90-$P$2)) *COS(RADIANS(90-Table22510[[#This Row],[Latitude]])) +SIN(RADIANS(90-$P$2)) *SIN(RADIANS(90-Table22510[[#This Row],[Latitude]])) *COS(RADIANS($Q$2-Table22510[[#This Row],[Longitude]]))) *3958.756</f>
        <v>73.414613218663234</v>
      </c>
      <c r="N422" s="5">
        <f>Table22[[#This Row],[Permit Approval Date]]-Table22[[#This Row],[Permit Submitted Date]]</f>
        <v>3</v>
      </c>
    </row>
    <row r="423" spans="1:14" hidden="1">
      <c r="A423" t="str">
        <f>"Norman"</f>
        <v>Norman</v>
      </c>
      <c r="B423">
        <v>0</v>
      </c>
      <c r="D423">
        <v>1</v>
      </c>
      <c r="E423">
        <v>31</v>
      </c>
      <c r="F423" s="1">
        <v>42803</v>
      </c>
      <c r="G423" s="1">
        <v>42803</v>
      </c>
      <c r="H423">
        <v>8</v>
      </c>
      <c r="I423">
        <v>68.66</v>
      </c>
      <c r="J423">
        <v>0</v>
      </c>
      <c r="K423">
        <v>36.002937899999999</v>
      </c>
      <c r="L423">
        <v>-97.346161600000002</v>
      </c>
      <c r="M423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423" s="5">
        <f>Table22[[#This Row],[Permit Approval Date]]-Table22[[#This Row],[Permit Submitted Date]]</f>
        <v>3</v>
      </c>
    </row>
    <row r="424" spans="1:14" hidden="1">
      <c r="A424" t="str">
        <f>"Norman"</f>
        <v>Norman</v>
      </c>
      <c r="B424">
        <v>0</v>
      </c>
      <c r="D424">
        <v>1</v>
      </c>
      <c r="E424">
        <v>31</v>
      </c>
      <c r="F424" s="1">
        <v>42856</v>
      </c>
      <c r="G424" s="1">
        <v>42870</v>
      </c>
      <c r="H424">
        <v>8</v>
      </c>
      <c r="I424">
        <v>63.460000000000008</v>
      </c>
      <c r="J424">
        <v>0</v>
      </c>
      <c r="K424">
        <v>35.162937899999996</v>
      </c>
      <c r="L424">
        <v>-96.9261616</v>
      </c>
      <c r="M424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424" s="5">
        <f>Table22[[#This Row],[Permit Approval Date]]-Table22[[#This Row],[Permit Submitted Date]]</f>
        <v>0</v>
      </c>
    </row>
    <row r="425" spans="1:14" hidden="1">
      <c r="A425" t="str">
        <f>"Norman"</f>
        <v>Norman</v>
      </c>
      <c r="B425">
        <v>0</v>
      </c>
      <c r="D425">
        <v>2</v>
      </c>
      <c r="E425">
        <v>31</v>
      </c>
      <c r="F425" s="1">
        <v>42859</v>
      </c>
      <c r="G425" s="1">
        <v>42866</v>
      </c>
      <c r="H425">
        <v>7</v>
      </c>
      <c r="I425">
        <v>68.12</v>
      </c>
      <c r="J425">
        <v>0</v>
      </c>
      <c r="K425">
        <v>35.232937899999996</v>
      </c>
      <c r="L425">
        <v>-97.006161599999999</v>
      </c>
      <c r="M42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425" s="5">
        <f>Table22[[#This Row],[Permit Approval Date]]-Table22[[#This Row],[Permit Submitted Date]]</f>
        <v>6</v>
      </c>
    </row>
    <row r="426" spans="1:14" hidden="1">
      <c r="A426" t="str">
        <f>"Norman"</f>
        <v>Norman</v>
      </c>
      <c r="B426">
        <v>0</v>
      </c>
      <c r="D426">
        <v>2</v>
      </c>
      <c r="E426">
        <v>31</v>
      </c>
      <c r="F426" s="1">
        <v>42866</v>
      </c>
      <c r="G426" s="1">
        <v>42866</v>
      </c>
      <c r="H426">
        <v>14</v>
      </c>
      <c r="I426">
        <v>107.37</v>
      </c>
      <c r="J426">
        <v>0</v>
      </c>
      <c r="K426">
        <v>35.632937899999995</v>
      </c>
      <c r="L426">
        <v>-97.506161599999999</v>
      </c>
      <c r="M426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426" s="5">
        <f>Table22[[#This Row],[Permit Approval Date]]-Table22[[#This Row],[Permit Submitted Date]]</f>
        <v>0</v>
      </c>
    </row>
    <row r="427" spans="1:14" hidden="1">
      <c r="A427" t="str">
        <f>"Norman"</f>
        <v>Norman</v>
      </c>
      <c r="B427">
        <v>0</v>
      </c>
      <c r="D427">
        <v>1</v>
      </c>
      <c r="E427">
        <v>31</v>
      </c>
      <c r="F427" s="1">
        <v>42885</v>
      </c>
      <c r="G427" s="1">
        <v>42888</v>
      </c>
      <c r="H427">
        <v>4</v>
      </c>
      <c r="I427">
        <v>21.15</v>
      </c>
      <c r="J427">
        <v>9.5</v>
      </c>
      <c r="K427">
        <v>35.202937899999995</v>
      </c>
      <c r="L427">
        <v>-97.206161600000001</v>
      </c>
      <c r="M427" s="5">
        <f>ACOS(COS(RADIANS(90-$P$2)) *COS(RADIANS(90-Table22510[[#This Row],[Latitude]])) +SIN(RADIANS(90-$P$2)) *SIN(RADIANS(90-Table22510[[#This Row],[Latitude]])) *COS(RADIANS($Q$2-Table22510[[#This Row],[Longitude]]))) *3958.756</f>
        <v>13.577014277156541</v>
      </c>
      <c r="N427" s="5">
        <f>Table22[[#This Row],[Permit Approval Date]]-Table22[[#This Row],[Permit Submitted Date]]</f>
        <v>4</v>
      </c>
    </row>
    <row r="428" spans="1:14" hidden="1">
      <c r="A428" t="str">
        <f>"Norman"</f>
        <v>Norman</v>
      </c>
      <c r="B428">
        <v>0</v>
      </c>
      <c r="D428">
        <v>1</v>
      </c>
      <c r="E428">
        <v>31</v>
      </c>
      <c r="F428" s="1">
        <v>42893</v>
      </c>
      <c r="G428" s="1">
        <v>42901</v>
      </c>
      <c r="H428">
        <v>4</v>
      </c>
      <c r="I428">
        <v>39.72</v>
      </c>
      <c r="J428">
        <v>0</v>
      </c>
      <c r="K428">
        <v>35.212937899999993</v>
      </c>
      <c r="L428">
        <v>-97.576161600000006</v>
      </c>
      <c r="M428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428" s="5">
        <f>Table22[[#This Row],[Permit Approval Date]]-Table22[[#This Row],[Permit Submitted Date]]</f>
        <v>4</v>
      </c>
    </row>
    <row r="429" spans="1:14" hidden="1">
      <c r="A429" t="str">
        <f>"Norman"</f>
        <v>Norman</v>
      </c>
      <c r="B429">
        <v>0</v>
      </c>
      <c r="D429">
        <v>1</v>
      </c>
      <c r="E429">
        <v>31</v>
      </c>
      <c r="F429" s="1">
        <v>42895</v>
      </c>
      <c r="G429" s="1">
        <v>42909</v>
      </c>
      <c r="H429">
        <v>8</v>
      </c>
      <c r="I429">
        <v>64.94</v>
      </c>
      <c r="J429">
        <v>0</v>
      </c>
      <c r="K429">
        <v>35.232937899999996</v>
      </c>
      <c r="L429">
        <v>-97.006161599999999</v>
      </c>
      <c r="M42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429" s="5">
        <f>Table22[[#This Row],[Permit Approval Date]]-Table22[[#This Row],[Permit Submitted Date]]</f>
        <v>7</v>
      </c>
    </row>
    <row r="430" spans="1:14" hidden="1">
      <c r="A430" t="str">
        <f>"Norman"</f>
        <v>Norman</v>
      </c>
      <c r="B430">
        <v>0</v>
      </c>
      <c r="D430">
        <v>1</v>
      </c>
      <c r="E430">
        <v>31</v>
      </c>
      <c r="F430" s="1">
        <v>42928</v>
      </c>
      <c r="G430" s="1">
        <v>42928</v>
      </c>
      <c r="H430">
        <v>6</v>
      </c>
      <c r="I430">
        <v>54.75</v>
      </c>
      <c r="J430">
        <v>0</v>
      </c>
      <c r="K430">
        <v>35.632937899999995</v>
      </c>
      <c r="L430">
        <v>-97.506161599999999</v>
      </c>
      <c r="M430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430" s="5">
        <f>Table22[[#This Row],[Permit Approval Date]]-Table22[[#This Row],[Permit Submitted Date]]</f>
        <v>11</v>
      </c>
    </row>
    <row r="431" spans="1:14" hidden="1">
      <c r="A431" t="str">
        <f>"Norman"</f>
        <v>Norman</v>
      </c>
      <c r="B431">
        <v>0</v>
      </c>
      <c r="D431">
        <v>2</v>
      </c>
      <c r="E431">
        <v>31</v>
      </c>
      <c r="F431" s="1">
        <v>42955</v>
      </c>
      <c r="G431" s="1">
        <v>42955</v>
      </c>
      <c r="H431">
        <v>3</v>
      </c>
      <c r="I431">
        <v>32.25</v>
      </c>
      <c r="J431">
        <v>0</v>
      </c>
      <c r="K431">
        <v>34.902937899999998</v>
      </c>
      <c r="L431">
        <v>-97.886161600000008</v>
      </c>
      <c r="M431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431" s="5">
        <f>Table22[[#This Row],[Permit Approval Date]]-Table22[[#This Row],[Permit Submitted Date]]</f>
        <v>10</v>
      </c>
    </row>
    <row r="432" spans="1:14" hidden="1">
      <c r="A432" t="str">
        <f>"Norman"</f>
        <v>Norman</v>
      </c>
      <c r="B432">
        <v>0</v>
      </c>
      <c r="D432">
        <v>2</v>
      </c>
      <c r="E432">
        <v>31</v>
      </c>
      <c r="F432" s="1">
        <v>42958</v>
      </c>
      <c r="G432" s="1">
        <v>42969</v>
      </c>
      <c r="H432">
        <v>6</v>
      </c>
      <c r="I432">
        <v>53.819999999999993</v>
      </c>
      <c r="J432">
        <v>0</v>
      </c>
      <c r="K432">
        <v>35.222937899999998</v>
      </c>
      <c r="L432">
        <v>-97.096161600000002</v>
      </c>
      <c r="M432" s="5">
        <f>ACOS(COS(RADIANS(90-$P$2)) *COS(RADIANS(90-Table22510[[#This Row],[Latitude]])) +SIN(RADIANS(90-$P$2)) *SIN(RADIANS(90-Table22510[[#This Row],[Latitude]])) *COS(RADIANS($Q$2-Table22510[[#This Row],[Longitude]]))) *3958.756</f>
        <v>19.81732509012247</v>
      </c>
      <c r="N432" s="5">
        <f>Table22[[#This Row],[Permit Approval Date]]-Table22[[#This Row],[Permit Submitted Date]]</f>
        <v>0</v>
      </c>
    </row>
    <row r="433" spans="1:14">
      <c r="A433" t="str">
        <f>"Norman"</f>
        <v>Norman</v>
      </c>
      <c r="B433">
        <v>1</v>
      </c>
      <c r="D433">
        <v>1</v>
      </c>
      <c r="E433">
        <v>31</v>
      </c>
      <c r="F433" s="1">
        <v>42972</v>
      </c>
      <c r="G433" s="1">
        <v>42979</v>
      </c>
      <c r="H433">
        <v>11</v>
      </c>
      <c r="I433">
        <v>94.96</v>
      </c>
      <c r="J433">
        <v>9.67</v>
      </c>
      <c r="K433">
        <v>35.0853015</v>
      </c>
      <c r="L433">
        <v>-97.396652799999998</v>
      </c>
      <c r="M433" s="5">
        <f>ACOS(COS(RADIANS(90-$P$2)) *COS(RADIANS(90-Table22510[[#This Row],[Latitude]])) +SIN(RADIANS(90-$P$2)) *SIN(RADIANS(90-Table22510[[#This Row],[Latitude]])) *COS(RADIANS($Q$2-Table22510[[#This Row],[Longitude]]))) *3958.756</f>
        <v>8.8088096818736688</v>
      </c>
      <c r="N433" s="5">
        <f>Table22[[#This Row],[Permit Approval Date]]-Table22[[#This Row],[Permit Submitted Date]]</f>
        <v>0</v>
      </c>
    </row>
    <row r="434" spans="1:14">
      <c r="A434" t="str">
        <f>"Norman"</f>
        <v>Norman</v>
      </c>
      <c r="B434">
        <v>1</v>
      </c>
      <c r="C434">
        <v>1</v>
      </c>
      <c r="D434">
        <v>1</v>
      </c>
      <c r="E434">
        <v>31</v>
      </c>
      <c r="F434" s="1">
        <v>42972</v>
      </c>
      <c r="G434" s="1">
        <v>42990</v>
      </c>
      <c r="H434">
        <v>10</v>
      </c>
      <c r="I434">
        <v>78.52000000000001</v>
      </c>
      <c r="J434">
        <v>12.580000000000002</v>
      </c>
      <c r="K434">
        <v>35.484735700000002</v>
      </c>
      <c r="L434">
        <v>-97.811802700000001</v>
      </c>
      <c r="M434" s="5">
        <f>ACOS(COS(RADIANS(90-$P$2)) *COS(RADIANS(90-Table22510[[#This Row],[Latitude]])) +SIN(RADIANS(90-$P$2)) *SIN(RADIANS(90-Table22510[[#This Row],[Latitude]])) *COS(RADIANS($Q$2-Table22510[[#This Row],[Longitude]]))) *3958.756</f>
        <v>28.183202089700234</v>
      </c>
      <c r="N434" s="5">
        <f>Table22[[#This Row],[Permit Approval Date]]-Table22[[#This Row],[Permit Submitted Date]]</f>
        <v>0</v>
      </c>
    </row>
    <row r="435" spans="1:14">
      <c r="A435" t="str">
        <f>"Norman"</f>
        <v>Norman</v>
      </c>
      <c r="B435">
        <v>1</v>
      </c>
      <c r="D435">
        <v>2</v>
      </c>
      <c r="E435">
        <v>31</v>
      </c>
      <c r="F435" s="1">
        <v>42981</v>
      </c>
      <c r="G435" s="1">
        <v>43005</v>
      </c>
      <c r="H435">
        <v>17</v>
      </c>
      <c r="I435">
        <v>125.38000000000001</v>
      </c>
      <c r="J435">
        <v>0</v>
      </c>
      <c r="K435">
        <v>35.463621400000001</v>
      </c>
      <c r="L435">
        <v>-97.679232199999987</v>
      </c>
      <c r="M435" s="5">
        <f>ACOS(COS(RADIANS(90-$P$2)) *COS(RADIANS(90-Table22510[[#This Row],[Latitude]])) +SIN(RADIANS(90-$P$2)) *SIN(RADIANS(90-Table22510[[#This Row],[Latitude]])) *COS(RADIANS($Q$2-Table22510[[#This Row],[Longitude]]))) *3958.756</f>
        <v>22.10370050061562</v>
      </c>
      <c r="N435" s="5">
        <f>Table22[[#This Row],[Permit Approval Date]]-Table22[[#This Row],[Permit Submitted Date]]</f>
        <v>0</v>
      </c>
    </row>
    <row r="436" spans="1:14" hidden="1">
      <c r="A436" t="str">
        <f>"Norman"</f>
        <v>Norman</v>
      </c>
      <c r="B436">
        <v>0</v>
      </c>
      <c r="D436">
        <v>1</v>
      </c>
      <c r="E436">
        <v>31</v>
      </c>
      <c r="F436" s="1">
        <v>42986</v>
      </c>
      <c r="G436" s="1">
        <v>42997</v>
      </c>
      <c r="H436">
        <v>5</v>
      </c>
      <c r="I436">
        <v>38.540000000000006</v>
      </c>
      <c r="J436">
        <v>0</v>
      </c>
      <c r="K436">
        <v>34.992937899999994</v>
      </c>
      <c r="L436">
        <v>-97.256161599999999</v>
      </c>
      <c r="M436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436" s="5">
        <f>Table22[[#This Row],[Permit Approval Date]]-Table22[[#This Row],[Permit Submitted Date]]</f>
        <v>0</v>
      </c>
    </row>
    <row r="437" spans="1:14">
      <c r="A437" t="str">
        <f>"Norman"</f>
        <v>Norman</v>
      </c>
      <c r="B437">
        <v>1</v>
      </c>
      <c r="D437">
        <v>2</v>
      </c>
      <c r="E437">
        <v>31</v>
      </c>
      <c r="F437" s="1">
        <v>43011</v>
      </c>
      <c r="G437" s="1">
        <v>43017</v>
      </c>
      <c r="H437">
        <v>9</v>
      </c>
      <c r="I437">
        <v>54.83</v>
      </c>
      <c r="J437">
        <v>0</v>
      </c>
      <c r="K437">
        <v>35.313924999999998</v>
      </c>
      <c r="L437">
        <v>-97.169213999999997</v>
      </c>
      <c r="M437" s="5">
        <f>ACOS(COS(RADIANS(90-$P$2)) *COS(RADIANS(90-Table22510[[#This Row],[Latitude]])) +SIN(RADIANS(90-$P$2)) *SIN(RADIANS(90-Table22510[[#This Row],[Latitude]])) *COS(RADIANS($Q$2-Table22510[[#This Row],[Longitude]]))) *3958.756</f>
        <v>17.334132273994324</v>
      </c>
      <c r="N437" s="5">
        <f>Table22[[#This Row],[Permit Approval Date]]-Table22[[#This Row],[Permit Submitted Date]]</f>
        <v>0</v>
      </c>
    </row>
    <row r="438" spans="1:14">
      <c r="A438" t="str">
        <f>"Norman"</f>
        <v>Norman</v>
      </c>
      <c r="B438">
        <v>1</v>
      </c>
      <c r="C438">
        <v>1</v>
      </c>
      <c r="D438">
        <v>1</v>
      </c>
      <c r="E438">
        <v>31</v>
      </c>
      <c r="F438" s="1">
        <v>43012</v>
      </c>
      <c r="G438" s="1">
        <v>43025</v>
      </c>
      <c r="H438">
        <v>6</v>
      </c>
      <c r="I438">
        <v>38.5</v>
      </c>
      <c r="J438">
        <v>9.7100000000000009</v>
      </c>
      <c r="K438">
        <v>35.313924999999998</v>
      </c>
      <c r="L438">
        <v>-97.779213999999996</v>
      </c>
      <c r="M438" s="5">
        <f>ACOS(COS(RADIANS(90-$P$2)) *COS(RADIANS(90-Table22510[[#This Row],[Latitude]])) +SIN(RADIANS(90-$P$2)) *SIN(RADIANS(90-Table22510[[#This Row],[Latitude]])) *COS(RADIANS($Q$2-Table22510[[#This Row],[Longitude]]))) *3958.756</f>
        <v>20.189807526514745</v>
      </c>
      <c r="N438" s="5">
        <f>Table22[[#This Row],[Permit Approval Date]]-Table22[[#This Row],[Permit Submitted Date]]</f>
        <v>0</v>
      </c>
    </row>
    <row r="439" spans="1:14" hidden="1">
      <c r="A439" t="str">
        <f>"Norman"</f>
        <v>Norman</v>
      </c>
      <c r="B439">
        <v>0</v>
      </c>
      <c r="D439">
        <v>2</v>
      </c>
      <c r="E439">
        <v>31</v>
      </c>
      <c r="F439" s="1">
        <v>43019</v>
      </c>
      <c r="G439" s="1">
        <v>43019</v>
      </c>
      <c r="H439">
        <v>8</v>
      </c>
      <c r="I439">
        <v>62.39</v>
      </c>
      <c r="J439">
        <v>0</v>
      </c>
      <c r="K439">
        <v>35.162937899999996</v>
      </c>
      <c r="L439">
        <v>-96.9261616</v>
      </c>
      <c r="M439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439" s="5">
        <f>Table22[[#This Row],[Permit Approval Date]]-Table22[[#This Row],[Permit Submitted Date]]</f>
        <v>7</v>
      </c>
    </row>
    <row r="440" spans="1:14">
      <c r="A440" t="str">
        <f>"Norman"</f>
        <v>Norman</v>
      </c>
      <c r="B440">
        <v>1</v>
      </c>
      <c r="D440">
        <v>1</v>
      </c>
      <c r="E440">
        <v>31</v>
      </c>
      <c r="F440" s="1">
        <v>43019</v>
      </c>
      <c r="G440" s="1">
        <v>43019</v>
      </c>
      <c r="H440">
        <v>5</v>
      </c>
      <c r="I440">
        <v>44.5</v>
      </c>
      <c r="J440">
        <v>0</v>
      </c>
      <c r="K440">
        <v>35.313924999999998</v>
      </c>
      <c r="L440">
        <v>-97.779213999999996</v>
      </c>
      <c r="M440" s="5">
        <f>ACOS(COS(RADIANS(90-$P$2)) *COS(RADIANS(90-Table22510[[#This Row],[Latitude]])) +SIN(RADIANS(90-$P$2)) *SIN(RADIANS(90-Table22510[[#This Row],[Latitude]])) *COS(RADIANS($Q$2-Table22510[[#This Row],[Longitude]]))) *3958.756</f>
        <v>20.189807526514745</v>
      </c>
      <c r="N440" s="5">
        <f>Table22[[#This Row],[Permit Approval Date]]-Table22[[#This Row],[Permit Submitted Date]]</f>
        <v>0</v>
      </c>
    </row>
    <row r="441" spans="1:14">
      <c r="A441" t="str">
        <f>"Norman"</f>
        <v>Norman</v>
      </c>
      <c r="B441">
        <v>1</v>
      </c>
      <c r="D441">
        <v>1</v>
      </c>
      <c r="E441">
        <v>31</v>
      </c>
      <c r="F441" s="1">
        <v>43052</v>
      </c>
      <c r="G441" s="1">
        <v>43052</v>
      </c>
      <c r="H441">
        <v>7</v>
      </c>
      <c r="I441">
        <v>52.22</v>
      </c>
      <c r="J441">
        <v>0</v>
      </c>
      <c r="K441">
        <v>35.162937899999996</v>
      </c>
      <c r="L441">
        <v>-96.9261616</v>
      </c>
      <c r="M441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441" s="5">
        <f>Table22[[#This Row],[Permit Approval Date]]-Table22[[#This Row],[Permit Submitted Date]]</f>
        <v>5</v>
      </c>
    </row>
    <row r="442" spans="1:14">
      <c r="A442" t="str">
        <f>"Norman"</f>
        <v>Norman</v>
      </c>
      <c r="B442">
        <v>1</v>
      </c>
      <c r="D442">
        <v>1</v>
      </c>
      <c r="E442">
        <v>31</v>
      </c>
      <c r="F442" s="1">
        <v>43052</v>
      </c>
      <c r="G442" s="1">
        <v>43052</v>
      </c>
      <c r="H442">
        <v>7</v>
      </c>
      <c r="I442">
        <v>52.22</v>
      </c>
      <c r="J442">
        <v>0</v>
      </c>
      <c r="K442">
        <v>35.162937899999996</v>
      </c>
      <c r="L442">
        <v>-96.9261616</v>
      </c>
      <c r="M442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442" s="5">
        <f>Table22[[#This Row],[Permit Approval Date]]-Table22[[#This Row],[Permit Submitted Date]]</f>
        <v>0</v>
      </c>
    </row>
    <row r="443" spans="1:14" hidden="1">
      <c r="A443" t="str">
        <f>"Norman"</f>
        <v>Norman</v>
      </c>
      <c r="B443">
        <v>0</v>
      </c>
      <c r="D443">
        <v>1</v>
      </c>
      <c r="E443">
        <v>31</v>
      </c>
      <c r="F443" s="1">
        <v>43068</v>
      </c>
      <c r="G443" s="1">
        <v>43068</v>
      </c>
      <c r="H443">
        <v>18</v>
      </c>
      <c r="I443">
        <v>161.96000000000004</v>
      </c>
      <c r="J443">
        <v>0</v>
      </c>
      <c r="K443">
        <v>35.662937899999996</v>
      </c>
      <c r="L443">
        <v>-97.076161600000006</v>
      </c>
      <c r="M443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443" s="5">
        <f>Table22[[#This Row],[Permit Approval Date]]-Table22[[#This Row],[Permit Submitted Date]]</f>
        <v>0</v>
      </c>
    </row>
    <row r="444" spans="1:14" hidden="1">
      <c r="A444" t="str">
        <f>"Norman"</f>
        <v>Norman</v>
      </c>
      <c r="B444">
        <v>0</v>
      </c>
      <c r="D444">
        <v>2</v>
      </c>
      <c r="E444">
        <v>31</v>
      </c>
      <c r="F444" s="1">
        <v>43069</v>
      </c>
      <c r="G444" s="1">
        <v>43082</v>
      </c>
      <c r="H444">
        <v>20</v>
      </c>
      <c r="I444">
        <v>155.07999999999998</v>
      </c>
      <c r="J444">
        <v>0</v>
      </c>
      <c r="K444">
        <v>34.982937899999996</v>
      </c>
      <c r="L444">
        <v>-97.396161599999999</v>
      </c>
      <c r="M444" s="5">
        <f>ACOS(COS(RADIANS(90-$P$2)) *COS(RADIANS(90-Table22510[[#This Row],[Latitude]])) +SIN(RADIANS(90-$P$2)) *SIN(RADIANS(90-Table22510[[#This Row],[Latitude]])) *COS(RADIANS($Q$2-Table22510[[#This Row],[Longitude]]))) *3958.756</f>
        <v>15.67853663998685</v>
      </c>
      <c r="N444" s="5">
        <f>Table22[[#This Row],[Permit Approval Date]]-Table22[[#This Row],[Permit Submitted Date]]</f>
        <v>5</v>
      </c>
    </row>
    <row r="445" spans="1:14" hidden="1">
      <c r="A445" t="str">
        <f>"Norman"</f>
        <v>Norman</v>
      </c>
      <c r="B445">
        <v>0</v>
      </c>
      <c r="D445">
        <v>1</v>
      </c>
      <c r="E445">
        <v>32</v>
      </c>
      <c r="F445" s="1">
        <v>42388</v>
      </c>
      <c r="G445" s="1">
        <v>42388</v>
      </c>
      <c r="H445">
        <v>14</v>
      </c>
      <c r="I445">
        <v>112.5</v>
      </c>
      <c r="J445">
        <v>0</v>
      </c>
      <c r="K445">
        <v>34.782937899999993</v>
      </c>
      <c r="L445">
        <v>-98.076161600000006</v>
      </c>
      <c r="M445" s="5">
        <f>ACOS(COS(RADIANS(90-$P$2)) *COS(RADIANS(90-Table22510[[#This Row],[Latitude]])) +SIN(RADIANS(90-$P$2)) *SIN(RADIANS(90-Table22510[[#This Row],[Latitude]])) *COS(RADIANS($Q$2-Table22510[[#This Row],[Longitude]]))) *3958.756</f>
        <v>46.091469153605814</v>
      </c>
      <c r="N445" s="5">
        <f>Table22[[#This Row],[Permit Approval Date]]-Table22[[#This Row],[Permit Submitted Date]]</f>
        <v>3</v>
      </c>
    </row>
    <row r="446" spans="1:14" hidden="1">
      <c r="A446" t="str">
        <f>"Norman"</f>
        <v>Norman</v>
      </c>
      <c r="B446">
        <v>0</v>
      </c>
      <c r="D446">
        <v>1</v>
      </c>
      <c r="E446">
        <v>32</v>
      </c>
      <c r="F446" s="1">
        <v>42404</v>
      </c>
      <c r="G446" s="1">
        <v>42404</v>
      </c>
      <c r="H446">
        <v>10</v>
      </c>
      <c r="I446">
        <v>75</v>
      </c>
      <c r="J446">
        <v>0</v>
      </c>
      <c r="K446">
        <v>35.312937899999994</v>
      </c>
      <c r="L446">
        <v>-97.116161599999998</v>
      </c>
      <c r="M446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446" s="5">
        <f>Table22[[#This Row],[Permit Approval Date]]-Table22[[#This Row],[Permit Submitted Date]]</f>
        <v>0</v>
      </c>
    </row>
    <row r="447" spans="1:14" hidden="1">
      <c r="A447" t="str">
        <f>"Norman"</f>
        <v>Norman</v>
      </c>
      <c r="B447">
        <v>0</v>
      </c>
      <c r="D447">
        <v>1</v>
      </c>
      <c r="E447">
        <v>32</v>
      </c>
      <c r="F447" s="1">
        <v>42410</v>
      </c>
      <c r="G447" s="1">
        <v>42410</v>
      </c>
      <c r="H447">
        <v>10</v>
      </c>
      <c r="I447">
        <v>96</v>
      </c>
      <c r="J447">
        <v>0</v>
      </c>
      <c r="K447">
        <v>35.232937899999996</v>
      </c>
      <c r="L447">
        <v>-97.006161599999999</v>
      </c>
      <c r="M447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447" s="5">
        <f>Table22[[#This Row],[Permit Approval Date]]-Table22[[#This Row],[Permit Submitted Date]]</f>
        <v>0</v>
      </c>
    </row>
    <row r="448" spans="1:14" hidden="1">
      <c r="A448" t="str">
        <f>"Norman"</f>
        <v>Norman</v>
      </c>
      <c r="B448">
        <v>0</v>
      </c>
      <c r="D448">
        <v>2</v>
      </c>
      <c r="E448">
        <v>32</v>
      </c>
      <c r="F448" s="1">
        <v>42417</v>
      </c>
      <c r="G448" s="1">
        <v>42418</v>
      </c>
      <c r="H448">
        <v>4</v>
      </c>
      <c r="I448">
        <v>47.5</v>
      </c>
      <c r="J448">
        <v>0</v>
      </c>
      <c r="K448">
        <v>36.282937899999993</v>
      </c>
      <c r="L448">
        <v>-98.2861616</v>
      </c>
      <c r="M448" s="5">
        <f>ACOS(COS(RADIANS(90-$P$2)) *COS(RADIANS(90-Table22510[[#This Row],[Latitude]])) +SIN(RADIANS(90-$P$2)) *SIN(RADIANS(90-Table22510[[#This Row],[Latitude]])) *COS(RADIANS($Q$2-Table22510[[#This Row],[Longitude]]))) *3958.756</f>
        <v>88.047567121306258</v>
      </c>
      <c r="N448" s="5">
        <f>Table22[[#This Row],[Permit Approval Date]]-Table22[[#This Row],[Permit Submitted Date]]</f>
        <v>0</v>
      </c>
    </row>
    <row r="449" spans="1:14" hidden="1">
      <c r="A449" t="str">
        <f>"Norman"</f>
        <v>Norman</v>
      </c>
      <c r="B449">
        <v>0</v>
      </c>
      <c r="D449">
        <v>2</v>
      </c>
      <c r="E449">
        <v>32</v>
      </c>
      <c r="F449" s="1">
        <v>42430</v>
      </c>
      <c r="G449" s="1">
        <v>42430</v>
      </c>
      <c r="H449">
        <v>8</v>
      </c>
      <c r="I449">
        <v>63</v>
      </c>
      <c r="J449">
        <v>0</v>
      </c>
      <c r="K449">
        <v>35.232937899999996</v>
      </c>
      <c r="L449">
        <v>-97.006161599999999</v>
      </c>
      <c r="M44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449" s="5">
        <f>Table22[[#This Row],[Permit Approval Date]]-Table22[[#This Row],[Permit Submitted Date]]</f>
        <v>0</v>
      </c>
    </row>
    <row r="450" spans="1:14" hidden="1">
      <c r="A450" t="str">
        <f>"Norman"</f>
        <v>Norman</v>
      </c>
      <c r="B450">
        <v>0</v>
      </c>
      <c r="D450">
        <v>1</v>
      </c>
      <c r="E450">
        <v>32</v>
      </c>
      <c r="F450" s="1">
        <v>42432</v>
      </c>
      <c r="G450" s="1">
        <v>42432</v>
      </c>
      <c r="H450">
        <v>9</v>
      </c>
      <c r="I450">
        <v>90.5</v>
      </c>
      <c r="J450">
        <v>0</v>
      </c>
      <c r="K450">
        <v>34.782937899999993</v>
      </c>
      <c r="L450">
        <v>-98.076161600000006</v>
      </c>
      <c r="M450" s="5">
        <f>ACOS(COS(RADIANS(90-$P$2)) *COS(RADIANS(90-Table22510[[#This Row],[Latitude]])) +SIN(RADIANS(90-$P$2)) *SIN(RADIANS(90-Table22510[[#This Row],[Latitude]])) *COS(RADIANS($Q$2-Table22510[[#This Row],[Longitude]]))) *3958.756</f>
        <v>46.091469153605814</v>
      </c>
      <c r="N450" s="5">
        <f>Table22[[#This Row],[Permit Approval Date]]-Table22[[#This Row],[Permit Submitted Date]]</f>
        <v>3</v>
      </c>
    </row>
    <row r="451" spans="1:14" hidden="1">
      <c r="A451" t="str">
        <f>"Norman"</f>
        <v>Norman</v>
      </c>
      <c r="B451">
        <v>0</v>
      </c>
      <c r="D451">
        <v>1</v>
      </c>
      <c r="E451">
        <v>32</v>
      </c>
      <c r="F451" s="1">
        <v>42433</v>
      </c>
      <c r="G451" s="1">
        <v>42439</v>
      </c>
      <c r="H451">
        <v>14</v>
      </c>
      <c r="I451">
        <v>101</v>
      </c>
      <c r="J451">
        <v>9</v>
      </c>
      <c r="K451">
        <v>34.962937899999993</v>
      </c>
      <c r="L451">
        <v>-97.966161600000007</v>
      </c>
      <c r="M451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451" s="5">
        <f>Table22[[#This Row],[Permit Approval Date]]-Table22[[#This Row],[Permit Submitted Date]]</f>
        <v>9</v>
      </c>
    </row>
    <row r="452" spans="1:14" hidden="1">
      <c r="A452" t="str">
        <f>"Norman"</f>
        <v>Norman</v>
      </c>
      <c r="B452">
        <v>0</v>
      </c>
      <c r="C452">
        <v>1</v>
      </c>
      <c r="D452">
        <v>1</v>
      </c>
      <c r="E452">
        <v>32</v>
      </c>
      <c r="F452" s="1">
        <v>42437</v>
      </c>
      <c r="G452" s="1">
        <v>42446</v>
      </c>
      <c r="H452">
        <v>8</v>
      </c>
      <c r="I452">
        <v>44</v>
      </c>
      <c r="J452">
        <v>11</v>
      </c>
      <c r="K452">
        <v>35.232937899999996</v>
      </c>
      <c r="L452">
        <v>-97.296161600000005</v>
      </c>
      <c r="M452" s="5">
        <f>ACOS(COS(RADIANS(90-$P$2)) *COS(RADIANS(90-Table22510[[#This Row],[Latitude]])) +SIN(RADIANS(90-$P$2)) *SIN(RADIANS(90-Table22510[[#This Row],[Latitude]])) *COS(RADIANS($Q$2-Table22510[[#This Row],[Longitude]]))) *3958.756</f>
        <v>8.6932116417485545</v>
      </c>
      <c r="N452" s="5">
        <f>Table22[[#This Row],[Permit Approval Date]]-Table22[[#This Row],[Permit Submitted Date]]</f>
        <v>6</v>
      </c>
    </row>
    <row r="453" spans="1:14" hidden="1">
      <c r="A453" t="str">
        <f>"Norman"</f>
        <v>Norman</v>
      </c>
      <c r="B453">
        <v>0</v>
      </c>
      <c r="D453">
        <v>2</v>
      </c>
      <c r="E453">
        <v>32</v>
      </c>
      <c r="F453" s="1">
        <v>42459</v>
      </c>
      <c r="G453" s="1">
        <v>42474</v>
      </c>
      <c r="H453">
        <v>8</v>
      </c>
      <c r="I453">
        <v>78</v>
      </c>
      <c r="J453">
        <v>0</v>
      </c>
      <c r="K453">
        <v>36.472937899999998</v>
      </c>
      <c r="L453">
        <v>-98.236161600000003</v>
      </c>
      <c r="M453" s="5">
        <f>ACOS(COS(RADIANS(90-$P$2)) *COS(RADIANS(90-Table22510[[#This Row],[Latitude]])) +SIN(RADIANS(90-$P$2)) *SIN(RADIANS(90-Table22510[[#This Row],[Latitude]])) *COS(RADIANS($Q$2-Table22510[[#This Row],[Longitude]]))) *3958.756</f>
        <v>98.068159364672084</v>
      </c>
      <c r="N453" s="5">
        <f>Table22[[#This Row],[Permit Approval Date]]-Table22[[#This Row],[Permit Submitted Date]]</f>
        <v>13</v>
      </c>
    </row>
    <row r="454" spans="1:14" hidden="1">
      <c r="A454" t="str">
        <f>"Norman"</f>
        <v>Norman</v>
      </c>
      <c r="B454">
        <v>0</v>
      </c>
      <c r="D454">
        <v>1</v>
      </c>
      <c r="E454">
        <v>32</v>
      </c>
      <c r="F454" s="1">
        <v>42471</v>
      </c>
      <c r="G454" s="1">
        <v>42480</v>
      </c>
      <c r="H454">
        <v>8</v>
      </c>
      <c r="I454">
        <v>72</v>
      </c>
      <c r="J454">
        <v>0</v>
      </c>
      <c r="K454">
        <v>35.242937899999994</v>
      </c>
      <c r="L454">
        <v>-97.266161600000004</v>
      </c>
      <c r="M454" s="5">
        <f>ACOS(COS(RADIANS(90-$P$2)) *COS(RADIANS(90-Table22510[[#This Row],[Latitude]])) +SIN(RADIANS(90-$P$2)) *SIN(RADIANS(90-Table22510[[#This Row],[Latitude]])) *COS(RADIANS($Q$2-Table22510[[#This Row],[Longitude]]))) *3958.756</f>
        <v>10.49913770014671</v>
      </c>
      <c r="N454" s="5">
        <f>Table22[[#This Row],[Permit Approval Date]]-Table22[[#This Row],[Permit Submitted Date]]</f>
        <v>21</v>
      </c>
    </row>
    <row r="455" spans="1:14" hidden="1">
      <c r="A455" t="str">
        <f>"Norman"</f>
        <v>Norman</v>
      </c>
      <c r="B455">
        <v>0</v>
      </c>
      <c r="C455">
        <v>1</v>
      </c>
      <c r="D455">
        <v>1</v>
      </c>
      <c r="E455">
        <v>32</v>
      </c>
      <c r="F455" s="1">
        <v>42472</v>
      </c>
      <c r="G455" s="1">
        <v>42482</v>
      </c>
      <c r="H455">
        <v>7</v>
      </c>
      <c r="I455">
        <v>58</v>
      </c>
      <c r="J455">
        <v>13</v>
      </c>
      <c r="K455">
        <v>35.222937899999998</v>
      </c>
      <c r="L455">
        <v>-97.096161600000002</v>
      </c>
      <c r="M455" s="5">
        <f>ACOS(COS(RADIANS(90-$P$2)) *COS(RADIANS(90-Table22510[[#This Row],[Latitude]])) +SIN(RADIANS(90-$P$2)) *SIN(RADIANS(90-Table22510[[#This Row],[Latitude]])) *COS(RADIANS($Q$2-Table22510[[#This Row],[Longitude]]))) *3958.756</f>
        <v>19.81732509012247</v>
      </c>
      <c r="N455" s="5">
        <f>Table22[[#This Row],[Permit Approval Date]]-Table22[[#This Row],[Permit Submitted Date]]</f>
        <v>0</v>
      </c>
    </row>
    <row r="456" spans="1:14" hidden="1">
      <c r="A456" t="str">
        <f>"Norman"</f>
        <v>Norman</v>
      </c>
      <c r="B456">
        <v>0</v>
      </c>
      <c r="D456">
        <v>1</v>
      </c>
      <c r="E456">
        <v>32</v>
      </c>
      <c r="F456" s="1">
        <v>42501</v>
      </c>
      <c r="G456" s="1">
        <v>42501</v>
      </c>
      <c r="H456">
        <v>8</v>
      </c>
      <c r="I456">
        <v>64</v>
      </c>
      <c r="J456">
        <v>0</v>
      </c>
      <c r="K456">
        <v>35.312937899999994</v>
      </c>
      <c r="L456">
        <v>-97.116161599999998</v>
      </c>
      <c r="M456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456" s="5">
        <f>Table22[[#This Row],[Permit Approval Date]]-Table22[[#This Row],[Permit Submitted Date]]</f>
        <v>7</v>
      </c>
    </row>
    <row r="457" spans="1:14" hidden="1">
      <c r="A457" t="str">
        <f>"Norman"</f>
        <v>Norman</v>
      </c>
      <c r="B457">
        <v>0</v>
      </c>
      <c r="D457">
        <v>1</v>
      </c>
      <c r="E457">
        <v>32</v>
      </c>
      <c r="F457" s="1">
        <v>42529</v>
      </c>
      <c r="G457" s="1">
        <v>42541</v>
      </c>
      <c r="H457">
        <v>10</v>
      </c>
      <c r="I457">
        <v>81</v>
      </c>
      <c r="J457">
        <v>0</v>
      </c>
      <c r="K457">
        <v>36.002937899999999</v>
      </c>
      <c r="L457">
        <v>-97.346161600000002</v>
      </c>
      <c r="M457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457" s="5">
        <f>Table22[[#This Row],[Permit Approval Date]]-Table22[[#This Row],[Permit Submitted Date]]</f>
        <v>0</v>
      </c>
    </row>
    <row r="458" spans="1:14" hidden="1">
      <c r="A458" t="str">
        <f>"Norman"</f>
        <v>Norman</v>
      </c>
      <c r="B458">
        <v>0</v>
      </c>
      <c r="C458">
        <v>1</v>
      </c>
      <c r="D458">
        <v>2</v>
      </c>
      <c r="E458">
        <v>32</v>
      </c>
      <c r="F458" s="1">
        <v>42548</v>
      </c>
      <c r="G458" s="1">
        <v>42548</v>
      </c>
      <c r="H458">
        <v>12</v>
      </c>
      <c r="I458">
        <v>90</v>
      </c>
      <c r="J458">
        <v>10.5</v>
      </c>
      <c r="K458">
        <v>36.002937899999999</v>
      </c>
      <c r="L458">
        <v>-97.346161600000002</v>
      </c>
      <c r="M458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458" s="5">
        <f>Table22[[#This Row],[Permit Approval Date]]-Table22[[#This Row],[Permit Submitted Date]]</f>
        <v>12</v>
      </c>
    </row>
    <row r="459" spans="1:14" hidden="1">
      <c r="A459" t="str">
        <f>"Norman"</f>
        <v>Norman</v>
      </c>
      <c r="B459">
        <v>0</v>
      </c>
      <c r="D459">
        <v>1</v>
      </c>
      <c r="E459">
        <v>32</v>
      </c>
      <c r="F459" s="1">
        <v>42556</v>
      </c>
      <c r="G459" s="1">
        <v>42562</v>
      </c>
      <c r="H459">
        <v>10</v>
      </c>
      <c r="I459">
        <v>81</v>
      </c>
      <c r="J459">
        <v>0</v>
      </c>
      <c r="K459">
        <v>35.482937899999996</v>
      </c>
      <c r="L459">
        <v>-97.206161600000001</v>
      </c>
      <c r="M459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459" s="5">
        <f>Table22[[#This Row],[Permit Approval Date]]-Table22[[#This Row],[Permit Submitted Date]]</f>
        <v>0</v>
      </c>
    </row>
    <row r="460" spans="1:14" hidden="1">
      <c r="A460" t="str">
        <f>"Norman"</f>
        <v>Norman</v>
      </c>
      <c r="B460">
        <v>0</v>
      </c>
      <c r="D460">
        <v>1</v>
      </c>
      <c r="E460">
        <v>32</v>
      </c>
      <c r="F460" s="1">
        <v>42566</v>
      </c>
      <c r="G460" s="1">
        <v>42576</v>
      </c>
      <c r="H460">
        <v>6</v>
      </c>
      <c r="I460">
        <v>45</v>
      </c>
      <c r="J460">
        <v>0</v>
      </c>
      <c r="K460">
        <v>35.192937899999997</v>
      </c>
      <c r="L460">
        <v>-97.396161599999999</v>
      </c>
      <c r="M460" s="5">
        <f>ACOS(COS(RADIANS(90-$P$2)) *COS(RADIANS(90-Table22510[[#This Row],[Latitude]])) +SIN(RADIANS(90-$P$2)) *SIN(RADIANS(90-Table22510[[#This Row],[Latitude]])) *COS(RADIANS($Q$2-Table22510[[#This Row],[Longitude]]))) *3958.756</f>
        <v>2.9897876398657939</v>
      </c>
      <c r="N460" s="5">
        <f>Table22[[#This Row],[Permit Approval Date]]-Table22[[#This Row],[Permit Submitted Date]]</f>
        <v>4</v>
      </c>
    </row>
    <row r="461" spans="1:14" hidden="1">
      <c r="A461" t="str">
        <f>"Norman"</f>
        <v>Norman</v>
      </c>
      <c r="B461">
        <v>0</v>
      </c>
      <c r="D461">
        <v>2</v>
      </c>
      <c r="E461">
        <v>32</v>
      </c>
      <c r="F461" s="1">
        <v>42578</v>
      </c>
      <c r="G461" s="1">
        <v>42584</v>
      </c>
      <c r="H461">
        <v>7</v>
      </c>
      <c r="I461">
        <v>48</v>
      </c>
      <c r="J461">
        <v>0</v>
      </c>
      <c r="K461">
        <v>35.042937899999998</v>
      </c>
      <c r="L461">
        <v>-97.486161600000003</v>
      </c>
      <c r="M461" s="5">
        <f>ACOS(COS(RADIANS(90-$P$2)) *COS(RADIANS(90-Table22510[[#This Row],[Latitude]])) +SIN(RADIANS(90-$P$2)) *SIN(RADIANS(90-Table22510[[#This Row],[Latitude]])) *COS(RADIANS($Q$2-Table22510[[#This Row],[Longitude]]))) *3958.756</f>
        <v>11.490650529451814</v>
      </c>
      <c r="N461" s="5">
        <f>Table22[[#This Row],[Permit Approval Date]]-Table22[[#This Row],[Permit Submitted Date]]</f>
        <v>3</v>
      </c>
    </row>
    <row r="462" spans="1:14" hidden="1">
      <c r="A462" t="str">
        <f>"Norman"</f>
        <v>Norman</v>
      </c>
      <c r="B462">
        <v>0</v>
      </c>
      <c r="D462">
        <v>1</v>
      </c>
      <c r="E462">
        <v>32</v>
      </c>
      <c r="F462" s="1">
        <v>42579</v>
      </c>
      <c r="G462" s="1">
        <v>42579</v>
      </c>
      <c r="H462">
        <v>4</v>
      </c>
      <c r="I462">
        <v>44</v>
      </c>
      <c r="J462">
        <v>0</v>
      </c>
      <c r="K462">
        <v>35.732937899999996</v>
      </c>
      <c r="L462">
        <v>-97.156161600000004</v>
      </c>
      <c r="M462" s="5">
        <f>ACOS(COS(RADIANS(90-$P$2)) *COS(RADIANS(90-Table22510[[#This Row],[Latitude]])) +SIN(RADIANS(90-$P$2)) *SIN(RADIANS(90-Table22510[[#This Row],[Latitude]])) *COS(RADIANS($Q$2-Table22510[[#This Row],[Longitude]]))) *3958.756</f>
        <v>39.903915270050199</v>
      </c>
      <c r="N462" s="5">
        <f>Table22[[#This Row],[Permit Approval Date]]-Table22[[#This Row],[Permit Submitted Date]]</f>
        <v>1</v>
      </c>
    </row>
    <row r="463" spans="1:14" hidden="1">
      <c r="A463" t="str">
        <f>"Norman"</f>
        <v>Norman</v>
      </c>
      <c r="B463">
        <v>0</v>
      </c>
      <c r="D463">
        <v>1</v>
      </c>
      <c r="E463">
        <v>32</v>
      </c>
      <c r="F463" s="1">
        <v>42654</v>
      </c>
      <c r="G463" s="1">
        <v>42663</v>
      </c>
      <c r="H463">
        <v>12</v>
      </c>
      <c r="I463">
        <v>85.66</v>
      </c>
      <c r="J463">
        <v>0</v>
      </c>
      <c r="K463">
        <v>35.212937899999993</v>
      </c>
      <c r="L463">
        <v>-97.576161600000006</v>
      </c>
      <c r="M463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463" s="5">
        <f>Table22[[#This Row],[Permit Approval Date]]-Table22[[#This Row],[Permit Submitted Date]]</f>
        <v>0</v>
      </c>
    </row>
    <row r="464" spans="1:14" hidden="1">
      <c r="A464" t="str">
        <f>"Norman"</f>
        <v>Norman</v>
      </c>
      <c r="B464">
        <v>0</v>
      </c>
      <c r="D464">
        <v>1</v>
      </c>
      <c r="E464">
        <v>32</v>
      </c>
      <c r="F464" s="1">
        <v>42660</v>
      </c>
      <c r="G464" s="1">
        <v>42660</v>
      </c>
      <c r="H464">
        <v>8</v>
      </c>
      <c r="I464">
        <v>64.39</v>
      </c>
      <c r="J464">
        <v>0</v>
      </c>
      <c r="K464">
        <v>35.232937899999996</v>
      </c>
      <c r="L464">
        <v>-97.006161599999999</v>
      </c>
      <c r="M464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464" s="5">
        <f>Table22[[#This Row],[Permit Approval Date]]-Table22[[#This Row],[Permit Submitted Date]]</f>
        <v>12</v>
      </c>
    </row>
    <row r="465" spans="1:14" hidden="1">
      <c r="A465" t="str">
        <f>"Norman"</f>
        <v>Norman</v>
      </c>
      <c r="B465">
        <v>0</v>
      </c>
      <c r="D465">
        <v>1</v>
      </c>
      <c r="E465">
        <v>32</v>
      </c>
      <c r="F465" s="1">
        <v>42661</v>
      </c>
      <c r="G465" s="1">
        <v>42670</v>
      </c>
      <c r="H465">
        <v>10</v>
      </c>
      <c r="I465">
        <v>82.71</v>
      </c>
      <c r="J465">
        <v>0</v>
      </c>
      <c r="K465">
        <v>35.212937899999993</v>
      </c>
      <c r="L465">
        <v>-97.576161600000006</v>
      </c>
      <c r="M465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465" s="5">
        <f>Table22[[#This Row],[Permit Approval Date]]-Table22[[#This Row],[Permit Submitted Date]]</f>
        <v>20</v>
      </c>
    </row>
    <row r="466" spans="1:14" hidden="1">
      <c r="A466" t="str">
        <f>"Norman"</f>
        <v>Norman</v>
      </c>
      <c r="B466">
        <v>0</v>
      </c>
      <c r="D466">
        <v>1</v>
      </c>
      <c r="E466">
        <v>32</v>
      </c>
      <c r="F466" s="1">
        <v>42711</v>
      </c>
      <c r="G466" s="1">
        <v>42719</v>
      </c>
      <c r="H466">
        <v>12</v>
      </c>
      <c r="I466">
        <v>108.02999999999999</v>
      </c>
      <c r="J466">
        <v>0</v>
      </c>
      <c r="K466">
        <v>35.352937899999993</v>
      </c>
      <c r="L466">
        <v>-97.196161599999996</v>
      </c>
      <c r="M466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466" s="5">
        <f>Table22[[#This Row],[Permit Approval Date]]-Table22[[#This Row],[Permit Submitted Date]]</f>
        <v>7</v>
      </c>
    </row>
    <row r="467" spans="1:14" hidden="1">
      <c r="A467" t="str">
        <f>"Norman"</f>
        <v>Norman</v>
      </c>
      <c r="B467">
        <v>0</v>
      </c>
      <c r="C467">
        <v>1</v>
      </c>
      <c r="D467">
        <v>1</v>
      </c>
      <c r="E467">
        <v>32</v>
      </c>
      <c r="F467" s="1">
        <v>42712</v>
      </c>
      <c r="G467" s="1">
        <v>42712</v>
      </c>
      <c r="H467">
        <v>23</v>
      </c>
      <c r="I467">
        <v>164.95999999999998</v>
      </c>
      <c r="J467">
        <v>12.81</v>
      </c>
      <c r="K467">
        <v>35.662937899999996</v>
      </c>
      <c r="L467">
        <v>-97.076161600000006</v>
      </c>
      <c r="M467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467" s="5">
        <f>Table22[[#This Row],[Permit Approval Date]]-Table22[[#This Row],[Permit Submitted Date]]</f>
        <v>21</v>
      </c>
    </row>
    <row r="468" spans="1:14" hidden="1">
      <c r="A468" t="str">
        <f>"Norman"</f>
        <v>Norman</v>
      </c>
      <c r="B468">
        <v>0</v>
      </c>
      <c r="D468">
        <v>1</v>
      </c>
      <c r="E468">
        <v>32</v>
      </c>
      <c r="F468" s="1">
        <v>42718</v>
      </c>
      <c r="G468" s="1">
        <v>42726</v>
      </c>
      <c r="H468">
        <v>31</v>
      </c>
      <c r="I468">
        <v>227.72000000000006</v>
      </c>
      <c r="J468">
        <v>3.46</v>
      </c>
      <c r="K468">
        <v>35.602937899999993</v>
      </c>
      <c r="L468">
        <v>-97.686161600000005</v>
      </c>
      <c r="M468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468" s="5">
        <f>Table22[[#This Row],[Permit Approval Date]]-Table22[[#This Row],[Permit Submitted Date]]</f>
        <v>0</v>
      </c>
    </row>
    <row r="469" spans="1:14" hidden="1">
      <c r="A469" t="str">
        <f>"Norman"</f>
        <v>Norman</v>
      </c>
      <c r="B469">
        <v>0</v>
      </c>
      <c r="D469">
        <v>1</v>
      </c>
      <c r="E469">
        <v>32</v>
      </c>
      <c r="F469" s="1">
        <v>42755</v>
      </c>
      <c r="G469" s="1">
        <v>42755</v>
      </c>
      <c r="H469">
        <v>8</v>
      </c>
      <c r="I469">
        <v>68.22</v>
      </c>
      <c r="J469">
        <v>0</v>
      </c>
      <c r="K469">
        <v>35.472937899999998</v>
      </c>
      <c r="L469">
        <v>-97.026161599999995</v>
      </c>
      <c r="M469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469" s="5">
        <f>Table22[[#This Row],[Permit Approval Date]]-Table22[[#This Row],[Permit Submitted Date]]</f>
        <v>14</v>
      </c>
    </row>
    <row r="470" spans="1:14" hidden="1">
      <c r="A470" t="str">
        <f>"Norman"</f>
        <v>Norman</v>
      </c>
      <c r="B470">
        <v>0</v>
      </c>
      <c r="D470">
        <v>1</v>
      </c>
      <c r="E470">
        <v>32</v>
      </c>
      <c r="F470" s="1">
        <v>42755</v>
      </c>
      <c r="G470" s="1">
        <v>42755</v>
      </c>
      <c r="H470">
        <v>5</v>
      </c>
      <c r="I470">
        <v>35.67</v>
      </c>
      <c r="J470">
        <v>0</v>
      </c>
      <c r="K470">
        <v>35.282937899999993</v>
      </c>
      <c r="L470">
        <v>-97.986161600000003</v>
      </c>
      <c r="M470" s="5">
        <f>ACOS(COS(RADIANS(90-$P$2)) *COS(RADIANS(90-Table22510[[#This Row],[Latitude]])) +SIN(RADIANS(90-$P$2)) *SIN(RADIANS(90-Table22510[[#This Row],[Latitude]])) *COS(RADIANS($Q$2-Table22510[[#This Row],[Longitude]]))) *3958.756</f>
        <v>30.905216772083463</v>
      </c>
      <c r="N470" s="5">
        <f>Table22[[#This Row],[Permit Approval Date]]-Table22[[#This Row],[Permit Submitted Date]]</f>
        <v>0</v>
      </c>
    </row>
    <row r="471" spans="1:14" hidden="1">
      <c r="A471" t="str">
        <f>"Norman"</f>
        <v>Norman</v>
      </c>
      <c r="B471">
        <v>0</v>
      </c>
      <c r="D471">
        <v>1</v>
      </c>
      <c r="E471">
        <v>32</v>
      </c>
      <c r="F471" s="1">
        <v>42782</v>
      </c>
      <c r="G471" s="1">
        <v>42789</v>
      </c>
      <c r="H471">
        <v>10</v>
      </c>
      <c r="I471">
        <v>56.72999999999999</v>
      </c>
      <c r="J471">
        <v>0</v>
      </c>
      <c r="K471">
        <v>34.982937899999996</v>
      </c>
      <c r="L471">
        <v>-97.396161599999999</v>
      </c>
      <c r="M471" s="5">
        <f>ACOS(COS(RADIANS(90-$P$2)) *COS(RADIANS(90-Table22510[[#This Row],[Latitude]])) +SIN(RADIANS(90-$P$2)) *SIN(RADIANS(90-Table22510[[#This Row],[Latitude]])) *COS(RADIANS($Q$2-Table22510[[#This Row],[Longitude]]))) *3958.756</f>
        <v>15.67853663998685</v>
      </c>
      <c r="N471" s="5">
        <f>Table22[[#This Row],[Permit Approval Date]]-Table22[[#This Row],[Permit Submitted Date]]</f>
        <v>1</v>
      </c>
    </row>
    <row r="472" spans="1:14">
      <c r="A472" t="str">
        <f>"Norman"</f>
        <v>Norman</v>
      </c>
      <c r="B472">
        <v>1</v>
      </c>
      <c r="C472">
        <v>1</v>
      </c>
      <c r="D472">
        <v>1</v>
      </c>
      <c r="E472">
        <v>32</v>
      </c>
      <c r="F472" s="1">
        <v>42782</v>
      </c>
      <c r="G472" s="1">
        <v>42793</v>
      </c>
      <c r="H472">
        <v>8</v>
      </c>
      <c r="I472">
        <v>38.35</v>
      </c>
      <c r="J472">
        <v>11.020000000000001</v>
      </c>
      <c r="K472">
        <v>35.120055100000094</v>
      </c>
      <c r="L472">
        <v>-96.9822104</v>
      </c>
      <c r="M472" s="5">
        <f>ACOS(COS(RADIANS(90-$P$2)) *COS(RADIANS(90-Table22510[[#This Row],[Latitude]])) +SIN(RADIANS(90-$P$2)) *SIN(RADIANS(90-Table22510[[#This Row],[Latitude]])) *COS(RADIANS($Q$2-Table22510[[#This Row],[Longitude]]))) *3958.756</f>
        <v>26.896835715087352</v>
      </c>
      <c r="N472" s="5">
        <f>Table22[[#This Row],[Permit Approval Date]]-Table22[[#This Row],[Permit Submitted Date]]</f>
        <v>7</v>
      </c>
    </row>
    <row r="473" spans="1:14" hidden="1">
      <c r="A473" t="str">
        <f>"Norman"</f>
        <v>Norman</v>
      </c>
      <c r="B473">
        <v>0</v>
      </c>
      <c r="D473">
        <v>1</v>
      </c>
      <c r="E473">
        <v>32</v>
      </c>
      <c r="F473" s="1">
        <v>42808</v>
      </c>
      <c r="G473" s="1">
        <v>42818</v>
      </c>
      <c r="H473">
        <v>11</v>
      </c>
      <c r="I473">
        <v>98.89</v>
      </c>
      <c r="J473">
        <v>0</v>
      </c>
      <c r="K473">
        <v>35.162937899999996</v>
      </c>
      <c r="L473">
        <v>-96.9261616</v>
      </c>
      <c r="M473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473" s="5">
        <f>Table22[[#This Row],[Permit Approval Date]]-Table22[[#This Row],[Permit Submitted Date]]</f>
        <v>4</v>
      </c>
    </row>
    <row r="474" spans="1:14" hidden="1">
      <c r="A474" t="str">
        <f>"Norman"</f>
        <v>Norman</v>
      </c>
      <c r="B474">
        <v>0</v>
      </c>
      <c r="D474">
        <v>1</v>
      </c>
      <c r="E474">
        <v>32</v>
      </c>
      <c r="F474" s="1">
        <v>42814</v>
      </c>
      <c r="G474" s="1">
        <v>42817</v>
      </c>
      <c r="H474">
        <v>5</v>
      </c>
      <c r="I474">
        <v>48.97</v>
      </c>
      <c r="J474">
        <v>0</v>
      </c>
      <c r="K474">
        <v>35.362937899999999</v>
      </c>
      <c r="L474">
        <v>-97.236161600000003</v>
      </c>
      <c r="M474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474" s="5">
        <f>Table22[[#This Row],[Permit Approval Date]]-Table22[[#This Row],[Permit Submitted Date]]</f>
        <v>5</v>
      </c>
    </row>
    <row r="475" spans="1:14" hidden="1">
      <c r="A475" t="str">
        <f>"Norman"</f>
        <v>Norman</v>
      </c>
      <c r="B475">
        <v>0</v>
      </c>
      <c r="D475">
        <v>1</v>
      </c>
      <c r="E475">
        <v>32</v>
      </c>
      <c r="F475" s="1">
        <v>42843</v>
      </c>
      <c r="G475" s="1">
        <v>42850</v>
      </c>
      <c r="H475">
        <v>3</v>
      </c>
      <c r="I475">
        <v>27.67</v>
      </c>
      <c r="J475">
        <v>0</v>
      </c>
      <c r="K475">
        <v>35.482937899999996</v>
      </c>
      <c r="L475">
        <v>-97.206161600000001</v>
      </c>
      <c r="M475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475" s="5">
        <f>Table22[[#This Row],[Permit Approval Date]]-Table22[[#This Row],[Permit Submitted Date]]</f>
        <v>4</v>
      </c>
    </row>
    <row r="476" spans="1:14" hidden="1">
      <c r="A476" t="str">
        <f>"Norman"</f>
        <v>Norman</v>
      </c>
      <c r="B476">
        <v>0</v>
      </c>
      <c r="D476">
        <v>2</v>
      </c>
      <c r="E476">
        <v>32</v>
      </c>
      <c r="F476" s="1">
        <v>42850</v>
      </c>
      <c r="G476" s="1">
        <v>42858</v>
      </c>
      <c r="H476">
        <v>6</v>
      </c>
      <c r="I476">
        <v>48.099999999999994</v>
      </c>
      <c r="J476">
        <v>0</v>
      </c>
      <c r="K476">
        <v>35.212937899999993</v>
      </c>
      <c r="L476">
        <v>-97.576161600000006</v>
      </c>
      <c r="M476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476" s="5">
        <f>Table22[[#This Row],[Permit Approval Date]]-Table22[[#This Row],[Permit Submitted Date]]</f>
        <v>0</v>
      </c>
    </row>
    <row r="477" spans="1:14" hidden="1">
      <c r="A477" t="str">
        <f>"Norman"</f>
        <v>Norman</v>
      </c>
      <c r="B477">
        <v>0</v>
      </c>
      <c r="D477">
        <v>1</v>
      </c>
      <c r="E477">
        <v>32</v>
      </c>
      <c r="F477" s="1">
        <v>42885</v>
      </c>
      <c r="G477" s="1">
        <v>42888</v>
      </c>
      <c r="H477">
        <v>9</v>
      </c>
      <c r="I477">
        <v>35.4</v>
      </c>
      <c r="J477">
        <v>6.35</v>
      </c>
      <c r="K477">
        <v>35.232937899999996</v>
      </c>
      <c r="L477">
        <v>-97.1761616</v>
      </c>
      <c r="M477" s="5">
        <f>ACOS(COS(RADIANS(90-$P$2)) *COS(RADIANS(90-Table22510[[#This Row],[Latitude]])) +SIN(RADIANS(90-$P$2)) *SIN(RADIANS(90-Table22510[[#This Row],[Latitude]])) *COS(RADIANS($Q$2-Table22510[[#This Row],[Longitude]]))) *3958.756</f>
        <v>15.378616388051286</v>
      </c>
      <c r="N477" s="5">
        <f>Table22[[#This Row],[Permit Approval Date]]-Table22[[#This Row],[Permit Submitted Date]]</f>
        <v>7</v>
      </c>
    </row>
    <row r="478" spans="1:14">
      <c r="A478" t="str">
        <f>"Norman"</f>
        <v>Norman</v>
      </c>
      <c r="B478">
        <v>1</v>
      </c>
      <c r="D478">
        <v>1</v>
      </c>
      <c r="E478">
        <v>32</v>
      </c>
      <c r="F478" s="1">
        <v>42948</v>
      </c>
      <c r="G478" s="1">
        <v>42948</v>
      </c>
      <c r="H478">
        <v>7</v>
      </c>
      <c r="I478">
        <v>55.760000000000005</v>
      </c>
      <c r="J478">
        <v>0</v>
      </c>
      <c r="K478">
        <v>35.280557000000002</v>
      </c>
      <c r="L478">
        <v>-97.320181399999996</v>
      </c>
      <c r="M478" s="5">
        <f>ACOS(COS(RADIANS(90-$P$2)) *COS(RADIANS(90-Table22510[[#This Row],[Latitude]])) +SIN(RADIANS(90-$P$2)) *SIN(RADIANS(90-Table22510[[#This Row],[Latitude]])) *COS(RADIANS($Q$2-Table22510[[#This Row],[Longitude]]))) *3958.756</f>
        <v>8.7973049412467539</v>
      </c>
      <c r="N478" s="5">
        <f>Table22[[#This Row],[Permit Approval Date]]-Table22[[#This Row],[Permit Submitted Date]]</f>
        <v>2</v>
      </c>
    </row>
    <row r="479" spans="1:14">
      <c r="A479" t="str">
        <f>"Norman"</f>
        <v>Norman</v>
      </c>
      <c r="B479">
        <v>1</v>
      </c>
      <c r="D479">
        <v>1</v>
      </c>
      <c r="E479">
        <v>32</v>
      </c>
      <c r="F479" s="1">
        <v>42948</v>
      </c>
      <c r="G479" s="1">
        <v>42961</v>
      </c>
      <c r="H479">
        <v>5</v>
      </c>
      <c r="I479">
        <v>44.730000000000004</v>
      </c>
      <c r="J479">
        <v>0</v>
      </c>
      <c r="K479">
        <v>35.313924999999998</v>
      </c>
      <c r="L479">
        <v>-97.169213999999997</v>
      </c>
      <c r="M479" s="5">
        <f>ACOS(COS(RADIANS(90-$P$2)) *COS(RADIANS(90-Table22510[[#This Row],[Latitude]])) +SIN(RADIANS(90-$P$2)) *SIN(RADIANS(90-Table22510[[#This Row],[Latitude]])) *COS(RADIANS($Q$2-Table22510[[#This Row],[Longitude]]))) *3958.756</f>
        <v>17.334132273994324</v>
      </c>
      <c r="N479" s="5">
        <f>Table22[[#This Row],[Permit Approval Date]]-Table22[[#This Row],[Permit Submitted Date]]</f>
        <v>2</v>
      </c>
    </row>
    <row r="480" spans="1:14" hidden="1">
      <c r="A480" t="str">
        <f>"Norman"</f>
        <v>Norman</v>
      </c>
      <c r="B480">
        <v>0</v>
      </c>
      <c r="D480">
        <v>1</v>
      </c>
      <c r="E480">
        <v>32</v>
      </c>
      <c r="F480" s="1">
        <v>42956</v>
      </c>
      <c r="G480" s="1">
        <v>42964</v>
      </c>
      <c r="H480">
        <v>6</v>
      </c>
      <c r="I480">
        <v>47.21</v>
      </c>
      <c r="J480">
        <v>0</v>
      </c>
      <c r="K480">
        <v>35.212937899999993</v>
      </c>
      <c r="L480">
        <v>-97.576161600000006</v>
      </c>
      <c r="M480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480" s="5">
        <f>Table22[[#This Row],[Permit Approval Date]]-Table22[[#This Row],[Permit Submitted Date]]</f>
        <v>0</v>
      </c>
    </row>
    <row r="481" spans="1:14">
      <c r="A481" t="str">
        <f>"Norman"</f>
        <v>Norman</v>
      </c>
      <c r="B481">
        <v>1</v>
      </c>
      <c r="D481">
        <v>1</v>
      </c>
      <c r="E481">
        <v>32</v>
      </c>
      <c r="F481" s="1">
        <v>42990</v>
      </c>
      <c r="G481" s="1">
        <v>42991</v>
      </c>
      <c r="H481">
        <v>11</v>
      </c>
      <c r="I481">
        <v>97.289999999999992</v>
      </c>
      <c r="J481">
        <v>0</v>
      </c>
      <c r="K481">
        <v>35.473621399999999</v>
      </c>
      <c r="L481">
        <v>-97.499232199999994</v>
      </c>
      <c r="M481" s="5">
        <f>ACOS(COS(RADIANS(90-$P$2)) *COS(RADIANS(90-Table22510[[#This Row],[Latitude]])) +SIN(RADIANS(90-$P$2)) *SIN(RADIANS(90-Table22510[[#This Row],[Latitude]])) *COS(RADIANS($Q$2-Table22510[[#This Row],[Longitude]]))) *3958.756</f>
        <v>18.722413910126015</v>
      </c>
      <c r="N481" s="5">
        <f>Table22[[#This Row],[Permit Approval Date]]-Table22[[#This Row],[Permit Submitted Date]]</f>
        <v>20</v>
      </c>
    </row>
    <row r="482" spans="1:14" hidden="1">
      <c r="A482" t="str">
        <f>"Norman"</f>
        <v>Norman</v>
      </c>
      <c r="B482">
        <v>0</v>
      </c>
      <c r="D482">
        <v>1</v>
      </c>
      <c r="E482">
        <v>32</v>
      </c>
      <c r="F482" s="1">
        <v>42990</v>
      </c>
      <c r="G482" s="1">
        <v>42999</v>
      </c>
      <c r="H482">
        <v>10</v>
      </c>
      <c r="I482">
        <v>76.13</v>
      </c>
      <c r="J482">
        <v>0</v>
      </c>
      <c r="K482">
        <v>35.602937899999993</v>
      </c>
      <c r="L482">
        <v>-97.686161600000005</v>
      </c>
      <c r="M482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482" s="5">
        <f>Table22[[#This Row],[Permit Approval Date]]-Table22[[#This Row],[Permit Submitted Date]]</f>
        <v>0</v>
      </c>
    </row>
    <row r="483" spans="1:14">
      <c r="A483" t="str">
        <f>"Norman"</f>
        <v>Norman</v>
      </c>
      <c r="B483">
        <v>1</v>
      </c>
      <c r="D483">
        <v>2</v>
      </c>
      <c r="E483">
        <v>32</v>
      </c>
      <c r="F483" s="1">
        <v>42999</v>
      </c>
      <c r="G483" s="1">
        <v>42999</v>
      </c>
      <c r="H483">
        <v>13</v>
      </c>
      <c r="I483">
        <v>92.88</v>
      </c>
      <c r="J483">
        <v>3.8</v>
      </c>
      <c r="K483">
        <v>35.310557000000003</v>
      </c>
      <c r="L483">
        <v>-97.71018140000001</v>
      </c>
      <c r="M483" s="5">
        <f>ACOS(COS(RADIANS(90-$P$2)) *COS(RADIANS(90-Table22510[[#This Row],[Latitude]])) +SIN(RADIANS(90-$P$2)) *SIN(RADIANS(90-Table22510[[#This Row],[Latitude]])) *COS(RADIANS($Q$2-Table22510[[#This Row],[Longitude]]))) *3958.756</f>
        <v>16.529734858429485</v>
      </c>
      <c r="N483" s="5">
        <f>Table22[[#This Row],[Permit Approval Date]]-Table22[[#This Row],[Permit Submitted Date]]</f>
        <v>0</v>
      </c>
    </row>
    <row r="484" spans="1:14">
      <c r="A484" t="str">
        <f>"Norman"</f>
        <v>Norman</v>
      </c>
      <c r="B484">
        <v>1</v>
      </c>
      <c r="C484">
        <v>1</v>
      </c>
      <c r="D484">
        <v>1</v>
      </c>
      <c r="E484">
        <v>32</v>
      </c>
      <c r="F484" s="1">
        <v>43000</v>
      </c>
      <c r="G484" s="1">
        <v>43010</v>
      </c>
      <c r="H484">
        <v>12</v>
      </c>
      <c r="I484">
        <v>57.870000000000005</v>
      </c>
      <c r="J484">
        <v>17.53</v>
      </c>
      <c r="K484">
        <v>35.153925000000001</v>
      </c>
      <c r="L484">
        <v>-97.259214</v>
      </c>
      <c r="M484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484" s="5">
        <f>Table22[[#This Row],[Permit Approval Date]]-Table22[[#This Row],[Permit Submitted Date]]</f>
        <v>6</v>
      </c>
    </row>
    <row r="485" spans="1:14">
      <c r="A485" t="str">
        <f>"Norman"</f>
        <v>Norman</v>
      </c>
      <c r="B485">
        <v>1</v>
      </c>
      <c r="D485">
        <v>1</v>
      </c>
      <c r="E485">
        <v>32</v>
      </c>
      <c r="F485" s="1">
        <v>43006</v>
      </c>
      <c r="G485" s="1">
        <v>43012</v>
      </c>
      <c r="H485">
        <v>6</v>
      </c>
      <c r="I485">
        <v>48.120000000000005</v>
      </c>
      <c r="J485">
        <v>3.52</v>
      </c>
      <c r="K485">
        <v>35.303925</v>
      </c>
      <c r="L485">
        <v>-97.339213999999998</v>
      </c>
      <c r="M485" s="5">
        <f>ACOS(COS(RADIANS(90-$P$2)) *COS(RADIANS(90-Table22510[[#This Row],[Latitude]])) +SIN(RADIANS(90-$P$2)) *SIN(RADIANS(90-Table22510[[#This Row],[Latitude]])) *COS(RADIANS($Q$2-Table22510[[#This Row],[Longitude]]))) *3958.756</f>
        <v>9.079433648522528</v>
      </c>
      <c r="N485" s="5">
        <f>Table22[[#This Row],[Permit Approval Date]]-Table22[[#This Row],[Permit Submitted Date]]</f>
        <v>7</v>
      </c>
    </row>
    <row r="486" spans="1:14">
      <c r="A486" t="str">
        <f>"Norman"</f>
        <v>Norman</v>
      </c>
      <c r="B486">
        <v>1</v>
      </c>
      <c r="D486">
        <v>1</v>
      </c>
      <c r="E486">
        <v>32</v>
      </c>
      <c r="F486" s="1">
        <v>43010</v>
      </c>
      <c r="G486" s="1">
        <v>43020</v>
      </c>
      <c r="H486">
        <v>5</v>
      </c>
      <c r="I486">
        <v>60.85</v>
      </c>
      <c r="J486">
        <v>0</v>
      </c>
      <c r="K486">
        <v>35.473925000000001</v>
      </c>
      <c r="L486">
        <v>-98.429214000000002</v>
      </c>
      <c r="M486" s="5">
        <f>ACOS(COS(RADIANS(90-$P$2)) *COS(RADIANS(90-Table22510[[#This Row],[Latitude]])) +SIN(RADIANS(90-$P$2)) *SIN(RADIANS(90-Table22510[[#This Row],[Latitude]])) *COS(RADIANS($Q$2-Table22510[[#This Row],[Longitude]]))) *3958.756</f>
        <v>58.390967403862355</v>
      </c>
      <c r="N486" s="5">
        <f>Table22[[#This Row],[Permit Approval Date]]-Table22[[#This Row],[Permit Submitted Date]]</f>
        <v>0</v>
      </c>
    </row>
    <row r="487" spans="1:14">
      <c r="A487" t="str">
        <f>"Norman"</f>
        <v>Norman</v>
      </c>
      <c r="B487">
        <v>1</v>
      </c>
      <c r="D487">
        <v>1</v>
      </c>
      <c r="E487">
        <v>32</v>
      </c>
      <c r="F487" s="1">
        <v>43012</v>
      </c>
      <c r="G487" s="1">
        <v>43035</v>
      </c>
      <c r="H487">
        <v>4</v>
      </c>
      <c r="I487">
        <v>46.07</v>
      </c>
      <c r="J487">
        <v>0</v>
      </c>
      <c r="K487">
        <v>35.193925</v>
      </c>
      <c r="L487">
        <v>-97.029213999999996</v>
      </c>
      <c r="M487" s="5">
        <f>ACOS(COS(RADIANS(90-$P$2)) *COS(RADIANS(90-Table22510[[#This Row],[Latitude]])) +SIN(RADIANS(90-$P$2)) *SIN(RADIANS(90-Table22510[[#This Row],[Latitude]])) *COS(RADIANS($Q$2-Table22510[[#This Row],[Longitude]]))) *3958.756</f>
        <v>23.581293156455043</v>
      </c>
      <c r="N487" s="5">
        <f>Table22[[#This Row],[Permit Approval Date]]-Table22[[#This Row],[Permit Submitted Date]]</f>
        <v>8</v>
      </c>
    </row>
    <row r="488" spans="1:14">
      <c r="A488" t="str">
        <f>"Norman"</f>
        <v>Norman</v>
      </c>
      <c r="B488">
        <v>1</v>
      </c>
      <c r="D488">
        <v>1</v>
      </c>
      <c r="E488">
        <v>32</v>
      </c>
      <c r="F488" s="1">
        <v>43025</v>
      </c>
      <c r="G488" s="1">
        <v>43025</v>
      </c>
      <c r="H488">
        <v>5</v>
      </c>
      <c r="I488">
        <v>35.32</v>
      </c>
      <c r="J488">
        <v>5.1899999999999995</v>
      </c>
      <c r="K488">
        <v>34.593924999999999</v>
      </c>
      <c r="L488">
        <v>-97.979213999999999</v>
      </c>
      <c r="M488" s="5">
        <f>ACOS(COS(RADIANS(90-$P$2)) *COS(RADIANS(90-Table22510[[#This Row],[Latitude]])) +SIN(RADIANS(90-$P$2)) *SIN(RADIANS(90-Table22510[[#This Row],[Latitude]])) *COS(RADIANS($Q$2-Table22510[[#This Row],[Longitude]]))) *3958.756</f>
        <v>51.958792222098623</v>
      </c>
      <c r="N488" s="5">
        <f>Table22[[#This Row],[Permit Approval Date]]-Table22[[#This Row],[Permit Submitted Date]]</f>
        <v>8</v>
      </c>
    </row>
    <row r="489" spans="1:14">
      <c r="A489" t="str">
        <f>"Norman"</f>
        <v>Norman</v>
      </c>
      <c r="B489">
        <v>1</v>
      </c>
      <c r="C489">
        <v>1</v>
      </c>
      <c r="D489">
        <v>1</v>
      </c>
      <c r="E489">
        <v>32</v>
      </c>
      <c r="F489" s="1">
        <v>43039</v>
      </c>
      <c r="G489" s="1">
        <v>43039</v>
      </c>
      <c r="H489">
        <v>9</v>
      </c>
      <c r="I489">
        <v>62.58</v>
      </c>
      <c r="J489">
        <v>10.669999999999998</v>
      </c>
      <c r="K489">
        <v>34.562937899999994</v>
      </c>
      <c r="L489">
        <v>-97.336161599999997</v>
      </c>
      <c r="M489" s="5">
        <f>ACOS(COS(RADIANS(90-$P$2)) *COS(RADIANS(90-Table22510[[#This Row],[Latitude]])) +SIN(RADIANS(90-$P$2)) *SIN(RADIANS(90-Table22510[[#This Row],[Latitude]])) *COS(RADIANS($Q$2-Table22510[[#This Row],[Longitude]]))) *3958.756</f>
        <v>44.874898972844889</v>
      </c>
      <c r="N489" s="5">
        <f>Table22[[#This Row],[Permit Approval Date]]-Table22[[#This Row],[Permit Submitted Date]]</f>
        <v>8</v>
      </c>
    </row>
    <row r="490" spans="1:14">
      <c r="A490" t="str">
        <f>"Norman"</f>
        <v>Norman</v>
      </c>
      <c r="B490">
        <v>1</v>
      </c>
      <c r="D490">
        <v>1</v>
      </c>
      <c r="E490">
        <v>32</v>
      </c>
      <c r="F490" s="1">
        <v>43048</v>
      </c>
      <c r="G490" s="1">
        <v>43055</v>
      </c>
      <c r="H490">
        <v>6</v>
      </c>
      <c r="I490">
        <v>58.429999999999993</v>
      </c>
      <c r="J490">
        <v>0</v>
      </c>
      <c r="K490">
        <v>35.208142000000002</v>
      </c>
      <c r="L490">
        <v>-97.335610999999986</v>
      </c>
      <c r="M490" s="5">
        <f>ACOS(COS(RADIANS(90-$P$2)) *COS(RADIANS(90-Table22510[[#This Row],[Latitude]])) +SIN(RADIANS(90-$P$2)) *SIN(RADIANS(90-Table22510[[#This Row],[Latitude]])) *COS(RADIANS($Q$2-Table22510[[#This Row],[Longitude]]))) *3958.756</f>
        <v>6.2685173478590626</v>
      </c>
      <c r="N490" s="5">
        <f>Table22[[#This Row],[Permit Approval Date]]-Table22[[#This Row],[Permit Submitted Date]]</f>
        <v>3</v>
      </c>
    </row>
    <row r="491" spans="1:14">
      <c r="A491" t="str">
        <f>"Norman"</f>
        <v>Norman</v>
      </c>
      <c r="B491">
        <v>1</v>
      </c>
      <c r="D491">
        <v>1</v>
      </c>
      <c r="E491">
        <v>32</v>
      </c>
      <c r="F491" s="1">
        <v>43066</v>
      </c>
      <c r="G491" s="1">
        <v>43066</v>
      </c>
      <c r="H491">
        <v>8</v>
      </c>
      <c r="I491">
        <v>54.03</v>
      </c>
      <c r="J491">
        <v>2.25</v>
      </c>
      <c r="K491">
        <v>35.210556999999994</v>
      </c>
      <c r="L491">
        <v>-97.610181400000016</v>
      </c>
      <c r="M491" s="5">
        <f>ACOS(COS(RADIANS(90-$P$2)) *COS(RADIANS(90-Table22510[[#This Row],[Latitude]])) +SIN(RADIANS(90-$P$2)) *SIN(RADIANS(90-Table22510[[#This Row],[Latitude]])) *COS(RADIANS($Q$2-Table22510[[#This Row],[Longitude]]))) *3958.756</f>
        <v>9.2388710109045373</v>
      </c>
      <c r="N491" s="5">
        <f>Table22[[#This Row],[Permit Approval Date]]-Table22[[#This Row],[Permit Submitted Date]]</f>
        <v>12</v>
      </c>
    </row>
    <row r="492" spans="1:14">
      <c r="A492" t="str">
        <f>"Norman"</f>
        <v>Norman</v>
      </c>
      <c r="B492">
        <v>1</v>
      </c>
      <c r="D492">
        <v>1</v>
      </c>
      <c r="E492">
        <v>32</v>
      </c>
      <c r="F492" s="1">
        <v>43066</v>
      </c>
      <c r="G492" s="1">
        <v>43074</v>
      </c>
      <c r="H492">
        <v>6</v>
      </c>
      <c r="I492">
        <v>28.12</v>
      </c>
      <c r="J492">
        <v>6.38</v>
      </c>
      <c r="K492">
        <v>35.203924999999998</v>
      </c>
      <c r="L492">
        <v>-97.459214000000003</v>
      </c>
      <c r="M492" s="5">
        <f>ACOS(COS(RADIANS(90-$P$2)) *COS(RADIANS(90-Table22510[[#This Row],[Latitude]])) +SIN(RADIANS(90-$P$2)) *SIN(RADIANS(90-Table22510[[#This Row],[Latitude]])) *COS(RADIANS($Q$2-Table22510[[#This Row],[Longitude]]))) *3958.756</f>
        <v>0.72632740937908113</v>
      </c>
      <c r="N492" s="5">
        <f>Table22[[#This Row],[Permit Approval Date]]-Table22[[#This Row],[Permit Submitted Date]]</f>
        <v>0</v>
      </c>
    </row>
    <row r="493" spans="1:14" hidden="1">
      <c r="A493" t="str">
        <f>"Norman"</f>
        <v>Norman</v>
      </c>
      <c r="B493">
        <v>0</v>
      </c>
      <c r="D493">
        <v>1</v>
      </c>
      <c r="E493">
        <v>32</v>
      </c>
      <c r="F493" s="1">
        <v>43089</v>
      </c>
      <c r="G493" s="1">
        <v>43102</v>
      </c>
      <c r="H493">
        <v>8</v>
      </c>
      <c r="I493">
        <v>38.11</v>
      </c>
      <c r="J493">
        <v>9.0300000000000011</v>
      </c>
      <c r="K493">
        <v>35.032937899999993</v>
      </c>
      <c r="L493">
        <v>-97.356161600000007</v>
      </c>
      <c r="M493" s="5">
        <f>ACOS(COS(RADIANS(90-$P$2)) *COS(RADIANS(90-Table22510[[#This Row],[Latitude]])) +SIN(RADIANS(90-$P$2)) *SIN(RADIANS(90-Table22510[[#This Row],[Latitude]])) *COS(RADIANS($Q$2-Table22510[[#This Row],[Longitude]]))) *3958.756</f>
        <v>13.008804681234098</v>
      </c>
      <c r="N493" s="5">
        <f>Table22[[#This Row],[Permit Approval Date]]-Table22[[#This Row],[Permit Submitted Date]]</f>
        <v>6</v>
      </c>
    </row>
    <row r="494" spans="1:14" hidden="1">
      <c r="A494" t="str">
        <f>"Norman"</f>
        <v>Norman</v>
      </c>
      <c r="B494">
        <v>0</v>
      </c>
      <c r="C494">
        <v>1</v>
      </c>
      <c r="D494">
        <v>1</v>
      </c>
      <c r="E494">
        <v>33</v>
      </c>
      <c r="F494" s="1">
        <v>42388</v>
      </c>
      <c r="G494" s="1">
        <v>42394</v>
      </c>
      <c r="H494">
        <v>21</v>
      </c>
      <c r="I494">
        <v>133</v>
      </c>
      <c r="J494">
        <v>46</v>
      </c>
      <c r="K494">
        <v>35.222937899999998</v>
      </c>
      <c r="L494">
        <v>-97.486161600000003</v>
      </c>
      <c r="M494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494" s="5">
        <f>Table22[[#This Row],[Permit Approval Date]]-Table22[[#This Row],[Permit Submitted Date]]</f>
        <v>11</v>
      </c>
    </row>
    <row r="495" spans="1:14" hidden="1">
      <c r="A495" t="str">
        <f>"Norman"</f>
        <v>Norman</v>
      </c>
      <c r="B495">
        <v>0</v>
      </c>
      <c r="D495">
        <v>1</v>
      </c>
      <c r="E495">
        <v>33</v>
      </c>
      <c r="F495" s="1">
        <v>42410</v>
      </c>
      <c r="G495" s="1">
        <v>42410</v>
      </c>
      <c r="H495">
        <v>17</v>
      </c>
      <c r="I495">
        <v>159</v>
      </c>
      <c r="J495">
        <v>0</v>
      </c>
      <c r="K495">
        <v>35.232937899999996</v>
      </c>
      <c r="L495">
        <v>-97.006161599999999</v>
      </c>
      <c r="M49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495" s="5">
        <f>Table22[[#This Row],[Permit Approval Date]]-Table22[[#This Row],[Permit Submitted Date]]</f>
        <v>0</v>
      </c>
    </row>
    <row r="496" spans="1:14" hidden="1">
      <c r="A496" t="str">
        <f>"Norman"</f>
        <v>Norman</v>
      </c>
      <c r="B496">
        <v>0</v>
      </c>
      <c r="D496">
        <v>1</v>
      </c>
      <c r="E496">
        <v>33</v>
      </c>
      <c r="F496" s="1">
        <v>42418</v>
      </c>
      <c r="G496" s="1">
        <v>42422</v>
      </c>
      <c r="H496">
        <v>5</v>
      </c>
      <c r="I496">
        <v>58</v>
      </c>
      <c r="J496">
        <v>0</v>
      </c>
      <c r="K496">
        <v>35.102937899999993</v>
      </c>
      <c r="L496">
        <v>-97.406161600000004</v>
      </c>
      <c r="M496" s="5">
        <f>ACOS(COS(RADIANS(90-$P$2)) *COS(RADIANS(90-Table22510[[#This Row],[Latitude]])) +SIN(RADIANS(90-$P$2)) *SIN(RADIANS(90-Table22510[[#This Row],[Latitude]])) *COS(RADIANS($Q$2-Table22510[[#This Row],[Longitude]]))) *3958.756</f>
        <v>7.4832192173592516</v>
      </c>
      <c r="N496" s="5">
        <f>Table22[[#This Row],[Permit Approval Date]]-Table22[[#This Row],[Permit Submitted Date]]</f>
        <v>0</v>
      </c>
    </row>
    <row r="497" spans="1:14" hidden="1">
      <c r="A497" t="str">
        <f>"Norman"</f>
        <v>Norman</v>
      </c>
      <c r="B497">
        <v>0</v>
      </c>
      <c r="D497">
        <v>1</v>
      </c>
      <c r="E497">
        <v>33</v>
      </c>
      <c r="F497" s="1">
        <v>42430</v>
      </c>
      <c r="G497" s="1">
        <v>42447</v>
      </c>
      <c r="H497">
        <v>6</v>
      </c>
      <c r="I497">
        <v>52.5</v>
      </c>
      <c r="J497">
        <v>0</v>
      </c>
      <c r="K497">
        <v>35.602937899999993</v>
      </c>
      <c r="L497">
        <v>-97.566161600000001</v>
      </c>
      <c r="M497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497" s="5">
        <f>Table22[[#This Row],[Permit Approval Date]]-Table22[[#This Row],[Permit Submitted Date]]</f>
        <v>0</v>
      </c>
    </row>
    <row r="498" spans="1:14" hidden="1">
      <c r="A498" t="str">
        <f>"Norman"</f>
        <v>Norman</v>
      </c>
      <c r="B498">
        <v>0</v>
      </c>
      <c r="D498">
        <v>1</v>
      </c>
      <c r="E498">
        <v>33</v>
      </c>
      <c r="F498" s="1">
        <v>42443</v>
      </c>
      <c r="G498" s="1">
        <v>42446</v>
      </c>
      <c r="H498">
        <v>9</v>
      </c>
      <c r="I498">
        <v>76</v>
      </c>
      <c r="J498">
        <v>0</v>
      </c>
      <c r="K498">
        <v>35.472937899999998</v>
      </c>
      <c r="L498">
        <v>-97.026161599999995</v>
      </c>
      <c r="M498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498" s="5">
        <f>Table22[[#This Row],[Permit Approval Date]]-Table22[[#This Row],[Permit Submitted Date]]</f>
        <v>13</v>
      </c>
    </row>
    <row r="499" spans="1:14" hidden="1">
      <c r="A499" t="str">
        <f>"Norman"</f>
        <v>Norman</v>
      </c>
      <c r="B499">
        <v>0</v>
      </c>
      <c r="D499">
        <v>1</v>
      </c>
      <c r="E499">
        <v>33</v>
      </c>
      <c r="F499" s="1">
        <v>42444</v>
      </c>
      <c r="G499" s="1">
        <v>42452</v>
      </c>
      <c r="H499">
        <v>9</v>
      </c>
      <c r="I499">
        <v>83.5</v>
      </c>
      <c r="J499">
        <v>0</v>
      </c>
      <c r="K499">
        <v>35.242937899999994</v>
      </c>
      <c r="L499">
        <v>-97.266161600000004</v>
      </c>
      <c r="M499" s="5">
        <f>ACOS(COS(RADIANS(90-$P$2)) *COS(RADIANS(90-Table22510[[#This Row],[Latitude]])) +SIN(RADIANS(90-$P$2)) *SIN(RADIANS(90-Table22510[[#This Row],[Latitude]])) *COS(RADIANS($Q$2-Table22510[[#This Row],[Longitude]]))) *3958.756</f>
        <v>10.49913770014671</v>
      </c>
      <c r="N499" s="5">
        <f>Table22[[#This Row],[Permit Approval Date]]-Table22[[#This Row],[Permit Submitted Date]]</f>
        <v>0</v>
      </c>
    </row>
    <row r="500" spans="1:14" hidden="1">
      <c r="A500" t="str">
        <f>"Norman"</f>
        <v>Norman</v>
      </c>
      <c r="B500">
        <v>0</v>
      </c>
      <c r="D500">
        <v>2</v>
      </c>
      <c r="E500">
        <v>33</v>
      </c>
      <c r="F500" s="1">
        <v>42450</v>
      </c>
      <c r="G500" s="1">
        <v>42450</v>
      </c>
      <c r="H500">
        <v>7</v>
      </c>
      <c r="I500">
        <v>57.5</v>
      </c>
      <c r="J500">
        <v>0</v>
      </c>
      <c r="K500">
        <v>34.902937899999998</v>
      </c>
      <c r="L500">
        <v>-97.886161600000008</v>
      </c>
      <c r="M500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500" s="5">
        <f>Table22[[#This Row],[Permit Approval Date]]-Table22[[#This Row],[Permit Submitted Date]]</f>
        <v>0</v>
      </c>
    </row>
    <row r="501" spans="1:14" hidden="1">
      <c r="A501" t="str">
        <f>"Norman"</f>
        <v>Norman</v>
      </c>
      <c r="B501">
        <v>0</v>
      </c>
      <c r="D501">
        <v>1</v>
      </c>
      <c r="E501">
        <v>33</v>
      </c>
      <c r="F501" s="1">
        <v>42468</v>
      </c>
      <c r="G501" s="1">
        <v>42468</v>
      </c>
      <c r="H501">
        <v>12</v>
      </c>
      <c r="I501">
        <v>111.5</v>
      </c>
      <c r="J501">
        <v>0</v>
      </c>
      <c r="K501">
        <v>34.992937899999994</v>
      </c>
      <c r="L501">
        <v>-97.256161599999999</v>
      </c>
      <c r="M501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501" s="5">
        <f>Table22[[#This Row],[Permit Approval Date]]-Table22[[#This Row],[Permit Submitted Date]]</f>
        <v>0</v>
      </c>
    </row>
    <row r="502" spans="1:14" hidden="1">
      <c r="A502" t="str">
        <f>"Norman"</f>
        <v>Norman</v>
      </c>
      <c r="B502">
        <v>0</v>
      </c>
      <c r="D502">
        <v>2</v>
      </c>
      <c r="E502">
        <v>33</v>
      </c>
      <c r="F502" s="1">
        <v>42481</v>
      </c>
      <c r="G502" s="1">
        <v>42481</v>
      </c>
      <c r="H502">
        <v>8</v>
      </c>
      <c r="I502">
        <v>64</v>
      </c>
      <c r="J502">
        <v>0</v>
      </c>
      <c r="K502">
        <v>35.472937899999998</v>
      </c>
      <c r="L502">
        <v>-97.026161599999995</v>
      </c>
      <c r="M502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502" s="5">
        <f>Table22[[#This Row],[Permit Approval Date]]-Table22[[#This Row],[Permit Submitted Date]]</f>
        <v>12</v>
      </c>
    </row>
    <row r="503" spans="1:14" hidden="1">
      <c r="A503" t="str">
        <f>"Norman"</f>
        <v>Norman</v>
      </c>
      <c r="B503">
        <v>0</v>
      </c>
      <c r="D503">
        <v>2</v>
      </c>
      <c r="E503">
        <v>33</v>
      </c>
      <c r="F503" s="1">
        <v>42507</v>
      </c>
      <c r="G503" s="1">
        <v>42515</v>
      </c>
      <c r="H503">
        <v>8</v>
      </c>
      <c r="I503">
        <v>65</v>
      </c>
      <c r="J503">
        <v>0</v>
      </c>
      <c r="K503">
        <v>35.292937899999998</v>
      </c>
      <c r="L503">
        <v>-97.206161600000001</v>
      </c>
      <c r="M503" s="5">
        <f>ACOS(COS(RADIANS(90-$P$2)) *COS(RADIANS(90-Table22510[[#This Row],[Latitude]])) +SIN(RADIANS(90-$P$2)) *SIN(RADIANS(90-Table22510[[#This Row],[Latitude]])) *COS(RADIANS($Q$2-Table22510[[#This Row],[Longitude]]))) *3958.756</f>
        <v>14.836066501105948</v>
      </c>
      <c r="N503" s="5">
        <f>Table22[[#This Row],[Permit Approval Date]]-Table22[[#This Row],[Permit Submitted Date]]</f>
        <v>0</v>
      </c>
    </row>
    <row r="504" spans="1:14" hidden="1">
      <c r="A504" t="str">
        <f>"Norman"</f>
        <v>Norman</v>
      </c>
      <c r="B504">
        <v>0</v>
      </c>
      <c r="D504">
        <v>1</v>
      </c>
      <c r="E504">
        <v>33</v>
      </c>
      <c r="F504" s="1">
        <v>42515</v>
      </c>
      <c r="G504" s="1">
        <v>42523</v>
      </c>
      <c r="H504">
        <v>13</v>
      </c>
      <c r="I504">
        <v>110</v>
      </c>
      <c r="J504">
        <v>0</v>
      </c>
      <c r="K504">
        <v>35.062937899999994</v>
      </c>
      <c r="L504">
        <v>-97.446161599999996</v>
      </c>
      <c r="M504" s="5">
        <f>ACOS(COS(RADIANS(90-$P$2)) *COS(RADIANS(90-Table22510[[#This Row],[Latitude]])) +SIN(RADIANS(90-$P$2)) *SIN(RADIANS(90-Table22510[[#This Row],[Latitude]])) *COS(RADIANS($Q$2-Table22510[[#This Row],[Longitude]]))) *3958.756</f>
        <v>9.8894375944299533</v>
      </c>
      <c r="N504" s="5">
        <f>Table22[[#This Row],[Permit Approval Date]]-Table22[[#This Row],[Permit Submitted Date]]</f>
        <v>0</v>
      </c>
    </row>
    <row r="505" spans="1:14" hidden="1">
      <c r="A505" t="str">
        <f>"Norman"</f>
        <v>Norman</v>
      </c>
      <c r="B505">
        <v>0</v>
      </c>
      <c r="D505">
        <v>1</v>
      </c>
      <c r="E505">
        <v>33</v>
      </c>
      <c r="F505" s="1">
        <v>42516</v>
      </c>
      <c r="G505" s="1">
        <v>42516</v>
      </c>
      <c r="H505">
        <v>3</v>
      </c>
      <c r="I505">
        <v>20.5</v>
      </c>
      <c r="J505">
        <v>0</v>
      </c>
      <c r="K505">
        <v>34.982937899999996</v>
      </c>
      <c r="L505">
        <v>-97.396161599999999</v>
      </c>
      <c r="M505" s="5">
        <f>ACOS(COS(RADIANS(90-$P$2)) *COS(RADIANS(90-Table22510[[#This Row],[Latitude]])) +SIN(RADIANS(90-$P$2)) *SIN(RADIANS(90-Table22510[[#This Row],[Latitude]])) *COS(RADIANS($Q$2-Table22510[[#This Row],[Longitude]]))) *3958.756</f>
        <v>15.67853663998685</v>
      </c>
      <c r="N505" s="5">
        <f>Table22[[#This Row],[Permit Approval Date]]-Table22[[#This Row],[Permit Submitted Date]]</f>
        <v>0</v>
      </c>
    </row>
    <row r="506" spans="1:14" hidden="1">
      <c r="A506" t="str">
        <f>"Norman"</f>
        <v>Norman</v>
      </c>
      <c r="B506">
        <v>0</v>
      </c>
      <c r="D506">
        <v>1</v>
      </c>
      <c r="E506">
        <v>33</v>
      </c>
      <c r="F506" s="1">
        <v>42566</v>
      </c>
      <c r="G506" s="1">
        <v>42577</v>
      </c>
      <c r="H506">
        <v>12</v>
      </c>
      <c r="I506">
        <v>100</v>
      </c>
      <c r="J506">
        <v>0</v>
      </c>
      <c r="K506">
        <v>35.092937899999995</v>
      </c>
      <c r="L506">
        <v>-97.336161599999997</v>
      </c>
      <c r="M506" s="5">
        <f>ACOS(COS(RADIANS(90-$P$2)) *COS(RADIANS(90-Table22510[[#This Row],[Latitude]])) +SIN(RADIANS(90-$P$2)) *SIN(RADIANS(90-Table22510[[#This Row],[Latitude]])) *COS(RADIANS($Q$2-Table22510[[#This Row],[Longitude]]))) *3958.756</f>
        <v>10.001978842276545</v>
      </c>
      <c r="N506" s="5">
        <f>Table22[[#This Row],[Permit Approval Date]]-Table22[[#This Row],[Permit Submitted Date]]</f>
        <v>4</v>
      </c>
    </row>
    <row r="507" spans="1:14" hidden="1">
      <c r="A507" t="str">
        <f>"Norman"</f>
        <v>Norman</v>
      </c>
      <c r="B507">
        <v>0</v>
      </c>
      <c r="D507">
        <v>1</v>
      </c>
      <c r="E507">
        <v>33</v>
      </c>
      <c r="F507" s="1">
        <v>42571</v>
      </c>
      <c r="G507" s="1">
        <v>42576</v>
      </c>
      <c r="H507">
        <v>5</v>
      </c>
      <c r="I507">
        <v>52</v>
      </c>
      <c r="J507">
        <v>3</v>
      </c>
      <c r="K507">
        <v>35.032937899999993</v>
      </c>
      <c r="L507">
        <v>-97.296161600000005</v>
      </c>
      <c r="M507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507" s="5">
        <f>Table22[[#This Row],[Permit Approval Date]]-Table22[[#This Row],[Permit Submitted Date]]</f>
        <v>0</v>
      </c>
    </row>
    <row r="508" spans="1:14" hidden="1">
      <c r="A508" t="str">
        <f>"Norman"</f>
        <v>Norman</v>
      </c>
      <c r="B508">
        <v>0</v>
      </c>
      <c r="D508">
        <v>1</v>
      </c>
      <c r="E508">
        <v>33</v>
      </c>
      <c r="F508" s="1">
        <v>42648</v>
      </c>
      <c r="G508" s="1">
        <v>42660</v>
      </c>
      <c r="H508">
        <v>4</v>
      </c>
      <c r="I508">
        <v>39.510000000000005</v>
      </c>
      <c r="J508">
        <v>0</v>
      </c>
      <c r="K508">
        <v>35.242937899999994</v>
      </c>
      <c r="L508">
        <v>-97.226161599999998</v>
      </c>
      <c r="M508" s="5">
        <f>ACOS(COS(RADIANS(90-$P$2)) *COS(RADIANS(90-Table22510[[#This Row],[Latitude]])) +SIN(RADIANS(90-$P$2)) *SIN(RADIANS(90-Table22510[[#This Row],[Latitude]])) *COS(RADIANS($Q$2-Table22510[[#This Row],[Longitude]]))) *3958.756</f>
        <v>12.701181611774436</v>
      </c>
      <c r="N508" s="5">
        <f>Table22[[#This Row],[Permit Approval Date]]-Table22[[#This Row],[Permit Submitted Date]]</f>
        <v>0</v>
      </c>
    </row>
    <row r="509" spans="1:14" hidden="1">
      <c r="A509" t="str">
        <f>"Norman"</f>
        <v>Norman</v>
      </c>
      <c r="B509">
        <v>0</v>
      </c>
      <c r="D509">
        <v>1</v>
      </c>
      <c r="E509">
        <v>33</v>
      </c>
      <c r="F509" s="1">
        <v>42653</v>
      </c>
      <c r="G509" s="1">
        <v>42655</v>
      </c>
      <c r="H509">
        <v>3</v>
      </c>
      <c r="I509">
        <v>31.799999999999997</v>
      </c>
      <c r="J509">
        <v>0</v>
      </c>
      <c r="K509">
        <v>35.602937899999993</v>
      </c>
      <c r="L509">
        <v>-97.686161600000005</v>
      </c>
      <c r="M509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509" s="5">
        <f>Table22[[#This Row],[Permit Approval Date]]-Table22[[#This Row],[Permit Submitted Date]]</f>
        <v>3</v>
      </c>
    </row>
    <row r="510" spans="1:14" hidden="1">
      <c r="A510" t="str">
        <f>"Norman"</f>
        <v>Norman</v>
      </c>
      <c r="B510">
        <v>0</v>
      </c>
      <c r="D510">
        <v>1</v>
      </c>
      <c r="E510">
        <v>33</v>
      </c>
      <c r="F510" s="1">
        <v>42674</v>
      </c>
      <c r="G510" s="1">
        <v>42674</v>
      </c>
      <c r="H510">
        <v>10</v>
      </c>
      <c r="I510">
        <v>77.100000000000009</v>
      </c>
      <c r="J510">
        <v>4.45</v>
      </c>
      <c r="K510">
        <v>34.902937899999998</v>
      </c>
      <c r="L510">
        <v>-97.886161600000008</v>
      </c>
      <c r="M510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510" s="5">
        <f>Table22[[#This Row],[Permit Approval Date]]-Table22[[#This Row],[Permit Submitted Date]]</f>
        <v>0</v>
      </c>
    </row>
    <row r="511" spans="1:14" hidden="1">
      <c r="A511" t="str">
        <f>"Norman"</f>
        <v>Norman</v>
      </c>
      <c r="B511">
        <v>0</v>
      </c>
      <c r="D511">
        <v>1</v>
      </c>
      <c r="E511">
        <v>33</v>
      </c>
      <c r="F511" s="1">
        <v>42677</v>
      </c>
      <c r="G511" s="1">
        <v>42691</v>
      </c>
      <c r="H511">
        <v>8</v>
      </c>
      <c r="I511">
        <v>60.730000000000004</v>
      </c>
      <c r="J511">
        <v>0</v>
      </c>
      <c r="K511">
        <v>35.242937899999994</v>
      </c>
      <c r="L511">
        <v>-97.636161600000008</v>
      </c>
      <c r="M511" s="5">
        <f>ACOS(COS(RADIANS(90-$P$2)) *COS(RADIANS(90-Table22510[[#This Row],[Latitude]])) +SIN(RADIANS(90-$P$2)) *SIN(RADIANS(90-Table22510[[#This Row],[Latitude]])) *COS(RADIANS($Q$2-Table22510[[#This Row],[Longitude]]))) *3958.756</f>
        <v>10.997307585302561</v>
      </c>
      <c r="N511" s="5">
        <f>Table22[[#This Row],[Permit Approval Date]]-Table22[[#This Row],[Permit Submitted Date]]</f>
        <v>0</v>
      </c>
    </row>
    <row r="512" spans="1:14" hidden="1">
      <c r="A512" t="str">
        <f>"Norman"</f>
        <v>Norman</v>
      </c>
      <c r="B512">
        <v>0</v>
      </c>
      <c r="D512">
        <v>1</v>
      </c>
      <c r="E512">
        <v>33</v>
      </c>
      <c r="F512" s="1">
        <v>42681</v>
      </c>
      <c r="G512" s="1">
        <v>42681</v>
      </c>
      <c r="H512">
        <v>9</v>
      </c>
      <c r="I512">
        <v>75.02000000000001</v>
      </c>
      <c r="J512">
        <v>0</v>
      </c>
      <c r="K512">
        <v>35.232937899999996</v>
      </c>
      <c r="L512">
        <v>-97.006161599999999</v>
      </c>
      <c r="M51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12" s="5">
        <f>Table22[[#This Row],[Permit Approval Date]]-Table22[[#This Row],[Permit Submitted Date]]</f>
        <v>0</v>
      </c>
    </row>
    <row r="513" spans="1:14" hidden="1">
      <c r="A513" t="str">
        <f>"Norman"</f>
        <v>Norman</v>
      </c>
      <c r="B513">
        <v>0</v>
      </c>
      <c r="D513">
        <v>2</v>
      </c>
      <c r="E513">
        <v>33</v>
      </c>
      <c r="F513" s="1">
        <v>42709</v>
      </c>
      <c r="G513" s="1">
        <v>42719</v>
      </c>
      <c r="H513">
        <v>15</v>
      </c>
      <c r="I513">
        <v>93.080000000000013</v>
      </c>
      <c r="J513">
        <v>0</v>
      </c>
      <c r="K513">
        <v>35.632937899999995</v>
      </c>
      <c r="L513">
        <v>-97.506161599999999</v>
      </c>
      <c r="M513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513" s="5">
        <f>Table22[[#This Row],[Permit Approval Date]]-Table22[[#This Row],[Permit Submitted Date]]</f>
        <v>0</v>
      </c>
    </row>
    <row r="514" spans="1:14" hidden="1">
      <c r="A514" t="str">
        <f>"Norman"</f>
        <v>Norman</v>
      </c>
      <c r="B514">
        <v>0</v>
      </c>
      <c r="D514">
        <v>2</v>
      </c>
      <c r="E514">
        <v>33</v>
      </c>
      <c r="F514" s="1">
        <v>42716</v>
      </c>
      <c r="G514" s="1">
        <v>42716</v>
      </c>
      <c r="H514">
        <v>12</v>
      </c>
      <c r="I514">
        <v>93.53</v>
      </c>
      <c r="J514">
        <v>8.5</v>
      </c>
      <c r="K514">
        <v>35.152937899999998</v>
      </c>
      <c r="L514">
        <v>-97.236161600000003</v>
      </c>
      <c r="M514" s="5">
        <f>ACOS(COS(RADIANS(90-$P$2)) *COS(RADIANS(90-Table22510[[#This Row],[Latitude]])) +SIN(RADIANS(90-$P$2)) *SIN(RADIANS(90-Table22510[[#This Row],[Latitude]])) *COS(RADIANS($Q$2-Table22510[[#This Row],[Longitude]]))) *3958.756</f>
        <v>12.439282911481813</v>
      </c>
      <c r="N514" s="5">
        <f>Table22[[#This Row],[Permit Approval Date]]-Table22[[#This Row],[Permit Submitted Date]]</f>
        <v>15</v>
      </c>
    </row>
    <row r="515" spans="1:14" hidden="1">
      <c r="A515" t="str">
        <f>"Norman"</f>
        <v>Norman</v>
      </c>
      <c r="B515">
        <v>0</v>
      </c>
      <c r="D515">
        <v>1</v>
      </c>
      <c r="E515">
        <v>33</v>
      </c>
      <c r="F515" s="1">
        <v>42726</v>
      </c>
      <c r="G515" s="1">
        <v>42738</v>
      </c>
      <c r="H515">
        <v>5</v>
      </c>
      <c r="I515">
        <v>35.769999999999996</v>
      </c>
      <c r="J515">
        <v>0</v>
      </c>
      <c r="K515">
        <v>35.352937899999993</v>
      </c>
      <c r="L515">
        <v>-97.196161599999996</v>
      </c>
      <c r="M515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515" s="5">
        <f>Table22[[#This Row],[Permit Approval Date]]-Table22[[#This Row],[Permit Submitted Date]]</f>
        <v>14</v>
      </c>
    </row>
    <row r="516" spans="1:14">
      <c r="A516" t="str">
        <f>"Norman"</f>
        <v>Norman</v>
      </c>
      <c r="B516">
        <v>1</v>
      </c>
      <c r="D516">
        <v>1</v>
      </c>
      <c r="E516">
        <v>33</v>
      </c>
      <c r="F516" s="1">
        <v>42781</v>
      </c>
      <c r="G516" s="1">
        <v>42782</v>
      </c>
      <c r="H516">
        <v>7</v>
      </c>
      <c r="I516">
        <v>58.480000000000004</v>
      </c>
      <c r="J516">
        <v>0</v>
      </c>
      <c r="K516">
        <v>35.038142000000001</v>
      </c>
      <c r="L516">
        <v>-97.20561099999999</v>
      </c>
      <c r="M516" s="5">
        <f>ACOS(COS(RADIANS(90-$P$2)) *COS(RADIANS(90-Table22510[[#This Row],[Latitude]])) +SIN(RADIANS(90-$P$2)) *SIN(RADIANS(90-Table22510[[#This Row],[Latitude]])) *COS(RADIANS($Q$2-Table22510[[#This Row],[Longitude]]))) *3958.756</f>
        <v>17.892170277051282</v>
      </c>
      <c r="N516" s="5">
        <f>Table22[[#This Row],[Permit Approval Date]]-Table22[[#This Row],[Permit Submitted Date]]</f>
        <v>0</v>
      </c>
    </row>
    <row r="517" spans="1:14" hidden="1">
      <c r="A517" t="str">
        <f>"Norman"</f>
        <v>Norman</v>
      </c>
      <c r="B517">
        <v>0</v>
      </c>
      <c r="D517">
        <v>1</v>
      </c>
      <c r="E517">
        <v>33</v>
      </c>
      <c r="F517" s="1">
        <v>42788</v>
      </c>
      <c r="G517" s="1">
        <v>42788</v>
      </c>
      <c r="H517">
        <v>9</v>
      </c>
      <c r="I517">
        <v>63.21</v>
      </c>
      <c r="J517">
        <v>0</v>
      </c>
      <c r="K517">
        <v>35.232937899999996</v>
      </c>
      <c r="L517">
        <v>-97.006161599999999</v>
      </c>
      <c r="M517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17" s="5">
        <f>Table22[[#This Row],[Permit Approval Date]]-Table22[[#This Row],[Permit Submitted Date]]</f>
        <v>0</v>
      </c>
    </row>
    <row r="518" spans="1:14" hidden="1">
      <c r="A518" t="str">
        <f>"Norman"</f>
        <v>Norman</v>
      </c>
      <c r="B518">
        <v>0</v>
      </c>
      <c r="D518">
        <v>1</v>
      </c>
      <c r="E518">
        <v>33</v>
      </c>
      <c r="F518" s="1">
        <v>42807</v>
      </c>
      <c r="G518" s="1">
        <v>42817</v>
      </c>
      <c r="H518">
        <v>3</v>
      </c>
      <c r="I518">
        <v>32.459999999999994</v>
      </c>
      <c r="J518">
        <v>0</v>
      </c>
      <c r="K518">
        <v>36.292937899999998</v>
      </c>
      <c r="L518">
        <v>-97.566161600000001</v>
      </c>
      <c r="M518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518" s="5">
        <f>Table22[[#This Row],[Permit Approval Date]]-Table22[[#This Row],[Permit Submitted Date]]</f>
        <v>0</v>
      </c>
    </row>
    <row r="519" spans="1:14" hidden="1">
      <c r="A519" t="str">
        <f>"Norman"</f>
        <v>Norman</v>
      </c>
      <c r="B519">
        <v>0</v>
      </c>
      <c r="D519">
        <v>1</v>
      </c>
      <c r="E519">
        <v>33</v>
      </c>
      <c r="F519" s="1">
        <v>42817</v>
      </c>
      <c r="G519" s="1">
        <v>42817</v>
      </c>
      <c r="H519">
        <v>7</v>
      </c>
      <c r="I519">
        <v>55.86</v>
      </c>
      <c r="J519">
        <v>0</v>
      </c>
      <c r="K519">
        <v>35.472937899999998</v>
      </c>
      <c r="L519">
        <v>-97.026161599999995</v>
      </c>
      <c r="M519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519" s="5">
        <f>Table22[[#This Row],[Permit Approval Date]]-Table22[[#This Row],[Permit Submitted Date]]</f>
        <v>0</v>
      </c>
    </row>
    <row r="520" spans="1:14" hidden="1">
      <c r="A520" t="str">
        <f>"Norman"</f>
        <v>Norman</v>
      </c>
      <c r="B520">
        <v>0</v>
      </c>
      <c r="D520">
        <v>1</v>
      </c>
      <c r="E520">
        <v>33</v>
      </c>
      <c r="F520" s="1">
        <v>42825</v>
      </c>
      <c r="G520" s="1">
        <v>42825</v>
      </c>
      <c r="H520">
        <v>5</v>
      </c>
      <c r="I520">
        <v>42.05</v>
      </c>
      <c r="J520">
        <v>0</v>
      </c>
      <c r="K520">
        <v>35.262937899999997</v>
      </c>
      <c r="L520">
        <v>-97.806161599999996</v>
      </c>
      <c r="M520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520" s="5">
        <f>Table22[[#This Row],[Permit Approval Date]]-Table22[[#This Row],[Permit Submitted Date]]</f>
        <v>7</v>
      </c>
    </row>
    <row r="521" spans="1:14" hidden="1">
      <c r="A521" t="str">
        <f>"Norman"</f>
        <v>Norman</v>
      </c>
      <c r="B521">
        <v>0</v>
      </c>
      <c r="D521">
        <v>2</v>
      </c>
      <c r="E521">
        <v>33</v>
      </c>
      <c r="F521" s="1">
        <v>42850</v>
      </c>
      <c r="G521" s="1">
        <v>42866</v>
      </c>
      <c r="H521">
        <v>6</v>
      </c>
      <c r="I521">
        <v>43.61</v>
      </c>
      <c r="J521">
        <v>0</v>
      </c>
      <c r="K521">
        <v>35.272937899999995</v>
      </c>
      <c r="L521">
        <v>-96.956161600000001</v>
      </c>
      <c r="M521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521" s="5">
        <f>Table22[[#This Row],[Permit Approval Date]]-Table22[[#This Row],[Permit Submitted Date]]</f>
        <v>6</v>
      </c>
    </row>
    <row r="522" spans="1:14">
      <c r="A522" t="str">
        <f>"Norman"</f>
        <v>Norman</v>
      </c>
      <c r="B522">
        <v>1</v>
      </c>
      <c r="D522">
        <v>2</v>
      </c>
      <c r="E522">
        <v>33</v>
      </c>
      <c r="F522" s="1">
        <v>42944</v>
      </c>
      <c r="G522" s="1">
        <v>42944</v>
      </c>
      <c r="H522">
        <v>12</v>
      </c>
      <c r="I522">
        <v>97.53</v>
      </c>
      <c r="J522">
        <v>1</v>
      </c>
      <c r="K522">
        <v>35.310557000000003</v>
      </c>
      <c r="L522">
        <v>-97.71018140000001</v>
      </c>
      <c r="M522" s="5">
        <f>ACOS(COS(RADIANS(90-$P$2)) *COS(RADIANS(90-Table22510[[#This Row],[Latitude]])) +SIN(RADIANS(90-$P$2)) *SIN(RADIANS(90-Table22510[[#This Row],[Latitude]])) *COS(RADIANS($Q$2-Table22510[[#This Row],[Longitude]]))) *3958.756</f>
        <v>16.529734858429485</v>
      </c>
      <c r="N522" s="5">
        <f>Table22[[#This Row],[Permit Approval Date]]-Table22[[#This Row],[Permit Submitted Date]]</f>
        <v>0</v>
      </c>
    </row>
    <row r="523" spans="1:14" hidden="1">
      <c r="A523" t="str">
        <f>"Norman"</f>
        <v>Norman</v>
      </c>
      <c r="B523">
        <v>0</v>
      </c>
      <c r="D523">
        <v>2</v>
      </c>
      <c r="E523">
        <v>33</v>
      </c>
      <c r="F523" s="1">
        <v>42951</v>
      </c>
      <c r="G523" s="1">
        <v>42957</v>
      </c>
      <c r="H523">
        <v>8</v>
      </c>
      <c r="I523">
        <v>60.48</v>
      </c>
      <c r="J523">
        <v>0</v>
      </c>
      <c r="K523">
        <v>34.992937899999994</v>
      </c>
      <c r="L523">
        <v>-97.256161599999999</v>
      </c>
      <c r="M523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523" s="5">
        <f>Table22[[#This Row],[Permit Approval Date]]-Table22[[#This Row],[Permit Submitted Date]]</f>
        <v>21</v>
      </c>
    </row>
    <row r="524" spans="1:14" hidden="1">
      <c r="A524" t="str">
        <f>"Norman"</f>
        <v>Norman</v>
      </c>
      <c r="B524">
        <v>0</v>
      </c>
      <c r="D524">
        <v>1</v>
      </c>
      <c r="E524">
        <v>33</v>
      </c>
      <c r="F524" s="1">
        <v>42971</v>
      </c>
      <c r="G524" s="1">
        <v>42971</v>
      </c>
      <c r="H524">
        <v>11</v>
      </c>
      <c r="I524">
        <v>96.66</v>
      </c>
      <c r="J524">
        <v>0</v>
      </c>
      <c r="K524">
        <v>34.962937899999993</v>
      </c>
      <c r="L524">
        <v>-97.966161600000007</v>
      </c>
      <c r="M524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524" s="5">
        <f>Table22[[#This Row],[Permit Approval Date]]-Table22[[#This Row],[Permit Submitted Date]]</f>
        <v>2</v>
      </c>
    </row>
    <row r="525" spans="1:14" hidden="1">
      <c r="A525" t="str">
        <f>"Norman"</f>
        <v>Norman</v>
      </c>
      <c r="B525">
        <v>0</v>
      </c>
      <c r="D525">
        <v>1</v>
      </c>
      <c r="E525">
        <v>33</v>
      </c>
      <c r="F525" s="1">
        <v>43012</v>
      </c>
      <c r="G525" s="1">
        <v>43024</v>
      </c>
      <c r="H525">
        <v>10</v>
      </c>
      <c r="I525">
        <v>63.13</v>
      </c>
      <c r="J525">
        <v>0</v>
      </c>
      <c r="K525">
        <v>35.482937899999996</v>
      </c>
      <c r="L525">
        <v>-97.206161600000001</v>
      </c>
      <c r="M525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525" s="5">
        <f>Table22[[#This Row],[Permit Approval Date]]-Table22[[#This Row],[Permit Submitted Date]]</f>
        <v>0</v>
      </c>
    </row>
    <row r="526" spans="1:14">
      <c r="A526" t="str">
        <f>"Norman"</f>
        <v>Norman</v>
      </c>
      <c r="B526">
        <v>1</v>
      </c>
      <c r="D526">
        <v>2</v>
      </c>
      <c r="E526">
        <v>33</v>
      </c>
      <c r="F526" s="1">
        <v>43039</v>
      </c>
      <c r="G526" s="1">
        <v>43052</v>
      </c>
      <c r="H526">
        <v>14</v>
      </c>
      <c r="I526">
        <v>103.25</v>
      </c>
      <c r="J526">
        <v>0</v>
      </c>
      <c r="K526">
        <v>35.162937899999996</v>
      </c>
      <c r="L526">
        <v>-96.9261616</v>
      </c>
      <c r="M526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526" s="5">
        <f>Table22[[#This Row],[Permit Approval Date]]-Table22[[#This Row],[Permit Submitted Date]]</f>
        <v>0</v>
      </c>
    </row>
    <row r="527" spans="1:14">
      <c r="A527" t="str">
        <f>"Norman"</f>
        <v>Norman</v>
      </c>
      <c r="B527">
        <v>1</v>
      </c>
      <c r="D527">
        <v>2</v>
      </c>
      <c r="E527">
        <v>33</v>
      </c>
      <c r="F527" s="1">
        <v>43039</v>
      </c>
      <c r="G527" s="1">
        <v>43052</v>
      </c>
      <c r="H527">
        <v>14</v>
      </c>
      <c r="I527">
        <v>103.25</v>
      </c>
      <c r="J527">
        <v>0</v>
      </c>
      <c r="K527">
        <v>35.162937899999996</v>
      </c>
      <c r="L527">
        <v>-96.9261616</v>
      </c>
      <c r="M527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527" s="5">
        <f>Table22[[#This Row],[Permit Approval Date]]-Table22[[#This Row],[Permit Submitted Date]]</f>
        <v>2</v>
      </c>
    </row>
    <row r="528" spans="1:14" hidden="1">
      <c r="A528" t="str">
        <f>"Norman"</f>
        <v>Norman</v>
      </c>
      <c r="B528">
        <v>0</v>
      </c>
      <c r="D528">
        <v>1</v>
      </c>
      <c r="E528">
        <v>33</v>
      </c>
      <c r="F528" s="1">
        <v>43045</v>
      </c>
      <c r="G528" s="1">
        <v>43049</v>
      </c>
      <c r="H528">
        <v>8</v>
      </c>
      <c r="I528">
        <v>50.660000000000004</v>
      </c>
      <c r="J528">
        <v>0</v>
      </c>
      <c r="K528">
        <v>36.292937899999998</v>
      </c>
      <c r="L528">
        <v>-97.566161600000001</v>
      </c>
      <c r="M528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528" s="5">
        <f>Table22[[#This Row],[Permit Approval Date]]-Table22[[#This Row],[Permit Submitted Date]]</f>
        <v>0</v>
      </c>
    </row>
    <row r="529" spans="1:14">
      <c r="A529" t="str">
        <f>"Norman"</f>
        <v>Norman</v>
      </c>
      <c r="B529">
        <v>1</v>
      </c>
      <c r="D529">
        <v>2</v>
      </c>
      <c r="E529">
        <v>33</v>
      </c>
      <c r="F529" s="1">
        <v>43054</v>
      </c>
      <c r="G529" s="1">
        <v>43075</v>
      </c>
      <c r="H529">
        <v>10</v>
      </c>
      <c r="I529">
        <v>80.760000000000005</v>
      </c>
      <c r="J529">
        <v>0</v>
      </c>
      <c r="K529">
        <v>35.151928299999994</v>
      </c>
      <c r="L529">
        <v>-97.046524599999998</v>
      </c>
      <c r="M529" s="5">
        <f>ACOS(COS(RADIANS(90-$P$2)) *COS(RADIANS(90-Table22510[[#This Row],[Latitude]])) +SIN(RADIANS(90-$P$2)) *SIN(RADIANS(90-Table22510[[#This Row],[Latitude]])) *COS(RADIANS($Q$2-Table22510[[#This Row],[Longitude]]))) *3958.756</f>
        <v>22.902418725225647</v>
      </c>
      <c r="N529" s="5">
        <f>Table22[[#This Row],[Permit Approval Date]]-Table22[[#This Row],[Permit Submitted Date]]</f>
        <v>2</v>
      </c>
    </row>
    <row r="530" spans="1:14">
      <c r="A530" t="str">
        <f>"Norman"</f>
        <v>Norman</v>
      </c>
      <c r="B530">
        <v>1</v>
      </c>
      <c r="D530">
        <v>2</v>
      </c>
      <c r="E530">
        <v>33</v>
      </c>
      <c r="F530" s="1">
        <v>43061</v>
      </c>
      <c r="G530" s="1">
        <v>43081</v>
      </c>
      <c r="H530">
        <v>12</v>
      </c>
      <c r="I530">
        <v>106.95</v>
      </c>
      <c r="J530">
        <v>5</v>
      </c>
      <c r="K530">
        <v>35.035301499999996</v>
      </c>
      <c r="L530">
        <v>-97.676652799999999</v>
      </c>
      <c r="M530" s="5">
        <f>ACOS(COS(RADIANS(90-$P$2)) *COS(RADIANS(90-Table22510[[#This Row],[Latitude]])) +SIN(RADIANS(90-$P$2)) *SIN(RADIANS(90-Table22510[[#This Row],[Latitude]])) *COS(RADIANS($Q$2-Table22510[[#This Row],[Longitude]]))) *3958.756</f>
        <v>17.556165258161009</v>
      </c>
      <c r="N530" s="5">
        <f>Table22[[#This Row],[Permit Approval Date]]-Table22[[#This Row],[Permit Submitted Date]]</f>
        <v>2</v>
      </c>
    </row>
    <row r="531" spans="1:14" hidden="1">
      <c r="A531" t="str">
        <f>"Norman"</f>
        <v>Norman</v>
      </c>
      <c r="B531">
        <v>0</v>
      </c>
      <c r="D531">
        <v>1</v>
      </c>
      <c r="E531">
        <v>33</v>
      </c>
      <c r="F531" s="1">
        <v>43067</v>
      </c>
      <c r="G531" s="1">
        <v>43067</v>
      </c>
      <c r="H531">
        <v>6</v>
      </c>
      <c r="I531">
        <v>44.83</v>
      </c>
      <c r="J531">
        <v>0</v>
      </c>
      <c r="K531">
        <v>35.232937899999996</v>
      </c>
      <c r="L531">
        <v>-97.006161599999999</v>
      </c>
      <c r="M531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31" s="5">
        <f>Table22[[#This Row],[Permit Approval Date]]-Table22[[#This Row],[Permit Submitted Date]]</f>
        <v>16</v>
      </c>
    </row>
    <row r="532" spans="1:14" hidden="1">
      <c r="A532" t="str">
        <f>"Norman"</f>
        <v>Norman</v>
      </c>
      <c r="B532">
        <v>0</v>
      </c>
      <c r="D532">
        <v>1</v>
      </c>
      <c r="E532">
        <v>34</v>
      </c>
      <c r="F532" s="1">
        <v>42402</v>
      </c>
      <c r="G532" s="1">
        <v>42402</v>
      </c>
      <c r="H532">
        <v>12</v>
      </c>
      <c r="I532">
        <v>91</v>
      </c>
      <c r="J532">
        <v>0</v>
      </c>
      <c r="K532">
        <v>35.572937899999999</v>
      </c>
      <c r="L532">
        <v>-97.996161600000008</v>
      </c>
      <c r="M532" s="5">
        <f>ACOS(COS(RADIANS(90-$P$2)) *COS(RADIANS(90-Table22510[[#This Row],[Latitude]])) +SIN(RADIANS(90-$P$2)) *SIN(RADIANS(90-Table22510[[#This Row],[Latitude]])) *COS(RADIANS($Q$2-Table22510[[#This Row],[Longitude]]))) *3958.756</f>
        <v>40.00853893941273</v>
      </c>
      <c r="N532" s="5">
        <f>Table22[[#This Row],[Permit Approval Date]]-Table22[[#This Row],[Permit Submitted Date]]</f>
        <v>2</v>
      </c>
    </row>
    <row r="533" spans="1:14" hidden="1">
      <c r="A533" t="str">
        <f>"Norman"</f>
        <v>Norman</v>
      </c>
      <c r="B533">
        <v>0</v>
      </c>
      <c r="C533">
        <v>1</v>
      </c>
      <c r="D533">
        <v>1</v>
      </c>
      <c r="E533">
        <v>34</v>
      </c>
      <c r="F533" s="1">
        <v>42402</v>
      </c>
      <c r="G533" s="1">
        <v>42408</v>
      </c>
      <c r="H533">
        <v>15</v>
      </c>
      <c r="I533">
        <v>109</v>
      </c>
      <c r="J533">
        <v>10.5</v>
      </c>
      <c r="K533">
        <v>35.632937899999995</v>
      </c>
      <c r="L533">
        <v>-97.506161599999999</v>
      </c>
      <c r="M533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533" s="5">
        <f>Table22[[#This Row],[Permit Approval Date]]-Table22[[#This Row],[Permit Submitted Date]]</f>
        <v>0</v>
      </c>
    </row>
    <row r="534" spans="1:14" hidden="1">
      <c r="A534" t="str">
        <f>"Norman"</f>
        <v>Norman</v>
      </c>
      <c r="B534">
        <v>0</v>
      </c>
      <c r="D534">
        <v>2</v>
      </c>
      <c r="E534">
        <v>34</v>
      </c>
      <c r="F534" s="1">
        <v>42430</v>
      </c>
      <c r="G534" s="1">
        <v>42438</v>
      </c>
      <c r="H534">
        <v>12</v>
      </c>
      <c r="I534">
        <v>111</v>
      </c>
      <c r="J534">
        <v>0</v>
      </c>
      <c r="K534">
        <v>35.352937899999993</v>
      </c>
      <c r="L534">
        <v>-96.996161600000008</v>
      </c>
      <c r="M534" s="5">
        <f>ACOS(COS(RADIANS(90-$P$2)) *COS(RADIANS(90-Table22510[[#This Row],[Latitude]])) +SIN(RADIANS(90-$P$2)) *SIN(RADIANS(90-Table22510[[#This Row],[Latitude]])) *COS(RADIANS($Q$2-Table22510[[#This Row],[Longitude]]))) *3958.756</f>
        <v>27.359052532792468</v>
      </c>
      <c r="N534" s="5">
        <f>Table22[[#This Row],[Permit Approval Date]]-Table22[[#This Row],[Permit Submitted Date]]</f>
        <v>9</v>
      </c>
    </row>
    <row r="535" spans="1:14" hidden="1">
      <c r="A535" t="str">
        <f>"Norman"</f>
        <v>Norman</v>
      </c>
      <c r="B535">
        <v>0</v>
      </c>
      <c r="D535">
        <v>1</v>
      </c>
      <c r="E535">
        <v>34</v>
      </c>
      <c r="F535" s="1">
        <v>42458</v>
      </c>
      <c r="G535" s="1">
        <v>42459</v>
      </c>
      <c r="H535">
        <v>15</v>
      </c>
      <c r="I535">
        <v>104.5</v>
      </c>
      <c r="J535">
        <v>0</v>
      </c>
      <c r="K535">
        <v>34.962937899999993</v>
      </c>
      <c r="L535">
        <v>-97.966161600000007</v>
      </c>
      <c r="M535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535" s="5">
        <f>Table22[[#This Row],[Permit Approval Date]]-Table22[[#This Row],[Permit Submitted Date]]</f>
        <v>0</v>
      </c>
    </row>
    <row r="536" spans="1:14" hidden="1">
      <c r="A536" t="str">
        <f>"Norman"</f>
        <v>Norman</v>
      </c>
      <c r="B536">
        <v>0</v>
      </c>
      <c r="D536">
        <v>1</v>
      </c>
      <c r="E536">
        <v>34</v>
      </c>
      <c r="F536" s="1">
        <v>42468</v>
      </c>
      <c r="G536" s="1">
        <v>42468</v>
      </c>
      <c r="H536">
        <v>9</v>
      </c>
      <c r="I536">
        <v>80</v>
      </c>
      <c r="J536">
        <v>0</v>
      </c>
      <c r="K536">
        <v>34.902937899999998</v>
      </c>
      <c r="L536">
        <v>-97.886161600000008</v>
      </c>
      <c r="M536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536" s="5">
        <f>Table22[[#This Row],[Permit Approval Date]]-Table22[[#This Row],[Permit Submitted Date]]</f>
        <v>0</v>
      </c>
    </row>
    <row r="537" spans="1:14" hidden="1">
      <c r="A537" t="str">
        <f>"Norman"</f>
        <v>Norman</v>
      </c>
      <c r="B537">
        <v>0</v>
      </c>
      <c r="D537">
        <v>1</v>
      </c>
      <c r="E537">
        <v>34</v>
      </c>
      <c r="F537" s="1">
        <v>42479</v>
      </c>
      <c r="G537" s="1">
        <v>42479</v>
      </c>
      <c r="H537">
        <v>8</v>
      </c>
      <c r="I537">
        <v>78</v>
      </c>
      <c r="J537">
        <v>0</v>
      </c>
      <c r="K537">
        <v>35.572937899999999</v>
      </c>
      <c r="L537">
        <v>-97.996161600000008</v>
      </c>
      <c r="M537" s="5">
        <f>ACOS(COS(RADIANS(90-$P$2)) *COS(RADIANS(90-Table22510[[#This Row],[Latitude]])) +SIN(RADIANS(90-$P$2)) *SIN(RADIANS(90-Table22510[[#This Row],[Latitude]])) *COS(RADIANS($Q$2-Table22510[[#This Row],[Longitude]]))) *3958.756</f>
        <v>40.00853893941273</v>
      </c>
      <c r="N537" s="5">
        <f>Table22[[#This Row],[Permit Approval Date]]-Table22[[#This Row],[Permit Submitted Date]]</f>
        <v>5</v>
      </c>
    </row>
    <row r="538" spans="1:14" hidden="1">
      <c r="A538" t="str">
        <f>"Norman"</f>
        <v>Norman</v>
      </c>
      <c r="B538">
        <v>0</v>
      </c>
      <c r="D538">
        <v>1</v>
      </c>
      <c r="E538">
        <v>34</v>
      </c>
      <c r="F538" s="1">
        <v>42495</v>
      </c>
      <c r="G538" s="1">
        <v>42495</v>
      </c>
      <c r="H538">
        <v>8</v>
      </c>
      <c r="I538">
        <v>66</v>
      </c>
      <c r="J538">
        <v>0</v>
      </c>
      <c r="K538">
        <v>35.162937899999996</v>
      </c>
      <c r="L538">
        <v>-96.9261616</v>
      </c>
      <c r="M538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538" s="5">
        <f>Table22[[#This Row],[Permit Approval Date]]-Table22[[#This Row],[Permit Submitted Date]]</f>
        <v>0</v>
      </c>
    </row>
    <row r="539" spans="1:14" hidden="1">
      <c r="A539" t="str">
        <f>"Norman"</f>
        <v>Norman</v>
      </c>
      <c r="B539">
        <v>0</v>
      </c>
      <c r="D539">
        <v>1</v>
      </c>
      <c r="E539">
        <v>34</v>
      </c>
      <c r="F539" s="1">
        <v>42513</v>
      </c>
      <c r="G539" s="1">
        <v>42513</v>
      </c>
      <c r="H539">
        <v>14</v>
      </c>
      <c r="I539">
        <v>113</v>
      </c>
      <c r="J539">
        <v>0</v>
      </c>
      <c r="K539">
        <v>35.232937899999996</v>
      </c>
      <c r="L539">
        <v>-96.766161600000004</v>
      </c>
      <c r="M539" s="5">
        <f>ACOS(COS(RADIANS(90-$P$2)) *COS(RADIANS(90-Table22510[[#This Row],[Latitude]])) +SIN(RADIANS(90-$P$2)) *SIN(RADIANS(90-Table22510[[#This Row],[Latitude]])) *COS(RADIANS($Q$2-Table22510[[#This Row],[Longitude]]))) *3958.756</f>
        <v>38.45365658253624</v>
      </c>
      <c r="N539" s="5">
        <f>Table22[[#This Row],[Permit Approval Date]]-Table22[[#This Row],[Permit Submitted Date]]</f>
        <v>13</v>
      </c>
    </row>
    <row r="540" spans="1:14" hidden="1">
      <c r="A540" t="str">
        <f>"Norman"</f>
        <v>Norman</v>
      </c>
      <c r="B540">
        <v>0</v>
      </c>
      <c r="D540">
        <v>1</v>
      </c>
      <c r="E540">
        <v>34</v>
      </c>
      <c r="F540" s="1">
        <v>42513</v>
      </c>
      <c r="G540" s="1">
        <v>42513</v>
      </c>
      <c r="H540">
        <v>9</v>
      </c>
      <c r="I540">
        <v>70</v>
      </c>
      <c r="J540">
        <v>0</v>
      </c>
      <c r="K540">
        <v>35.282937899999993</v>
      </c>
      <c r="L540">
        <v>-96.756161599999999</v>
      </c>
      <c r="M540" s="5">
        <f>ACOS(COS(RADIANS(90-$P$2)) *COS(RADIANS(90-Table22510[[#This Row],[Latitude]])) +SIN(RADIANS(90-$P$2)) *SIN(RADIANS(90-Table22510[[#This Row],[Latitude]])) *COS(RADIANS($Q$2-Table22510[[#This Row],[Longitude]]))) *3958.756</f>
        <v>39.321591610794655</v>
      </c>
      <c r="N540" s="5">
        <f>Table22[[#This Row],[Permit Approval Date]]-Table22[[#This Row],[Permit Submitted Date]]</f>
        <v>0</v>
      </c>
    </row>
    <row r="541" spans="1:14" hidden="1">
      <c r="A541" t="str">
        <f>"Norman"</f>
        <v>Norman</v>
      </c>
      <c r="B541">
        <v>0</v>
      </c>
      <c r="D541">
        <v>1</v>
      </c>
      <c r="E541">
        <v>34</v>
      </c>
      <c r="F541" s="1">
        <v>42544</v>
      </c>
      <c r="G541" s="1">
        <v>42544</v>
      </c>
      <c r="H541">
        <v>9</v>
      </c>
      <c r="I541">
        <v>76</v>
      </c>
      <c r="J541">
        <v>0</v>
      </c>
      <c r="K541">
        <v>35.422937899999994</v>
      </c>
      <c r="L541">
        <v>-97.106161600000007</v>
      </c>
      <c r="M541" s="5">
        <f>ACOS(COS(RADIANS(90-$P$2)) *COS(RADIANS(90-Table22510[[#This Row],[Latitude]])) +SIN(RADIANS(90-$P$2)) *SIN(RADIANS(90-Table22510[[#This Row],[Latitude]])) *COS(RADIANS($Q$2-Table22510[[#This Row],[Longitude]]))) *3958.756</f>
        <v>24.350899798056059</v>
      </c>
      <c r="N541" s="5">
        <f>Table22[[#This Row],[Permit Approval Date]]-Table22[[#This Row],[Permit Submitted Date]]</f>
        <v>8</v>
      </c>
    </row>
    <row r="542" spans="1:14" hidden="1">
      <c r="A542" t="str">
        <f>"Norman"</f>
        <v>Norman</v>
      </c>
      <c r="B542">
        <v>0</v>
      </c>
      <c r="D542">
        <v>1</v>
      </c>
      <c r="E542">
        <v>34</v>
      </c>
      <c r="F542" s="1">
        <v>42556</v>
      </c>
      <c r="G542" s="1">
        <v>42564</v>
      </c>
      <c r="H542">
        <v>9</v>
      </c>
      <c r="I542">
        <v>75.5</v>
      </c>
      <c r="J542">
        <v>0</v>
      </c>
      <c r="K542">
        <v>36.052937899999996</v>
      </c>
      <c r="L542">
        <v>-97.626161600000003</v>
      </c>
      <c r="M542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542" s="5">
        <f>Table22[[#This Row],[Permit Approval Date]]-Table22[[#This Row],[Permit Submitted Date]]</f>
        <v>8</v>
      </c>
    </row>
    <row r="543" spans="1:14" hidden="1">
      <c r="A543" t="str">
        <f>"Norman"</f>
        <v>Norman</v>
      </c>
      <c r="B543">
        <v>0</v>
      </c>
      <c r="D543">
        <v>1</v>
      </c>
      <c r="E543">
        <v>34</v>
      </c>
      <c r="F543" s="1">
        <v>42562</v>
      </c>
      <c r="G543" s="1">
        <v>42562</v>
      </c>
      <c r="H543">
        <v>3</v>
      </c>
      <c r="I543">
        <v>31.949999999999996</v>
      </c>
      <c r="J543">
        <v>0</v>
      </c>
      <c r="K543">
        <v>36.572937899999999</v>
      </c>
      <c r="L543">
        <v>-97.526161599999995</v>
      </c>
      <c r="M543" s="5">
        <f>ACOS(COS(RADIANS(90-$P$2)) *COS(RADIANS(90-Table22510[[#This Row],[Latitude]])) +SIN(RADIANS(90-$P$2)) *SIN(RADIANS(90-Table22510[[#This Row],[Latitude]])) *COS(RADIANS($Q$2-Table22510[[#This Row],[Longitude]]))) *3958.756</f>
        <v>94.546404458789112</v>
      </c>
      <c r="N543" s="5">
        <f>Table22[[#This Row],[Permit Approval Date]]-Table22[[#This Row],[Permit Submitted Date]]</f>
        <v>0</v>
      </c>
    </row>
    <row r="544" spans="1:14" hidden="1">
      <c r="A544" t="str">
        <f>"Norman"</f>
        <v>Norman</v>
      </c>
      <c r="B544">
        <v>0</v>
      </c>
      <c r="D544">
        <v>1</v>
      </c>
      <c r="E544">
        <v>34</v>
      </c>
      <c r="F544" s="1">
        <v>42571</v>
      </c>
      <c r="G544" s="1">
        <v>42571</v>
      </c>
      <c r="H544">
        <v>8</v>
      </c>
      <c r="I544">
        <v>64</v>
      </c>
      <c r="J544">
        <v>0</v>
      </c>
      <c r="K544">
        <v>35.472937899999998</v>
      </c>
      <c r="L544">
        <v>-96.846161600000002</v>
      </c>
      <c r="M544" s="5">
        <f>ACOS(COS(RADIANS(90-$P$2)) *COS(RADIANS(90-Table22510[[#This Row],[Latitude]])) +SIN(RADIANS(90-$P$2)) *SIN(RADIANS(90-Table22510[[#This Row],[Latitude]])) *COS(RADIANS($Q$2-Table22510[[#This Row],[Longitude]]))) *3958.756</f>
        <v>38.540044437097009</v>
      </c>
      <c r="N544" s="5">
        <f>Table22[[#This Row],[Permit Approval Date]]-Table22[[#This Row],[Permit Submitted Date]]</f>
        <v>0</v>
      </c>
    </row>
    <row r="545" spans="1:14" hidden="1">
      <c r="A545" t="str">
        <f>"Norman"</f>
        <v>Norman</v>
      </c>
      <c r="B545">
        <v>0</v>
      </c>
      <c r="D545">
        <v>2</v>
      </c>
      <c r="E545">
        <v>34</v>
      </c>
      <c r="F545" s="1">
        <v>42587</v>
      </c>
      <c r="G545" s="1">
        <v>42591</v>
      </c>
      <c r="H545">
        <v>9</v>
      </c>
      <c r="I545">
        <v>78.17</v>
      </c>
      <c r="J545">
        <v>0</v>
      </c>
      <c r="K545">
        <v>34.992937899999994</v>
      </c>
      <c r="L545">
        <v>-97.256161599999999</v>
      </c>
      <c r="M545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545" s="5">
        <f>Table22[[#This Row],[Permit Approval Date]]-Table22[[#This Row],[Permit Submitted Date]]</f>
        <v>19</v>
      </c>
    </row>
    <row r="546" spans="1:14" hidden="1">
      <c r="A546" t="str">
        <f>"Norman"</f>
        <v>Norman</v>
      </c>
      <c r="B546">
        <v>0</v>
      </c>
      <c r="D546">
        <v>1</v>
      </c>
      <c r="E546">
        <v>34</v>
      </c>
      <c r="F546" s="1">
        <v>42601</v>
      </c>
      <c r="G546" s="1">
        <v>42601</v>
      </c>
      <c r="H546">
        <v>20</v>
      </c>
      <c r="I546">
        <v>163.20000000000002</v>
      </c>
      <c r="J546">
        <v>0</v>
      </c>
      <c r="K546">
        <v>35.552937899999996</v>
      </c>
      <c r="L546">
        <v>-97.046161600000005</v>
      </c>
      <c r="M546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546" s="5">
        <f>Table22[[#This Row],[Permit Approval Date]]-Table22[[#This Row],[Permit Submitted Date]]</f>
        <v>9</v>
      </c>
    </row>
    <row r="547" spans="1:14" hidden="1">
      <c r="A547" t="str">
        <f>"Norman"</f>
        <v>Norman</v>
      </c>
      <c r="B547">
        <v>0</v>
      </c>
      <c r="D547">
        <v>1</v>
      </c>
      <c r="E547">
        <v>34</v>
      </c>
      <c r="F547" s="1">
        <v>42614</v>
      </c>
      <c r="G547" s="1">
        <v>42614</v>
      </c>
      <c r="H547">
        <v>15</v>
      </c>
      <c r="I547">
        <v>93.21</v>
      </c>
      <c r="J547">
        <v>0</v>
      </c>
      <c r="K547">
        <v>34.962937899999993</v>
      </c>
      <c r="L547">
        <v>-97.966161600000007</v>
      </c>
      <c r="M54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547" s="5">
        <f>Table22[[#This Row],[Permit Approval Date]]-Table22[[#This Row],[Permit Submitted Date]]</f>
        <v>0</v>
      </c>
    </row>
    <row r="548" spans="1:14" hidden="1">
      <c r="A548" t="str">
        <f>"Norman"</f>
        <v>Norman</v>
      </c>
      <c r="B548">
        <v>0</v>
      </c>
      <c r="D548">
        <v>1</v>
      </c>
      <c r="E548">
        <v>34</v>
      </c>
      <c r="F548" s="1">
        <v>42625</v>
      </c>
      <c r="G548" s="1">
        <v>42625</v>
      </c>
      <c r="H548">
        <v>12</v>
      </c>
      <c r="I548">
        <v>94.690000000000012</v>
      </c>
      <c r="J548">
        <v>0</v>
      </c>
      <c r="K548">
        <v>35.572937899999999</v>
      </c>
      <c r="L548">
        <v>-97.996161600000008</v>
      </c>
      <c r="M548" s="5">
        <f>ACOS(COS(RADIANS(90-$P$2)) *COS(RADIANS(90-Table22510[[#This Row],[Latitude]])) +SIN(RADIANS(90-$P$2)) *SIN(RADIANS(90-Table22510[[#This Row],[Latitude]])) *COS(RADIANS($Q$2-Table22510[[#This Row],[Longitude]]))) *3958.756</f>
        <v>40.00853893941273</v>
      </c>
      <c r="N548" s="5">
        <f>Table22[[#This Row],[Permit Approval Date]]-Table22[[#This Row],[Permit Submitted Date]]</f>
        <v>0</v>
      </c>
    </row>
    <row r="549" spans="1:14" hidden="1">
      <c r="A549" t="str">
        <f>"Norman"</f>
        <v>Norman</v>
      </c>
      <c r="B549">
        <v>0</v>
      </c>
      <c r="D549">
        <v>1</v>
      </c>
      <c r="E549">
        <v>34</v>
      </c>
      <c r="F549" s="1">
        <v>42627</v>
      </c>
      <c r="G549" s="1">
        <v>42627</v>
      </c>
      <c r="H549">
        <v>7</v>
      </c>
      <c r="I549">
        <v>48.92</v>
      </c>
      <c r="J549">
        <v>3.58</v>
      </c>
      <c r="K549">
        <v>36.002937899999999</v>
      </c>
      <c r="L549">
        <v>-97.346161600000002</v>
      </c>
      <c r="M549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549" s="5">
        <f>Table22[[#This Row],[Permit Approval Date]]-Table22[[#This Row],[Permit Submitted Date]]</f>
        <v>6</v>
      </c>
    </row>
    <row r="550" spans="1:14" hidden="1">
      <c r="A550" t="str">
        <f>"Norman"</f>
        <v>Norman</v>
      </c>
      <c r="B550">
        <v>0</v>
      </c>
      <c r="D550">
        <v>1</v>
      </c>
      <c r="E550">
        <v>34</v>
      </c>
      <c r="F550" s="1">
        <v>42629</v>
      </c>
      <c r="G550" s="1">
        <v>42641</v>
      </c>
      <c r="H550">
        <v>19</v>
      </c>
      <c r="I550">
        <v>139.79999999999998</v>
      </c>
      <c r="J550">
        <v>0</v>
      </c>
      <c r="K550">
        <v>35.232937899999996</v>
      </c>
      <c r="L550">
        <v>-97.406161600000004</v>
      </c>
      <c r="M550" s="5">
        <f>ACOS(COS(RADIANS(90-$P$2)) *COS(RADIANS(90-Table22510[[#This Row],[Latitude]])) +SIN(RADIANS(90-$P$2)) *SIN(RADIANS(90-Table22510[[#This Row],[Latitude]])) *COS(RADIANS($Q$2-Table22510[[#This Row],[Longitude]]))) *3958.756</f>
        <v>2.9430408882432082</v>
      </c>
      <c r="N550" s="5">
        <f>Table22[[#This Row],[Permit Approval Date]]-Table22[[#This Row],[Permit Submitted Date]]</f>
        <v>21</v>
      </c>
    </row>
    <row r="551" spans="1:14" hidden="1">
      <c r="A551" t="str">
        <f>"Norman"</f>
        <v>Norman</v>
      </c>
      <c r="B551">
        <v>0</v>
      </c>
      <c r="D551">
        <v>2</v>
      </c>
      <c r="E551">
        <v>34</v>
      </c>
      <c r="F551" s="1">
        <v>42670</v>
      </c>
      <c r="G551" s="1">
        <v>42670</v>
      </c>
      <c r="H551">
        <v>10</v>
      </c>
      <c r="I551">
        <v>74.52</v>
      </c>
      <c r="J551">
        <v>0</v>
      </c>
      <c r="K551">
        <v>34.902937899999998</v>
      </c>
      <c r="L551">
        <v>-97.886161600000008</v>
      </c>
      <c r="M551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551" s="5">
        <f>Table22[[#This Row],[Permit Approval Date]]-Table22[[#This Row],[Permit Submitted Date]]</f>
        <v>0</v>
      </c>
    </row>
    <row r="552" spans="1:14" hidden="1">
      <c r="A552" t="str">
        <f>"Norman"</f>
        <v>Norman</v>
      </c>
      <c r="B552">
        <v>0</v>
      </c>
      <c r="D552">
        <v>1</v>
      </c>
      <c r="E552">
        <v>34</v>
      </c>
      <c r="F552" s="1">
        <v>42670</v>
      </c>
      <c r="G552" s="1">
        <v>42670</v>
      </c>
      <c r="H552">
        <v>6</v>
      </c>
      <c r="I552">
        <v>39.24</v>
      </c>
      <c r="J552">
        <v>0</v>
      </c>
      <c r="K552">
        <v>35.472937899999998</v>
      </c>
      <c r="L552">
        <v>-97.026161599999995</v>
      </c>
      <c r="M552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552" s="5">
        <f>Table22[[#This Row],[Permit Approval Date]]-Table22[[#This Row],[Permit Submitted Date]]</f>
        <v>19</v>
      </c>
    </row>
    <row r="553" spans="1:14" hidden="1">
      <c r="A553" t="str">
        <f>"Norman"</f>
        <v>Norman</v>
      </c>
      <c r="B553">
        <v>0</v>
      </c>
      <c r="D553">
        <v>2</v>
      </c>
      <c r="E553">
        <v>34</v>
      </c>
      <c r="F553" s="1">
        <v>42674</v>
      </c>
      <c r="G553" s="1">
        <v>42676</v>
      </c>
      <c r="H553">
        <v>11</v>
      </c>
      <c r="I553">
        <v>72.11</v>
      </c>
      <c r="J553">
        <v>3.3</v>
      </c>
      <c r="K553">
        <v>35.482937899999996</v>
      </c>
      <c r="L553">
        <v>-97.206161600000001</v>
      </c>
      <c r="M553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553" s="5">
        <f>Table22[[#This Row],[Permit Approval Date]]-Table22[[#This Row],[Permit Submitted Date]]</f>
        <v>0</v>
      </c>
    </row>
    <row r="554" spans="1:14" hidden="1">
      <c r="A554" t="str">
        <f>"Norman"</f>
        <v>Norman</v>
      </c>
      <c r="B554">
        <v>0</v>
      </c>
      <c r="D554">
        <v>2</v>
      </c>
      <c r="E554">
        <v>34</v>
      </c>
      <c r="F554" s="1">
        <v>42681</v>
      </c>
      <c r="G554" s="1">
        <v>42692</v>
      </c>
      <c r="H554">
        <v>19</v>
      </c>
      <c r="I554">
        <v>164.76</v>
      </c>
      <c r="J554">
        <v>0</v>
      </c>
      <c r="K554">
        <v>35.272937899999995</v>
      </c>
      <c r="L554">
        <v>-96.956161600000001</v>
      </c>
      <c r="M554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554" s="5">
        <f>Table22[[#This Row],[Permit Approval Date]]-Table22[[#This Row],[Permit Submitted Date]]</f>
        <v>0</v>
      </c>
    </row>
    <row r="555" spans="1:14" hidden="1">
      <c r="A555" t="str">
        <f>"Norman"</f>
        <v>Norman</v>
      </c>
      <c r="B555">
        <v>0</v>
      </c>
      <c r="D555">
        <v>1</v>
      </c>
      <c r="E555">
        <v>34</v>
      </c>
      <c r="F555" s="1">
        <v>42709</v>
      </c>
      <c r="G555" s="1">
        <v>42716</v>
      </c>
      <c r="H555">
        <v>8</v>
      </c>
      <c r="I555">
        <v>47.980000000000004</v>
      </c>
      <c r="J555">
        <v>5</v>
      </c>
      <c r="K555">
        <v>35.062937899999994</v>
      </c>
      <c r="L555">
        <v>-97.446161599999996</v>
      </c>
      <c r="M555" s="5">
        <f>ACOS(COS(RADIANS(90-$P$2)) *COS(RADIANS(90-Table22510[[#This Row],[Latitude]])) +SIN(RADIANS(90-$P$2)) *SIN(RADIANS(90-Table22510[[#This Row],[Latitude]])) *COS(RADIANS($Q$2-Table22510[[#This Row],[Longitude]]))) *3958.756</f>
        <v>9.8894375944299533</v>
      </c>
      <c r="N555" s="5">
        <f>Table22[[#This Row],[Permit Approval Date]]-Table22[[#This Row],[Permit Submitted Date]]</f>
        <v>18</v>
      </c>
    </row>
    <row r="556" spans="1:14" hidden="1">
      <c r="A556" t="str">
        <f>"Norman"</f>
        <v>Norman</v>
      </c>
      <c r="B556">
        <v>0</v>
      </c>
      <c r="D556">
        <v>1</v>
      </c>
      <c r="E556">
        <v>34</v>
      </c>
      <c r="F556" s="1">
        <v>42718</v>
      </c>
      <c r="G556" s="1">
        <v>42718</v>
      </c>
      <c r="H556">
        <v>12</v>
      </c>
      <c r="I556">
        <v>101.16999999999999</v>
      </c>
      <c r="J556">
        <v>0</v>
      </c>
      <c r="K556">
        <v>34.902937899999998</v>
      </c>
      <c r="L556">
        <v>-97.886161600000008</v>
      </c>
      <c r="M556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556" s="5">
        <f>Table22[[#This Row],[Permit Approval Date]]-Table22[[#This Row],[Permit Submitted Date]]</f>
        <v>10</v>
      </c>
    </row>
    <row r="557" spans="1:14" hidden="1">
      <c r="A557" t="str">
        <f>"Norman"</f>
        <v>Norman</v>
      </c>
      <c r="B557">
        <v>0</v>
      </c>
      <c r="D557">
        <v>1</v>
      </c>
      <c r="E557">
        <v>34</v>
      </c>
      <c r="F557" s="1">
        <v>42726</v>
      </c>
      <c r="G557" s="1">
        <v>42745</v>
      </c>
      <c r="H557">
        <v>12</v>
      </c>
      <c r="I557">
        <v>107.14000000000001</v>
      </c>
      <c r="J557">
        <v>0</v>
      </c>
      <c r="K557">
        <v>35.602937899999993</v>
      </c>
      <c r="L557">
        <v>-97.566161600000001</v>
      </c>
      <c r="M557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557" s="5">
        <f>Table22[[#This Row],[Permit Approval Date]]-Table22[[#This Row],[Permit Submitted Date]]</f>
        <v>0</v>
      </c>
    </row>
    <row r="558" spans="1:14" hidden="1">
      <c r="A558" t="str">
        <f>"Norman"</f>
        <v>Norman</v>
      </c>
      <c r="B558">
        <v>0</v>
      </c>
      <c r="D558">
        <v>1</v>
      </c>
      <c r="E558">
        <v>34</v>
      </c>
      <c r="F558" s="1">
        <v>42739</v>
      </c>
      <c r="G558" s="1">
        <v>42739</v>
      </c>
      <c r="H558">
        <v>8</v>
      </c>
      <c r="I558">
        <v>64.88</v>
      </c>
      <c r="J558">
        <v>0</v>
      </c>
      <c r="K558">
        <v>36.292937899999998</v>
      </c>
      <c r="L558">
        <v>-97.7861616</v>
      </c>
      <c r="M558" s="5">
        <f>ACOS(COS(RADIANS(90-$P$2)) *COS(RADIANS(90-Table22510[[#This Row],[Latitude]])) +SIN(RADIANS(90-$P$2)) *SIN(RADIANS(90-Table22510[[#This Row],[Latitude]])) *COS(RADIANS($Q$2-Table22510[[#This Row],[Longitude]]))) *3958.756</f>
        <v>77.471292321758767</v>
      </c>
      <c r="N558" s="5">
        <f>Table22[[#This Row],[Permit Approval Date]]-Table22[[#This Row],[Permit Submitted Date]]</f>
        <v>0</v>
      </c>
    </row>
    <row r="559" spans="1:14" hidden="1">
      <c r="A559" t="str">
        <f>"Norman"</f>
        <v>Norman</v>
      </c>
      <c r="B559">
        <v>0</v>
      </c>
      <c r="D559">
        <v>1</v>
      </c>
      <c r="E559">
        <v>34</v>
      </c>
      <c r="F559" s="1">
        <v>42768</v>
      </c>
      <c r="G559" s="1">
        <v>42768</v>
      </c>
      <c r="H559">
        <v>2</v>
      </c>
      <c r="I559">
        <v>8.620000000000001</v>
      </c>
      <c r="J559">
        <v>0</v>
      </c>
      <c r="K559">
        <v>35.232937899999996</v>
      </c>
      <c r="L559">
        <v>-97.006161599999999</v>
      </c>
      <c r="M55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59" s="5">
        <f>Table22[[#This Row],[Permit Approval Date]]-Table22[[#This Row],[Permit Submitted Date]]</f>
        <v>21</v>
      </c>
    </row>
    <row r="560" spans="1:14" hidden="1">
      <c r="A560" t="str">
        <f>"Norman"</f>
        <v>Norman</v>
      </c>
      <c r="B560">
        <v>0</v>
      </c>
      <c r="D560">
        <v>1</v>
      </c>
      <c r="E560">
        <v>34</v>
      </c>
      <c r="F560" s="1">
        <v>42818</v>
      </c>
      <c r="G560" s="1">
        <v>42824</v>
      </c>
      <c r="H560">
        <v>8</v>
      </c>
      <c r="I560">
        <v>69.050000000000011</v>
      </c>
      <c r="J560">
        <v>0</v>
      </c>
      <c r="K560">
        <v>35.232937899999996</v>
      </c>
      <c r="L560">
        <v>-97.006161599999999</v>
      </c>
      <c r="M56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60" s="5">
        <f>Table22[[#This Row],[Permit Approval Date]]-Table22[[#This Row],[Permit Submitted Date]]</f>
        <v>0</v>
      </c>
    </row>
    <row r="561" spans="1:14">
      <c r="A561" t="str">
        <f>"Norman"</f>
        <v>Norman</v>
      </c>
      <c r="B561">
        <v>1</v>
      </c>
      <c r="C561">
        <v>1</v>
      </c>
      <c r="D561">
        <v>2</v>
      </c>
      <c r="E561">
        <v>34</v>
      </c>
      <c r="F561" s="1">
        <v>42937</v>
      </c>
      <c r="G561" s="1">
        <v>42937</v>
      </c>
      <c r="H561">
        <v>11</v>
      </c>
      <c r="I561">
        <v>95.17</v>
      </c>
      <c r="J561">
        <v>15.5</v>
      </c>
      <c r="K561">
        <v>35.180556999999993</v>
      </c>
      <c r="L561">
        <v>-97.540181399999994</v>
      </c>
      <c r="M561" s="5">
        <f>ACOS(COS(RADIANS(90-$P$2)) *COS(RADIANS(90-Table22510[[#This Row],[Latitude]])) +SIN(RADIANS(90-$P$2)) *SIN(RADIANS(90-Table22510[[#This Row],[Latitude]])) *COS(RADIANS($Q$2-Table22510[[#This Row],[Longitude]]))) *3958.756</f>
        <v>5.5692151990718619</v>
      </c>
      <c r="N561" s="5">
        <f>Table22[[#This Row],[Permit Approval Date]]-Table22[[#This Row],[Permit Submitted Date]]</f>
        <v>0</v>
      </c>
    </row>
    <row r="562" spans="1:14">
      <c r="A562" t="str">
        <f>"Norman"</f>
        <v>Norman</v>
      </c>
      <c r="B562">
        <v>1</v>
      </c>
      <c r="C562">
        <v>1</v>
      </c>
      <c r="D562">
        <v>2</v>
      </c>
      <c r="E562">
        <v>34</v>
      </c>
      <c r="F562" s="1">
        <v>42937</v>
      </c>
      <c r="G562" s="1">
        <v>42937</v>
      </c>
      <c r="H562">
        <v>14</v>
      </c>
      <c r="I562">
        <v>93.77000000000001</v>
      </c>
      <c r="J562">
        <v>10.35</v>
      </c>
      <c r="K562">
        <v>35.320556999999994</v>
      </c>
      <c r="L562">
        <v>-97.540181399999994</v>
      </c>
      <c r="M562" s="5">
        <f>ACOS(COS(RADIANS(90-$P$2)) *COS(RADIANS(90-Table22510[[#This Row],[Latitude]])) +SIN(RADIANS(90-$P$2)) *SIN(RADIANS(90-Table22510[[#This Row],[Latitude]])) *COS(RADIANS($Q$2-Table22510[[#This Row],[Longitude]]))) *3958.756</f>
        <v>9.5097119946493365</v>
      </c>
      <c r="N562" s="5">
        <f>Table22[[#This Row],[Permit Approval Date]]-Table22[[#This Row],[Permit Submitted Date]]</f>
        <v>0</v>
      </c>
    </row>
    <row r="563" spans="1:14" hidden="1">
      <c r="A563" t="str">
        <f>"Norman"</f>
        <v>Norman</v>
      </c>
      <c r="B563">
        <v>0</v>
      </c>
      <c r="D563">
        <v>1</v>
      </c>
      <c r="E563">
        <v>34</v>
      </c>
      <c r="F563" s="1">
        <v>42948</v>
      </c>
      <c r="G563" s="1">
        <v>42957</v>
      </c>
      <c r="H563">
        <v>12</v>
      </c>
      <c r="I563">
        <v>95.91</v>
      </c>
      <c r="J563">
        <v>0</v>
      </c>
      <c r="K563">
        <v>35.282937899999993</v>
      </c>
      <c r="L563">
        <v>-96.756161599999999</v>
      </c>
      <c r="M563" s="5">
        <f>ACOS(COS(RADIANS(90-$P$2)) *COS(RADIANS(90-Table22510[[#This Row],[Latitude]])) +SIN(RADIANS(90-$P$2)) *SIN(RADIANS(90-Table22510[[#This Row],[Latitude]])) *COS(RADIANS($Q$2-Table22510[[#This Row],[Longitude]]))) *3958.756</f>
        <v>39.321591610794655</v>
      </c>
      <c r="N563" s="5">
        <f>Table22[[#This Row],[Permit Approval Date]]-Table22[[#This Row],[Permit Submitted Date]]</f>
        <v>14</v>
      </c>
    </row>
    <row r="564" spans="1:14" hidden="1">
      <c r="A564" t="str">
        <f>"Norman"</f>
        <v>Norman</v>
      </c>
      <c r="B564">
        <v>0</v>
      </c>
      <c r="D564">
        <v>1</v>
      </c>
      <c r="E564">
        <v>34</v>
      </c>
      <c r="F564" s="1">
        <v>42977</v>
      </c>
      <c r="G564" s="1">
        <v>42978</v>
      </c>
      <c r="H564">
        <v>5</v>
      </c>
      <c r="I564">
        <v>38.619999999999997</v>
      </c>
      <c r="J564">
        <v>0</v>
      </c>
      <c r="K564">
        <v>35.362937899999999</v>
      </c>
      <c r="L564">
        <v>-97.116161599999998</v>
      </c>
      <c r="M564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564" s="5">
        <f>Table22[[#This Row],[Permit Approval Date]]-Table22[[#This Row],[Permit Submitted Date]]</f>
        <v>0</v>
      </c>
    </row>
    <row r="565" spans="1:14">
      <c r="A565" t="str">
        <f>"Norman"</f>
        <v>Norman</v>
      </c>
      <c r="B565">
        <v>1</v>
      </c>
      <c r="C565">
        <v>1</v>
      </c>
      <c r="D565">
        <v>2</v>
      </c>
      <c r="E565">
        <v>34</v>
      </c>
      <c r="F565" s="1">
        <v>43005</v>
      </c>
      <c r="G565" s="1">
        <v>43006</v>
      </c>
      <c r="H565">
        <v>15</v>
      </c>
      <c r="I565">
        <v>91.199999999999989</v>
      </c>
      <c r="J565">
        <v>11.33</v>
      </c>
      <c r="K565">
        <v>35.310557000000003</v>
      </c>
      <c r="L565">
        <v>-97.71018140000001</v>
      </c>
      <c r="M565" s="5">
        <f>ACOS(COS(RADIANS(90-$P$2)) *COS(RADIANS(90-Table22510[[#This Row],[Latitude]])) +SIN(RADIANS(90-$P$2)) *SIN(RADIANS(90-Table22510[[#This Row],[Latitude]])) *COS(RADIANS($Q$2-Table22510[[#This Row],[Longitude]]))) *3958.756</f>
        <v>16.529734858429485</v>
      </c>
      <c r="N565" s="5">
        <f>Table22[[#This Row],[Permit Approval Date]]-Table22[[#This Row],[Permit Submitted Date]]</f>
        <v>13</v>
      </c>
    </row>
    <row r="566" spans="1:14">
      <c r="A566" t="str">
        <f>"Norman"</f>
        <v>Norman</v>
      </c>
      <c r="B566">
        <v>1</v>
      </c>
      <c r="D566">
        <v>2</v>
      </c>
      <c r="E566">
        <v>34</v>
      </c>
      <c r="F566" s="1">
        <v>43011</v>
      </c>
      <c r="G566" s="1">
        <v>43011</v>
      </c>
      <c r="H566">
        <v>7</v>
      </c>
      <c r="I566">
        <v>91.13</v>
      </c>
      <c r="J566">
        <v>0</v>
      </c>
      <c r="K566">
        <v>35.218142</v>
      </c>
      <c r="L566">
        <v>-97.155610999999993</v>
      </c>
      <c r="M566" s="5">
        <f>ACOS(COS(RADIANS(90-$P$2)) *COS(RADIANS(90-Table22510[[#This Row],[Latitude]])) +SIN(RADIANS(90-$P$2)) *SIN(RADIANS(90-Table22510[[#This Row],[Latitude]])) *COS(RADIANS($Q$2-Table22510[[#This Row],[Longitude]]))) *3958.756</f>
        <v>16.448805996412069</v>
      </c>
      <c r="N566" s="5">
        <f>Table22[[#This Row],[Permit Approval Date]]-Table22[[#This Row],[Permit Submitted Date]]</f>
        <v>0</v>
      </c>
    </row>
    <row r="567" spans="1:14">
      <c r="A567" t="str">
        <f>"Norman"</f>
        <v>Norman</v>
      </c>
      <c r="B567">
        <v>1</v>
      </c>
      <c r="D567">
        <v>2</v>
      </c>
      <c r="E567">
        <v>34</v>
      </c>
      <c r="F567" s="1">
        <v>43015</v>
      </c>
      <c r="G567" s="1">
        <v>43038</v>
      </c>
      <c r="H567">
        <v>13</v>
      </c>
      <c r="I567">
        <v>110.43</v>
      </c>
      <c r="J567">
        <v>0</v>
      </c>
      <c r="K567">
        <v>34.978141999999998</v>
      </c>
      <c r="L567">
        <v>-97.20561099999999</v>
      </c>
      <c r="M567" s="5">
        <f>ACOS(COS(RADIANS(90-$P$2)) *COS(RADIANS(90-Table22510[[#This Row],[Latitude]])) +SIN(RADIANS(90-$P$2)) *SIN(RADIANS(90-Table22510[[#This Row],[Latitude]])) *COS(RADIANS($Q$2-Table22510[[#This Row],[Longitude]]))) *3958.756</f>
        <v>20.824309149582572</v>
      </c>
      <c r="N567" s="5">
        <f>Table22[[#This Row],[Permit Approval Date]]-Table22[[#This Row],[Permit Submitted Date]]</f>
        <v>12</v>
      </c>
    </row>
    <row r="568" spans="1:14" hidden="1">
      <c r="A568" t="str">
        <f>"Norman"</f>
        <v>Norman</v>
      </c>
      <c r="B568">
        <v>0</v>
      </c>
      <c r="D568">
        <v>2</v>
      </c>
      <c r="E568">
        <v>34</v>
      </c>
      <c r="F568" s="1">
        <v>43053</v>
      </c>
      <c r="G568" s="1">
        <v>43059</v>
      </c>
      <c r="H568">
        <v>7</v>
      </c>
      <c r="I568">
        <v>56.14</v>
      </c>
      <c r="J568">
        <v>0</v>
      </c>
      <c r="K568">
        <v>35.032937899999993</v>
      </c>
      <c r="L568">
        <v>-97.296161600000005</v>
      </c>
      <c r="M568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568" s="5">
        <f>Table22[[#This Row],[Permit Approval Date]]-Table22[[#This Row],[Permit Submitted Date]]</f>
        <v>13</v>
      </c>
    </row>
    <row r="569" spans="1:14" hidden="1">
      <c r="A569" t="str">
        <f>"Norman"</f>
        <v>Norman</v>
      </c>
      <c r="B569">
        <v>0</v>
      </c>
      <c r="D569">
        <v>1</v>
      </c>
      <c r="E569">
        <v>35</v>
      </c>
      <c r="F569" s="1">
        <v>42382</v>
      </c>
      <c r="G569" s="1">
        <v>42382</v>
      </c>
      <c r="H569">
        <v>8</v>
      </c>
      <c r="I569">
        <v>66.5</v>
      </c>
      <c r="J569">
        <v>0</v>
      </c>
      <c r="K569">
        <v>34.902937899999998</v>
      </c>
      <c r="L569">
        <v>-97.886161600000008</v>
      </c>
      <c r="M569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569" s="5">
        <f>Table22[[#This Row],[Permit Approval Date]]-Table22[[#This Row],[Permit Submitted Date]]</f>
        <v>12</v>
      </c>
    </row>
    <row r="570" spans="1:14" hidden="1">
      <c r="A570" t="str">
        <f>"Norman"</f>
        <v>Norman</v>
      </c>
      <c r="B570">
        <v>0</v>
      </c>
      <c r="D570">
        <v>1</v>
      </c>
      <c r="E570">
        <v>35</v>
      </c>
      <c r="F570" s="1">
        <v>42384</v>
      </c>
      <c r="G570" s="1">
        <v>42384</v>
      </c>
      <c r="H570">
        <v>11</v>
      </c>
      <c r="I570">
        <v>98</v>
      </c>
      <c r="J570">
        <v>0</v>
      </c>
      <c r="K570">
        <v>35.162937899999996</v>
      </c>
      <c r="L570">
        <v>-96.9261616</v>
      </c>
      <c r="M570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570" s="5">
        <f>Table22[[#This Row],[Permit Approval Date]]-Table22[[#This Row],[Permit Submitted Date]]</f>
        <v>0</v>
      </c>
    </row>
    <row r="571" spans="1:14" hidden="1">
      <c r="A571" t="str">
        <f>"Norman"</f>
        <v>Norman</v>
      </c>
      <c r="B571">
        <v>0</v>
      </c>
      <c r="C571">
        <v>1</v>
      </c>
      <c r="D571">
        <v>1</v>
      </c>
      <c r="E571">
        <v>35</v>
      </c>
      <c r="F571" s="1">
        <v>42388</v>
      </c>
      <c r="G571" s="1">
        <v>42389</v>
      </c>
      <c r="H571">
        <v>10</v>
      </c>
      <c r="I571">
        <v>64</v>
      </c>
      <c r="J571">
        <v>15.5</v>
      </c>
      <c r="K571">
        <v>35.232937899999996</v>
      </c>
      <c r="L571">
        <v>-97.296161600000005</v>
      </c>
      <c r="M571" s="5">
        <f>ACOS(COS(RADIANS(90-$P$2)) *COS(RADIANS(90-Table22510[[#This Row],[Latitude]])) +SIN(RADIANS(90-$P$2)) *SIN(RADIANS(90-Table22510[[#This Row],[Latitude]])) *COS(RADIANS($Q$2-Table22510[[#This Row],[Longitude]]))) *3958.756</f>
        <v>8.6932116417485545</v>
      </c>
      <c r="N571" s="5">
        <f>Table22[[#This Row],[Permit Approval Date]]-Table22[[#This Row],[Permit Submitted Date]]</f>
        <v>3</v>
      </c>
    </row>
    <row r="572" spans="1:14" hidden="1">
      <c r="A572" t="str">
        <f>"Norman"</f>
        <v>Norman</v>
      </c>
      <c r="B572">
        <v>0</v>
      </c>
      <c r="D572">
        <v>1</v>
      </c>
      <c r="E572">
        <v>35</v>
      </c>
      <c r="F572" s="1">
        <v>42432</v>
      </c>
      <c r="G572" s="1">
        <v>42432</v>
      </c>
      <c r="H572">
        <v>20</v>
      </c>
      <c r="I572">
        <v>188</v>
      </c>
      <c r="J572">
        <v>0</v>
      </c>
      <c r="K572">
        <v>35.232937899999996</v>
      </c>
      <c r="L572">
        <v>-97.006161599999999</v>
      </c>
      <c r="M57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72" s="5">
        <f>Table22[[#This Row],[Permit Approval Date]]-Table22[[#This Row],[Permit Submitted Date]]</f>
        <v>15</v>
      </c>
    </row>
    <row r="573" spans="1:14" hidden="1">
      <c r="A573" t="str">
        <f>"Norman"</f>
        <v>Norman</v>
      </c>
      <c r="B573">
        <v>0</v>
      </c>
      <c r="D573">
        <v>1</v>
      </c>
      <c r="E573">
        <v>35</v>
      </c>
      <c r="F573" s="1">
        <v>42433</v>
      </c>
      <c r="G573" s="1">
        <v>42447</v>
      </c>
      <c r="H573">
        <v>8</v>
      </c>
      <c r="I573">
        <v>51.5</v>
      </c>
      <c r="J573">
        <v>4</v>
      </c>
      <c r="K573">
        <v>35.602937899999993</v>
      </c>
      <c r="L573">
        <v>-97.686161600000005</v>
      </c>
      <c r="M573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573" s="5">
        <f>Table22[[#This Row],[Permit Approval Date]]-Table22[[#This Row],[Permit Submitted Date]]</f>
        <v>24</v>
      </c>
    </row>
    <row r="574" spans="1:14" hidden="1">
      <c r="A574" t="str">
        <f>"Norman"</f>
        <v>Norman</v>
      </c>
      <c r="B574">
        <v>0</v>
      </c>
      <c r="D574">
        <v>1</v>
      </c>
      <c r="E574">
        <v>35</v>
      </c>
      <c r="F574" s="1">
        <v>42437</v>
      </c>
      <c r="G574" s="1">
        <v>42443</v>
      </c>
      <c r="H574">
        <v>12</v>
      </c>
      <c r="I574">
        <v>89.5</v>
      </c>
      <c r="J574">
        <v>0</v>
      </c>
      <c r="K574">
        <v>35.262937899999997</v>
      </c>
      <c r="L574">
        <v>-97.806161599999996</v>
      </c>
      <c r="M574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574" s="5">
        <f>Table22[[#This Row],[Permit Approval Date]]-Table22[[#This Row],[Permit Submitted Date]]</f>
        <v>8</v>
      </c>
    </row>
    <row r="575" spans="1:14" hidden="1">
      <c r="A575" t="str">
        <f>"Norman"</f>
        <v>Norman</v>
      </c>
      <c r="B575">
        <v>0</v>
      </c>
      <c r="D575">
        <v>1</v>
      </c>
      <c r="E575">
        <v>35</v>
      </c>
      <c r="F575" s="1">
        <v>42445</v>
      </c>
      <c r="G575" s="1">
        <v>42445</v>
      </c>
      <c r="H575">
        <v>11</v>
      </c>
      <c r="I575">
        <v>100.5</v>
      </c>
      <c r="J575">
        <v>0</v>
      </c>
      <c r="K575">
        <v>35.162937899999996</v>
      </c>
      <c r="L575">
        <v>-96.9261616</v>
      </c>
      <c r="M575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575" s="5">
        <f>Table22[[#This Row],[Permit Approval Date]]-Table22[[#This Row],[Permit Submitted Date]]</f>
        <v>8</v>
      </c>
    </row>
    <row r="576" spans="1:14" hidden="1">
      <c r="A576" t="str">
        <f>"Norman"</f>
        <v>Norman</v>
      </c>
      <c r="B576">
        <v>0</v>
      </c>
      <c r="D576">
        <v>1</v>
      </c>
      <c r="E576">
        <v>35</v>
      </c>
      <c r="F576" s="1">
        <v>42454</v>
      </c>
      <c r="G576" s="1">
        <v>42457</v>
      </c>
      <c r="H576">
        <v>5</v>
      </c>
      <c r="I576">
        <v>52</v>
      </c>
      <c r="J576">
        <v>0</v>
      </c>
      <c r="K576">
        <v>35.282937899999993</v>
      </c>
      <c r="L576">
        <v>-97.416161599999995</v>
      </c>
      <c r="M576" s="5">
        <f>ACOS(COS(RADIANS(90-$P$2)) *COS(RADIANS(90-Table22510[[#This Row],[Latitude]])) +SIN(RADIANS(90-$P$2)) *SIN(RADIANS(90-Table22510[[#This Row],[Latitude]])) *COS(RADIANS($Q$2-Table22510[[#This Row],[Longitude]]))) *3958.756</f>
        <v>5.5822817973621444</v>
      </c>
      <c r="N576" s="5">
        <f>Table22[[#This Row],[Permit Approval Date]]-Table22[[#This Row],[Permit Submitted Date]]</f>
        <v>0</v>
      </c>
    </row>
    <row r="577" spans="1:14" hidden="1">
      <c r="A577" t="str">
        <f>"Norman"</f>
        <v>Norman</v>
      </c>
      <c r="B577">
        <v>0</v>
      </c>
      <c r="D577">
        <v>1</v>
      </c>
      <c r="E577">
        <v>35</v>
      </c>
      <c r="F577" s="1">
        <v>42467</v>
      </c>
      <c r="G577" s="1">
        <v>42473</v>
      </c>
      <c r="H577">
        <v>5</v>
      </c>
      <c r="I577">
        <v>42.5</v>
      </c>
      <c r="J577">
        <v>0</v>
      </c>
      <c r="K577">
        <v>35.102937899999993</v>
      </c>
      <c r="L577">
        <v>-97.756161599999999</v>
      </c>
      <c r="M577" s="5">
        <f>ACOS(COS(RADIANS(90-$P$2)) *COS(RADIANS(90-Table22510[[#This Row],[Latitude]])) +SIN(RADIANS(90-$P$2)) *SIN(RADIANS(90-Table22510[[#This Row],[Latitude]])) *COS(RADIANS($Q$2-Table22510[[#This Row],[Longitude]]))) *3958.756</f>
        <v>18.882438005172606</v>
      </c>
      <c r="N577" s="5">
        <f>Table22[[#This Row],[Permit Approval Date]]-Table22[[#This Row],[Permit Submitted Date]]</f>
        <v>7</v>
      </c>
    </row>
    <row r="578" spans="1:14" hidden="1">
      <c r="A578" t="str">
        <f>"Norman"</f>
        <v>Norman</v>
      </c>
      <c r="B578">
        <v>0</v>
      </c>
      <c r="C578">
        <v>1</v>
      </c>
      <c r="D578">
        <v>1</v>
      </c>
      <c r="E578">
        <v>35</v>
      </c>
      <c r="F578" s="1">
        <v>42478</v>
      </c>
      <c r="G578" s="1">
        <v>42483</v>
      </c>
      <c r="H578">
        <v>25</v>
      </c>
      <c r="I578">
        <v>197</v>
      </c>
      <c r="J578">
        <v>11</v>
      </c>
      <c r="K578">
        <v>35.352937899999993</v>
      </c>
      <c r="L578">
        <v>-97.196161599999996</v>
      </c>
      <c r="M578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578" s="5">
        <f>Table22[[#This Row],[Permit Approval Date]]-Table22[[#This Row],[Permit Submitted Date]]</f>
        <v>20</v>
      </c>
    </row>
    <row r="579" spans="1:14" hidden="1">
      <c r="A579" t="str">
        <f>"Norman"</f>
        <v>Norman</v>
      </c>
      <c r="B579">
        <v>0</v>
      </c>
      <c r="D579">
        <v>1</v>
      </c>
      <c r="E579">
        <v>35</v>
      </c>
      <c r="F579" s="1">
        <v>42506</v>
      </c>
      <c r="G579" s="1">
        <v>42506</v>
      </c>
      <c r="H579">
        <v>4</v>
      </c>
      <c r="I579">
        <v>46</v>
      </c>
      <c r="J579">
        <v>0</v>
      </c>
      <c r="K579">
        <v>36.262937899999997</v>
      </c>
      <c r="L579">
        <v>-97.766161600000004</v>
      </c>
      <c r="M579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579" s="5">
        <f>Table22[[#This Row],[Permit Approval Date]]-Table22[[#This Row],[Permit Submitted Date]]</f>
        <v>0</v>
      </c>
    </row>
    <row r="580" spans="1:14" hidden="1">
      <c r="A580" t="str">
        <f>"Norman"</f>
        <v>Norman</v>
      </c>
      <c r="B580">
        <v>0</v>
      </c>
      <c r="D580">
        <v>2</v>
      </c>
      <c r="E580">
        <v>35</v>
      </c>
      <c r="F580" s="1">
        <v>42509</v>
      </c>
      <c r="G580" s="1">
        <v>42509</v>
      </c>
      <c r="H580">
        <v>9</v>
      </c>
      <c r="I580">
        <v>66</v>
      </c>
      <c r="J580">
        <v>2</v>
      </c>
      <c r="K580">
        <v>34.992937899999994</v>
      </c>
      <c r="L580">
        <v>-97.256161599999999</v>
      </c>
      <c r="M580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580" s="5">
        <f>Table22[[#This Row],[Permit Approval Date]]-Table22[[#This Row],[Permit Submitted Date]]</f>
        <v>0</v>
      </c>
    </row>
    <row r="581" spans="1:14" hidden="1">
      <c r="A581" t="str">
        <f>"Norman"</f>
        <v>Norman</v>
      </c>
      <c r="B581">
        <v>0</v>
      </c>
      <c r="D581">
        <v>1</v>
      </c>
      <c r="E581">
        <v>35</v>
      </c>
      <c r="F581" s="1">
        <v>42513</v>
      </c>
      <c r="G581" s="1">
        <v>42513</v>
      </c>
      <c r="H581">
        <v>13</v>
      </c>
      <c r="I581">
        <v>103.5</v>
      </c>
      <c r="J581">
        <v>0</v>
      </c>
      <c r="K581">
        <v>36.052937899999996</v>
      </c>
      <c r="L581">
        <v>-97.626161600000003</v>
      </c>
      <c r="M581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581" s="5">
        <f>Table22[[#This Row],[Permit Approval Date]]-Table22[[#This Row],[Permit Submitted Date]]</f>
        <v>11</v>
      </c>
    </row>
    <row r="582" spans="1:14" hidden="1">
      <c r="A582" t="str">
        <f>"Norman"</f>
        <v>Norman</v>
      </c>
      <c r="B582">
        <v>0</v>
      </c>
      <c r="D582">
        <v>1</v>
      </c>
      <c r="E582">
        <v>35</v>
      </c>
      <c r="F582" s="1">
        <v>42522</v>
      </c>
      <c r="G582" s="1">
        <v>42527</v>
      </c>
      <c r="H582">
        <v>6</v>
      </c>
      <c r="I582">
        <v>50</v>
      </c>
      <c r="J582">
        <v>0</v>
      </c>
      <c r="K582">
        <v>34.942937899999997</v>
      </c>
      <c r="L582">
        <v>-97.196161599999996</v>
      </c>
      <c r="M582" s="5">
        <f>ACOS(COS(RADIANS(90-$P$2)) *COS(RADIANS(90-Table22510[[#This Row],[Latitude]])) +SIN(RADIANS(90-$P$2)) *SIN(RADIANS(90-Table22510[[#This Row],[Latitude]])) *COS(RADIANS($Q$2-Table22510[[#This Row],[Longitude]]))) *3958.756</f>
        <v>23.045790354780323</v>
      </c>
      <c r="N582" s="5">
        <f>Table22[[#This Row],[Permit Approval Date]]-Table22[[#This Row],[Permit Submitted Date]]</f>
        <v>10</v>
      </c>
    </row>
    <row r="583" spans="1:14" hidden="1">
      <c r="A583" t="str">
        <f>"Norman"</f>
        <v>Norman</v>
      </c>
      <c r="B583">
        <v>0</v>
      </c>
      <c r="D583">
        <v>1</v>
      </c>
      <c r="E583">
        <v>35</v>
      </c>
      <c r="F583" s="1">
        <v>42535</v>
      </c>
      <c r="G583" s="1">
        <v>42535</v>
      </c>
      <c r="H583">
        <v>15</v>
      </c>
      <c r="I583">
        <v>114.5</v>
      </c>
      <c r="J583">
        <v>2.5</v>
      </c>
      <c r="K583">
        <v>35.032937899999993</v>
      </c>
      <c r="L583">
        <v>-97.296161600000005</v>
      </c>
      <c r="M583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583" s="5">
        <f>Table22[[#This Row],[Permit Approval Date]]-Table22[[#This Row],[Permit Submitted Date]]</f>
        <v>8</v>
      </c>
    </row>
    <row r="584" spans="1:14" hidden="1">
      <c r="A584" t="str">
        <f>"Norman"</f>
        <v>Norman</v>
      </c>
      <c r="B584">
        <v>0</v>
      </c>
      <c r="D584">
        <v>1</v>
      </c>
      <c r="E584">
        <v>35</v>
      </c>
      <c r="F584" s="1">
        <v>42541</v>
      </c>
      <c r="G584" s="1">
        <v>42544</v>
      </c>
      <c r="H584">
        <v>10</v>
      </c>
      <c r="I584">
        <v>76</v>
      </c>
      <c r="J584">
        <v>3</v>
      </c>
      <c r="K584">
        <v>35.632937899999995</v>
      </c>
      <c r="L584">
        <v>-97.506161599999999</v>
      </c>
      <c r="M584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584" s="5">
        <f>Table22[[#This Row],[Permit Approval Date]]-Table22[[#This Row],[Permit Submitted Date]]</f>
        <v>10</v>
      </c>
    </row>
    <row r="585" spans="1:14" hidden="1">
      <c r="A585" t="str">
        <f>"Norman"</f>
        <v>Norman</v>
      </c>
      <c r="B585">
        <v>0</v>
      </c>
      <c r="D585">
        <v>2</v>
      </c>
      <c r="E585">
        <v>35</v>
      </c>
      <c r="F585" s="1">
        <v>42601</v>
      </c>
      <c r="G585" s="1">
        <v>42601</v>
      </c>
      <c r="H585">
        <v>13</v>
      </c>
      <c r="I585">
        <v>105.12</v>
      </c>
      <c r="J585">
        <v>0</v>
      </c>
      <c r="K585">
        <v>34.962937899999993</v>
      </c>
      <c r="L585">
        <v>-97.966161600000007</v>
      </c>
      <c r="M585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585" s="5">
        <f>Table22[[#This Row],[Permit Approval Date]]-Table22[[#This Row],[Permit Submitted Date]]</f>
        <v>9</v>
      </c>
    </row>
    <row r="586" spans="1:14" hidden="1">
      <c r="A586" t="str">
        <f>"Norman"</f>
        <v>Norman</v>
      </c>
      <c r="B586">
        <v>0</v>
      </c>
      <c r="D586">
        <v>1</v>
      </c>
      <c r="E586">
        <v>35</v>
      </c>
      <c r="F586" s="1">
        <v>42601</v>
      </c>
      <c r="G586" s="1">
        <v>42601</v>
      </c>
      <c r="H586">
        <v>11</v>
      </c>
      <c r="I586">
        <v>91.56</v>
      </c>
      <c r="J586">
        <v>0</v>
      </c>
      <c r="K586">
        <v>35.472937899999998</v>
      </c>
      <c r="L586">
        <v>-97.026161599999995</v>
      </c>
      <c r="M586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586" s="5">
        <f>Table22[[#This Row],[Permit Approval Date]]-Table22[[#This Row],[Permit Submitted Date]]</f>
        <v>2</v>
      </c>
    </row>
    <row r="587" spans="1:14" hidden="1">
      <c r="A587" t="str">
        <f>"Norman"</f>
        <v>Norman</v>
      </c>
      <c r="B587">
        <v>0</v>
      </c>
      <c r="D587">
        <v>1</v>
      </c>
      <c r="E587">
        <v>35</v>
      </c>
      <c r="F587" s="1">
        <v>42606</v>
      </c>
      <c r="G587" s="1">
        <v>42606</v>
      </c>
      <c r="H587">
        <v>8</v>
      </c>
      <c r="I587">
        <v>70</v>
      </c>
      <c r="J587">
        <v>0</v>
      </c>
      <c r="K587">
        <v>35.312937899999994</v>
      </c>
      <c r="L587">
        <v>-97.116161599999998</v>
      </c>
      <c r="M587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587" s="5">
        <f>Table22[[#This Row],[Permit Approval Date]]-Table22[[#This Row],[Permit Submitted Date]]</f>
        <v>15</v>
      </c>
    </row>
    <row r="588" spans="1:14" hidden="1">
      <c r="A588" t="str">
        <f>"Norman"</f>
        <v>Norman</v>
      </c>
      <c r="B588">
        <v>0</v>
      </c>
      <c r="D588">
        <v>2</v>
      </c>
      <c r="E588">
        <v>35</v>
      </c>
      <c r="F588" s="1">
        <v>42607</v>
      </c>
      <c r="G588" s="1">
        <v>42622</v>
      </c>
      <c r="H588">
        <v>8</v>
      </c>
      <c r="I588">
        <v>70.540000000000006</v>
      </c>
      <c r="J588">
        <v>0</v>
      </c>
      <c r="K588">
        <v>35.312937899999994</v>
      </c>
      <c r="L588">
        <v>-97.116161599999998</v>
      </c>
      <c r="M588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588" s="5">
        <f>Table22[[#This Row],[Permit Approval Date]]-Table22[[#This Row],[Permit Submitted Date]]</f>
        <v>14</v>
      </c>
    </row>
    <row r="589" spans="1:14" hidden="1">
      <c r="A589" t="str">
        <f>"Norman"</f>
        <v>Norman</v>
      </c>
      <c r="B589">
        <v>0</v>
      </c>
      <c r="D589">
        <v>1</v>
      </c>
      <c r="E589">
        <v>35</v>
      </c>
      <c r="F589" s="1">
        <v>42607</v>
      </c>
      <c r="G589" s="1">
        <v>42607</v>
      </c>
      <c r="H589">
        <v>4</v>
      </c>
      <c r="I589">
        <v>36.28</v>
      </c>
      <c r="J589">
        <v>0</v>
      </c>
      <c r="K589">
        <v>35.552937899999996</v>
      </c>
      <c r="L589">
        <v>-97.046161600000005</v>
      </c>
      <c r="M589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589" s="5">
        <f>Table22[[#This Row],[Permit Approval Date]]-Table22[[#This Row],[Permit Submitted Date]]</f>
        <v>0</v>
      </c>
    </row>
    <row r="590" spans="1:14" hidden="1">
      <c r="A590" t="str">
        <f>"Norman"</f>
        <v>Norman</v>
      </c>
      <c r="B590">
        <v>0</v>
      </c>
      <c r="D590">
        <v>1</v>
      </c>
      <c r="E590">
        <v>35</v>
      </c>
      <c r="F590" s="1">
        <v>42627</v>
      </c>
      <c r="G590" s="1">
        <v>42627</v>
      </c>
      <c r="H590">
        <v>7</v>
      </c>
      <c r="I590">
        <v>59.48</v>
      </c>
      <c r="J590">
        <v>0</v>
      </c>
      <c r="K590">
        <v>35.312937899999994</v>
      </c>
      <c r="L590">
        <v>-97.116161599999998</v>
      </c>
      <c r="M590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590" s="5">
        <f>Table22[[#This Row],[Permit Approval Date]]-Table22[[#This Row],[Permit Submitted Date]]</f>
        <v>12</v>
      </c>
    </row>
    <row r="591" spans="1:14" hidden="1">
      <c r="A591" t="str">
        <f>"Norman"</f>
        <v>Norman</v>
      </c>
      <c r="B591">
        <v>0</v>
      </c>
      <c r="D591">
        <v>1</v>
      </c>
      <c r="E591">
        <v>35</v>
      </c>
      <c r="F591" s="1">
        <v>42632</v>
      </c>
      <c r="G591" s="1">
        <v>42647</v>
      </c>
      <c r="H591">
        <v>7</v>
      </c>
      <c r="I591">
        <v>49.25</v>
      </c>
      <c r="J591">
        <v>0</v>
      </c>
      <c r="K591">
        <v>35.632937899999995</v>
      </c>
      <c r="L591">
        <v>-97.506161599999999</v>
      </c>
      <c r="M591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591" s="5">
        <f>Table22[[#This Row],[Permit Approval Date]]-Table22[[#This Row],[Permit Submitted Date]]</f>
        <v>25</v>
      </c>
    </row>
    <row r="592" spans="1:14" hidden="1">
      <c r="A592" t="str">
        <f>"Norman"</f>
        <v>Norman</v>
      </c>
      <c r="B592">
        <v>0</v>
      </c>
      <c r="D592">
        <v>1</v>
      </c>
      <c r="E592">
        <v>35</v>
      </c>
      <c r="F592" s="1">
        <v>42661</v>
      </c>
      <c r="G592" s="1">
        <v>42661</v>
      </c>
      <c r="H592">
        <v>10</v>
      </c>
      <c r="I592">
        <v>78.84</v>
      </c>
      <c r="J592">
        <v>0</v>
      </c>
      <c r="K592">
        <v>36.272937899999995</v>
      </c>
      <c r="L592">
        <v>-97.956161600000001</v>
      </c>
      <c r="M592" s="5">
        <f>ACOS(COS(RADIANS(90-$P$2)) *COS(RADIANS(90-Table22510[[#This Row],[Latitude]])) +SIN(RADIANS(90-$P$2)) *SIN(RADIANS(90-Table22510[[#This Row],[Latitude]])) *COS(RADIANS($Q$2-Table22510[[#This Row],[Longitude]]))) *3958.756</f>
        <v>79.058275666470507</v>
      </c>
      <c r="N592" s="5">
        <f>Table22[[#This Row],[Permit Approval Date]]-Table22[[#This Row],[Permit Submitted Date]]</f>
        <v>25</v>
      </c>
    </row>
    <row r="593" spans="1:14" hidden="1">
      <c r="A593" t="str">
        <f>"Norman"</f>
        <v>Norman</v>
      </c>
      <c r="B593">
        <v>0</v>
      </c>
      <c r="D593">
        <v>2</v>
      </c>
      <c r="E593">
        <v>35</v>
      </c>
      <c r="F593" s="1">
        <v>42664</v>
      </c>
      <c r="G593" s="1">
        <v>42664</v>
      </c>
      <c r="H593">
        <v>4</v>
      </c>
      <c r="I593">
        <v>29.37</v>
      </c>
      <c r="J593">
        <v>0</v>
      </c>
      <c r="K593">
        <v>35.362937899999999</v>
      </c>
      <c r="L593">
        <v>-97.116161599999998</v>
      </c>
      <c r="M593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593" s="5">
        <f>Table22[[#This Row],[Permit Approval Date]]-Table22[[#This Row],[Permit Submitted Date]]</f>
        <v>12</v>
      </c>
    </row>
    <row r="594" spans="1:14" hidden="1">
      <c r="A594" t="str">
        <f>"Norman"</f>
        <v>Norman</v>
      </c>
      <c r="B594">
        <v>0</v>
      </c>
      <c r="D594">
        <v>1</v>
      </c>
      <c r="E594">
        <v>35</v>
      </c>
      <c r="F594" s="1">
        <v>42706</v>
      </c>
      <c r="G594" s="1">
        <v>42710</v>
      </c>
      <c r="H594">
        <v>12</v>
      </c>
      <c r="I594">
        <v>89.64</v>
      </c>
      <c r="J594">
        <v>0</v>
      </c>
      <c r="K594">
        <v>35.482937899999996</v>
      </c>
      <c r="L594">
        <v>-97.206161600000001</v>
      </c>
      <c r="M594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594" s="5">
        <f>Table22[[#This Row],[Permit Approval Date]]-Table22[[#This Row],[Permit Submitted Date]]</f>
        <v>0</v>
      </c>
    </row>
    <row r="595" spans="1:14" hidden="1">
      <c r="A595" t="str">
        <f>"Norman"</f>
        <v>Norman</v>
      </c>
      <c r="B595">
        <v>0</v>
      </c>
      <c r="D595">
        <v>2</v>
      </c>
      <c r="E595">
        <v>35</v>
      </c>
      <c r="F595" s="1">
        <v>42711</v>
      </c>
      <c r="G595" s="1">
        <v>42711</v>
      </c>
      <c r="H595">
        <v>9</v>
      </c>
      <c r="I595">
        <v>56.399999999999991</v>
      </c>
      <c r="J595">
        <v>0</v>
      </c>
      <c r="K595">
        <v>34.962937899999993</v>
      </c>
      <c r="L595">
        <v>-97.966161600000007</v>
      </c>
      <c r="M595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595" s="5">
        <f>Table22[[#This Row],[Permit Approval Date]]-Table22[[#This Row],[Permit Submitted Date]]</f>
        <v>11</v>
      </c>
    </row>
    <row r="596" spans="1:14" hidden="1">
      <c r="A596" t="str">
        <f>"Norman"</f>
        <v>Norman</v>
      </c>
      <c r="B596">
        <v>0</v>
      </c>
      <c r="D596">
        <v>1</v>
      </c>
      <c r="E596">
        <v>35</v>
      </c>
      <c r="F596" s="1">
        <v>42724</v>
      </c>
      <c r="G596" s="1">
        <v>42727</v>
      </c>
      <c r="H596">
        <v>12</v>
      </c>
      <c r="I596">
        <v>66.44</v>
      </c>
      <c r="J596">
        <v>4.88</v>
      </c>
      <c r="K596">
        <v>35.482937899999996</v>
      </c>
      <c r="L596">
        <v>-97.206161600000001</v>
      </c>
      <c r="M596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596" s="5">
        <f>Table22[[#This Row],[Permit Approval Date]]-Table22[[#This Row],[Permit Submitted Date]]</f>
        <v>0</v>
      </c>
    </row>
    <row r="597" spans="1:14" hidden="1">
      <c r="A597" t="str">
        <f>"Norman"</f>
        <v>Norman</v>
      </c>
      <c r="B597">
        <v>0</v>
      </c>
      <c r="D597">
        <v>2</v>
      </c>
      <c r="E597">
        <v>35</v>
      </c>
      <c r="F597" s="1">
        <v>42754</v>
      </c>
      <c r="G597" s="1">
        <v>42754</v>
      </c>
      <c r="H597">
        <v>7</v>
      </c>
      <c r="I597">
        <v>59.5</v>
      </c>
      <c r="J597">
        <v>0</v>
      </c>
      <c r="K597">
        <v>34.992937899999994</v>
      </c>
      <c r="L597">
        <v>-97.256161599999999</v>
      </c>
      <c r="M597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597" s="5">
        <f>Table22[[#This Row],[Permit Approval Date]]-Table22[[#This Row],[Permit Submitted Date]]</f>
        <v>0</v>
      </c>
    </row>
    <row r="598" spans="1:14" hidden="1">
      <c r="A598" t="str">
        <f>"Norman"</f>
        <v>Norman</v>
      </c>
      <c r="B598">
        <v>0</v>
      </c>
      <c r="D598">
        <v>1</v>
      </c>
      <c r="E598">
        <v>35</v>
      </c>
      <c r="F598" s="1">
        <v>42787</v>
      </c>
      <c r="G598" s="1">
        <v>42787</v>
      </c>
      <c r="H598">
        <v>6</v>
      </c>
      <c r="I598">
        <v>48.64</v>
      </c>
      <c r="J598">
        <v>0</v>
      </c>
      <c r="K598">
        <v>35.422937899999994</v>
      </c>
      <c r="L598">
        <v>-97.106161600000007</v>
      </c>
      <c r="M598" s="5">
        <f>ACOS(COS(RADIANS(90-$P$2)) *COS(RADIANS(90-Table22510[[#This Row],[Latitude]])) +SIN(RADIANS(90-$P$2)) *SIN(RADIANS(90-Table22510[[#This Row],[Latitude]])) *COS(RADIANS($Q$2-Table22510[[#This Row],[Longitude]]))) *3958.756</f>
        <v>24.350899798056059</v>
      </c>
      <c r="N598" s="5">
        <f>Table22[[#This Row],[Permit Approval Date]]-Table22[[#This Row],[Permit Submitted Date]]</f>
        <v>0</v>
      </c>
    </row>
    <row r="599" spans="1:14" hidden="1">
      <c r="A599" t="str">
        <f>"Norman"</f>
        <v>Norman</v>
      </c>
      <c r="B599">
        <v>0</v>
      </c>
      <c r="D599">
        <v>1</v>
      </c>
      <c r="E599">
        <v>35</v>
      </c>
      <c r="F599" s="1">
        <v>42796</v>
      </c>
      <c r="G599" s="1">
        <v>42796</v>
      </c>
      <c r="H599">
        <v>14</v>
      </c>
      <c r="I599">
        <v>94.47</v>
      </c>
      <c r="J599">
        <v>0</v>
      </c>
      <c r="K599">
        <v>35.232937899999996</v>
      </c>
      <c r="L599">
        <v>-97.006161599999999</v>
      </c>
      <c r="M59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599" s="5">
        <f>Table22[[#This Row],[Permit Approval Date]]-Table22[[#This Row],[Permit Submitted Date]]</f>
        <v>10</v>
      </c>
    </row>
    <row r="600" spans="1:14" hidden="1">
      <c r="A600" t="str">
        <f>"Norman"</f>
        <v>Norman</v>
      </c>
      <c r="B600">
        <v>0</v>
      </c>
      <c r="D600">
        <v>1</v>
      </c>
      <c r="E600">
        <v>35</v>
      </c>
      <c r="F600" s="1">
        <v>42843</v>
      </c>
      <c r="G600" s="1">
        <v>42850</v>
      </c>
      <c r="H600">
        <v>3</v>
      </c>
      <c r="I600">
        <v>30.07</v>
      </c>
      <c r="J600">
        <v>0</v>
      </c>
      <c r="K600">
        <v>35.212937899999993</v>
      </c>
      <c r="L600">
        <v>-97.576161600000006</v>
      </c>
      <c r="M600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600" s="5">
        <f>Table22[[#This Row],[Permit Approval Date]]-Table22[[#This Row],[Permit Submitted Date]]</f>
        <v>0</v>
      </c>
    </row>
    <row r="601" spans="1:14" hidden="1">
      <c r="A601" t="str">
        <f>"Norman"</f>
        <v>Norman</v>
      </c>
      <c r="B601">
        <v>0</v>
      </c>
      <c r="D601">
        <v>1</v>
      </c>
      <c r="E601">
        <v>35</v>
      </c>
      <c r="F601" s="1">
        <v>42891</v>
      </c>
      <c r="G601" s="1">
        <v>42898</v>
      </c>
      <c r="H601">
        <v>5</v>
      </c>
      <c r="I601">
        <v>40.32</v>
      </c>
      <c r="J601">
        <v>0</v>
      </c>
      <c r="K601">
        <v>34.942937899999997</v>
      </c>
      <c r="L601">
        <v>-97.766161600000004</v>
      </c>
      <c r="M601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601" s="5">
        <f>Table22[[#This Row],[Permit Approval Date]]-Table22[[#This Row],[Permit Submitted Date]]</f>
        <v>17</v>
      </c>
    </row>
    <row r="602" spans="1:14" hidden="1">
      <c r="A602" t="str">
        <f>"Norman"</f>
        <v>Norman</v>
      </c>
      <c r="B602">
        <v>0</v>
      </c>
      <c r="D602">
        <v>1</v>
      </c>
      <c r="E602">
        <v>35</v>
      </c>
      <c r="F602" s="1">
        <v>42922</v>
      </c>
      <c r="G602" s="1">
        <v>42927</v>
      </c>
      <c r="H602">
        <v>8</v>
      </c>
      <c r="I602">
        <v>68.009999999999991</v>
      </c>
      <c r="J602">
        <v>0</v>
      </c>
      <c r="K602">
        <v>35.162937899999996</v>
      </c>
      <c r="L602">
        <v>-96.9261616</v>
      </c>
      <c r="M602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602" s="5">
        <f>Table22[[#This Row],[Permit Approval Date]]-Table22[[#This Row],[Permit Submitted Date]]</f>
        <v>0</v>
      </c>
    </row>
    <row r="603" spans="1:14" hidden="1">
      <c r="A603" t="str">
        <f>"Norman"</f>
        <v>Norman</v>
      </c>
      <c r="B603">
        <v>0</v>
      </c>
      <c r="D603">
        <v>1</v>
      </c>
      <c r="E603">
        <v>35</v>
      </c>
      <c r="F603" s="1">
        <v>42934</v>
      </c>
      <c r="G603" s="1">
        <v>42934</v>
      </c>
      <c r="H603">
        <v>6</v>
      </c>
      <c r="I603">
        <v>35.28</v>
      </c>
      <c r="J603">
        <v>0</v>
      </c>
      <c r="K603">
        <v>36.002937899999999</v>
      </c>
      <c r="L603">
        <v>-97.346161600000002</v>
      </c>
      <c r="M603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603" s="5">
        <f>Table22[[#This Row],[Permit Approval Date]]-Table22[[#This Row],[Permit Submitted Date]]</f>
        <v>20</v>
      </c>
    </row>
    <row r="604" spans="1:14">
      <c r="A604" t="str">
        <f>"Norman"</f>
        <v>Norman</v>
      </c>
      <c r="B604">
        <v>1</v>
      </c>
      <c r="C604">
        <v>1</v>
      </c>
      <c r="D604">
        <v>2</v>
      </c>
      <c r="E604">
        <v>35</v>
      </c>
      <c r="F604" s="1">
        <v>42935</v>
      </c>
      <c r="G604" s="1">
        <v>42955</v>
      </c>
      <c r="H604">
        <v>9</v>
      </c>
      <c r="I604">
        <v>57.92</v>
      </c>
      <c r="J604">
        <v>13.85</v>
      </c>
      <c r="K604">
        <v>34.693925</v>
      </c>
      <c r="L604">
        <v>-97.409213999999992</v>
      </c>
      <c r="M604" s="5">
        <f>ACOS(COS(RADIANS(90-$P$2)) *COS(RADIANS(90-Table22510[[#This Row],[Latitude]])) +SIN(RADIANS(90-$P$2)) *SIN(RADIANS(90-Table22510[[#This Row],[Latitude]])) *COS(RADIANS($Q$2-Table22510[[#This Row],[Longitude]]))) *3958.756</f>
        <v>35.449081189038786</v>
      </c>
      <c r="N604" s="5">
        <f>Table22[[#This Row],[Permit Approval Date]]-Table22[[#This Row],[Permit Submitted Date]]</f>
        <v>7</v>
      </c>
    </row>
    <row r="605" spans="1:14" hidden="1">
      <c r="A605" t="str">
        <f>"Norman"</f>
        <v>Norman</v>
      </c>
      <c r="B605">
        <v>0</v>
      </c>
      <c r="D605">
        <v>1</v>
      </c>
      <c r="E605">
        <v>35</v>
      </c>
      <c r="F605" s="1">
        <v>42965</v>
      </c>
      <c r="G605" s="1">
        <v>42972</v>
      </c>
      <c r="H605">
        <v>8</v>
      </c>
      <c r="I605">
        <v>59.610000000000014</v>
      </c>
      <c r="J605">
        <v>0</v>
      </c>
      <c r="K605">
        <v>35.482937899999996</v>
      </c>
      <c r="L605">
        <v>-97.206161600000001</v>
      </c>
      <c r="M605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605" s="5">
        <f>Table22[[#This Row],[Permit Approval Date]]-Table22[[#This Row],[Permit Submitted Date]]</f>
        <v>0</v>
      </c>
    </row>
    <row r="606" spans="1:14">
      <c r="A606" t="str">
        <f>"Norman"</f>
        <v>Norman</v>
      </c>
      <c r="B606">
        <v>1</v>
      </c>
      <c r="D606">
        <v>2</v>
      </c>
      <c r="E606">
        <v>35</v>
      </c>
      <c r="F606" s="1">
        <v>42997</v>
      </c>
      <c r="G606" s="1">
        <v>43003</v>
      </c>
      <c r="H606">
        <v>6</v>
      </c>
      <c r="I606">
        <v>65.199999999999989</v>
      </c>
      <c r="J606">
        <v>3.04</v>
      </c>
      <c r="K606">
        <v>35.243925000000004</v>
      </c>
      <c r="L606">
        <v>-97.409213999999992</v>
      </c>
      <c r="M606" s="5">
        <f>ACOS(COS(RADIANS(90-$P$2)) *COS(RADIANS(90-Table22510[[#This Row],[Latitude]])) +SIN(RADIANS(90-$P$2)) *SIN(RADIANS(90-Table22510[[#This Row],[Latitude]])) *COS(RADIANS($Q$2-Table22510[[#This Row],[Longitude]]))) *3958.756</f>
        <v>3.3613313021155715</v>
      </c>
      <c r="N606" s="5">
        <f>Table22[[#This Row],[Permit Approval Date]]-Table22[[#This Row],[Permit Submitted Date]]</f>
        <v>0</v>
      </c>
    </row>
    <row r="607" spans="1:14">
      <c r="A607" t="str">
        <f>"Norman"</f>
        <v>Norman</v>
      </c>
      <c r="B607">
        <v>1</v>
      </c>
      <c r="D607">
        <v>2</v>
      </c>
      <c r="E607">
        <v>35</v>
      </c>
      <c r="F607" s="1">
        <v>42998</v>
      </c>
      <c r="G607" s="1">
        <v>43011</v>
      </c>
      <c r="H607">
        <v>14</v>
      </c>
      <c r="I607">
        <v>106.85000000000001</v>
      </c>
      <c r="J607">
        <v>4.28</v>
      </c>
      <c r="K607">
        <v>35.272937899999995</v>
      </c>
      <c r="L607">
        <v>-96.956161600000001</v>
      </c>
      <c r="M607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607" s="5">
        <f>Table22[[#This Row],[Permit Approval Date]]-Table22[[#This Row],[Permit Submitted Date]]</f>
        <v>20</v>
      </c>
    </row>
    <row r="608" spans="1:14">
      <c r="A608" t="str">
        <f>"Norman"</f>
        <v>Norman</v>
      </c>
      <c r="B608">
        <v>1</v>
      </c>
      <c r="D608">
        <v>2</v>
      </c>
      <c r="E608">
        <v>35</v>
      </c>
      <c r="F608" s="1">
        <v>42998</v>
      </c>
      <c r="G608" s="1">
        <v>43011</v>
      </c>
      <c r="H608">
        <v>14</v>
      </c>
      <c r="I608">
        <v>106.85</v>
      </c>
      <c r="J608">
        <v>4.28</v>
      </c>
      <c r="K608">
        <v>35.272937899999995</v>
      </c>
      <c r="L608">
        <v>-96.956161600000001</v>
      </c>
      <c r="M608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608" s="5">
        <f>Table22[[#This Row],[Permit Approval Date]]-Table22[[#This Row],[Permit Submitted Date]]</f>
        <v>7</v>
      </c>
    </row>
    <row r="609" spans="1:14">
      <c r="A609" t="str">
        <f>"Norman"</f>
        <v>Norman</v>
      </c>
      <c r="B609">
        <v>1</v>
      </c>
      <c r="D609">
        <v>2</v>
      </c>
      <c r="E609">
        <v>35</v>
      </c>
      <c r="F609" s="1">
        <v>43020</v>
      </c>
      <c r="G609" s="1">
        <v>43024</v>
      </c>
      <c r="H609">
        <v>7</v>
      </c>
      <c r="I609">
        <v>87.179999999999993</v>
      </c>
      <c r="J609">
        <v>0</v>
      </c>
      <c r="K609">
        <v>35.008141999999999</v>
      </c>
      <c r="L609">
        <v>-97.06561099999999</v>
      </c>
      <c r="M609" s="5">
        <f>ACOS(COS(RADIANS(90-$P$2)) *COS(RADIANS(90-Table22510[[#This Row],[Latitude]])) +SIN(RADIANS(90-$P$2)) *SIN(RADIANS(90-Table22510[[#This Row],[Latitude]])) *COS(RADIANS($Q$2-Table22510[[#This Row],[Longitude]]))) *3958.756</f>
        <v>25.511081463528892</v>
      </c>
      <c r="N609" s="5">
        <f>Table22[[#This Row],[Permit Approval Date]]-Table22[[#This Row],[Permit Submitted Date]]</f>
        <v>12</v>
      </c>
    </row>
    <row r="610" spans="1:14">
      <c r="A610" t="str">
        <f>"Norman"</f>
        <v>Norman</v>
      </c>
      <c r="B610">
        <v>1</v>
      </c>
      <c r="D610">
        <v>2</v>
      </c>
      <c r="E610">
        <v>35</v>
      </c>
      <c r="F610" s="1">
        <v>43060</v>
      </c>
      <c r="G610" s="1">
        <v>43077</v>
      </c>
      <c r="H610">
        <v>12</v>
      </c>
      <c r="I610">
        <v>101.47</v>
      </c>
      <c r="J610">
        <v>0</v>
      </c>
      <c r="K610">
        <v>35.232937899999996</v>
      </c>
      <c r="L610">
        <v>-97.006161599999999</v>
      </c>
      <c r="M61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10" s="5">
        <f>Table22[[#This Row],[Permit Approval Date]]-Table22[[#This Row],[Permit Submitted Date]]</f>
        <v>0</v>
      </c>
    </row>
    <row r="611" spans="1:14">
      <c r="A611" t="str">
        <f>"Norman"</f>
        <v>Norman</v>
      </c>
      <c r="B611">
        <v>1</v>
      </c>
      <c r="D611">
        <v>2</v>
      </c>
      <c r="E611">
        <v>35</v>
      </c>
      <c r="F611" s="1">
        <v>43060</v>
      </c>
      <c r="G611" s="1">
        <v>43077</v>
      </c>
      <c r="H611">
        <v>12</v>
      </c>
      <c r="I611">
        <v>101.47</v>
      </c>
      <c r="J611">
        <v>0</v>
      </c>
      <c r="K611">
        <v>35.232937899999996</v>
      </c>
      <c r="L611">
        <v>-97.006161599999999</v>
      </c>
      <c r="M611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11" s="5">
        <f>Table22[[#This Row],[Permit Approval Date]]-Table22[[#This Row],[Permit Submitted Date]]</f>
        <v>22</v>
      </c>
    </row>
    <row r="612" spans="1:14" hidden="1">
      <c r="A612" t="str">
        <f>"Norman"</f>
        <v>Norman</v>
      </c>
      <c r="B612">
        <v>0</v>
      </c>
      <c r="D612">
        <v>2</v>
      </c>
      <c r="E612">
        <v>35</v>
      </c>
      <c r="F612" s="1">
        <v>43077</v>
      </c>
      <c r="G612" s="1">
        <v>43083</v>
      </c>
      <c r="H612">
        <v>8</v>
      </c>
      <c r="I612">
        <v>64.86</v>
      </c>
      <c r="J612">
        <v>0</v>
      </c>
      <c r="K612">
        <v>35.282937899999993</v>
      </c>
      <c r="L612">
        <v>-97.986161600000003</v>
      </c>
      <c r="M612" s="5">
        <f>ACOS(COS(RADIANS(90-$P$2)) *COS(RADIANS(90-Table22510[[#This Row],[Latitude]])) +SIN(RADIANS(90-$P$2)) *SIN(RADIANS(90-Table22510[[#This Row],[Latitude]])) *COS(RADIANS($Q$2-Table22510[[#This Row],[Longitude]]))) *3958.756</f>
        <v>30.905216772083463</v>
      </c>
      <c r="N612" s="5">
        <f>Table22[[#This Row],[Permit Approval Date]]-Table22[[#This Row],[Permit Submitted Date]]</f>
        <v>0</v>
      </c>
    </row>
    <row r="613" spans="1:14" hidden="1">
      <c r="A613" t="str">
        <f>"Norman"</f>
        <v>Norman</v>
      </c>
      <c r="B613">
        <v>0</v>
      </c>
      <c r="D613">
        <v>1</v>
      </c>
      <c r="E613">
        <v>35</v>
      </c>
      <c r="F613" s="1">
        <v>43091</v>
      </c>
      <c r="G613" s="1">
        <v>43108</v>
      </c>
      <c r="H613">
        <v>9</v>
      </c>
      <c r="I613">
        <v>61.699999999999996</v>
      </c>
      <c r="J613">
        <v>0</v>
      </c>
      <c r="K613">
        <v>34.992937899999994</v>
      </c>
      <c r="L613">
        <v>-97.256161599999999</v>
      </c>
      <c r="M613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613" s="5">
        <f>Table22[[#This Row],[Permit Approval Date]]-Table22[[#This Row],[Permit Submitted Date]]</f>
        <v>0</v>
      </c>
    </row>
    <row r="614" spans="1:14" hidden="1">
      <c r="A614" t="str">
        <f>"Norman"</f>
        <v>Norman</v>
      </c>
      <c r="B614">
        <v>0</v>
      </c>
      <c r="D614">
        <v>2</v>
      </c>
      <c r="E614">
        <v>35</v>
      </c>
      <c r="F614" s="1">
        <v>43091</v>
      </c>
      <c r="G614" s="1">
        <v>43091</v>
      </c>
      <c r="H614">
        <v>8</v>
      </c>
      <c r="I614">
        <v>60.45</v>
      </c>
      <c r="J614">
        <v>0</v>
      </c>
      <c r="K614">
        <v>35.082937899999997</v>
      </c>
      <c r="L614">
        <v>-97.616161599999998</v>
      </c>
      <c r="M614" s="5">
        <f>ACOS(COS(RADIANS(90-$P$2)) *COS(RADIANS(90-Table22510[[#This Row],[Latitude]])) +SIN(RADIANS(90-$P$2)) *SIN(RADIANS(90-Table22510[[#This Row],[Latitude]])) *COS(RADIANS($Q$2-Table22510[[#This Row],[Longitude]]))) *3958.756</f>
        <v>12.811370472846091</v>
      </c>
      <c r="N614" s="5">
        <f>Table22[[#This Row],[Permit Approval Date]]-Table22[[#This Row],[Permit Submitted Date]]</f>
        <v>7</v>
      </c>
    </row>
    <row r="615" spans="1:14" hidden="1">
      <c r="A615" t="str">
        <f>"Norman"</f>
        <v>Norman</v>
      </c>
      <c r="B615">
        <v>0</v>
      </c>
      <c r="D615">
        <v>1</v>
      </c>
      <c r="E615">
        <v>36</v>
      </c>
      <c r="F615" s="1">
        <v>42390</v>
      </c>
      <c r="G615" s="1">
        <v>42394</v>
      </c>
      <c r="H615">
        <v>14</v>
      </c>
      <c r="I615">
        <v>132</v>
      </c>
      <c r="J615">
        <v>0</v>
      </c>
      <c r="K615">
        <v>36.472937899999998</v>
      </c>
      <c r="L615">
        <v>-98.236161600000003</v>
      </c>
      <c r="M615" s="5">
        <f>ACOS(COS(RADIANS(90-$P$2)) *COS(RADIANS(90-Table22510[[#This Row],[Latitude]])) +SIN(RADIANS(90-$P$2)) *SIN(RADIANS(90-Table22510[[#This Row],[Latitude]])) *COS(RADIANS($Q$2-Table22510[[#This Row],[Longitude]]))) *3958.756</f>
        <v>98.068159364672084</v>
      </c>
      <c r="N615" s="5">
        <f>Table22[[#This Row],[Permit Approval Date]]-Table22[[#This Row],[Permit Submitted Date]]</f>
        <v>0</v>
      </c>
    </row>
    <row r="616" spans="1:14" hidden="1">
      <c r="A616" t="str">
        <f>"Norman"</f>
        <v>Norman</v>
      </c>
      <c r="B616">
        <v>0</v>
      </c>
      <c r="D616">
        <v>2</v>
      </c>
      <c r="E616">
        <v>36</v>
      </c>
      <c r="F616" s="1">
        <v>42390</v>
      </c>
      <c r="G616" s="1">
        <v>42390</v>
      </c>
      <c r="H616">
        <v>9</v>
      </c>
      <c r="I616">
        <v>78.5</v>
      </c>
      <c r="J616">
        <v>0</v>
      </c>
      <c r="K616">
        <v>35.432937899999999</v>
      </c>
      <c r="L616">
        <v>-96.936161600000005</v>
      </c>
      <c r="M616" s="5">
        <f>ACOS(COS(RADIANS(90-$P$2)) *COS(RADIANS(90-Table22510[[#This Row],[Latitude]])) +SIN(RADIANS(90-$P$2)) *SIN(RADIANS(90-Table22510[[#This Row],[Latitude]])) *COS(RADIANS($Q$2-Table22510[[#This Row],[Longitude]]))) *3958.756</f>
        <v>32.769714734284818</v>
      </c>
      <c r="N616" s="5">
        <f>Table22[[#This Row],[Permit Approval Date]]-Table22[[#This Row],[Permit Submitted Date]]</f>
        <v>12</v>
      </c>
    </row>
    <row r="617" spans="1:14" hidden="1">
      <c r="A617" t="str">
        <f>"Norman"</f>
        <v>Norman</v>
      </c>
      <c r="B617">
        <v>0</v>
      </c>
      <c r="D617">
        <v>1</v>
      </c>
      <c r="E617">
        <v>36</v>
      </c>
      <c r="F617" s="1">
        <v>42404</v>
      </c>
      <c r="G617" s="1">
        <v>42416</v>
      </c>
      <c r="H617">
        <v>8</v>
      </c>
      <c r="I617">
        <v>51</v>
      </c>
      <c r="J617">
        <v>0</v>
      </c>
      <c r="K617">
        <v>35.362937899999999</v>
      </c>
      <c r="L617">
        <v>-97.236161600000003</v>
      </c>
      <c r="M617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617" s="5">
        <f>Table22[[#This Row],[Permit Approval Date]]-Table22[[#This Row],[Permit Submitted Date]]</f>
        <v>0</v>
      </c>
    </row>
    <row r="618" spans="1:14" hidden="1">
      <c r="A618" t="str">
        <f>"Norman"</f>
        <v>Norman</v>
      </c>
      <c r="B618">
        <v>0</v>
      </c>
      <c r="D618">
        <v>2</v>
      </c>
      <c r="E618">
        <v>36</v>
      </c>
      <c r="F618" s="1">
        <v>42432</v>
      </c>
      <c r="G618" s="1">
        <v>42432</v>
      </c>
      <c r="H618">
        <v>8</v>
      </c>
      <c r="I618">
        <v>80</v>
      </c>
      <c r="J618">
        <v>0</v>
      </c>
      <c r="K618">
        <v>35.232937899999996</v>
      </c>
      <c r="L618">
        <v>-97.006161599999999</v>
      </c>
      <c r="M618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18" s="5">
        <f>Table22[[#This Row],[Permit Approval Date]]-Table22[[#This Row],[Permit Submitted Date]]</f>
        <v>5</v>
      </c>
    </row>
    <row r="619" spans="1:14" hidden="1">
      <c r="A619" t="str">
        <f>"Norman"</f>
        <v>Norman</v>
      </c>
      <c r="B619">
        <v>0</v>
      </c>
      <c r="D619">
        <v>2</v>
      </c>
      <c r="E619">
        <v>36</v>
      </c>
      <c r="F619" s="1">
        <v>42461</v>
      </c>
      <c r="G619" s="1">
        <v>42461</v>
      </c>
      <c r="H619">
        <v>8</v>
      </c>
      <c r="I619">
        <v>85</v>
      </c>
      <c r="J619">
        <v>0</v>
      </c>
      <c r="K619">
        <v>34.962937899999993</v>
      </c>
      <c r="L619">
        <v>-97.966161600000007</v>
      </c>
      <c r="M619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619" s="5">
        <f>Table22[[#This Row],[Permit Approval Date]]-Table22[[#This Row],[Permit Submitted Date]]</f>
        <v>0</v>
      </c>
    </row>
    <row r="620" spans="1:14" hidden="1">
      <c r="A620" t="str">
        <f>"Norman"</f>
        <v>Norman</v>
      </c>
      <c r="B620">
        <v>0</v>
      </c>
      <c r="D620">
        <v>1</v>
      </c>
      <c r="E620">
        <v>36</v>
      </c>
      <c r="F620" s="1">
        <v>42474</v>
      </c>
      <c r="G620" s="1">
        <v>42481</v>
      </c>
      <c r="H620">
        <v>6</v>
      </c>
      <c r="I620">
        <v>56.5</v>
      </c>
      <c r="J620">
        <v>0</v>
      </c>
      <c r="K620">
        <v>35.042937899999998</v>
      </c>
      <c r="L620">
        <v>-97.486161600000003</v>
      </c>
      <c r="M620" s="5">
        <f>ACOS(COS(RADIANS(90-$P$2)) *COS(RADIANS(90-Table22510[[#This Row],[Latitude]])) +SIN(RADIANS(90-$P$2)) *SIN(RADIANS(90-Table22510[[#This Row],[Latitude]])) *COS(RADIANS($Q$2-Table22510[[#This Row],[Longitude]]))) *3958.756</f>
        <v>11.490650529451814</v>
      </c>
      <c r="N620" s="5">
        <f>Table22[[#This Row],[Permit Approval Date]]-Table22[[#This Row],[Permit Submitted Date]]</f>
        <v>0</v>
      </c>
    </row>
    <row r="621" spans="1:14" hidden="1">
      <c r="A621" t="str">
        <f>"Norman"</f>
        <v>Norman</v>
      </c>
      <c r="B621">
        <v>0</v>
      </c>
      <c r="D621">
        <v>2</v>
      </c>
      <c r="E621">
        <v>36</v>
      </c>
      <c r="F621" s="1">
        <v>42499</v>
      </c>
      <c r="G621" s="1">
        <v>42499</v>
      </c>
      <c r="H621">
        <v>20</v>
      </c>
      <c r="I621">
        <v>156.5</v>
      </c>
      <c r="J621">
        <v>0</v>
      </c>
      <c r="K621">
        <v>35.232937899999996</v>
      </c>
      <c r="L621">
        <v>-97.006161599999999</v>
      </c>
      <c r="M621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21" s="5">
        <f>Table22[[#This Row],[Permit Approval Date]]-Table22[[#This Row],[Permit Submitted Date]]</f>
        <v>0</v>
      </c>
    </row>
    <row r="622" spans="1:14" hidden="1">
      <c r="A622" t="str">
        <f>"Norman"</f>
        <v>Norman</v>
      </c>
      <c r="B622">
        <v>0</v>
      </c>
      <c r="D622">
        <v>2</v>
      </c>
      <c r="E622">
        <v>36</v>
      </c>
      <c r="F622" s="1">
        <v>42514</v>
      </c>
      <c r="G622" s="1">
        <v>42515</v>
      </c>
      <c r="H622">
        <v>12</v>
      </c>
      <c r="I622">
        <v>82</v>
      </c>
      <c r="J622">
        <v>5</v>
      </c>
      <c r="K622">
        <v>35.422937899999994</v>
      </c>
      <c r="L622">
        <v>-97.106161600000007</v>
      </c>
      <c r="M622" s="5">
        <f>ACOS(COS(RADIANS(90-$P$2)) *COS(RADIANS(90-Table22510[[#This Row],[Latitude]])) +SIN(RADIANS(90-$P$2)) *SIN(RADIANS(90-Table22510[[#This Row],[Latitude]])) *COS(RADIANS($Q$2-Table22510[[#This Row],[Longitude]]))) *3958.756</f>
        <v>24.350899798056059</v>
      </c>
      <c r="N622" s="5">
        <f>Table22[[#This Row],[Permit Approval Date]]-Table22[[#This Row],[Permit Submitted Date]]</f>
        <v>0</v>
      </c>
    </row>
    <row r="623" spans="1:14" hidden="1">
      <c r="A623" t="str">
        <f>"Norman"</f>
        <v>Norman</v>
      </c>
      <c r="B623">
        <v>0</v>
      </c>
      <c r="C623">
        <v>1</v>
      </c>
      <c r="D623">
        <v>1</v>
      </c>
      <c r="E623">
        <v>36</v>
      </c>
      <c r="F623" s="1">
        <v>42521</v>
      </c>
      <c r="G623" s="1">
        <v>42531</v>
      </c>
      <c r="H623">
        <v>9</v>
      </c>
      <c r="I623">
        <v>75</v>
      </c>
      <c r="J623">
        <v>11</v>
      </c>
      <c r="K623">
        <v>36.002937899999999</v>
      </c>
      <c r="L623">
        <v>-97.346161600000002</v>
      </c>
      <c r="M623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623" s="5">
        <f>Table22[[#This Row],[Permit Approval Date]]-Table22[[#This Row],[Permit Submitted Date]]</f>
        <v>0</v>
      </c>
    </row>
    <row r="624" spans="1:14" hidden="1">
      <c r="A624" t="str">
        <f>"Norman"</f>
        <v>Norman</v>
      </c>
      <c r="B624">
        <v>0</v>
      </c>
      <c r="D624">
        <v>1</v>
      </c>
      <c r="E624">
        <v>36</v>
      </c>
      <c r="F624" s="1">
        <v>42548</v>
      </c>
      <c r="G624" s="1">
        <v>42548</v>
      </c>
      <c r="H624">
        <v>6</v>
      </c>
      <c r="I624">
        <v>46.5</v>
      </c>
      <c r="J624">
        <v>5.5</v>
      </c>
      <c r="K624">
        <v>35.232937899999996</v>
      </c>
      <c r="L624">
        <v>-97.006161599999999</v>
      </c>
      <c r="M624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24" s="5">
        <f>Table22[[#This Row],[Permit Approval Date]]-Table22[[#This Row],[Permit Submitted Date]]</f>
        <v>2</v>
      </c>
    </row>
    <row r="625" spans="1:14" hidden="1">
      <c r="A625" t="str">
        <f>"Norman"</f>
        <v>Norman</v>
      </c>
      <c r="B625">
        <v>0</v>
      </c>
      <c r="D625">
        <v>2</v>
      </c>
      <c r="E625">
        <v>36</v>
      </c>
      <c r="F625" s="1">
        <v>42571</v>
      </c>
      <c r="G625" s="1">
        <v>42578</v>
      </c>
      <c r="H625">
        <v>8</v>
      </c>
      <c r="I625">
        <v>64.5</v>
      </c>
      <c r="J625">
        <v>0</v>
      </c>
      <c r="K625">
        <v>36.052937899999996</v>
      </c>
      <c r="L625">
        <v>-97.626161600000003</v>
      </c>
      <c r="M625" s="5">
        <f>ACOS(COS(RADIANS(90-$P$2)) *COS(RADIANS(90-Table22510[[#This Row],[Latitude]])) +SIN(RADIANS(90-$P$2)) *SIN(RADIANS(90-Table22510[[#This Row],[Latitude]])) *COS(RADIANS($Q$2-Table22510[[#This Row],[Longitude]]))) *3958.756</f>
        <v>59.375341336611015</v>
      </c>
      <c r="N625" s="5">
        <f>Table22[[#This Row],[Permit Approval Date]]-Table22[[#This Row],[Permit Submitted Date]]</f>
        <v>0</v>
      </c>
    </row>
    <row r="626" spans="1:14" hidden="1">
      <c r="A626" t="str">
        <f>"Norman"</f>
        <v>Norman</v>
      </c>
      <c r="B626">
        <v>0</v>
      </c>
      <c r="D626">
        <v>2</v>
      </c>
      <c r="E626">
        <v>36</v>
      </c>
      <c r="F626" s="1">
        <v>42573</v>
      </c>
      <c r="G626" s="1">
        <v>42576</v>
      </c>
      <c r="H626">
        <v>7</v>
      </c>
      <c r="I626">
        <v>62</v>
      </c>
      <c r="J626">
        <v>0</v>
      </c>
      <c r="K626">
        <v>36.002937899999999</v>
      </c>
      <c r="L626">
        <v>-97.346161600000002</v>
      </c>
      <c r="M626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626" s="5">
        <f>Table22[[#This Row],[Permit Approval Date]]-Table22[[#This Row],[Permit Submitted Date]]</f>
        <v>14</v>
      </c>
    </row>
    <row r="627" spans="1:14" hidden="1">
      <c r="A627" t="str">
        <f>"Norman"</f>
        <v>Norman</v>
      </c>
      <c r="B627">
        <v>0</v>
      </c>
      <c r="D627">
        <v>2</v>
      </c>
      <c r="E627">
        <v>36</v>
      </c>
      <c r="F627" s="1">
        <v>42601</v>
      </c>
      <c r="G627" s="1">
        <v>42614</v>
      </c>
      <c r="H627">
        <v>20</v>
      </c>
      <c r="I627">
        <v>150.51</v>
      </c>
      <c r="J627">
        <v>0</v>
      </c>
      <c r="K627">
        <v>34.962937899999993</v>
      </c>
      <c r="L627">
        <v>-97.966161600000007</v>
      </c>
      <c r="M62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627" s="5">
        <f>Table22[[#This Row],[Permit Approval Date]]-Table22[[#This Row],[Permit Submitted Date]]</f>
        <v>15</v>
      </c>
    </row>
    <row r="628" spans="1:14" hidden="1">
      <c r="A628" t="str">
        <f>"Norman"</f>
        <v>Norman</v>
      </c>
      <c r="B628">
        <v>0</v>
      </c>
      <c r="D628">
        <v>1</v>
      </c>
      <c r="E628">
        <v>36</v>
      </c>
      <c r="F628" s="1">
        <v>42611</v>
      </c>
      <c r="G628" s="1">
        <v>42613</v>
      </c>
      <c r="H628">
        <v>8</v>
      </c>
      <c r="I628">
        <v>70</v>
      </c>
      <c r="J628">
        <v>0</v>
      </c>
      <c r="K628">
        <v>35.292937899999998</v>
      </c>
      <c r="L628">
        <v>-97.206161600000001</v>
      </c>
      <c r="M628" s="5">
        <f>ACOS(COS(RADIANS(90-$P$2)) *COS(RADIANS(90-Table22510[[#This Row],[Latitude]])) +SIN(RADIANS(90-$P$2)) *SIN(RADIANS(90-Table22510[[#This Row],[Latitude]])) *COS(RADIANS($Q$2-Table22510[[#This Row],[Longitude]]))) *3958.756</f>
        <v>14.836066501105948</v>
      </c>
      <c r="N628" s="5">
        <f>Table22[[#This Row],[Permit Approval Date]]-Table22[[#This Row],[Permit Submitted Date]]</f>
        <v>10</v>
      </c>
    </row>
    <row r="629" spans="1:14" hidden="1">
      <c r="A629" t="str">
        <f>"Norman"</f>
        <v>Norman</v>
      </c>
      <c r="B629">
        <v>0</v>
      </c>
      <c r="D629">
        <v>2</v>
      </c>
      <c r="E629">
        <v>36</v>
      </c>
      <c r="F629" s="1">
        <v>42613</v>
      </c>
      <c r="G629" s="1">
        <v>42629</v>
      </c>
      <c r="H629">
        <v>9</v>
      </c>
      <c r="I629">
        <v>72.490000000000009</v>
      </c>
      <c r="J629">
        <v>0</v>
      </c>
      <c r="K629">
        <v>35.362937899999999</v>
      </c>
      <c r="L629">
        <v>-97.236161600000003</v>
      </c>
      <c r="M629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629" s="5">
        <f>Table22[[#This Row],[Permit Approval Date]]-Table22[[#This Row],[Permit Submitted Date]]</f>
        <v>0</v>
      </c>
    </row>
    <row r="630" spans="1:14" hidden="1">
      <c r="A630" t="str">
        <f>"Norman"</f>
        <v>Norman</v>
      </c>
      <c r="B630">
        <v>0</v>
      </c>
      <c r="D630">
        <v>2</v>
      </c>
      <c r="E630">
        <v>36</v>
      </c>
      <c r="F630" s="1">
        <v>42621</v>
      </c>
      <c r="G630" s="1">
        <v>42621</v>
      </c>
      <c r="H630">
        <v>7</v>
      </c>
      <c r="I630">
        <v>68.040000000000006</v>
      </c>
      <c r="J630">
        <v>0</v>
      </c>
      <c r="K630">
        <v>36.002937899999999</v>
      </c>
      <c r="L630">
        <v>-97.346161600000002</v>
      </c>
      <c r="M630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630" s="5">
        <f>Table22[[#This Row],[Permit Approval Date]]-Table22[[#This Row],[Permit Submitted Date]]</f>
        <v>2</v>
      </c>
    </row>
    <row r="631" spans="1:14" hidden="1">
      <c r="A631" t="str">
        <f>"Norman"</f>
        <v>Norman</v>
      </c>
      <c r="B631">
        <v>0</v>
      </c>
      <c r="D631">
        <v>2</v>
      </c>
      <c r="E631">
        <v>36</v>
      </c>
      <c r="F631" s="1">
        <v>42647</v>
      </c>
      <c r="G631" s="1">
        <v>42647</v>
      </c>
      <c r="H631">
        <v>6</v>
      </c>
      <c r="I631">
        <v>57.110000000000007</v>
      </c>
      <c r="J631">
        <v>0</v>
      </c>
      <c r="K631">
        <v>35.972937899999998</v>
      </c>
      <c r="L631">
        <v>-97.626161600000003</v>
      </c>
      <c r="M631" s="5">
        <f>ACOS(COS(RADIANS(90-$P$2)) *COS(RADIANS(90-Table22510[[#This Row],[Latitude]])) +SIN(RADIANS(90-$P$2)) *SIN(RADIANS(90-Table22510[[#This Row],[Latitude]])) *COS(RADIANS($Q$2-Table22510[[#This Row],[Longitude]]))) *3958.756</f>
        <v>53.937273493267284</v>
      </c>
      <c r="N631" s="5">
        <f>Table22[[#This Row],[Permit Approval Date]]-Table22[[#This Row],[Permit Submitted Date]]</f>
        <v>9</v>
      </c>
    </row>
    <row r="632" spans="1:14" hidden="1">
      <c r="A632" t="str">
        <f>"Norman"</f>
        <v>Norman</v>
      </c>
      <c r="B632">
        <v>0</v>
      </c>
      <c r="D632">
        <v>2</v>
      </c>
      <c r="E632">
        <v>36</v>
      </c>
      <c r="F632" s="1">
        <v>42650</v>
      </c>
      <c r="G632" s="1">
        <v>42650</v>
      </c>
      <c r="H632">
        <v>9</v>
      </c>
      <c r="I632">
        <v>61.89</v>
      </c>
      <c r="J632">
        <v>0</v>
      </c>
      <c r="K632">
        <v>35.662937899999996</v>
      </c>
      <c r="L632">
        <v>-97.076161600000006</v>
      </c>
      <c r="M632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632" s="5">
        <f>Table22[[#This Row],[Permit Approval Date]]-Table22[[#This Row],[Permit Submitted Date]]</f>
        <v>0</v>
      </c>
    </row>
    <row r="633" spans="1:14" hidden="1">
      <c r="A633" t="str">
        <f>"Norman"</f>
        <v>Norman</v>
      </c>
      <c r="B633">
        <v>0</v>
      </c>
      <c r="D633">
        <v>1</v>
      </c>
      <c r="E633">
        <v>36</v>
      </c>
      <c r="F633" s="1">
        <v>42660</v>
      </c>
      <c r="G633" s="1">
        <v>42660</v>
      </c>
      <c r="H633">
        <v>8</v>
      </c>
      <c r="I633">
        <v>57.49</v>
      </c>
      <c r="J633">
        <v>0</v>
      </c>
      <c r="K633">
        <v>35.232937899999996</v>
      </c>
      <c r="L633">
        <v>-97.006161599999999</v>
      </c>
      <c r="M633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33" s="5">
        <f>Table22[[#This Row],[Permit Approval Date]]-Table22[[#This Row],[Permit Submitted Date]]</f>
        <v>12</v>
      </c>
    </row>
    <row r="634" spans="1:14" hidden="1">
      <c r="A634" t="str">
        <f>"Norman"</f>
        <v>Norman</v>
      </c>
      <c r="B634">
        <v>0</v>
      </c>
      <c r="D634">
        <v>1</v>
      </c>
      <c r="E634">
        <v>36</v>
      </c>
      <c r="F634" s="1">
        <v>42668</v>
      </c>
      <c r="G634" s="1">
        <v>42668</v>
      </c>
      <c r="H634">
        <v>9</v>
      </c>
      <c r="I634">
        <v>79.800000000000011</v>
      </c>
      <c r="J634">
        <v>0</v>
      </c>
      <c r="K634">
        <v>34.962937899999993</v>
      </c>
      <c r="L634">
        <v>-97.966161600000007</v>
      </c>
      <c r="M634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634" s="5">
        <f>Table22[[#This Row],[Permit Approval Date]]-Table22[[#This Row],[Permit Submitted Date]]</f>
        <v>0</v>
      </c>
    </row>
    <row r="635" spans="1:14" hidden="1">
      <c r="A635" t="str">
        <f>"Norman"</f>
        <v>Norman</v>
      </c>
      <c r="B635">
        <v>0</v>
      </c>
      <c r="D635">
        <v>1</v>
      </c>
      <c r="E635">
        <v>36</v>
      </c>
      <c r="F635" s="1">
        <v>42790</v>
      </c>
      <c r="G635" s="1">
        <v>42790</v>
      </c>
      <c r="H635">
        <v>8</v>
      </c>
      <c r="I635">
        <v>69.319999999999993</v>
      </c>
      <c r="J635">
        <v>0</v>
      </c>
      <c r="K635">
        <v>35.232937899999996</v>
      </c>
      <c r="L635">
        <v>-97.006161599999999</v>
      </c>
      <c r="M63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35" s="5">
        <f>Table22[[#This Row],[Permit Approval Date]]-Table22[[#This Row],[Permit Submitted Date]]</f>
        <v>12</v>
      </c>
    </row>
    <row r="636" spans="1:14" hidden="1">
      <c r="A636" t="str">
        <f>"Norman"</f>
        <v>Norman</v>
      </c>
      <c r="B636">
        <v>0</v>
      </c>
      <c r="D636">
        <v>2</v>
      </c>
      <c r="E636">
        <v>36</v>
      </c>
      <c r="F636" s="1">
        <v>42832</v>
      </c>
      <c r="G636" s="1">
        <v>42838</v>
      </c>
      <c r="H636">
        <v>6</v>
      </c>
      <c r="I636">
        <v>48.539999999999992</v>
      </c>
      <c r="J636">
        <v>0</v>
      </c>
      <c r="K636">
        <v>35.132937899999995</v>
      </c>
      <c r="L636">
        <v>-97.326161600000006</v>
      </c>
      <c r="M636" s="5">
        <f>ACOS(COS(RADIANS(90-$P$2)) *COS(RADIANS(90-Table22510[[#This Row],[Latitude]])) +SIN(RADIANS(90-$P$2)) *SIN(RADIANS(90-Table22510[[#This Row],[Latitude]])) *COS(RADIANS($Q$2-Table22510[[#This Row],[Longitude]]))) *3958.756</f>
        <v>8.4746053013923888</v>
      </c>
      <c r="N636" s="5">
        <f>Table22[[#This Row],[Permit Approval Date]]-Table22[[#This Row],[Permit Submitted Date]]</f>
        <v>0</v>
      </c>
    </row>
    <row r="637" spans="1:14" hidden="1">
      <c r="A637" t="str">
        <f>"Norman"</f>
        <v>Norman</v>
      </c>
      <c r="B637">
        <v>0</v>
      </c>
      <c r="D637">
        <v>1</v>
      </c>
      <c r="E637">
        <v>36</v>
      </c>
      <c r="F637" s="1">
        <v>42838</v>
      </c>
      <c r="G637" s="1">
        <v>42838</v>
      </c>
      <c r="H637">
        <v>13</v>
      </c>
      <c r="I637">
        <v>122.91999999999999</v>
      </c>
      <c r="J637">
        <v>0</v>
      </c>
      <c r="K637">
        <v>35.552937899999996</v>
      </c>
      <c r="L637">
        <v>-96.986161600000003</v>
      </c>
      <c r="M637" s="5">
        <f>ACOS(COS(RADIANS(90-$P$2)) *COS(RADIANS(90-Table22510[[#This Row],[Latitude]])) +SIN(RADIANS(90-$P$2)) *SIN(RADIANS(90-Table22510[[#This Row],[Latitude]])) *COS(RADIANS($Q$2-Table22510[[#This Row],[Longitude]]))) *3958.756</f>
        <v>35.316230846414051</v>
      </c>
      <c r="N637" s="5">
        <f>Table22[[#This Row],[Permit Approval Date]]-Table22[[#This Row],[Permit Submitted Date]]</f>
        <v>0</v>
      </c>
    </row>
    <row r="638" spans="1:14" hidden="1">
      <c r="A638" t="str">
        <f>"Norman"</f>
        <v>Norman</v>
      </c>
      <c r="B638">
        <v>0</v>
      </c>
      <c r="D638">
        <v>2</v>
      </c>
      <c r="E638">
        <v>36</v>
      </c>
      <c r="F638" s="1">
        <v>42851</v>
      </c>
      <c r="G638" s="1">
        <v>42851</v>
      </c>
      <c r="H638">
        <v>7</v>
      </c>
      <c r="I638">
        <v>52.870000000000005</v>
      </c>
      <c r="J638">
        <v>0</v>
      </c>
      <c r="K638">
        <v>35.472937899999998</v>
      </c>
      <c r="L638">
        <v>-97.026161599999995</v>
      </c>
      <c r="M638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638" s="5">
        <f>Table22[[#This Row],[Permit Approval Date]]-Table22[[#This Row],[Permit Submitted Date]]</f>
        <v>0</v>
      </c>
    </row>
    <row r="639" spans="1:14" hidden="1">
      <c r="A639" t="str">
        <f>"Norman"</f>
        <v>Norman</v>
      </c>
      <c r="B639">
        <v>0</v>
      </c>
      <c r="D639">
        <v>1</v>
      </c>
      <c r="E639">
        <v>36</v>
      </c>
      <c r="F639" s="1">
        <v>42852</v>
      </c>
      <c r="G639" s="1">
        <v>42852</v>
      </c>
      <c r="H639">
        <v>6</v>
      </c>
      <c r="I639">
        <v>50.89</v>
      </c>
      <c r="J639">
        <v>0</v>
      </c>
      <c r="K639">
        <v>36.292937899999998</v>
      </c>
      <c r="L639">
        <v>-97.7861616</v>
      </c>
      <c r="M639" s="5">
        <f>ACOS(COS(RADIANS(90-$P$2)) *COS(RADIANS(90-Table22510[[#This Row],[Latitude]])) +SIN(RADIANS(90-$P$2)) *SIN(RADIANS(90-Table22510[[#This Row],[Latitude]])) *COS(RADIANS($Q$2-Table22510[[#This Row],[Longitude]]))) *3958.756</f>
        <v>77.471292321758767</v>
      </c>
      <c r="N639" s="5">
        <f>Table22[[#This Row],[Permit Approval Date]]-Table22[[#This Row],[Permit Submitted Date]]</f>
        <v>17</v>
      </c>
    </row>
    <row r="640" spans="1:14" hidden="1">
      <c r="A640" t="str">
        <f>"Norman"</f>
        <v>Norman</v>
      </c>
      <c r="B640">
        <v>0</v>
      </c>
      <c r="D640">
        <v>2</v>
      </c>
      <c r="E640">
        <v>36</v>
      </c>
      <c r="F640" s="1">
        <v>42877</v>
      </c>
      <c r="G640" s="1">
        <v>42877</v>
      </c>
      <c r="H640">
        <v>9</v>
      </c>
      <c r="I640">
        <v>74.389999999999986</v>
      </c>
      <c r="J640">
        <v>0</v>
      </c>
      <c r="K640">
        <v>34.902937899999998</v>
      </c>
      <c r="L640">
        <v>-97.886161600000008</v>
      </c>
      <c r="M640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640" s="5">
        <f>Table22[[#This Row],[Permit Approval Date]]-Table22[[#This Row],[Permit Submitted Date]]</f>
        <v>7</v>
      </c>
    </row>
    <row r="641" spans="1:14" hidden="1">
      <c r="A641" t="str">
        <f>"Norman"</f>
        <v>Norman</v>
      </c>
      <c r="B641">
        <v>0</v>
      </c>
      <c r="D641">
        <v>2</v>
      </c>
      <c r="E641">
        <v>36</v>
      </c>
      <c r="F641" s="1">
        <v>42878</v>
      </c>
      <c r="G641" s="1">
        <v>42878</v>
      </c>
      <c r="H641">
        <v>6</v>
      </c>
      <c r="I641">
        <v>57.69</v>
      </c>
      <c r="J641">
        <v>0</v>
      </c>
      <c r="K641">
        <v>36.452937899999995</v>
      </c>
      <c r="L641">
        <v>-97.7861616</v>
      </c>
      <c r="M641" s="5">
        <f>ACOS(COS(RADIANS(90-$P$2)) *COS(RADIANS(90-Table22510[[#This Row],[Latitude]])) +SIN(RADIANS(90-$P$2)) *SIN(RADIANS(90-Table22510[[#This Row],[Latitude]])) *COS(RADIANS($Q$2-Table22510[[#This Row],[Longitude]]))) *3958.756</f>
        <v>88.224846694032422</v>
      </c>
      <c r="N641" s="5">
        <f>Table22[[#This Row],[Permit Approval Date]]-Table22[[#This Row],[Permit Submitted Date]]</f>
        <v>14</v>
      </c>
    </row>
    <row r="642" spans="1:14" hidden="1">
      <c r="A642" t="str">
        <f>"Norman"</f>
        <v>Norman</v>
      </c>
      <c r="B642">
        <v>0</v>
      </c>
      <c r="D642">
        <v>1</v>
      </c>
      <c r="E642">
        <v>36</v>
      </c>
      <c r="F642" s="1">
        <v>42928</v>
      </c>
      <c r="G642" s="1">
        <v>42928</v>
      </c>
      <c r="H642">
        <v>6</v>
      </c>
      <c r="I642">
        <v>46.61</v>
      </c>
      <c r="J642">
        <v>0</v>
      </c>
      <c r="K642">
        <v>35.232937899999996</v>
      </c>
      <c r="L642">
        <v>-97.006161599999999</v>
      </c>
      <c r="M64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42" s="5">
        <f>Table22[[#This Row],[Permit Approval Date]]-Table22[[#This Row],[Permit Submitted Date]]</f>
        <v>0</v>
      </c>
    </row>
    <row r="643" spans="1:14" hidden="1">
      <c r="A643" t="str">
        <f>"Norman"</f>
        <v>Norman</v>
      </c>
      <c r="B643">
        <v>0</v>
      </c>
      <c r="C643">
        <v>1</v>
      </c>
      <c r="D643">
        <v>1</v>
      </c>
      <c r="E643">
        <v>36</v>
      </c>
      <c r="F643" s="1">
        <v>42976</v>
      </c>
      <c r="G643" s="1">
        <v>42992</v>
      </c>
      <c r="H643">
        <v>20</v>
      </c>
      <c r="I643">
        <v>155.36000000000004</v>
      </c>
      <c r="J643">
        <v>10.65</v>
      </c>
      <c r="K643">
        <v>34.962937899999993</v>
      </c>
      <c r="L643">
        <v>-97.966161600000007</v>
      </c>
      <c r="M643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643" s="5">
        <f>Table22[[#This Row],[Permit Approval Date]]-Table22[[#This Row],[Permit Submitted Date]]</f>
        <v>0</v>
      </c>
    </row>
    <row r="644" spans="1:14">
      <c r="A644" t="str">
        <f>"Norman"</f>
        <v>Norman</v>
      </c>
      <c r="B644">
        <v>1</v>
      </c>
      <c r="D644">
        <v>2</v>
      </c>
      <c r="E644">
        <v>36</v>
      </c>
      <c r="F644" s="1">
        <v>43003</v>
      </c>
      <c r="G644" s="1">
        <v>43018</v>
      </c>
      <c r="H644">
        <v>8</v>
      </c>
      <c r="I644">
        <v>60.05</v>
      </c>
      <c r="J644">
        <v>0</v>
      </c>
      <c r="K644">
        <v>35.155345199999999</v>
      </c>
      <c r="L644">
        <v>-97.494357899999997</v>
      </c>
      <c r="M644" s="5">
        <f>ACOS(COS(RADIANS(90-$P$2)) *COS(RADIANS(90-Table22510[[#This Row],[Latitude]])) +SIN(RADIANS(90-$P$2)) *SIN(RADIANS(90-Table22510[[#This Row],[Latitude]])) *COS(RADIANS($Q$2-Table22510[[#This Row],[Longitude]]))) *3958.756</f>
        <v>4.4216356396630072</v>
      </c>
      <c r="N644" s="5">
        <f>Table22[[#This Row],[Permit Approval Date]]-Table22[[#This Row],[Permit Submitted Date]]</f>
        <v>4</v>
      </c>
    </row>
    <row r="645" spans="1:14">
      <c r="A645" t="str">
        <f>"Norman"</f>
        <v>Norman</v>
      </c>
      <c r="B645">
        <v>1</v>
      </c>
      <c r="D645">
        <v>2</v>
      </c>
      <c r="E645">
        <v>36</v>
      </c>
      <c r="F645" s="1">
        <v>43007</v>
      </c>
      <c r="G645" s="1">
        <v>43012</v>
      </c>
      <c r="H645">
        <v>12</v>
      </c>
      <c r="I645">
        <v>103.76</v>
      </c>
      <c r="J645">
        <v>4.5</v>
      </c>
      <c r="K645">
        <v>35.183205600000001</v>
      </c>
      <c r="L645">
        <v>-97.668782399999998</v>
      </c>
      <c r="M645" s="5">
        <f>ACOS(COS(RADIANS(90-$P$2)) *COS(RADIANS(90-Table22510[[#This Row],[Latitude]])) +SIN(RADIANS(90-$P$2)) *SIN(RADIANS(90-Table22510[[#This Row],[Latitude]])) *COS(RADIANS($Q$2-Table22510[[#This Row],[Longitude]]))) *3958.756</f>
        <v>12.643083970654461</v>
      </c>
      <c r="N645" s="5">
        <f>Table22[[#This Row],[Permit Approval Date]]-Table22[[#This Row],[Permit Submitted Date]]</f>
        <v>0</v>
      </c>
    </row>
    <row r="646" spans="1:14" hidden="1">
      <c r="A646" t="str">
        <f>"Norman"</f>
        <v>Norman</v>
      </c>
      <c r="B646">
        <v>0</v>
      </c>
      <c r="C646">
        <v>1</v>
      </c>
      <c r="D646">
        <v>1</v>
      </c>
      <c r="E646">
        <v>36</v>
      </c>
      <c r="F646" s="1">
        <v>43007</v>
      </c>
      <c r="G646" s="1">
        <v>43017</v>
      </c>
      <c r="H646">
        <v>9</v>
      </c>
      <c r="I646">
        <v>63.91</v>
      </c>
      <c r="J646">
        <v>18.350000000000001</v>
      </c>
      <c r="K646">
        <v>35.262937899999997</v>
      </c>
      <c r="L646">
        <v>-97.806161599999996</v>
      </c>
      <c r="M646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646" s="5">
        <f>Table22[[#This Row],[Permit Approval Date]]-Table22[[#This Row],[Permit Submitted Date]]</f>
        <v>8</v>
      </c>
    </row>
    <row r="647" spans="1:14" hidden="1">
      <c r="A647" t="str">
        <f>"Norman"</f>
        <v>Norman</v>
      </c>
      <c r="B647">
        <v>0</v>
      </c>
      <c r="D647">
        <v>1</v>
      </c>
      <c r="E647">
        <v>36</v>
      </c>
      <c r="F647" s="1">
        <v>43013</v>
      </c>
      <c r="G647" s="1">
        <v>43013</v>
      </c>
      <c r="H647">
        <v>15</v>
      </c>
      <c r="I647">
        <v>111.12</v>
      </c>
      <c r="J647">
        <v>0</v>
      </c>
      <c r="K647">
        <v>34.962937899999993</v>
      </c>
      <c r="L647">
        <v>-97.966161600000007</v>
      </c>
      <c r="M64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647" s="5">
        <f>Table22[[#This Row],[Permit Approval Date]]-Table22[[#This Row],[Permit Submitted Date]]</f>
        <v>9</v>
      </c>
    </row>
    <row r="648" spans="1:14">
      <c r="A648" t="str">
        <f>"Norman"</f>
        <v>Norman</v>
      </c>
      <c r="B648">
        <v>1</v>
      </c>
      <c r="D648">
        <v>2</v>
      </c>
      <c r="E648">
        <v>36</v>
      </c>
      <c r="F648" s="1">
        <v>43020</v>
      </c>
      <c r="G648" s="1">
        <v>43025</v>
      </c>
      <c r="H648">
        <v>6</v>
      </c>
      <c r="I648">
        <v>55.61</v>
      </c>
      <c r="J648">
        <v>0</v>
      </c>
      <c r="K648">
        <v>34.593924999999999</v>
      </c>
      <c r="L648">
        <v>-97.979213999999999</v>
      </c>
      <c r="M648" s="5">
        <f>ACOS(COS(RADIANS(90-$P$2)) *COS(RADIANS(90-Table22510[[#This Row],[Latitude]])) +SIN(RADIANS(90-$P$2)) *SIN(RADIANS(90-Table22510[[#This Row],[Latitude]])) *COS(RADIANS($Q$2-Table22510[[#This Row],[Longitude]]))) *3958.756</f>
        <v>51.958792222098623</v>
      </c>
      <c r="N648" s="5">
        <f>Table22[[#This Row],[Permit Approval Date]]-Table22[[#This Row],[Permit Submitted Date]]</f>
        <v>9</v>
      </c>
    </row>
    <row r="649" spans="1:14">
      <c r="A649" t="str">
        <f>"Norman"</f>
        <v>Norman</v>
      </c>
      <c r="B649">
        <v>1</v>
      </c>
      <c r="C649">
        <v>1</v>
      </c>
      <c r="D649">
        <v>2</v>
      </c>
      <c r="E649">
        <v>36</v>
      </c>
      <c r="F649" s="1">
        <v>43025</v>
      </c>
      <c r="G649" s="1">
        <v>43025</v>
      </c>
      <c r="H649">
        <v>10</v>
      </c>
      <c r="I649">
        <v>49.339999999999996</v>
      </c>
      <c r="J649">
        <v>13.620000000000001</v>
      </c>
      <c r="K649">
        <v>35.550556999999998</v>
      </c>
      <c r="L649">
        <v>-97.470181400000001</v>
      </c>
      <c r="M649" s="5">
        <f>ACOS(COS(RADIANS(90-$P$2)) *COS(RADIANS(90-Table22510[[#This Row],[Latitude]])) +SIN(RADIANS(90-$P$2)) *SIN(RADIANS(90-Table22510[[#This Row],[Latitude]])) *COS(RADIANS($Q$2-Table22510[[#This Row],[Longitude]]))) *3958.756</f>
        <v>23.838805986574858</v>
      </c>
      <c r="N649" s="5">
        <f>Table22[[#This Row],[Permit Approval Date]]-Table22[[#This Row],[Permit Submitted Date]]</f>
        <v>9</v>
      </c>
    </row>
    <row r="650" spans="1:14" hidden="1">
      <c r="A650" t="str">
        <f>"Norman"</f>
        <v>Norman</v>
      </c>
      <c r="B650">
        <v>0</v>
      </c>
      <c r="D650">
        <v>1</v>
      </c>
      <c r="E650">
        <v>36</v>
      </c>
      <c r="F650" s="1">
        <v>43073</v>
      </c>
      <c r="G650" s="1">
        <v>43083</v>
      </c>
      <c r="H650">
        <v>4</v>
      </c>
      <c r="I650">
        <v>41.96</v>
      </c>
      <c r="J650">
        <v>0</v>
      </c>
      <c r="K650">
        <v>35.092937899999995</v>
      </c>
      <c r="L650">
        <v>-97.236161600000003</v>
      </c>
      <c r="M650" s="5">
        <f>ACOS(COS(RADIANS(90-$P$2)) *COS(RADIANS(90-Table22510[[#This Row],[Latitude]])) +SIN(RADIANS(90-$P$2)) *SIN(RADIANS(90-Table22510[[#This Row],[Latitude]])) *COS(RADIANS($Q$2-Table22510[[#This Row],[Longitude]]))) *3958.756</f>
        <v>14.228947513888629</v>
      </c>
      <c r="N650" s="5">
        <f>Table22[[#This Row],[Permit Approval Date]]-Table22[[#This Row],[Permit Submitted Date]]</f>
        <v>8</v>
      </c>
    </row>
    <row r="651" spans="1:14" hidden="1">
      <c r="A651" t="str">
        <f>"Norman"</f>
        <v>Norman</v>
      </c>
      <c r="B651">
        <v>0</v>
      </c>
      <c r="D651">
        <v>2</v>
      </c>
      <c r="E651">
        <v>37</v>
      </c>
      <c r="F651" s="1">
        <v>42381</v>
      </c>
      <c r="G651" s="1">
        <v>42388</v>
      </c>
      <c r="H651">
        <v>5</v>
      </c>
      <c r="I651">
        <v>48</v>
      </c>
      <c r="J651">
        <v>0</v>
      </c>
      <c r="K651">
        <v>35.602937899999993</v>
      </c>
      <c r="L651">
        <v>-97.566161600000001</v>
      </c>
      <c r="M651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651" s="5">
        <f>Table22[[#This Row],[Permit Approval Date]]-Table22[[#This Row],[Permit Submitted Date]]</f>
        <v>2</v>
      </c>
    </row>
    <row r="652" spans="1:14" hidden="1">
      <c r="A652" t="str">
        <f>"Norman"</f>
        <v>Norman</v>
      </c>
      <c r="B652">
        <v>0</v>
      </c>
      <c r="D652">
        <v>2</v>
      </c>
      <c r="E652">
        <v>37</v>
      </c>
      <c r="F652" s="1">
        <v>42403</v>
      </c>
      <c r="G652" s="1">
        <v>42408</v>
      </c>
      <c r="H652">
        <v>10</v>
      </c>
      <c r="I652">
        <v>80</v>
      </c>
      <c r="J652">
        <v>0</v>
      </c>
      <c r="K652">
        <v>35.602937899999993</v>
      </c>
      <c r="L652">
        <v>-97.686161600000005</v>
      </c>
      <c r="M652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652" s="5">
        <f>Table22[[#This Row],[Permit Approval Date]]-Table22[[#This Row],[Permit Submitted Date]]</f>
        <v>9</v>
      </c>
    </row>
    <row r="653" spans="1:14" hidden="1">
      <c r="A653" t="str">
        <f>"Norman"</f>
        <v>Norman</v>
      </c>
      <c r="B653">
        <v>0</v>
      </c>
      <c r="D653">
        <v>2</v>
      </c>
      <c r="E653">
        <v>37</v>
      </c>
      <c r="F653" s="1">
        <v>42461</v>
      </c>
      <c r="G653" s="1">
        <v>42465</v>
      </c>
      <c r="H653">
        <v>13</v>
      </c>
      <c r="I653">
        <v>87</v>
      </c>
      <c r="J653">
        <v>0</v>
      </c>
      <c r="K653">
        <v>35.242937899999994</v>
      </c>
      <c r="L653">
        <v>-97.266161600000004</v>
      </c>
      <c r="M653" s="5">
        <f>ACOS(COS(RADIANS(90-$P$2)) *COS(RADIANS(90-Table22510[[#This Row],[Latitude]])) +SIN(RADIANS(90-$P$2)) *SIN(RADIANS(90-Table22510[[#This Row],[Latitude]])) *COS(RADIANS($Q$2-Table22510[[#This Row],[Longitude]]))) *3958.756</f>
        <v>10.49913770014671</v>
      </c>
      <c r="N653" s="5">
        <f>Table22[[#This Row],[Permit Approval Date]]-Table22[[#This Row],[Permit Submitted Date]]</f>
        <v>0</v>
      </c>
    </row>
    <row r="654" spans="1:14" hidden="1">
      <c r="A654" t="str">
        <f>"Norman"</f>
        <v>Norman</v>
      </c>
      <c r="B654">
        <v>0</v>
      </c>
      <c r="D654">
        <v>1</v>
      </c>
      <c r="E654">
        <v>37</v>
      </c>
      <c r="F654" s="1">
        <v>42534</v>
      </c>
      <c r="G654" s="1">
        <v>42541</v>
      </c>
      <c r="H654">
        <v>18</v>
      </c>
      <c r="I654">
        <v>139.5</v>
      </c>
      <c r="J654">
        <v>0</v>
      </c>
      <c r="K654">
        <v>36.002937899999999</v>
      </c>
      <c r="L654">
        <v>-97.346161600000002</v>
      </c>
      <c r="M654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654" s="5">
        <f>Table22[[#This Row],[Permit Approval Date]]-Table22[[#This Row],[Permit Submitted Date]]</f>
        <v>8</v>
      </c>
    </row>
    <row r="655" spans="1:14" hidden="1">
      <c r="A655" t="str">
        <f>"Norman"</f>
        <v>Norman</v>
      </c>
      <c r="B655">
        <v>0</v>
      </c>
      <c r="D655">
        <v>2</v>
      </c>
      <c r="E655">
        <v>37</v>
      </c>
      <c r="F655" s="1">
        <v>42541</v>
      </c>
      <c r="G655" s="1">
        <v>42541</v>
      </c>
      <c r="H655">
        <v>13</v>
      </c>
      <c r="I655">
        <v>104</v>
      </c>
      <c r="J655">
        <v>0</v>
      </c>
      <c r="K655">
        <v>35.102937899999993</v>
      </c>
      <c r="L655">
        <v>-97.276161599999995</v>
      </c>
      <c r="M655" s="5">
        <f>ACOS(COS(RADIANS(90-$P$2)) *COS(RADIANS(90-Table22510[[#This Row],[Latitude]])) +SIN(RADIANS(90-$P$2)) *SIN(RADIANS(90-Table22510[[#This Row],[Latitude]])) *COS(RADIANS($Q$2-Table22510[[#This Row],[Longitude]]))) *3958.756</f>
        <v>11.979075684087395</v>
      </c>
      <c r="N655" s="5">
        <f>Table22[[#This Row],[Permit Approval Date]]-Table22[[#This Row],[Permit Submitted Date]]</f>
        <v>9</v>
      </c>
    </row>
    <row r="656" spans="1:14" hidden="1">
      <c r="A656" t="str">
        <f>"Norman"</f>
        <v>Norman</v>
      </c>
      <c r="B656">
        <v>0</v>
      </c>
      <c r="D656">
        <v>1</v>
      </c>
      <c r="E656">
        <v>37</v>
      </c>
      <c r="F656" s="1">
        <v>42556</v>
      </c>
      <c r="G656" s="1">
        <v>42556</v>
      </c>
      <c r="H656">
        <v>5</v>
      </c>
      <c r="I656">
        <v>40</v>
      </c>
      <c r="J656">
        <v>0</v>
      </c>
      <c r="K656">
        <v>35.422937899999994</v>
      </c>
      <c r="L656">
        <v>-97.106161600000007</v>
      </c>
      <c r="M656" s="5">
        <f>ACOS(COS(RADIANS(90-$P$2)) *COS(RADIANS(90-Table22510[[#This Row],[Latitude]])) +SIN(RADIANS(90-$P$2)) *SIN(RADIANS(90-Table22510[[#This Row],[Latitude]])) *COS(RADIANS($Q$2-Table22510[[#This Row],[Longitude]]))) *3958.756</f>
        <v>24.350899798056059</v>
      </c>
      <c r="N656" s="5">
        <f>Table22[[#This Row],[Permit Approval Date]]-Table22[[#This Row],[Permit Submitted Date]]</f>
        <v>9</v>
      </c>
    </row>
    <row r="657" spans="1:14" hidden="1">
      <c r="A657" t="str">
        <f>"Norman"</f>
        <v>Norman</v>
      </c>
      <c r="B657">
        <v>0</v>
      </c>
      <c r="D657">
        <v>1</v>
      </c>
      <c r="E657">
        <v>37</v>
      </c>
      <c r="F657" s="1">
        <v>42641</v>
      </c>
      <c r="G657" s="1">
        <v>42643</v>
      </c>
      <c r="H657">
        <v>12</v>
      </c>
      <c r="I657">
        <v>80.329999999999984</v>
      </c>
      <c r="J657">
        <v>0</v>
      </c>
      <c r="K657">
        <v>35.222937899999998</v>
      </c>
      <c r="L657">
        <v>-97.486161600000003</v>
      </c>
      <c r="M657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657" s="5">
        <f>Table22[[#This Row],[Permit Approval Date]]-Table22[[#This Row],[Permit Submitted Date]]</f>
        <v>0</v>
      </c>
    </row>
    <row r="658" spans="1:14" hidden="1">
      <c r="A658" t="str">
        <f>"Norman"</f>
        <v>Norman</v>
      </c>
      <c r="B658">
        <v>0</v>
      </c>
      <c r="C658">
        <v>1</v>
      </c>
      <c r="D658">
        <v>2</v>
      </c>
      <c r="E658">
        <v>37</v>
      </c>
      <c r="F658" s="1">
        <v>42647</v>
      </c>
      <c r="G658" s="1">
        <v>42654</v>
      </c>
      <c r="H658">
        <v>4</v>
      </c>
      <c r="I658">
        <v>28.56</v>
      </c>
      <c r="J658">
        <v>11.02</v>
      </c>
      <c r="K658">
        <v>36.292937899999998</v>
      </c>
      <c r="L658">
        <v>-97.566161600000001</v>
      </c>
      <c r="M658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658" s="5">
        <f>Table22[[#This Row],[Permit Approval Date]]-Table22[[#This Row],[Permit Submitted Date]]</f>
        <v>0</v>
      </c>
    </row>
    <row r="659" spans="1:14" hidden="1">
      <c r="A659" t="str">
        <f>"Norman"</f>
        <v>Norman</v>
      </c>
      <c r="B659">
        <v>0</v>
      </c>
      <c r="D659">
        <v>1</v>
      </c>
      <c r="E659">
        <v>37</v>
      </c>
      <c r="F659" s="1">
        <v>42915</v>
      </c>
      <c r="G659" s="1">
        <v>42927</v>
      </c>
      <c r="H659">
        <v>6</v>
      </c>
      <c r="I659">
        <v>53.13</v>
      </c>
      <c r="J659">
        <v>0</v>
      </c>
      <c r="K659">
        <v>35.162937899999996</v>
      </c>
      <c r="L659">
        <v>-96.9261616</v>
      </c>
      <c r="M659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659" s="5">
        <f>Table22[[#This Row],[Permit Approval Date]]-Table22[[#This Row],[Permit Submitted Date]]</f>
        <v>8</v>
      </c>
    </row>
    <row r="660" spans="1:14" hidden="1">
      <c r="A660" t="str">
        <f>"Norman"</f>
        <v>Norman</v>
      </c>
      <c r="B660">
        <v>0</v>
      </c>
      <c r="D660">
        <v>1</v>
      </c>
      <c r="E660">
        <v>37</v>
      </c>
      <c r="F660" s="1">
        <v>42928</v>
      </c>
      <c r="G660" s="1">
        <v>42941</v>
      </c>
      <c r="H660">
        <v>6</v>
      </c>
      <c r="I660">
        <v>54.42</v>
      </c>
      <c r="J660">
        <v>0</v>
      </c>
      <c r="K660">
        <v>35.232937899999996</v>
      </c>
      <c r="L660">
        <v>-97.006161599999999</v>
      </c>
      <c r="M66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60" s="5">
        <f>Table22[[#This Row],[Permit Approval Date]]-Table22[[#This Row],[Permit Submitted Date]]</f>
        <v>11</v>
      </c>
    </row>
    <row r="661" spans="1:14" hidden="1">
      <c r="A661" t="str">
        <f>"Norman"</f>
        <v>Norman</v>
      </c>
      <c r="B661">
        <v>0</v>
      </c>
      <c r="D661">
        <v>1</v>
      </c>
      <c r="E661">
        <v>37</v>
      </c>
      <c r="F661" s="1">
        <v>42934</v>
      </c>
      <c r="G661" s="1">
        <v>42934</v>
      </c>
      <c r="H661">
        <v>10</v>
      </c>
      <c r="I661">
        <v>59.41</v>
      </c>
      <c r="J661">
        <v>6.58</v>
      </c>
      <c r="K661">
        <v>34.902937899999998</v>
      </c>
      <c r="L661">
        <v>-97.886161600000008</v>
      </c>
      <c r="M661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661" s="5">
        <f>Table22[[#This Row],[Permit Approval Date]]-Table22[[#This Row],[Permit Submitted Date]]</f>
        <v>0</v>
      </c>
    </row>
    <row r="662" spans="1:14" hidden="1">
      <c r="A662" t="str">
        <f>"Norman"</f>
        <v>Norman</v>
      </c>
      <c r="B662">
        <v>0</v>
      </c>
      <c r="D662">
        <v>1</v>
      </c>
      <c r="E662">
        <v>37</v>
      </c>
      <c r="F662" s="1">
        <v>42954</v>
      </c>
      <c r="G662" s="1">
        <v>42957</v>
      </c>
      <c r="H662">
        <v>6</v>
      </c>
      <c r="I662">
        <v>49.98</v>
      </c>
      <c r="J662">
        <v>0</v>
      </c>
      <c r="K662">
        <v>34.982937899999996</v>
      </c>
      <c r="L662">
        <v>-97.396161599999999</v>
      </c>
      <c r="M662" s="5">
        <f>ACOS(COS(RADIANS(90-$P$2)) *COS(RADIANS(90-Table22510[[#This Row],[Latitude]])) +SIN(RADIANS(90-$P$2)) *SIN(RADIANS(90-Table22510[[#This Row],[Latitude]])) *COS(RADIANS($Q$2-Table22510[[#This Row],[Longitude]]))) *3958.756</f>
        <v>15.67853663998685</v>
      </c>
      <c r="N662" s="5">
        <f>Table22[[#This Row],[Permit Approval Date]]-Table22[[#This Row],[Permit Submitted Date]]</f>
        <v>0</v>
      </c>
    </row>
    <row r="663" spans="1:14" hidden="1">
      <c r="A663" t="str">
        <f>"Norman"</f>
        <v>Norman</v>
      </c>
      <c r="B663">
        <v>0</v>
      </c>
      <c r="D663">
        <v>1</v>
      </c>
      <c r="E663">
        <v>37</v>
      </c>
      <c r="F663" s="1">
        <v>42963</v>
      </c>
      <c r="G663" s="1">
        <v>42979</v>
      </c>
      <c r="H663">
        <v>8</v>
      </c>
      <c r="I663">
        <v>70.73</v>
      </c>
      <c r="J663">
        <v>0</v>
      </c>
      <c r="K663">
        <v>35.482937899999996</v>
      </c>
      <c r="L663">
        <v>-97.206161600000001</v>
      </c>
      <c r="M663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663" s="5">
        <f>Table22[[#This Row],[Permit Approval Date]]-Table22[[#This Row],[Permit Submitted Date]]</f>
        <v>0</v>
      </c>
    </row>
    <row r="664" spans="1:14">
      <c r="A664" t="str">
        <f>"Norman"</f>
        <v>Norman</v>
      </c>
      <c r="B664">
        <v>1</v>
      </c>
      <c r="C664">
        <v>1</v>
      </c>
      <c r="D664">
        <v>2</v>
      </c>
      <c r="E664">
        <v>37</v>
      </c>
      <c r="F664" s="1">
        <v>42971</v>
      </c>
      <c r="G664" s="1">
        <v>42977</v>
      </c>
      <c r="H664">
        <v>13</v>
      </c>
      <c r="I664">
        <v>98.96</v>
      </c>
      <c r="J664">
        <v>11.25</v>
      </c>
      <c r="K664">
        <v>35.241928299999998</v>
      </c>
      <c r="L664">
        <v>-97.456524599999995</v>
      </c>
      <c r="M664" s="5">
        <f>ACOS(COS(RADIANS(90-$P$2)) *COS(RADIANS(90-Table22510[[#This Row],[Latitude]])) +SIN(RADIANS(90-$P$2)) *SIN(RADIANS(90-Table22510[[#This Row],[Latitude]])) *COS(RADIANS($Q$2-Table22510[[#This Row],[Longitude]]))) *3958.756</f>
        <v>2.5399373406103414</v>
      </c>
      <c r="N664" s="5">
        <f>Table22[[#This Row],[Permit Approval Date]]-Table22[[#This Row],[Permit Submitted Date]]</f>
        <v>0</v>
      </c>
    </row>
    <row r="665" spans="1:14">
      <c r="A665" t="str">
        <f>"Norman"</f>
        <v>Norman</v>
      </c>
      <c r="B665">
        <v>1</v>
      </c>
      <c r="D665">
        <v>2</v>
      </c>
      <c r="E665">
        <v>37</v>
      </c>
      <c r="F665" s="1">
        <v>43025</v>
      </c>
      <c r="G665" s="1">
        <v>43038</v>
      </c>
      <c r="H665">
        <v>12</v>
      </c>
      <c r="I665">
        <v>113.08</v>
      </c>
      <c r="J665">
        <v>0</v>
      </c>
      <c r="K665">
        <v>34.988142000000003</v>
      </c>
      <c r="L665">
        <v>-97.275610999999998</v>
      </c>
      <c r="M665" s="5">
        <f>ACOS(COS(RADIANS(90-$P$2)) *COS(RADIANS(90-Table22510[[#This Row],[Latitude]])) +SIN(RADIANS(90-$P$2)) *SIN(RADIANS(90-Table22510[[#This Row],[Latitude]])) *COS(RADIANS($Q$2-Table22510[[#This Row],[Longitude]]))) *3958.756</f>
        <v>17.893484581304001</v>
      </c>
      <c r="N665" s="5">
        <f>Table22[[#This Row],[Permit Approval Date]]-Table22[[#This Row],[Permit Submitted Date]]</f>
        <v>0</v>
      </c>
    </row>
    <row r="666" spans="1:14">
      <c r="A666" t="str">
        <f>"Norman"</f>
        <v>Norman</v>
      </c>
      <c r="B666">
        <v>1</v>
      </c>
      <c r="D666">
        <v>2</v>
      </c>
      <c r="E666">
        <v>37</v>
      </c>
      <c r="F666" s="1">
        <v>43026</v>
      </c>
      <c r="G666" s="1">
        <v>43033</v>
      </c>
      <c r="H666">
        <v>5</v>
      </c>
      <c r="I666">
        <v>43.519999999999996</v>
      </c>
      <c r="J666">
        <v>1.98</v>
      </c>
      <c r="K666">
        <v>35.203924999999998</v>
      </c>
      <c r="L666">
        <v>-97.459214000000003</v>
      </c>
      <c r="M666" s="5">
        <f>ACOS(COS(RADIANS(90-$P$2)) *COS(RADIANS(90-Table22510[[#This Row],[Latitude]])) +SIN(RADIANS(90-$P$2)) *SIN(RADIANS(90-Table22510[[#This Row],[Latitude]])) *COS(RADIANS($Q$2-Table22510[[#This Row],[Longitude]]))) *3958.756</f>
        <v>0.72632740937908113</v>
      </c>
      <c r="N666" s="5">
        <f>Table22[[#This Row],[Permit Approval Date]]-Table22[[#This Row],[Permit Submitted Date]]</f>
        <v>11</v>
      </c>
    </row>
    <row r="667" spans="1:14">
      <c r="A667" t="str">
        <f>"Norman"</f>
        <v>Norman</v>
      </c>
      <c r="B667">
        <v>1</v>
      </c>
      <c r="D667">
        <v>2</v>
      </c>
      <c r="E667">
        <v>37</v>
      </c>
      <c r="F667" s="1">
        <v>43090</v>
      </c>
      <c r="G667" s="1">
        <v>43098</v>
      </c>
      <c r="H667">
        <v>8</v>
      </c>
      <c r="I667">
        <v>75.069999999999993</v>
      </c>
      <c r="J667">
        <v>0</v>
      </c>
      <c r="K667">
        <v>35.162937899999996</v>
      </c>
      <c r="L667">
        <v>-96.9261616</v>
      </c>
      <c r="M667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667" s="5">
        <f>Table22[[#This Row],[Permit Approval Date]]-Table22[[#This Row],[Permit Submitted Date]]</f>
        <v>0</v>
      </c>
    </row>
    <row r="668" spans="1:14" hidden="1">
      <c r="A668" t="str">
        <f>"Norman"</f>
        <v>Norman</v>
      </c>
      <c r="B668">
        <v>0</v>
      </c>
      <c r="D668">
        <v>2</v>
      </c>
      <c r="E668">
        <v>38</v>
      </c>
      <c r="F668" s="1">
        <v>42395</v>
      </c>
      <c r="G668" s="1">
        <v>42402</v>
      </c>
      <c r="H668">
        <v>12</v>
      </c>
      <c r="I668">
        <v>109</v>
      </c>
      <c r="J668">
        <v>0</v>
      </c>
      <c r="K668">
        <v>35.602937899999993</v>
      </c>
      <c r="L668">
        <v>-97.686161600000005</v>
      </c>
      <c r="M668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668" s="5">
        <f>Table22[[#This Row],[Permit Approval Date]]-Table22[[#This Row],[Permit Submitted Date]]</f>
        <v>0</v>
      </c>
    </row>
    <row r="669" spans="1:14" hidden="1">
      <c r="A669" t="str">
        <f>"Norman"</f>
        <v>Norman</v>
      </c>
      <c r="B669">
        <v>0</v>
      </c>
      <c r="D669">
        <v>1</v>
      </c>
      <c r="E669">
        <v>38</v>
      </c>
      <c r="F669" s="1">
        <v>42408</v>
      </c>
      <c r="G669" s="1">
        <v>42411</v>
      </c>
      <c r="H669">
        <v>8</v>
      </c>
      <c r="I669">
        <v>82.5</v>
      </c>
      <c r="J669">
        <v>0</v>
      </c>
      <c r="K669">
        <v>36.002937899999999</v>
      </c>
      <c r="L669">
        <v>-97.346161600000002</v>
      </c>
      <c r="M669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669" s="5">
        <f>Table22[[#This Row],[Permit Approval Date]]-Table22[[#This Row],[Permit Submitted Date]]</f>
        <v>7</v>
      </c>
    </row>
    <row r="670" spans="1:14" hidden="1">
      <c r="A670" t="str">
        <f>"Norman"</f>
        <v>Norman</v>
      </c>
      <c r="B670">
        <v>0</v>
      </c>
      <c r="D670">
        <v>1</v>
      </c>
      <c r="E670">
        <v>38</v>
      </c>
      <c r="F670" s="1">
        <v>42487</v>
      </c>
      <c r="G670" s="1">
        <v>42487</v>
      </c>
      <c r="H670">
        <v>8</v>
      </c>
      <c r="I670">
        <v>66</v>
      </c>
      <c r="J670">
        <v>0</v>
      </c>
      <c r="K670">
        <v>36.262937899999997</v>
      </c>
      <c r="L670">
        <v>-97.766161600000004</v>
      </c>
      <c r="M670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670" s="5">
        <f>Table22[[#This Row],[Permit Approval Date]]-Table22[[#This Row],[Permit Submitted Date]]</f>
        <v>4</v>
      </c>
    </row>
    <row r="671" spans="1:14" hidden="1">
      <c r="A671" t="str">
        <f>"Norman"</f>
        <v>Norman</v>
      </c>
      <c r="B671">
        <v>0</v>
      </c>
      <c r="D671">
        <v>1</v>
      </c>
      <c r="E671">
        <v>38</v>
      </c>
      <c r="F671" s="1">
        <v>42501</v>
      </c>
      <c r="G671" s="1">
        <v>42501</v>
      </c>
      <c r="H671">
        <v>5</v>
      </c>
      <c r="I671">
        <v>38</v>
      </c>
      <c r="J671">
        <v>0</v>
      </c>
      <c r="K671">
        <v>34.902937899999998</v>
      </c>
      <c r="L671">
        <v>-97.886161600000008</v>
      </c>
      <c r="M671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671" s="5">
        <f>Table22[[#This Row],[Permit Approval Date]]-Table22[[#This Row],[Permit Submitted Date]]</f>
        <v>4</v>
      </c>
    </row>
    <row r="672" spans="1:14" hidden="1">
      <c r="A672" t="str">
        <f>"Norman"</f>
        <v>Norman</v>
      </c>
      <c r="B672">
        <v>0</v>
      </c>
      <c r="D672">
        <v>2</v>
      </c>
      <c r="E672">
        <v>38</v>
      </c>
      <c r="F672" s="1">
        <v>42598</v>
      </c>
      <c r="G672" s="1">
        <v>42606</v>
      </c>
      <c r="H672">
        <v>5</v>
      </c>
      <c r="I672">
        <v>41</v>
      </c>
      <c r="J672">
        <v>0</v>
      </c>
      <c r="K672">
        <v>35.602937899999993</v>
      </c>
      <c r="L672">
        <v>-97.686161600000005</v>
      </c>
      <c r="M672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672" s="5">
        <f>Table22[[#This Row],[Permit Approval Date]]-Table22[[#This Row],[Permit Submitted Date]]</f>
        <v>0</v>
      </c>
    </row>
    <row r="673" spans="1:14" hidden="1">
      <c r="A673" t="str">
        <f>"Norman"</f>
        <v>Norman</v>
      </c>
      <c r="B673">
        <v>0</v>
      </c>
      <c r="D673">
        <v>1</v>
      </c>
      <c r="E673">
        <v>38</v>
      </c>
      <c r="F673" s="1">
        <v>42620</v>
      </c>
      <c r="G673" s="1">
        <v>42620</v>
      </c>
      <c r="H673">
        <v>4</v>
      </c>
      <c r="I673">
        <v>40.68</v>
      </c>
      <c r="J673">
        <v>0</v>
      </c>
      <c r="K673">
        <v>35.962937899999993</v>
      </c>
      <c r="L673">
        <v>-97.996161600000008</v>
      </c>
      <c r="M673" s="5">
        <f>ACOS(COS(RADIANS(90-$P$2)) *COS(RADIANS(90-Table22510[[#This Row],[Latitude]])) +SIN(RADIANS(90-$P$2)) *SIN(RADIANS(90-Table22510[[#This Row],[Latitude]])) *COS(RADIANS($Q$2-Table22510[[#This Row],[Longitude]]))) *3958.756</f>
        <v>60.730642195614529</v>
      </c>
      <c r="N673" s="5">
        <f>Table22[[#This Row],[Permit Approval Date]]-Table22[[#This Row],[Permit Submitted Date]]</f>
        <v>3</v>
      </c>
    </row>
    <row r="674" spans="1:14" hidden="1">
      <c r="A674" t="str">
        <f>"Norman"</f>
        <v>Norman</v>
      </c>
      <c r="B674">
        <v>0</v>
      </c>
      <c r="D674">
        <v>1</v>
      </c>
      <c r="E674">
        <v>38</v>
      </c>
      <c r="F674" s="1">
        <v>42688</v>
      </c>
      <c r="G674" s="1">
        <v>42692</v>
      </c>
      <c r="H674">
        <v>15</v>
      </c>
      <c r="I674">
        <v>128.52000000000001</v>
      </c>
      <c r="J674">
        <v>0</v>
      </c>
      <c r="K674">
        <v>35.232937899999996</v>
      </c>
      <c r="L674">
        <v>-97.006161599999999</v>
      </c>
      <c r="M674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74" s="5">
        <f>Table22[[#This Row],[Permit Approval Date]]-Table22[[#This Row],[Permit Submitted Date]]</f>
        <v>3</v>
      </c>
    </row>
    <row r="675" spans="1:14" hidden="1">
      <c r="A675" t="str">
        <f>"Norman"</f>
        <v>Norman</v>
      </c>
      <c r="B675">
        <v>0</v>
      </c>
      <c r="D675">
        <v>1</v>
      </c>
      <c r="E675">
        <v>38</v>
      </c>
      <c r="F675" s="1">
        <v>42781</v>
      </c>
      <c r="G675" s="1">
        <v>42781</v>
      </c>
      <c r="H675">
        <v>7</v>
      </c>
      <c r="I675">
        <v>52.89</v>
      </c>
      <c r="J675">
        <v>0</v>
      </c>
      <c r="K675">
        <v>34.992937899999994</v>
      </c>
      <c r="L675">
        <v>-97.256161599999999</v>
      </c>
      <c r="M675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675" s="5">
        <f>Table22[[#This Row],[Permit Approval Date]]-Table22[[#This Row],[Permit Submitted Date]]</f>
        <v>7</v>
      </c>
    </row>
    <row r="676" spans="1:14" hidden="1">
      <c r="A676" t="str">
        <f>"Norman"</f>
        <v>Norman</v>
      </c>
      <c r="B676">
        <v>0</v>
      </c>
      <c r="D676">
        <v>1</v>
      </c>
      <c r="E676">
        <v>38</v>
      </c>
      <c r="F676" s="1">
        <v>42811</v>
      </c>
      <c r="G676" s="1">
        <v>42811</v>
      </c>
      <c r="H676">
        <v>8</v>
      </c>
      <c r="I676">
        <v>46.53</v>
      </c>
      <c r="J676">
        <v>0</v>
      </c>
      <c r="K676">
        <v>35.552937899999996</v>
      </c>
      <c r="L676">
        <v>-97.046161600000005</v>
      </c>
      <c r="M676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676" s="5">
        <f>Table22[[#This Row],[Permit Approval Date]]-Table22[[#This Row],[Permit Submitted Date]]</f>
        <v>5</v>
      </c>
    </row>
    <row r="677" spans="1:14" hidden="1">
      <c r="A677" t="str">
        <f>"Norman"</f>
        <v>Norman</v>
      </c>
      <c r="B677">
        <v>0</v>
      </c>
      <c r="D677">
        <v>1</v>
      </c>
      <c r="E677">
        <v>38</v>
      </c>
      <c r="F677" s="1">
        <v>42817</v>
      </c>
      <c r="G677" s="1">
        <v>42822</v>
      </c>
      <c r="H677">
        <v>10</v>
      </c>
      <c r="I677">
        <v>80.13</v>
      </c>
      <c r="J677">
        <v>0</v>
      </c>
      <c r="K677">
        <v>35.482937899999996</v>
      </c>
      <c r="L677">
        <v>-97.206161600000001</v>
      </c>
      <c r="M677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677" s="5">
        <f>Table22[[#This Row],[Permit Approval Date]]-Table22[[#This Row],[Permit Submitted Date]]</f>
        <v>2</v>
      </c>
    </row>
    <row r="678" spans="1:14" hidden="1">
      <c r="A678" t="str">
        <f>"Norman"</f>
        <v>Norman</v>
      </c>
      <c r="B678">
        <v>0</v>
      </c>
      <c r="D678">
        <v>2</v>
      </c>
      <c r="E678">
        <v>38</v>
      </c>
      <c r="F678" s="1">
        <v>42895</v>
      </c>
      <c r="G678" s="1">
        <v>42915</v>
      </c>
      <c r="H678">
        <v>9</v>
      </c>
      <c r="I678">
        <v>90.089999999999989</v>
      </c>
      <c r="J678">
        <v>0</v>
      </c>
      <c r="K678">
        <v>35.352937899999993</v>
      </c>
      <c r="L678">
        <v>-97.196161599999996</v>
      </c>
      <c r="M678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678" s="5">
        <f>Table22[[#This Row],[Permit Approval Date]]-Table22[[#This Row],[Permit Submitted Date]]</f>
        <v>6</v>
      </c>
    </row>
    <row r="679" spans="1:14" hidden="1">
      <c r="A679" t="str">
        <f>"Norman"</f>
        <v>Norman</v>
      </c>
      <c r="B679">
        <v>0</v>
      </c>
      <c r="D679">
        <v>1</v>
      </c>
      <c r="E679">
        <v>38</v>
      </c>
      <c r="F679" s="1">
        <v>42934</v>
      </c>
      <c r="G679" s="1">
        <v>42955</v>
      </c>
      <c r="H679">
        <v>8</v>
      </c>
      <c r="I679">
        <v>65.67</v>
      </c>
      <c r="J679">
        <v>0</v>
      </c>
      <c r="K679">
        <v>35.352937899999993</v>
      </c>
      <c r="L679">
        <v>-97.196161599999996</v>
      </c>
      <c r="M679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679" s="5">
        <f>Table22[[#This Row],[Permit Approval Date]]-Table22[[#This Row],[Permit Submitted Date]]</f>
        <v>0</v>
      </c>
    </row>
    <row r="680" spans="1:14" hidden="1">
      <c r="A680" t="str">
        <f>"Norman"</f>
        <v>Norman</v>
      </c>
      <c r="B680">
        <v>0</v>
      </c>
      <c r="D680">
        <v>1</v>
      </c>
      <c r="E680">
        <v>38</v>
      </c>
      <c r="F680" s="1">
        <v>42942</v>
      </c>
      <c r="G680" s="1">
        <v>42962</v>
      </c>
      <c r="H680">
        <v>14</v>
      </c>
      <c r="I680">
        <v>108.04000000000002</v>
      </c>
      <c r="J680">
        <v>0</v>
      </c>
      <c r="K680">
        <v>35.232937899999996</v>
      </c>
      <c r="L680">
        <v>-97.006161599999999</v>
      </c>
      <c r="M68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80" s="5">
        <f>Table22[[#This Row],[Permit Approval Date]]-Table22[[#This Row],[Permit Submitted Date]]</f>
        <v>0</v>
      </c>
    </row>
    <row r="681" spans="1:14">
      <c r="A681" t="str">
        <f>"Norman"</f>
        <v>Norman</v>
      </c>
      <c r="B681">
        <v>1</v>
      </c>
      <c r="D681">
        <v>2</v>
      </c>
      <c r="E681">
        <v>38</v>
      </c>
      <c r="F681" s="1">
        <v>42949</v>
      </c>
      <c r="G681" s="1">
        <v>42954</v>
      </c>
      <c r="H681">
        <v>10</v>
      </c>
      <c r="I681">
        <v>73.5</v>
      </c>
      <c r="J681">
        <v>0</v>
      </c>
      <c r="K681">
        <v>35.2953452</v>
      </c>
      <c r="L681">
        <v>-97.524357899999998</v>
      </c>
      <c r="M681" s="5">
        <f>ACOS(COS(RADIANS(90-$P$2)) *COS(RADIANS(90-Table22510[[#This Row],[Latitude]])) +SIN(RADIANS(90-$P$2)) *SIN(RADIANS(90-Table22510[[#This Row],[Latitude]])) *COS(RADIANS($Q$2-Table22510[[#This Row],[Longitude]]))) *3958.756</f>
        <v>7.5689489813242199</v>
      </c>
      <c r="N681" s="5">
        <f>Table22[[#This Row],[Permit Approval Date]]-Table22[[#This Row],[Permit Submitted Date]]</f>
        <v>0</v>
      </c>
    </row>
    <row r="682" spans="1:14">
      <c r="A682" t="str">
        <f>"Norman"</f>
        <v>Norman</v>
      </c>
      <c r="B682">
        <v>1</v>
      </c>
      <c r="C682">
        <v>1</v>
      </c>
      <c r="D682">
        <v>2</v>
      </c>
      <c r="E682">
        <v>38</v>
      </c>
      <c r="F682" s="1">
        <v>42989</v>
      </c>
      <c r="G682" s="1">
        <v>42999</v>
      </c>
      <c r="H682">
        <v>11</v>
      </c>
      <c r="I682">
        <v>58.209999999999994</v>
      </c>
      <c r="J682">
        <v>16</v>
      </c>
      <c r="K682">
        <v>35.310055100000099</v>
      </c>
      <c r="L682">
        <v>-97.502210399999996</v>
      </c>
      <c r="M682" s="5">
        <f>ACOS(COS(RADIANS(90-$P$2)) *COS(RADIANS(90-Table22510[[#This Row],[Latitude]])) +SIN(RADIANS(90-$P$2)) *SIN(RADIANS(90-Table22510[[#This Row],[Latitude]])) *COS(RADIANS($Q$2-Table22510[[#This Row],[Longitude]]))) *3958.756</f>
        <v>7.8394892417591295</v>
      </c>
      <c r="N682" s="5">
        <f>Table22[[#This Row],[Permit Approval Date]]-Table22[[#This Row],[Permit Submitted Date]]</f>
        <v>0</v>
      </c>
    </row>
    <row r="683" spans="1:14">
      <c r="A683" t="str">
        <f>"Norman"</f>
        <v>Norman</v>
      </c>
      <c r="B683">
        <v>1</v>
      </c>
      <c r="D683">
        <v>2</v>
      </c>
      <c r="E683">
        <v>38</v>
      </c>
      <c r="F683" s="1">
        <v>43024</v>
      </c>
      <c r="G683" s="1">
        <v>43025</v>
      </c>
      <c r="H683">
        <v>10</v>
      </c>
      <c r="I683">
        <v>77.61</v>
      </c>
      <c r="J683">
        <v>0</v>
      </c>
      <c r="K683">
        <v>34.593924999999999</v>
      </c>
      <c r="L683">
        <v>-97.979213999999999</v>
      </c>
      <c r="M683" s="5">
        <f>ACOS(COS(RADIANS(90-$P$2)) *COS(RADIANS(90-Table22510[[#This Row],[Latitude]])) +SIN(RADIANS(90-$P$2)) *SIN(RADIANS(90-Table22510[[#This Row],[Latitude]])) *COS(RADIANS($Q$2-Table22510[[#This Row],[Longitude]]))) *3958.756</f>
        <v>51.958792222098623</v>
      </c>
      <c r="N683" s="5">
        <f>Table22[[#This Row],[Permit Approval Date]]-Table22[[#This Row],[Permit Submitted Date]]</f>
        <v>6</v>
      </c>
    </row>
    <row r="684" spans="1:14">
      <c r="A684" t="str">
        <f>"Norman"</f>
        <v>Norman</v>
      </c>
      <c r="B684">
        <v>1</v>
      </c>
      <c r="D684">
        <v>2</v>
      </c>
      <c r="E684">
        <v>38</v>
      </c>
      <c r="F684" s="1">
        <v>43035</v>
      </c>
      <c r="G684" s="1">
        <v>43041</v>
      </c>
      <c r="H684">
        <v>15</v>
      </c>
      <c r="I684">
        <v>119.85</v>
      </c>
      <c r="J684">
        <v>0</v>
      </c>
      <c r="K684">
        <v>35.200955</v>
      </c>
      <c r="L684">
        <v>-97.271640000000005</v>
      </c>
      <c r="M684" s="5">
        <f>ACOS(COS(RADIANS(90-$P$2)) *COS(RADIANS(90-Table22510[[#This Row],[Latitude]])) +SIN(RADIANS(90-$P$2)) *SIN(RADIANS(90-Table22510[[#This Row],[Latitude]])) *COS(RADIANS($Q$2-Table22510[[#This Row],[Longitude]]))) *3958.756</f>
        <v>9.8850734191735814</v>
      </c>
      <c r="N684" s="5">
        <f>Table22[[#This Row],[Permit Approval Date]]-Table22[[#This Row],[Permit Submitted Date]]</f>
        <v>0</v>
      </c>
    </row>
    <row r="685" spans="1:14" hidden="1">
      <c r="A685" t="str">
        <f>"Norman"</f>
        <v>Norman</v>
      </c>
      <c r="B685">
        <v>0</v>
      </c>
      <c r="D685">
        <v>2</v>
      </c>
      <c r="E685">
        <v>38</v>
      </c>
      <c r="F685" s="1">
        <v>43040</v>
      </c>
      <c r="G685" s="1">
        <v>43042</v>
      </c>
      <c r="H685">
        <v>8</v>
      </c>
      <c r="I685">
        <v>75.66</v>
      </c>
      <c r="J685">
        <v>0</v>
      </c>
      <c r="K685">
        <v>35.022937899999995</v>
      </c>
      <c r="L685">
        <v>-97.396161599999999</v>
      </c>
      <c r="M685" s="5">
        <f>ACOS(COS(RADIANS(90-$P$2)) *COS(RADIANS(90-Table22510[[#This Row],[Latitude]])) +SIN(RADIANS(90-$P$2)) *SIN(RADIANS(90-Table22510[[#This Row],[Latitude]])) *COS(RADIANS($Q$2-Table22510[[#This Row],[Longitude]]))) *3958.756</f>
        <v>12.970525111871465</v>
      </c>
      <c r="N685" s="5">
        <f>Table22[[#This Row],[Permit Approval Date]]-Table22[[#This Row],[Permit Submitted Date]]</f>
        <v>0</v>
      </c>
    </row>
    <row r="686" spans="1:14" hidden="1">
      <c r="A686" t="str">
        <f>"Norman"</f>
        <v>Norman</v>
      </c>
      <c r="B686">
        <v>0</v>
      </c>
      <c r="D686">
        <v>1</v>
      </c>
      <c r="E686">
        <v>39</v>
      </c>
      <c r="F686" s="1">
        <v>42466</v>
      </c>
      <c r="G686" s="1">
        <v>42472</v>
      </c>
      <c r="H686">
        <v>10</v>
      </c>
      <c r="I686">
        <v>81.5</v>
      </c>
      <c r="J686">
        <v>0</v>
      </c>
      <c r="K686">
        <v>35.172937899999994</v>
      </c>
      <c r="L686">
        <v>-97.276161599999995</v>
      </c>
      <c r="M686" s="5">
        <f>ACOS(COS(RADIANS(90-$P$2)) *COS(RADIANS(90-Table22510[[#This Row],[Latitude]])) +SIN(RADIANS(90-$P$2)) *SIN(RADIANS(90-Table22510[[#This Row],[Latitude]])) *COS(RADIANS($Q$2-Table22510[[#This Row],[Longitude]]))) *3958.756</f>
        <v>9.893608223818962</v>
      </c>
      <c r="N686" s="5">
        <f>Table22[[#This Row],[Permit Approval Date]]-Table22[[#This Row],[Permit Submitted Date]]</f>
        <v>0</v>
      </c>
    </row>
    <row r="687" spans="1:14" hidden="1">
      <c r="A687" t="str">
        <f>"Norman"</f>
        <v>Norman</v>
      </c>
      <c r="B687">
        <v>0</v>
      </c>
      <c r="D687">
        <v>2</v>
      </c>
      <c r="E687">
        <v>39</v>
      </c>
      <c r="F687" s="1">
        <v>42474</v>
      </c>
      <c r="G687" s="1">
        <v>42474</v>
      </c>
      <c r="H687">
        <v>5</v>
      </c>
      <c r="I687">
        <v>50</v>
      </c>
      <c r="J687">
        <v>0</v>
      </c>
      <c r="K687">
        <v>35.312937899999994</v>
      </c>
      <c r="L687">
        <v>-97.116161599999998</v>
      </c>
      <c r="M687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687" s="5">
        <f>Table22[[#This Row],[Permit Approval Date]]-Table22[[#This Row],[Permit Submitted Date]]</f>
        <v>5</v>
      </c>
    </row>
    <row r="688" spans="1:14" hidden="1">
      <c r="A688" t="str">
        <f>"Norman"</f>
        <v>Norman</v>
      </c>
      <c r="B688">
        <v>0</v>
      </c>
      <c r="D688">
        <v>1</v>
      </c>
      <c r="E688">
        <v>39</v>
      </c>
      <c r="F688" s="1">
        <v>42509</v>
      </c>
      <c r="G688" s="1">
        <v>42509</v>
      </c>
      <c r="H688">
        <v>7</v>
      </c>
      <c r="I688">
        <v>67</v>
      </c>
      <c r="J688">
        <v>0</v>
      </c>
      <c r="K688">
        <v>34.902937899999998</v>
      </c>
      <c r="L688">
        <v>-97.376161600000003</v>
      </c>
      <c r="M688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688" s="5">
        <f>Table22[[#This Row],[Permit Approval Date]]-Table22[[#This Row],[Permit Submitted Date]]</f>
        <v>0</v>
      </c>
    </row>
    <row r="689" spans="1:14" hidden="1">
      <c r="A689" t="str">
        <f>"Norman"</f>
        <v>Norman</v>
      </c>
      <c r="B689">
        <v>0</v>
      </c>
      <c r="D689">
        <v>1</v>
      </c>
      <c r="E689">
        <v>39</v>
      </c>
      <c r="F689" s="1">
        <v>42601</v>
      </c>
      <c r="G689" s="1">
        <v>42613</v>
      </c>
      <c r="H689">
        <v>6</v>
      </c>
      <c r="I689">
        <v>49.150000000000006</v>
      </c>
      <c r="J689">
        <v>0</v>
      </c>
      <c r="K689">
        <v>35.362937899999999</v>
      </c>
      <c r="L689">
        <v>-97.236161600000003</v>
      </c>
      <c r="M689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689" s="5">
        <f>Table22[[#This Row],[Permit Approval Date]]-Table22[[#This Row],[Permit Submitted Date]]</f>
        <v>12</v>
      </c>
    </row>
    <row r="690" spans="1:14" hidden="1">
      <c r="A690" t="str">
        <f>"Norman"</f>
        <v>Norman</v>
      </c>
      <c r="B690">
        <v>0</v>
      </c>
      <c r="D690">
        <v>2</v>
      </c>
      <c r="E690">
        <v>39</v>
      </c>
      <c r="F690" s="1">
        <v>42627</v>
      </c>
      <c r="G690" s="1">
        <v>42648</v>
      </c>
      <c r="H690">
        <v>21</v>
      </c>
      <c r="I690">
        <v>128.41999999999999</v>
      </c>
      <c r="J690">
        <v>0</v>
      </c>
      <c r="K690">
        <v>35.362937899999999</v>
      </c>
      <c r="L690">
        <v>-97.116161599999998</v>
      </c>
      <c r="M690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690" s="5">
        <f>Table22[[#This Row],[Permit Approval Date]]-Table22[[#This Row],[Permit Submitted Date]]</f>
        <v>0</v>
      </c>
    </row>
    <row r="691" spans="1:14" hidden="1">
      <c r="A691" t="str">
        <f>"Norman"</f>
        <v>Norman</v>
      </c>
      <c r="B691">
        <v>0</v>
      </c>
      <c r="D691">
        <v>2</v>
      </c>
      <c r="E691">
        <v>39</v>
      </c>
      <c r="F691" s="1">
        <v>42759</v>
      </c>
      <c r="G691" s="1">
        <v>42759</v>
      </c>
      <c r="H691">
        <v>11</v>
      </c>
      <c r="I691">
        <v>85.35</v>
      </c>
      <c r="J691">
        <v>0</v>
      </c>
      <c r="K691">
        <v>34.992937899999994</v>
      </c>
      <c r="L691">
        <v>-97.256161599999999</v>
      </c>
      <c r="M691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691" s="5">
        <f>Table22[[#This Row],[Permit Approval Date]]-Table22[[#This Row],[Permit Submitted Date]]</f>
        <v>2</v>
      </c>
    </row>
    <row r="692" spans="1:14" hidden="1">
      <c r="A692" t="str">
        <f>"Norman"</f>
        <v>Norman</v>
      </c>
      <c r="B692">
        <v>0</v>
      </c>
      <c r="D692">
        <v>2</v>
      </c>
      <c r="E692">
        <v>39</v>
      </c>
      <c r="F692" s="1">
        <v>42761</v>
      </c>
      <c r="G692" s="1">
        <v>42766</v>
      </c>
      <c r="H692">
        <v>10</v>
      </c>
      <c r="I692">
        <v>84.5</v>
      </c>
      <c r="J692">
        <v>0</v>
      </c>
      <c r="K692">
        <v>35.232937899999996</v>
      </c>
      <c r="L692">
        <v>-97.006161599999999</v>
      </c>
      <c r="M69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92" s="5">
        <f>Table22[[#This Row],[Permit Approval Date]]-Table22[[#This Row],[Permit Submitted Date]]</f>
        <v>3</v>
      </c>
    </row>
    <row r="693" spans="1:14" hidden="1">
      <c r="A693" t="str">
        <f>"Norman"</f>
        <v>Norman</v>
      </c>
      <c r="B693">
        <v>0</v>
      </c>
      <c r="D693">
        <v>1</v>
      </c>
      <c r="E693">
        <v>39</v>
      </c>
      <c r="F693" s="1">
        <v>42772</v>
      </c>
      <c r="G693" s="1">
        <v>42781</v>
      </c>
      <c r="H693">
        <v>19</v>
      </c>
      <c r="I693">
        <v>119.63000000000001</v>
      </c>
      <c r="J693">
        <v>0</v>
      </c>
      <c r="K693">
        <v>35.212937899999993</v>
      </c>
      <c r="L693">
        <v>-97.576161600000006</v>
      </c>
      <c r="M693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693" s="5">
        <f>Table22[[#This Row],[Permit Approval Date]]-Table22[[#This Row],[Permit Submitted Date]]</f>
        <v>0</v>
      </c>
    </row>
    <row r="694" spans="1:14" hidden="1">
      <c r="A694" t="str">
        <f>"Norman"</f>
        <v>Norman</v>
      </c>
      <c r="B694">
        <v>0</v>
      </c>
      <c r="D694">
        <v>2</v>
      </c>
      <c r="E694">
        <v>39</v>
      </c>
      <c r="F694" s="1">
        <v>42794</v>
      </c>
      <c r="G694" s="1">
        <v>42794</v>
      </c>
      <c r="H694">
        <v>15</v>
      </c>
      <c r="I694">
        <v>111.18999999999997</v>
      </c>
      <c r="J694">
        <v>0</v>
      </c>
      <c r="K694">
        <v>35.232937899999996</v>
      </c>
      <c r="L694">
        <v>-97.006161599999999</v>
      </c>
      <c r="M694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694" s="5">
        <f>Table22[[#This Row],[Permit Approval Date]]-Table22[[#This Row],[Permit Submitted Date]]</f>
        <v>0</v>
      </c>
    </row>
    <row r="695" spans="1:14" hidden="1">
      <c r="A695" t="str">
        <f>"Norman"</f>
        <v>Norman</v>
      </c>
      <c r="B695">
        <v>0</v>
      </c>
      <c r="D695">
        <v>1</v>
      </c>
      <c r="E695">
        <v>39</v>
      </c>
      <c r="F695" s="1">
        <v>42916</v>
      </c>
      <c r="G695" s="1">
        <v>42927</v>
      </c>
      <c r="H695">
        <v>8</v>
      </c>
      <c r="I695">
        <v>64.62</v>
      </c>
      <c r="J695">
        <v>0</v>
      </c>
      <c r="K695">
        <v>35.272937899999995</v>
      </c>
      <c r="L695">
        <v>-96.956161600000001</v>
      </c>
      <c r="M695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695" s="5">
        <f>Table22[[#This Row],[Permit Approval Date]]-Table22[[#This Row],[Permit Submitted Date]]</f>
        <v>2</v>
      </c>
    </row>
    <row r="696" spans="1:14">
      <c r="A696" t="str">
        <f>"Norman"</f>
        <v>Norman</v>
      </c>
      <c r="B696">
        <v>1</v>
      </c>
      <c r="D696">
        <v>2</v>
      </c>
      <c r="E696">
        <v>39</v>
      </c>
      <c r="F696" s="1">
        <v>42923</v>
      </c>
      <c r="G696" s="1">
        <v>42923</v>
      </c>
      <c r="H696">
        <v>16</v>
      </c>
      <c r="I696">
        <v>116.37</v>
      </c>
      <c r="J696">
        <v>8</v>
      </c>
      <c r="K696">
        <v>35.063205600000003</v>
      </c>
      <c r="L696">
        <v>-97.258782400000001</v>
      </c>
      <c r="M696" s="5">
        <f>ACOS(COS(RADIANS(90-$P$2)) *COS(RADIANS(90-Table22510[[#This Row],[Latitude]])) +SIN(RADIANS(90-$P$2)) *SIN(RADIANS(90-Table22510[[#This Row],[Latitude]])) *COS(RADIANS($Q$2-Table22510[[#This Row],[Longitude]]))) *3958.756</f>
        <v>14.494276458441801</v>
      </c>
      <c r="N696" s="5">
        <f>Table22[[#This Row],[Permit Approval Date]]-Table22[[#This Row],[Permit Submitted Date]]</f>
        <v>6</v>
      </c>
    </row>
    <row r="697" spans="1:14" hidden="1">
      <c r="A697" t="str">
        <f>"Norman"</f>
        <v>Norman</v>
      </c>
      <c r="B697">
        <v>0</v>
      </c>
      <c r="D697">
        <v>2</v>
      </c>
      <c r="E697">
        <v>39</v>
      </c>
      <c r="F697" s="1">
        <v>42933</v>
      </c>
      <c r="G697" s="1">
        <v>42934</v>
      </c>
      <c r="H697">
        <v>9</v>
      </c>
      <c r="I697">
        <v>65.259999999999991</v>
      </c>
      <c r="J697">
        <v>0</v>
      </c>
      <c r="K697">
        <v>35.362937899999999</v>
      </c>
      <c r="L697">
        <v>-97.116161599999998</v>
      </c>
      <c r="M697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697" s="5">
        <f>Table22[[#This Row],[Permit Approval Date]]-Table22[[#This Row],[Permit Submitted Date]]</f>
        <v>0</v>
      </c>
    </row>
    <row r="698" spans="1:14" hidden="1">
      <c r="A698" t="str">
        <f>"Norman"</f>
        <v>Norman</v>
      </c>
      <c r="B698">
        <v>0</v>
      </c>
      <c r="D698">
        <v>2</v>
      </c>
      <c r="E698">
        <v>39</v>
      </c>
      <c r="F698" s="1">
        <v>42934</v>
      </c>
      <c r="G698" s="1">
        <v>42941</v>
      </c>
      <c r="H698">
        <v>7</v>
      </c>
      <c r="I698">
        <v>53.4</v>
      </c>
      <c r="J698">
        <v>0</v>
      </c>
      <c r="K698">
        <v>35.352937899999993</v>
      </c>
      <c r="L698">
        <v>-97.196161599999996</v>
      </c>
      <c r="M698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698" s="5">
        <f>Table22[[#This Row],[Permit Approval Date]]-Table22[[#This Row],[Permit Submitted Date]]</f>
        <v>14</v>
      </c>
    </row>
    <row r="699" spans="1:14">
      <c r="A699" t="str">
        <f>"Norman"</f>
        <v>Norman</v>
      </c>
      <c r="B699">
        <v>1</v>
      </c>
      <c r="D699">
        <v>2</v>
      </c>
      <c r="E699">
        <v>39</v>
      </c>
      <c r="F699" s="1">
        <v>42943</v>
      </c>
      <c r="G699" s="1">
        <v>42943</v>
      </c>
      <c r="H699">
        <v>13</v>
      </c>
      <c r="I699">
        <v>85.79</v>
      </c>
      <c r="J699">
        <v>2.5</v>
      </c>
      <c r="K699">
        <v>35.550556999999998</v>
      </c>
      <c r="L699">
        <v>-97.470181400000001</v>
      </c>
      <c r="M699" s="5">
        <f>ACOS(COS(RADIANS(90-$P$2)) *COS(RADIANS(90-Table22510[[#This Row],[Latitude]])) +SIN(RADIANS(90-$P$2)) *SIN(RADIANS(90-Table22510[[#This Row],[Latitude]])) *COS(RADIANS($Q$2-Table22510[[#This Row],[Longitude]]))) *3958.756</f>
        <v>23.838805986574858</v>
      </c>
      <c r="N699" s="5">
        <f>Table22[[#This Row],[Permit Approval Date]]-Table22[[#This Row],[Permit Submitted Date]]</f>
        <v>11</v>
      </c>
    </row>
    <row r="700" spans="1:14">
      <c r="A700" t="str">
        <f>"Norman"</f>
        <v>Norman</v>
      </c>
      <c r="B700">
        <v>1</v>
      </c>
      <c r="D700">
        <v>2</v>
      </c>
      <c r="E700">
        <v>39</v>
      </c>
      <c r="F700" s="1">
        <v>42986</v>
      </c>
      <c r="G700" s="1">
        <v>42993</v>
      </c>
      <c r="H700">
        <v>20</v>
      </c>
      <c r="I700">
        <v>171.25</v>
      </c>
      <c r="J700">
        <v>0</v>
      </c>
      <c r="K700">
        <v>35.232937899999996</v>
      </c>
      <c r="L700">
        <v>-97.006161599999999</v>
      </c>
      <c r="M70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00" s="5">
        <f>Table22[[#This Row],[Permit Approval Date]]-Table22[[#This Row],[Permit Submitted Date]]</f>
        <v>0</v>
      </c>
    </row>
    <row r="701" spans="1:14">
      <c r="A701" t="str">
        <f>"Norman"</f>
        <v>Norman</v>
      </c>
      <c r="B701">
        <v>1</v>
      </c>
      <c r="D701">
        <v>2</v>
      </c>
      <c r="E701">
        <v>39</v>
      </c>
      <c r="F701" s="1">
        <v>42986</v>
      </c>
      <c r="G701" s="1">
        <v>42993</v>
      </c>
      <c r="H701">
        <v>20</v>
      </c>
      <c r="I701">
        <v>171.25</v>
      </c>
      <c r="J701">
        <v>0</v>
      </c>
      <c r="K701">
        <v>35.232937899999996</v>
      </c>
      <c r="L701">
        <v>-97.006161599999999</v>
      </c>
      <c r="M701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01" s="5">
        <f>Table22[[#This Row],[Permit Approval Date]]-Table22[[#This Row],[Permit Submitted Date]]</f>
        <v>11</v>
      </c>
    </row>
    <row r="702" spans="1:14">
      <c r="A702" t="str">
        <f>"Norman"</f>
        <v>Norman</v>
      </c>
      <c r="B702">
        <v>1</v>
      </c>
      <c r="D702">
        <v>2</v>
      </c>
      <c r="E702">
        <v>39</v>
      </c>
      <c r="F702" s="1">
        <v>43017</v>
      </c>
      <c r="G702" s="1">
        <v>43027</v>
      </c>
      <c r="H702">
        <v>8</v>
      </c>
      <c r="I702">
        <v>61.75</v>
      </c>
      <c r="J702">
        <v>0</v>
      </c>
      <c r="K702">
        <v>35.040954999999997</v>
      </c>
      <c r="L702">
        <v>-97.311639999999997</v>
      </c>
      <c r="M702" s="5">
        <f>ACOS(COS(RADIANS(90-$P$2)) *COS(RADIANS(90-Table22510[[#This Row],[Latitude]])) +SIN(RADIANS(90-$P$2)) *SIN(RADIANS(90-Table22510[[#This Row],[Latitude]])) *COS(RADIANS($Q$2-Table22510[[#This Row],[Longitude]]))) *3958.756</f>
        <v>13.723512092077399</v>
      </c>
      <c r="N702" s="5">
        <f>Table22[[#This Row],[Permit Approval Date]]-Table22[[#This Row],[Permit Submitted Date]]</f>
        <v>3</v>
      </c>
    </row>
    <row r="703" spans="1:14" hidden="1">
      <c r="A703" t="str">
        <f>"Norman"</f>
        <v>Norman</v>
      </c>
      <c r="B703">
        <v>0</v>
      </c>
      <c r="D703">
        <v>1</v>
      </c>
      <c r="E703">
        <v>39</v>
      </c>
      <c r="F703" s="1">
        <v>43038</v>
      </c>
      <c r="G703" s="1">
        <v>43047</v>
      </c>
      <c r="H703">
        <v>11</v>
      </c>
      <c r="I703">
        <v>95.690000000000012</v>
      </c>
      <c r="J703">
        <v>0</v>
      </c>
      <c r="K703">
        <v>35.212937899999993</v>
      </c>
      <c r="L703">
        <v>-97.576161600000006</v>
      </c>
      <c r="M703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703" s="5">
        <f>Table22[[#This Row],[Permit Approval Date]]-Table22[[#This Row],[Permit Submitted Date]]</f>
        <v>0</v>
      </c>
    </row>
    <row r="704" spans="1:14" hidden="1">
      <c r="A704" t="str">
        <f>"Norman"</f>
        <v>Norman</v>
      </c>
      <c r="B704">
        <v>0</v>
      </c>
      <c r="D704">
        <v>2</v>
      </c>
      <c r="E704">
        <v>40</v>
      </c>
      <c r="F704" s="1">
        <v>42373</v>
      </c>
      <c r="G704" s="1">
        <v>42382</v>
      </c>
      <c r="H704">
        <v>11</v>
      </c>
      <c r="I704">
        <v>108</v>
      </c>
      <c r="J704">
        <v>0</v>
      </c>
      <c r="K704">
        <v>35.332937899999997</v>
      </c>
      <c r="L704">
        <v>-97.326161600000006</v>
      </c>
      <c r="M704" s="5">
        <f>ACOS(COS(RADIANS(90-$P$2)) *COS(RADIANS(90-Table22510[[#This Row],[Latitude]])) +SIN(RADIANS(90-$P$2)) *SIN(RADIANS(90-Table22510[[#This Row],[Latitude]])) *COS(RADIANS($Q$2-Table22510[[#This Row],[Longitude]]))) *3958.756</f>
        <v>11.09110584816289</v>
      </c>
      <c r="N704" s="5">
        <f>Table22[[#This Row],[Permit Approval Date]]-Table22[[#This Row],[Permit Submitted Date]]</f>
        <v>0</v>
      </c>
    </row>
    <row r="705" spans="1:14" hidden="1">
      <c r="A705" t="str">
        <f>"Norman"</f>
        <v>Norman</v>
      </c>
      <c r="B705">
        <v>0</v>
      </c>
      <c r="C705">
        <v>1</v>
      </c>
      <c r="D705">
        <v>1</v>
      </c>
      <c r="E705">
        <v>40</v>
      </c>
      <c r="F705" s="1">
        <v>42437</v>
      </c>
      <c r="G705" s="1">
        <v>42443</v>
      </c>
      <c r="H705">
        <v>16</v>
      </c>
      <c r="I705">
        <v>112.5</v>
      </c>
      <c r="J705">
        <v>16</v>
      </c>
      <c r="K705">
        <v>35.262937899999997</v>
      </c>
      <c r="L705">
        <v>-97.806161599999996</v>
      </c>
      <c r="M705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705" s="5">
        <f>Table22[[#This Row],[Permit Approval Date]]-Table22[[#This Row],[Permit Submitted Date]]</f>
        <v>0</v>
      </c>
    </row>
    <row r="706" spans="1:14" hidden="1">
      <c r="A706" t="str">
        <f>"Norman"</f>
        <v>Norman</v>
      </c>
      <c r="B706">
        <v>0</v>
      </c>
      <c r="D706">
        <v>2</v>
      </c>
      <c r="E706">
        <v>40</v>
      </c>
      <c r="F706" s="1">
        <v>42467</v>
      </c>
      <c r="G706" s="1">
        <v>42467</v>
      </c>
      <c r="H706">
        <v>12</v>
      </c>
      <c r="I706">
        <v>105</v>
      </c>
      <c r="J706">
        <v>0</v>
      </c>
      <c r="K706">
        <v>35.552937899999996</v>
      </c>
      <c r="L706">
        <v>-97.046161600000005</v>
      </c>
      <c r="M706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706" s="5">
        <f>Table22[[#This Row],[Permit Approval Date]]-Table22[[#This Row],[Permit Submitted Date]]</f>
        <v>0</v>
      </c>
    </row>
    <row r="707" spans="1:14" hidden="1">
      <c r="A707" t="str">
        <f>"Norman"</f>
        <v>Norman</v>
      </c>
      <c r="B707">
        <v>0</v>
      </c>
      <c r="D707">
        <v>2</v>
      </c>
      <c r="E707">
        <v>40</v>
      </c>
      <c r="F707" s="1">
        <v>42550</v>
      </c>
      <c r="G707" s="1">
        <v>42556</v>
      </c>
      <c r="H707">
        <v>18</v>
      </c>
      <c r="I707">
        <v>145.25</v>
      </c>
      <c r="J707">
        <v>0</v>
      </c>
      <c r="K707">
        <v>35.6429379</v>
      </c>
      <c r="L707">
        <v>-96.876161600000003</v>
      </c>
      <c r="M707" s="5">
        <f>ACOS(COS(RADIANS(90-$P$2)) *COS(RADIANS(90-Table22510[[#This Row],[Latitude]])) +SIN(RADIANS(90-$P$2)) *SIN(RADIANS(90-Table22510[[#This Row],[Latitude]])) *COS(RADIANS($Q$2-Table22510[[#This Row],[Longitude]]))) *3958.756</f>
        <v>44.075950321991947</v>
      </c>
      <c r="N707" s="5">
        <f>Table22[[#This Row],[Permit Approval Date]]-Table22[[#This Row],[Permit Submitted Date]]</f>
        <v>0</v>
      </c>
    </row>
    <row r="708" spans="1:14" hidden="1">
      <c r="A708" t="str">
        <f>"Norman"</f>
        <v>Norman</v>
      </c>
      <c r="B708">
        <v>0</v>
      </c>
      <c r="D708">
        <v>1</v>
      </c>
      <c r="E708">
        <v>40</v>
      </c>
      <c r="F708" s="1">
        <v>42607</v>
      </c>
      <c r="G708" s="1">
        <v>42607</v>
      </c>
      <c r="H708">
        <v>21</v>
      </c>
      <c r="I708">
        <v>158.76999999999998</v>
      </c>
      <c r="J708">
        <v>2.8200000000000003</v>
      </c>
      <c r="K708">
        <v>35.552937899999996</v>
      </c>
      <c r="L708">
        <v>-97.046161600000005</v>
      </c>
      <c r="M708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708" s="5">
        <f>Table22[[#This Row],[Permit Approval Date]]-Table22[[#This Row],[Permit Submitted Date]]</f>
        <v>7</v>
      </c>
    </row>
    <row r="709" spans="1:14" hidden="1">
      <c r="A709" t="str">
        <f>"Norman"</f>
        <v>Norman</v>
      </c>
      <c r="B709">
        <v>0</v>
      </c>
      <c r="D709">
        <v>1</v>
      </c>
      <c r="E709">
        <v>40</v>
      </c>
      <c r="F709" s="1">
        <v>42612</v>
      </c>
      <c r="G709" s="1">
        <v>42614</v>
      </c>
      <c r="H709">
        <v>10</v>
      </c>
      <c r="I709">
        <v>66.900000000000006</v>
      </c>
      <c r="J709">
        <v>7.93</v>
      </c>
      <c r="K709">
        <v>34.942937899999997</v>
      </c>
      <c r="L709">
        <v>-97.196161599999996</v>
      </c>
      <c r="M709" s="5">
        <f>ACOS(COS(RADIANS(90-$P$2)) *COS(RADIANS(90-Table22510[[#This Row],[Latitude]])) +SIN(RADIANS(90-$P$2)) *SIN(RADIANS(90-Table22510[[#This Row],[Latitude]])) *COS(RADIANS($Q$2-Table22510[[#This Row],[Longitude]]))) *3958.756</f>
        <v>23.045790354780323</v>
      </c>
      <c r="N709" s="5">
        <f>Table22[[#This Row],[Permit Approval Date]]-Table22[[#This Row],[Permit Submitted Date]]</f>
        <v>0</v>
      </c>
    </row>
    <row r="710" spans="1:14" hidden="1">
      <c r="A710" t="str">
        <f>"Norman"</f>
        <v>Norman</v>
      </c>
      <c r="B710">
        <v>0</v>
      </c>
      <c r="D710">
        <v>1</v>
      </c>
      <c r="E710">
        <v>40</v>
      </c>
      <c r="F710" s="1">
        <v>42647</v>
      </c>
      <c r="G710" s="1">
        <v>42667</v>
      </c>
      <c r="H710">
        <v>7</v>
      </c>
      <c r="I710">
        <v>51.540000000000006</v>
      </c>
      <c r="J710">
        <v>0</v>
      </c>
      <c r="K710">
        <v>35.602937899999993</v>
      </c>
      <c r="L710">
        <v>-97.566161600000001</v>
      </c>
      <c r="M710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710" s="5">
        <f>Table22[[#This Row],[Permit Approval Date]]-Table22[[#This Row],[Permit Submitted Date]]</f>
        <v>0</v>
      </c>
    </row>
    <row r="711" spans="1:14" hidden="1">
      <c r="A711" t="str">
        <f>"Norman"</f>
        <v>Norman</v>
      </c>
      <c r="B711">
        <v>0</v>
      </c>
      <c r="D711">
        <v>2</v>
      </c>
      <c r="E711">
        <v>40</v>
      </c>
      <c r="F711" s="1">
        <v>42657</v>
      </c>
      <c r="G711" s="1">
        <v>42657</v>
      </c>
      <c r="H711">
        <v>3</v>
      </c>
      <c r="I711">
        <v>26.71</v>
      </c>
      <c r="J711">
        <v>5.5</v>
      </c>
      <c r="K711">
        <v>36.452937899999995</v>
      </c>
      <c r="L711">
        <v>-97.7861616</v>
      </c>
      <c r="M711" s="5">
        <f>ACOS(COS(RADIANS(90-$P$2)) *COS(RADIANS(90-Table22510[[#This Row],[Latitude]])) +SIN(RADIANS(90-$P$2)) *SIN(RADIANS(90-Table22510[[#This Row],[Latitude]])) *COS(RADIANS($Q$2-Table22510[[#This Row],[Longitude]]))) *3958.756</f>
        <v>88.224846694032422</v>
      </c>
      <c r="N711" s="5">
        <f>Table22[[#This Row],[Permit Approval Date]]-Table22[[#This Row],[Permit Submitted Date]]</f>
        <v>0</v>
      </c>
    </row>
    <row r="712" spans="1:14" hidden="1">
      <c r="A712" t="str">
        <f>"Norman"</f>
        <v>Norman</v>
      </c>
      <c r="B712">
        <v>0</v>
      </c>
      <c r="D712">
        <v>1</v>
      </c>
      <c r="E712">
        <v>40</v>
      </c>
      <c r="F712" s="1">
        <v>42696</v>
      </c>
      <c r="G712" s="1">
        <v>42706</v>
      </c>
      <c r="H712">
        <v>5</v>
      </c>
      <c r="I712">
        <v>35.96</v>
      </c>
      <c r="J712">
        <v>0</v>
      </c>
      <c r="K712">
        <v>35.732937899999996</v>
      </c>
      <c r="L712">
        <v>-97.766161600000004</v>
      </c>
      <c r="M712" s="5">
        <f>ACOS(COS(RADIANS(90-$P$2)) *COS(RADIANS(90-Table22510[[#This Row],[Latitude]])) +SIN(RADIANS(90-$P$2)) *SIN(RADIANS(90-Table22510[[#This Row],[Latitude]])) *COS(RADIANS($Q$2-Table22510[[#This Row],[Longitude]]))) *3958.756</f>
        <v>40.601731374678643</v>
      </c>
      <c r="N712" s="5">
        <f>Table22[[#This Row],[Permit Approval Date]]-Table22[[#This Row],[Permit Submitted Date]]</f>
        <v>4</v>
      </c>
    </row>
    <row r="713" spans="1:14" hidden="1">
      <c r="A713" t="str">
        <f>"Norman"</f>
        <v>Norman</v>
      </c>
      <c r="B713">
        <v>0</v>
      </c>
      <c r="D713">
        <v>1</v>
      </c>
      <c r="E713">
        <v>40</v>
      </c>
      <c r="F713" s="1">
        <v>42725</v>
      </c>
      <c r="G713" s="1">
        <v>42738</v>
      </c>
      <c r="H713">
        <v>7</v>
      </c>
      <c r="I713">
        <v>43.470000000000006</v>
      </c>
      <c r="J713">
        <v>0</v>
      </c>
      <c r="K713">
        <v>35.332937899999997</v>
      </c>
      <c r="L713">
        <v>-97.326161600000006</v>
      </c>
      <c r="M713" s="5">
        <f>ACOS(COS(RADIANS(90-$P$2)) *COS(RADIANS(90-Table22510[[#This Row],[Latitude]])) +SIN(RADIANS(90-$P$2)) *SIN(RADIANS(90-Table22510[[#This Row],[Latitude]])) *COS(RADIANS($Q$2-Table22510[[#This Row],[Longitude]]))) *3958.756</f>
        <v>11.09110584816289</v>
      </c>
      <c r="N713" s="5">
        <f>Table22[[#This Row],[Permit Approval Date]]-Table22[[#This Row],[Permit Submitted Date]]</f>
        <v>1</v>
      </c>
    </row>
    <row r="714" spans="1:14" hidden="1">
      <c r="A714" t="str">
        <f>"Norman"</f>
        <v>Norman</v>
      </c>
      <c r="B714">
        <v>0</v>
      </c>
      <c r="D714">
        <v>2</v>
      </c>
      <c r="E714">
        <v>40</v>
      </c>
      <c r="F714" s="1">
        <v>42774</v>
      </c>
      <c r="G714" s="1">
        <v>42774</v>
      </c>
      <c r="H714">
        <v>8</v>
      </c>
      <c r="I714">
        <v>70.97</v>
      </c>
      <c r="J714">
        <v>0</v>
      </c>
      <c r="K714">
        <v>34.902937899999998</v>
      </c>
      <c r="L714">
        <v>-97.886161600000008</v>
      </c>
      <c r="M714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714" s="5">
        <f>Table22[[#This Row],[Permit Approval Date]]-Table22[[#This Row],[Permit Submitted Date]]</f>
        <v>7</v>
      </c>
    </row>
    <row r="715" spans="1:14" hidden="1">
      <c r="A715" t="str">
        <f>"Norman"</f>
        <v>Norman</v>
      </c>
      <c r="B715">
        <v>0</v>
      </c>
      <c r="D715">
        <v>1</v>
      </c>
      <c r="E715">
        <v>40</v>
      </c>
      <c r="F715" s="1">
        <v>42807</v>
      </c>
      <c r="G715" s="1">
        <v>42816</v>
      </c>
      <c r="H715">
        <v>7</v>
      </c>
      <c r="I715">
        <v>65.490000000000009</v>
      </c>
      <c r="J715">
        <v>0</v>
      </c>
      <c r="K715">
        <v>35.232937899999996</v>
      </c>
      <c r="L715">
        <v>-97.006161599999999</v>
      </c>
      <c r="M71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15" s="5">
        <f>Table22[[#This Row],[Permit Approval Date]]-Table22[[#This Row],[Permit Submitted Date]]</f>
        <v>0</v>
      </c>
    </row>
    <row r="716" spans="1:14" hidden="1">
      <c r="A716" t="str">
        <f>"Norman"</f>
        <v>Norman</v>
      </c>
      <c r="B716">
        <v>0</v>
      </c>
      <c r="D716">
        <v>1</v>
      </c>
      <c r="E716">
        <v>40</v>
      </c>
      <c r="F716" s="1">
        <v>42844</v>
      </c>
      <c r="G716" s="1">
        <v>42846</v>
      </c>
      <c r="H716">
        <v>11</v>
      </c>
      <c r="I716">
        <v>78.819999999999993</v>
      </c>
      <c r="J716">
        <v>0</v>
      </c>
      <c r="K716">
        <v>35.362937899999999</v>
      </c>
      <c r="L716">
        <v>-97.236161600000003</v>
      </c>
      <c r="M716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716" s="5">
        <f>Table22[[#This Row],[Permit Approval Date]]-Table22[[#This Row],[Permit Submitted Date]]</f>
        <v>2</v>
      </c>
    </row>
    <row r="717" spans="1:14">
      <c r="A717" t="str">
        <f>"Norman"</f>
        <v>Norman</v>
      </c>
      <c r="B717">
        <v>1</v>
      </c>
      <c r="D717">
        <v>2</v>
      </c>
      <c r="E717">
        <v>40</v>
      </c>
      <c r="F717" s="1">
        <v>42900</v>
      </c>
      <c r="G717" s="1">
        <v>42900</v>
      </c>
      <c r="H717">
        <v>9</v>
      </c>
      <c r="I717">
        <v>75.8</v>
      </c>
      <c r="J717">
        <v>4.5</v>
      </c>
      <c r="K717">
        <v>34.512937899999997</v>
      </c>
      <c r="L717">
        <v>-97.716161600000007</v>
      </c>
      <c r="M717" s="5">
        <f>ACOS(COS(RADIANS(90-$P$2)) *COS(RADIANS(90-Table22510[[#This Row],[Latitude]])) +SIN(RADIANS(90-$P$2)) *SIN(RADIANS(90-Table22510[[#This Row],[Latitude]])) *COS(RADIANS($Q$2-Table22510[[#This Row],[Longitude]]))) *3958.756</f>
        <v>50.269729233068404</v>
      </c>
      <c r="N717" s="5">
        <f>Table22[[#This Row],[Permit Approval Date]]-Table22[[#This Row],[Permit Submitted Date]]</f>
        <v>0</v>
      </c>
    </row>
    <row r="718" spans="1:14" hidden="1">
      <c r="A718" t="str">
        <f>"Norman"</f>
        <v>Norman</v>
      </c>
      <c r="B718">
        <v>0</v>
      </c>
      <c r="D718">
        <v>2</v>
      </c>
      <c r="E718">
        <v>40</v>
      </c>
      <c r="F718" s="1">
        <v>42908</v>
      </c>
      <c r="G718" s="1">
        <v>42913</v>
      </c>
      <c r="H718">
        <v>11</v>
      </c>
      <c r="I718">
        <v>89.850000000000009</v>
      </c>
      <c r="J718">
        <v>0</v>
      </c>
      <c r="K718">
        <v>35.202937899999995</v>
      </c>
      <c r="L718">
        <v>-97.206161600000001</v>
      </c>
      <c r="M718" s="5">
        <f>ACOS(COS(RADIANS(90-$P$2)) *COS(RADIANS(90-Table22510[[#This Row],[Latitude]])) +SIN(RADIANS(90-$P$2)) *SIN(RADIANS(90-Table22510[[#This Row],[Latitude]])) *COS(RADIANS($Q$2-Table22510[[#This Row],[Longitude]]))) *3958.756</f>
        <v>13.577014277156541</v>
      </c>
      <c r="N718" s="5">
        <f>Table22[[#This Row],[Permit Approval Date]]-Table22[[#This Row],[Permit Submitted Date]]</f>
        <v>0</v>
      </c>
    </row>
    <row r="719" spans="1:14">
      <c r="A719" t="str">
        <f>"Norman"</f>
        <v>Norman</v>
      </c>
      <c r="B719">
        <v>1</v>
      </c>
      <c r="D719">
        <v>2</v>
      </c>
      <c r="E719">
        <v>40</v>
      </c>
      <c r="F719" s="1">
        <v>42915</v>
      </c>
      <c r="G719" s="1">
        <v>42915</v>
      </c>
      <c r="H719">
        <v>15</v>
      </c>
      <c r="I719">
        <v>126.11000000000001</v>
      </c>
      <c r="J719">
        <v>0</v>
      </c>
      <c r="K719">
        <v>34.985301499999998</v>
      </c>
      <c r="L719">
        <v>-97.396652799999998</v>
      </c>
      <c r="M719" s="5">
        <f>ACOS(COS(RADIANS(90-$P$2)) *COS(RADIANS(90-Table22510[[#This Row],[Latitude]])) +SIN(RADIANS(90-$P$2)) *SIN(RADIANS(90-Table22510[[#This Row],[Latitude]])) *COS(RADIANS($Q$2-Table22510[[#This Row],[Longitude]]))) *3958.756</f>
        <v>15.512893837042686</v>
      </c>
      <c r="N719" s="5">
        <f>Table22[[#This Row],[Permit Approval Date]]-Table22[[#This Row],[Permit Submitted Date]]</f>
        <v>2</v>
      </c>
    </row>
    <row r="720" spans="1:14" hidden="1">
      <c r="A720" t="str">
        <f>"Norman"</f>
        <v>Norman</v>
      </c>
      <c r="B720">
        <v>0</v>
      </c>
      <c r="D720">
        <v>2</v>
      </c>
      <c r="E720">
        <v>40</v>
      </c>
      <c r="F720" s="1">
        <v>42933</v>
      </c>
      <c r="G720" s="1">
        <v>42954</v>
      </c>
      <c r="H720">
        <v>8</v>
      </c>
      <c r="I720">
        <v>56.66</v>
      </c>
      <c r="J720">
        <v>0</v>
      </c>
      <c r="K720">
        <v>34.992937899999994</v>
      </c>
      <c r="L720">
        <v>-97.256161599999999</v>
      </c>
      <c r="M720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720" s="5">
        <f>Table22[[#This Row],[Permit Approval Date]]-Table22[[#This Row],[Permit Submitted Date]]</f>
        <v>0</v>
      </c>
    </row>
    <row r="721" spans="1:14">
      <c r="A721" t="str">
        <f>"Norman"</f>
        <v>Norman</v>
      </c>
      <c r="B721">
        <v>1</v>
      </c>
      <c r="D721">
        <v>2</v>
      </c>
      <c r="E721">
        <v>40</v>
      </c>
      <c r="F721" s="1">
        <v>42937</v>
      </c>
      <c r="G721" s="1">
        <v>42937</v>
      </c>
      <c r="H721">
        <v>16</v>
      </c>
      <c r="I721">
        <v>119.5</v>
      </c>
      <c r="J721">
        <v>0</v>
      </c>
      <c r="K721">
        <v>35.065345200000003</v>
      </c>
      <c r="L721">
        <v>-97.484357899999992</v>
      </c>
      <c r="M721" s="5">
        <f>ACOS(COS(RADIANS(90-$P$2)) *COS(RADIANS(90-Table22510[[#This Row],[Latitude]])) +SIN(RADIANS(90-$P$2)) *SIN(RADIANS(90-Table22510[[#This Row],[Latitude]])) *COS(RADIANS($Q$2-Table22510[[#This Row],[Longitude]]))) *3958.756</f>
        <v>9.9541600162234207</v>
      </c>
      <c r="N721" s="5">
        <f>Table22[[#This Row],[Permit Approval Date]]-Table22[[#This Row],[Permit Submitted Date]]</f>
        <v>21</v>
      </c>
    </row>
    <row r="722" spans="1:14">
      <c r="A722" t="str">
        <f>"Norman"</f>
        <v>Norman</v>
      </c>
      <c r="B722">
        <v>1</v>
      </c>
      <c r="C722">
        <v>1</v>
      </c>
      <c r="D722">
        <v>2</v>
      </c>
      <c r="E722">
        <v>40</v>
      </c>
      <c r="F722" s="1">
        <v>42992</v>
      </c>
      <c r="G722" s="1">
        <v>42998</v>
      </c>
      <c r="H722">
        <v>8</v>
      </c>
      <c r="I722">
        <v>47.97</v>
      </c>
      <c r="J722">
        <v>17.670000000000002</v>
      </c>
      <c r="K722">
        <v>35.233924999999999</v>
      </c>
      <c r="L722">
        <v>-97.269214000000005</v>
      </c>
      <c r="M722" s="5">
        <f>ACOS(COS(RADIANS(90-$P$2)) *COS(RADIANS(90-Table22510[[#This Row],[Latitude]])) +SIN(RADIANS(90-$P$2)) *SIN(RADIANS(90-Table22510[[#This Row],[Latitude]])) *COS(RADIANS($Q$2-Table22510[[#This Row],[Longitude]]))) *3958.756</f>
        <v>10.196972675987457</v>
      </c>
      <c r="N722" s="5">
        <f>Table22[[#This Row],[Permit Approval Date]]-Table22[[#This Row],[Permit Submitted Date]]</f>
        <v>0</v>
      </c>
    </row>
    <row r="723" spans="1:14">
      <c r="A723" t="str">
        <f>"Norman"</f>
        <v>Norman</v>
      </c>
      <c r="B723">
        <v>1</v>
      </c>
      <c r="D723">
        <v>2</v>
      </c>
      <c r="E723">
        <v>40</v>
      </c>
      <c r="F723" s="1">
        <v>43017</v>
      </c>
      <c r="G723" s="1">
        <v>43019</v>
      </c>
      <c r="H723">
        <v>10</v>
      </c>
      <c r="I723">
        <v>60.019999999999996</v>
      </c>
      <c r="J723">
        <v>9.1999999999999993</v>
      </c>
      <c r="K723">
        <v>34.593924999999999</v>
      </c>
      <c r="L723">
        <v>-97.979213999999999</v>
      </c>
      <c r="M723" s="5">
        <f>ACOS(COS(RADIANS(90-$P$2)) *COS(RADIANS(90-Table22510[[#This Row],[Latitude]])) +SIN(RADIANS(90-$P$2)) *SIN(RADIANS(90-Table22510[[#This Row],[Latitude]])) *COS(RADIANS($Q$2-Table22510[[#This Row],[Longitude]]))) *3958.756</f>
        <v>51.958792222098623</v>
      </c>
      <c r="N723" s="5">
        <f>Table22[[#This Row],[Permit Approval Date]]-Table22[[#This Row],[Permit Submitted Date]]</f>
        <v>0</v>
      </c>
    </row>
    <row r="724" spans="1:14">
      <c r="A724" t="str">
        <f>"Norman"</f>
        <v>Norman</v>
      </c>
      <c r="B724">
        <v>1</v>
      </c>
      <c r="D724">
        <v>2</v>
      </c>
      <c r="E724">
        <v>40</v>
      </c>
      <c r="F724" s="1">
        <v>43034</v>
      </c>
      <c r="G724" s="1">
        <v>43038</v>
      </c>
      <c r="H724">
        <v>7</v>
      </c>
      <c r="I724">
        <v>47.019999999999996</v>
      </c>
      <c r="J724">
        <v>5.48</v>
      </c>
      <c r="K724">
        <v>35.313924999999998</v>
      </c>
      <c r="L724">
        <v>-97.779213999999996</v>
      </c>
      <c r="M724" s="5">
        <f>ACOS(COS(RADIANS(90-$P$2)) *COS(RADIANS(90-Table22510[[#This Row],[Latitude]])) +SIN(RADIANS(90-$P$2)) *SIN(RADIANS(90-Table22510[[#This Row],[Latitude]])) *COS(RADIANS($Q$2-Table22510[[#This Row],[Longitude]]))) *3958.756</f>
        <v>20.189807526514745</v>
      </c>
      <c r="N724" s="5">
        <f>Table22[[#This Row],[Permit Approval Date]]-Table22[[#This Row],[Permit Submitted Date]]</f>
        <v>0</v>
      </c>
    </row>
    <row r="725" spans="1:14" hidden="1">
      <c r="A725" t="str">
        <f>"Norman"</f>
        <v>Norman</v>
      </c>
      <c r="B725">
        <v>0</v>
      </c>
      <c r="C725">
        <v>1</v>
      </c>
      <c r="D725">
        <v>1</v>
      </c>
      <c r="E725">
        <v>41</v>
      </c>
      <c r="F725" s="1">
        <v>42366</v>
      </c>
      <c r="G725" s="1">
        <v>42376</v>
      </c>
      <c r="H725">
        <v>28</v>
      </c>
      <c r="I725">
        <v>227.5</v>
      </c>
      <c r="J725">
        <v>17.5</v>
      </c>
      <c r="K725">
        <v>35.202937899999995</v>
      </c>
      <c r="L725">
        <v>-97.206161600000001</v>
      </c>
      <c r="M725" s="5">
        <f>ACOS(COS(RADIANS(90-$P$2)) *COS(RADIANS(90-Table22510[[#This Row],[Latitude]])) +SIN(RADIANS(90-$P$2)) *SIN(RADIANS(90-Table22510[[#This Row],[Latitude]])) *COS(RADIANS($Q$2-Table22510[[#This Row],[Longitude]]))) *3958.756</f>
        <v>13.577014277156541</v>
      </c>
      <c r="N725" s="5">
        <f>Table22[[#This Row],[Permit Approval Date]]-Table22[[#This Row],[Permit Submitted Date]]</f>
        <v>4</v>
      </c>
    </row>
    <row r="726" spans="1:14" hidden="1">
      <c r="A726" t="str">
        <f>"Norman"</f>
        <v>Norman</v>
      </c>
      <c r="B726">
        <v>0</v>
      </c>
      <c r="D726">
        <v>2</v>
      </c>
      <c r="E726">
        <v>41</v>
      </c>
      <c r="F726" s="1">
        <v>42374</v>
      </c>
      <c r="G726" s="1">
        <v>42383</v>
      </c>
      <c r="H726">
        <v>12</v>
      </c>
      <c r="I726">
        <v>84.5</v>
      </c>
      <c r="J726">
        <v>0</v>
      </c>
      <c r="K726">
        <v>35.632937899999995</v>
      </c>
      <c r="L726">
        <v>-97.506161599999999</v>
      </c>
      <c r="M726" s="5">
        <f>ACOS(COS(RADIANS(90-$P$2)) *COS(RADIANS(90-Table22510[[#This Row],[Latitude]])) +SIN(RADIANS(90-$P$2)) *SIN(RADIANS(90-Table22510[[#This Row],[Latitude]])) *COS(RADIANS($Q$2-Table22510[[#This Row],[Longitude]]))) *3958.756</f>
        <v>29.683728221432123</v>
      </c>
      <c r="N726" s="5">
        <f>Table22[[#This Row],[Permit Approval Date]]-Table22[[#This Row],[Permit Submitted Date]]</f>
        <v>11</v>
      </c>
    </row>
    <row r="727" spans="1:14" hidden="1">
      <c r="A727" t="str">
        <f>"Norman"</f>
        <v>Norman</v>
      </c>
      <c r="B727">
        <v>0</v>
      </c>
      <c r="D727">
        <v>2</v>
      </c>
      <c r="E727">
        <v>41</v>
      </c>
      <c r="F727" s="1">
        <v>42390</v>
      </c>
      <c r="G727" s="1">
        <v>42398</v>
      </c>
      <c r="H727">
        <v>5</v>
      </c>
      <c r="I727">
        <v>47.5</v>
      </c>
      <c r="J727">
        <v>0</v>
      </c>
      <c r="K727">
        <v>35.602937899999993</v>
      </c>
      <c r="L727">
        <v>-97.566161600000001</v>
      </c>
      <c r="M727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727" s="5">
        <f>Table22[[#This Row],[Permit Approval Date]]-Table22[[#This Row],[Permit Submitted Date]]</f>
        <v>11</v>
      </c>
    </row>
    <row r="728" spans="1:14" hidden="1">
      <c r="A728" t="str">
        <f>"Norman"</f>
        <v>Norman</v>
      </c>
      <c r="B728">
        <v>0</v>
      </c>
      <c r="D728">
        <v>3</v>
      </c>
      <c r="E728">
        <v>41</v>
      </c>
      <c r="F728" s="1">
        <v>42481</v>
      </c>
      <c r="G728" s="1">
        <v>42489</v>
      </c>
      <c r="H728">
        <v>15</v>
      </c>
      <c r="I728">
        <v>116.5</v>
      </c>
      <c r="J728">
        <v>0</v>
      </c>
      <c r="K728">
        <v>35.202937899999995</v>
      </c>
      <c r="L728">
        <v>-97.206161600000001</v>
      </c>
      <c r="M728" s="5">
        <f>ACOS(COS(RADIANS(90-$P$2)) *COS(RADIANS(90-Table22510[[#This Row],[Latitude]])) +SIN(RADIANS(90-$P$2)) *SIN(RADIANS(90-Table22510[[#This Row],[Latitude]])) *COS(RADIANS($Q$2-Table22510[[#This Row],[Longitude]]))) *3958.756</f>
        <v>13.577014277156541</v>
      </c>
      <c r="N728" s="5">
        <f>Table22[[#This Row],[Permit Approval Date]]-Table22[[#This Row],[Permit Submitted Date]]</f>
        <v>0</v>
      </c>
    </row>
    <row r="729" spans="1:14" hidden="1">
      <c r="A729" t="str">
        <f>"Norman"</f>
        <v>Norman</v>
      </c>
      <c r="B729">
        <v>0</v>
      </c>
      <c r="D729">
        <v>1</v>
      </c>
      <c r="E729">
        <v>41</v>
      </c>
      <c r="F729" s="1">
        <v>42487</v>
      </c>
      <c r="G729" s="1">
        <v>42487</v>
      </c>
      <c r="H729">
        <v>9</v>
      </c>
      <c r="I729">
        <v>82</v>
      </c>
      <c r="J729">
        <v>0</v>
      </c>
      <c r="K729">
        <v>35.162937899999996</v>
      </c>
      <c r="L729">
        <v>-96.9261616</v>
      </c>
      <c r="M729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729" s="5">
        <f>Table22[[#This Row],[Permit Approval Date]]-Table22[[#This Row],[Permit Submitted Date]]</f>
        <v>0</v>
      </c>
    </row>
    <row r="730" spans="1:14" hidden="1">
      <c r="A730" t="str">
        <f>"Norman"</f>
        <v>Norman</v>
      </c>
      <c r="B730">
        <v>0</v>
      </c>
      <c r="D730">
        <v>2</v>
      </c>
      <c r="E730">
        <v>41</v>
      </c>
      <c r="F730" s="1">
        <v>42487</v>
      </c>
      <c r="G730" s="1">
        <v>42506</v>
      </c>
      <c r="H730">
        <v>9</v>
      </c>
      <c r="I730">
        <v>62</v>
      </c>
      <c r="J730">
        <v>0</v>
      </c>
      <c r="K730">
        <v>35.332937899999997</v>
      </c>
      <c r="L730">
        <v>-97.326161600000006</v>
      </c>
      <c r="M730" s="5">
        <f>ACOS(COS(RADIANS(90-$P$2)) *COS(RADIANS(90-Table22510[[#This Row],[Latitude]])) +SIN(RADIANS(90-$P$2)) *SIN(RADIANS(90-Table22510[[#This Row],[Latitude]])) *COS(RADIANS($Q$2-Table22510[[#This Row],[Longitude]]))) *3958.756</f>
        <v>11.09110584816289</v>
      </c>
      <c r="N730" s="5">
        <f>Table22[[#This Row],[Permit Approval Date]]-Table22[[#This Row],[Permit Submitted Date]]</f>
        <v>10</v>
      </c>
    </row>
    <row r="731" spans="1:14" hidden="1">
      <c r="A731" t="str">
        <f>"Norman"</f>
        <v>Norman</v>
      </c>
      <c r="B731">
        <v>0</v>
      </c>
      <c r="D731">
        <v>1</v>
      </c>
      <c r="E731">
        <v>41</v>
      </c>
      <c r="F731" s="1">
        <v>42496</v>
      </c>
      <c r="G731" s="1">
        <v>42496</v>
      </c>
      <c r="H731">
        <v>10</v>
      </c>
      <c r="I731">
        <v>80.5</v>
      </c>
      <c r="J731">
        <v>0</v>
      </c>
      <c r="K731">
        <v>35.422937899999994</v>
      </c>
      <c r="L731">
        <v>-97.106161600000007</v>
      </c>
      <c r="M731" s="5">
        <f>ACOS(COS(RADIANS(90-$P$2)) *COS(RADIANS(90-Table22510[[#This Row],[Latitude]])) +SIN(RADIANS(90-$P$2)) *SIN(RADIANS(90-Table22510[[#This Row],[Latitude]])) *COS(RADIANS($Q$2-Table22510[[#This Row],[Longitude]]))) *3958.756</f>
        <v>24.350899798056059</v>
      </c>
      <c r="N731" s="5">
        <f>Table22[[#This Row],[Permit Approval Date]]-Table22[[#This Row],[Permit Submitted Date]]</f>
        <v>10</v>
      </c>
    </row>
    <row r="732" spans="1:14" hidden="1">
      <c r="A732" t="str">
        <f>"Norman"</f>
        <v>Norman</v>
      </c>
      <c r="B732">
        <v>0</v>
      </c>
      <c r="D732">
        <v>2</v>
      </c>
      <c r="E732">
        <v>41</v>
      </c>
      <c r="F732" s="1">
        <v>42551</v>
      </c>
      <c r="G732" s="1">
        <v>42551</v>
      </c>
      <c r="H732">
        <v>5</v>
      </c>
      <c r="I732">
        <v>40</v>
      </c>
      <c r="J732">
        <v>3.5</v>
      </c>
      <c r="K732">
        <v>35.362937899999999</v>
      </c>
      <c r="L732">
        <v>-97.236161600000003</v>
      </c>
      <c r="M732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732" s="5">
        <f>Table22[[#This Row],[Permit Approval Date]]-Table22[[#This Row],[Permit Submitted Date]]</f>
        <v>0</v>
      </c>
    </row>
    <row r="733" spans="1:14" hidden="1">
      <c r="A733" t="str">
        <f>"Norman"</f>
        <v>Norman</v>
      </c>
      <c r="B733">
        <v>0</v>
      </c>
      <c r="D733">
        <v>2</v>
      </c>
      <c r="E733">
        <v>41</v>
      </c>
      <c r="F733" s="1">
        <v>42593</v>
      </c>
      <c r="G733" s="1">
        <v>42613</v>
      </c>
      <c r="H733">
        <v>8</v>
      </c>
      <c r="I733">
        <v>61.51</v>
      </c>
      <c r="J733">
        <v>0</v>
      </c>
      <c r="K733">
        <v>35.602937899999993</v>
      </c>
      <c r="L733">
        <v>-97.566161600000001</v>
      </c>
      <c r="M733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733" s="5">
        <f>Table22[[#This Row],[Permit Approval Date]]-Table22[[#This Row],[Permit Submitted Date]]</f>
        <v>9</v>
      </c>
    </row>
    <row r="734" spans="1:14" hidden="1">
      <c r="A734" t="str">
        <f>"Norman"</f>
        <v>Norman</v>
      </c>
      <c r="B734">
        <v>0</v>
      </c>
      <c r="D734">
        <v>1</v>
      </c>
      <c r="E734">
        <v>41</v>
      </c>
      <c r="F734" s="1">
        <v>42607</v>
      </c>
      <c r="G734" s="1">
        <v>42607</v>
      </c>
      <c r="H734">
        <v>8</v>
      </c>
      <c r="I734">
        <v>52.879999999999995</v>
      </c>
      <c r="J734">
        <v>0</v>
      </c>
      <c r="K734">
        <v>36.452937899999995</v>
      </c>
      <c r="L734">
        <v>-97.7861616</v>
      </c>
      <c r="M734" s="5">
        <f>ACOS(COS(RADIANS(90-$P$2)) *COS(RADIANS(90-Table22510[[#This Row],[Latitude]])) +SIN(RADIANS(90-$P$2)) *SIN(RADIANS(90-Table22510[[#This Row],[Latitude]])) *COS(RADIANS($Q$2-Table22510[[#This Row],[Longitude]]))) *3958.756</f>
        <v>88.224846694032422</v>
      </c>
      <c r="N734" s="5">
        <f>Table22[[#This Row],[Permit Approval Date]]-Table22[[#This Row],[Permit Submitted Date]]</f>
        <v>4</v>
      </c>
    </row>
    <row r="735" spans="1:14" hidden="1">
      <c r="A735" t="str">
        <f>"Norman"</f>
        <v>Norman</v>
      </c>
      <c r="B735">
        <v>0</v>
      </c>
      <c r="D735">
        <v>2</v>
      </c>
      <c r="E735">
        <v>41</v>
      </c>
      <c r="F735" s="1">
        <v>42628</v>
      </c>
      <c r="G735" s="1">
        <v>42642</v>
      </c>
      <c r="H735">
        <v>19</v>
      </c>
      <c r="I735">
        <v>150.55000000000001</v>
      </c>
      <c r="J735">
        <v>4.1400000000000006</v>
      </c>
      <c r="K735">
        <v>34.942937899999997</v>
      </c>
      <c r="L735">
        <v>-97.766161600000004</v>
      </c>
      <c r="M735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735" s="5">
        <f>Table22[[#This Row],[Permit Approval Date]]-Table22[[#This Row],[Permit Submitted Date]]</f>
        <v>7</v>
      </c>
    </row>
    <row r="736" spans="1:14" hidden="1">
      <c r="A736" t="str">
        <f>"Norman"</f>
        <v>Norman</v>
      </c>
      <c r="B736">
        <v>0</v>
      </c>
      <c r="D736">
        <v>2</v>
      </c>
      <c r="E736">
        <v>41</v>
      </c>
      <c r="F736" s="1">
        <v>42682</v>
      </c>
      <c r="G736" s="1">
        <v>42682</v>
      </c>
      <c r="H736">
        <v>13</v>
      </c>
      <c r="I736">
        <v>98.99</v>
      </c>
      <c r="J736">
        <v>0</v>
      </c>
      <c r="K736">
        <v>36.262937899999997</v>
      </c>
      <c r="L736">
        <v>-97.766161600000004</v>
      </c>
      <c r="M736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736" s="5">
        <f>Table22[[#This Row],[Permit Approval Date]]-Table22[[#This Row],[Permit Submitted Date]]</f>
        <v>0</v>
      </c>
    </row>
    <row r="737" spans="1:14" hidden="1">
      <c r="A737" t="str">
        <f>"Norman"</f>
        <v>Norman</v>
      </c>
      <c r="B737">
        <v>0</v>
      </c>
      <c r="D737">
        <v>2</v>
      </c>
      <c r="E737">
        <v>41</v>
      </c>
      <c r="F737" s="1">
        <v>42689</v>
      </c>
      <c r="G737" s="1">
        <v>42691</v>
      </c>
      <c r="H737">
        <v>15</v>
      </c>
      <c r="I737">
        <v>97.82</v>
      </c>
      <c r="J737">
        <v>0</v>
      </c>
      <c r="K737">
        <v>35.602937899999993</v>
      </c>
      <c r="L737">
        <v>-97.686161600000005</v>
      </c>
      <c r="M737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737" s="5">
        <f>Table22[[#This Row],[Permit Approval Date]]-Table22[[#This Row],[Permit Submitted Date]]</f>
        <v>0</v>
      </c>
    </row>
    <row r="738" spans="1:14" hidden="1">
      <c r="A738" t="str">
        <f>"Norman"</f>
        <v>Norman</v>
      </c>
      <c r="B738">
        <v>0</v>
      </c>
      <c r="D738">
        <v>1</v>
      </c>
      <c r="E738">
        <v>41</v>
      </c>
      <c r="F738" s="1">
        <v>42711</v>
      </c>
      <c r="G738" s="1">
        <v>42716</v>
      </c>
      <c r="H738">
        <v>14</v>
      </c>
      <c r="I738">
        <v>83.89</v>
      </c>
      <c r="J738">
        <v>4.83</v>
      </c>
      <c r="K738">
        <v>35.192937899999997</v>
      </c>
      <c r="L738">
        <v>-97.496161600000008</v>
      </c>
      <c r="M738" s="5">
        <f>ACOS(COS(RADIANS(90-$P$2)) *COS(RADIANS(90-Table22510[[#This Row],[Latitude]])) +SIN(RADIANS(90-$P$2)) *SIN(RADIANS(90-Table22510[[#This Row],[Latitude]])) *COS(RADIANS($Q$2-Table22510[[#This Row],[Longitude]]))) *3958.756</f>
        <v>2.9406156746702079</v>
      </c>
      <c r="N738" s="5">
        <f>Table22[[#This Row],[Permit Approval Date]]-Table22[[#This Row],[Permit Submitted Date]]</f>
        <v>0</v>
      </c>
    </row>
    <row r="739" spans="1:14" hidden="1">
      <c r="A739" t="str">
        <f>"Norman"</f>
        <v>Norman</v>
      </c>
      <c r="B739">
        <v>0</v>
      </c>
      <c r="D739">
        <v>2</v>
      </c>
      <c r="E739">
        <v>41</v>
      </c>
      <c r="F739" s="1">
        <v>42780</v>
      </c>
      <c r="G739" s="1">
        <v>42780</v>
      </c>
      <c r="H739">
        <v>12</v>
      </c>
      <c r="I739">
        <v>86.96</v>
      </c>
      <c r="J739">
        <v>0</v>
      </c>
      <c r="K739">
        <v>34.902937899999998</v>
      </c>
      <c r="L739">
        <v>-97.886161600000008</v>
      </c>
      <c r="M739" s="5">
        <f>ACOS(COS(RADIANS(90-$P$2)) *COS(RADIANS(90-Table22510[[#This Row],[Latitude]])) +SIN(RADIANS(90-$P$2)) *SIN(RADIANS(90-Table22510[[#This Row],[Latitude]])) *COS(RADIANS($Q$2-Table22510[[#This Row],[Longitude]]))) *3958.756</f>
        <v>32.507095666015886</v>
      </c>
      <c r="N739" s="5">
        <f>Table22[[#This Row],[Permit Approval Date]]-Table22[[#This Row],[Permit Submitted Date]]</f>
        <v>4</v>
      </c>
    </row>
    <row r="740" spans="1:14" hidden="1">
      <c r="A740" t="str">
        <f>"Norman"</f>
        <v>Norman</v>
      </c>
      <c r="B740">
        <v>0</v>
      </c>
      <c r="D740">
        <v>2</v>
      </c>
      <c r="E740">
        <v>41</v>
      </c>
      <c r="F740" s="1">
        <v>42831</v>
      </c>
      <c r="G740" s="1">
        <v>42832</v>
      </c>
      <c r="H740">
        <v>8</v>
      </c>
      <c r="I740">
        <v>79.540000000000006</v>
      </c>
      <c r="J740">
        <v>0</v>
      </c>
      <c r="K740">
        <v>35.862937899999999</v>
      </c>
      <c r="L740">
        <v>-98.126161600000003</v>
      </c>
      <c r="M740" s="5">
        <f>ACOS(COS(RADIANS(90-$P$2)) *COS(RADIANS(90-Table22510[[#This Row],[Latitude]])) +SIN(RADIANS(90-$P$2)) *SIN(RADIANS(90-Table22510[[#This Row],[Latitude]])) *COS(RADIANS($Q$2-Table22510[[#This Row],[Longitude]]))) *3958.756</f>
        <v>59.326319279538914</v>
      </c>
      <c r="N740" s="5">
        <f>Table22[[#This Row],[Permit Approval Date]]-Table22[[#This Row],[Permit Submitted Date]]</f>
        <v>0</v>
      </c>
    </row>
    <row r="741" spans="1:14" hidden="1">
      <c r="A741" t="str">
        <f>"Norman"</f>
        <v>Norman</v>
      </c>
      <c r="B741">
        <v>0</v>
      </c>
      <c r="D741">
        <v>1</v>
      </c>
      <c r="E741">
        <v>41</v>
      </c>
      <c r="F741" s="1">
        <v>42843</v>
      </c>
      <c r="G741" s="1">
        <v>42846</v>
      </c>
      <c r="H741">
        <v>6</v>
      </c>
      <c r="I741">
        <v>49.35</v>
      </c>
      <c r="J741">
        <v>0</v>
      </c>
      <c r="K741">
        <v>35.352937899999993</v>
      </c>
      <c r="L741">
        <v>-97.196161599999996</v>
      </c>
      <c r="M741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741" s="5">
        <f>Table22[[#This Row],[Permit Approval Date]]-Table22[[#This Row],[Permit Submitted Date]]</f>
        <v>0</v>
      </c>
    </row>
    <row r="742" spans="1:14" hidden="1">
      <c r="A742" t="str">
        <f>"Norman"</f>
        <v>Norman</v>
      </c>
      <c r="B742">
        <v>0</v>
      </c>
      <c r="D742">
        <v>1</v>
      </c>
      <c r="E742">
        <v>41</v>
      </c>
      <c r="F742" s="1">
        <v>42852</v>
      </c>
      <c r="G742" s="1">
        <v>42857</v>
      </c>
      <c r="H742">
        <v>9</v>
      </c>
      <c r="I742">
        <v>75.259999999999991</v>
      </c>
      <c r="J742">
        <v>0</v>
      </c>
      <c r="K742">
        <v>35.482937899999996</v>
      </c>
      <c r="L742">
        <v>-97.206161600000001</v>
      </c>
      <c r="M742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742" s="5">
        <f>Table22[[#This Row],[Permit Approval Date]]-Table22[[#This Row],[Permit Submitted Date]]</f>
        <v>10</v>
      </c>
    </row>
    <row r="743" spans="1:14" hidden="1">
      <c r="A743" t="str">
        <f>"Norman"</f>
        <v>Norman</v>
      </c>
      <c r="B743">
        <v>0</v>
      </c>
      <c r="D743">
        <v>2</v>
      </c>
      <c r="E743">
        <v>41</v>
      </c>
      <c r="F743" s="1">
        <v>42913</v>
      </c>
      <c r="G743" s="1">
        <v>42921</v>
      </c>
      <c r="H743">
        <v>8</v>
      </c>
      <c r="I743">
        <v>58.000000000000007</v>
      </c>
      <c r="J743">
        <v>5</v>
      </c>
      <c r="K743">
        <v>35.352937899999993</v>
      </c>
      <c r="L743">
        <v>-97.196161599999996</v>
      </c>
      <c r="M743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743" s="5">
        <f>Table22[[#This Row],[Permit Approval Date]]-Table22[[#This Row],[Permit Submitted Date]]</f>
        <v>3</v>
      </c>
    </row>
    <row r="744" spans="1:14" hidden="1">
      <c r="A744" t="str">
        <f>"Norman"</f>
        <v>Norman</v>
      </c>
      <c r="B744">
        <v>0</v>
      </c>
      <c r="D744">
        <v>1</v>
      </c>
      <c r="E744">
        <v>41</v>
      </c>
      <c r="F744" s="1">
        <v>42928</v>
      </c>
      <c r="G744" s="1">
        <v>42951</v>
      </c>
      <c r="H744">
        <v>9</v>
      </c>
      <c r="I744">
        <v>67.36</v>
      </c>
      <c r="J744">
        <v>0</v>
      </c>
      <c r="K744">
        <v>35.232937899999996</v>
      </c>
      <c r="L744">
        <v>-97.1761616</v>
      </c>
      <c r="M744" s="5">
        <f>ACOS(COS(RADIANS(90-$P$2)) *COS(RADIANS(90-Table22510[[#This Row],[Latitude]])) +SIN(RADIANS(90-$P$2)) *SIN(RADIANS(90-Table22510[[#This Row],[Latitude]])) *COS(RADIANS($Q$2-Table22510[[#This Row],[Longitude]]))) *3958.756</f>
        <v>15.378616388051286</v>
      </c>
      <c r="N744" s="5">
        <f>Table22[[#This Row],[Permit Approval Date]]-Table22[[#This Row],[Permit Submitted Date]]</f>
        <v>7</v>
      </c>
    </row>
    <row r="745" spans="1:14" hidden="1">
      <c r="A745" t="str">
        <f>"Norman"</f>
        <v>Norman</v>
      </c>
      <c r="B745">
        <v>0</v>
      </c>
      <c r="D745">
        <v>2</v>
      </c>
      <c r="E745">
        <v>41</v>
      </c>
      <c r="F745" s="1">
        <v>42951</v>
      </c>
      <c r="G745" s="1">
        <v>42957</v>
      </c>
      <c r="H745">
        <v>7</v>
      </c>
      <c r="I745">
        <v>54.91</v>
      </c>
      <c r="J745">
        <v>0</v>
      </c>
      <c r="K745">
        <v>34.982937899999996</v>
      </c>
      <c r="L745">
        <v>-97.396161599999999</v>
      </c>
      <c r="M745" s="5">
        <f>ACOS(COS(RADIANS(90-$P$2)) *COS(RADIANS(90-Table22510[[#This Row],[Latitude]])) +SIN(RADIANS(90-$P$2)) *SIN(RADIANS(90-Table22510[[#This Row],[Latitude]])) *COS(RADIANS($Q$2-Table22510[[#This Row],[Longitude]]))) *3958.756</f>
        <v>15.67853663998685</v>
      </c>
      <c r="N745" s="5">
        <f>Table22[[#This Row],[Permit Approval Date]]-Table22[[#This Row],[Permit Submitted Date]]</f>
        <v>3</v>
      </c>
    </row>
    <row r="746" spans="1:14" hidden="1">
      <c r="A746" t="str">
        <f>"Norman"</f>
        <v>Norman</v>
      </c>
      <c r="B746">
        <v>0</v>
      </c>
      <c r="D746">
        <v>1</v>
      </c>
      <c r="E746">
        <v>41</v>
      </c>
      <c r="F746" s="1">
        <v>42956</v>
      </c>
      <c r="G746" s="1">
        <v>42961</v>
      </c>
      <c r="H746">
        <v>10</v>
      </c>
      <c r="I746">
        <v>80.95</v>
      </c>
      <c r="J746">
        <v>0</v>
      </c>
      <c r="K746">
        <v>35.352937899999993</v>
      </c>
      <c r="L746">
        <v>-97.196161599999996</v>
      </c>
      <c r="M746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746" s="5">
        <f>Table22[[#This Row],[Permit Approval Date]]-Table22[[#This Row],[Permit Submitted Date]]</f>
        <v>8</v>
      </c>
    </row>
    <row r="747" spans="1:14">
      <c r="A747" t="str">
        <f>"Norman"</f>
        <v>Norman</v>
      </c>
      <c r="B747">
        <v>1</v>
      </c>
      <c r="D747">
        <v>2</v>
      </c>
      <c r="E747">
        <v>41</v>
      </c>
      <c r="F747" s="1">
        <v>42957</v>
      </c>
      <c r="G747" s="1">
        <v>42957</v>
      </c>
      <c r="H747">
        <v>10</v>
      </c>
      <c r="I747">
        <v>79.52</v>
      </c>
      <c r="J747">
        <v>0</v>
      </c>
      <c r="K747">
        <v>35.150954999999996</v>
      </c>
      <c r="L747">
        <v>-97.421639999999996</v>
      </c>
      <c r="M747" s="5">
        <f>ACOS(COS(RADIANS(90-$P$2)) *COS(RADIANS(90-Table22510[[#This Row],[Latitude]])) +SIN(RADIANS(90-$P$2)) *SIN(RADIANS(90-Table22510[[#This Row],[Latitude]])) *COS(RADIANS($Q$2-Table22510[[#This Row],[Longitude]]))) *3958.756</f>
        <v>4.0609017812829054</v>
      </c>
      <c r="N747" s="5">
        <f>Table22[[#This Row],[Permit Approval Date]]-Table22[[#This Row],[Permit Submitted Date]]</f>
        <v>5</v>
      </c>
    </row>
    <row r="748" spans="1:14" hidden="1">
      <c r="A748" t="str">
        <f>"Norman"</f>
        <v>Norman</v>
      </c>
      <c r="B748">
        <v>0</v>
      </c>
      <c r="D748">
        <v>1</v>
      </c>
      <c r="E748">
        <v>41</v>
      </c>
      <c r="F748" s="1">
        <v>43084</v>
      </c>
      <c r="G748" s="1">
        <v>43096</v>
      </c>
      <c r="H748">
        <v>8</v>
      </c>
      <c r="I748">
        <v>62.97</v>
      </c>
      <c r="J748">
        <v>0</v>
      </c>
      <c r="K748">
        <v>35.272937899999995</v>
      </c>
      <c r="L748">
        <v>-96.956161600000001</v>
      </c>
      <c r="M748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748" s="5">
        <f>Table22[[#This Row],[Permit Approval Date]]-Table22[[#This Row],[Permit Submitted Date]]</f>
        <v>6</v>
      </c>
    </row>
    <row r="749" spans="1:14" hidden="1">
      <c r="A749" t="str">
        <f>"Norman"</f>
        <v>Norman</v>
      </c>
      <c r="B749">
        <v>0</v>
      </c>
      <c r="D749">
        <v>1</v>
      </c>
      <c r="E749">
        <v>42</v>
      </c>
      <c r="F749" s="1">
        <v>42373</v>
      </c>
      <c r="G749" s="1">
        <v>42382</v>
      </c>
      <c r="H749">
        <v>24</v>
      </c>
      <c r="I749">
        <v>202</v>
      </c>
      <c r="J749">
        <v>0</v>
      </c>
      <c r="K749">
        <v>34.962937899999993</v>
      </c>
      <c r="L749">
        <v>-97.966161600000007</v>
      </c>
      <c r="M749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749" s="5">
        <f>Table22[[#This Row],[Permit Approval Date]]-Table22[[#This Row],[Permit Submitted Date]]</f>
        <v>5</v>
      </c>
    </row>
    <row r="750" spans="1:14" hidden="1">
      <c r="A750" t="str">
        <f>"Norman"</f>
        <v>Norman</v>
      </c>
      <c r="B750">
        <v>0</v>
      </c>
      <c r="D750">
        <v>1</v>
      </c>
      <c r="E750">
        <v>42</v>
      </c>
      <c r="F750" s="1">
        <v>42380</v>
      </c>
      <c r="G750" s="1">
        <v>42388</v>
      </c>
      <c r="H750">
        <v>12</v>
      </c>
      <c r="I750">
        <v>96</v>
      </c>
      <c r="J750">
        <v>0</v>
      </c>
      <c r="K750">
        <v>35.212937899999993</v>
      </c>
      <c r="L750">
        <v>-97.576161600000006</v>
      </c>
      <c r="M750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750" s="5">
        <f>Table22[[#This Row],[Permit Approval Date]]-Table22[[#This Row],[Permit Submitted Date]]</f>
        <v>0</v>
      </c>
    </row>
    <row r="751" spans="1:14" hidden="1">
      <c r="A751" t="str">
        <f>"Norman"</f>
        <v>Norman</v>
      </c>
      <c r="B751">
        <v>0</v>
      </c>
      <c r="D751">
        <v>2</v>
      </c>
      <c r="E751">
        <v>42</v>
      </c>
      <c r="F751" s="1">
        <v>42459</v>
      </c>
      <c r="G751" s="1">
        <v>42464</v>
      </c>
      <c r="H751">
        <v>7</v>
      </c>
      <c r="I751">
        <v>67.5</v>
      </c>
      <c r="J751">
        <v>0</v>
      </c>
      <c r="K751">
        <v>35.192937899999997</v>
      </c>
      <c r="L751">
        <v>-97.396161599999999</v>
      </c>
      <c r="M751" s="5">
        <f>ACOS(COS(RADIANS(90-$P$2)) *COS(RADIANS(90-Table22510[[#This Row],[Latitude]])) +SIN(RADIANS(90-$P$2)) *SIN(RADIANS(90-Table22510[[#This Row],[Latitude]])) *COS(RADIANS($Q$2-Table22510[[#This Row],[Longitude]]))) *3958.756</f>
        <v>2.9897876398657939</v>
      </c>
      <c r="N751" s="5">
        <f>Table22[[#This Row],[Permit Approval Date]]-Table22[[#This Row],[Permit Submitted Date]]</f>
        <v>0</v>
      </c>
    </row>
    <row r="752" spans="1:14" hidden="1">
      <c r="A752" t="str">
        <f>"Norman"</f>
        <v>Norman</v>
      </c>
      <c r="B752">
        <v>0</v>
      </c>
      <c r="D752">
        <v>1</v>
      </c>
      <c r="E752">
        <v>42</v>
      </c>
      <c r="F752" s="1">
        <v>42494</v>
      </c>
      <c r="G752" s="1">
        <v>42499</v>
      </c>
      <c r="H752">
        <v>16</v>
      </c>
      <c r="I752">
        <v>136.5</v>
      </c>
      <c r="J752">
        <v>0</v>
      </c>
      <c r="K752">
        <v>35.072937899999999</v>
      </c>
      <c r="L752">
        <v>-97.396161599999999</v>
      </c>
      <c r="M752" s="5">
        <f>ACOS(COS(RADIANS(90-$P$2)) *COS(RADIANS(90-Table22510[[#This Row],[Latitude]])) +SIN(RADIANS(90-$P$2)) *SIN(RADIANS(90-Table22510[[#This Row],[Latitude]])) *COS(RADIANS($Q$2-Table22510[[#This Row],[Longitude]]))) *3958.756</f>
        <v>9.6301363463523302</v>
      </c>
      <c r="N752" s="5">
        <f>Table22[[#This Row],[Permit Approval Date]]-Table22[[#This Row],[Permit Submitted Date]]</f>
        <v>5</v>
      </c>
    </row>
    <row r="753" spans="1:14" hidden="1">
      <c r="A753" t="str">
        <f>"Norman"</f>
        <v>Norman</v>
      </c>
      <c r="B753">
        <v>0</v>
      </c>
      <c r="D753">
        <v>1</v>
      </c>
      <c r="E753">
        <v>42</v>
      </c>
      <c r="F753" s="1">
        <v>42506</v>
      </c>
      <c r="G753" s="1">
        <v>42510</v>
      </c>
      <c r="H753">
        <v>7</v>
      </c>
      <c r="I753">
        <v>53</v>
      </c>
      <c r="J753">
        <v>0</v>
      </c>
      <c r="K753">
        <v>35.352937899999993</v>
      </c>
      <c r="L753">
        <v>-97.196161599999996</v>
      </c>
      <c r="M753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753" s="5">
        <f>Table22[[#This Row],[Permit Approval Date]]-Table22[[#This Row],[Permit Submitted Date]]</f>
        <v>0</v>
      </c>
    </row>
    <row r="754" spans="1:14" hidden="1">
      <c r="A754" t="str">
        <f>"Norman"</f>
        <v>Norman</v>
      </c>
      <c r="B754">
        <v>0</v>
      </c>
      <c r="D754">
        <v>2</v>
      </c>
      <c r="E754">
        <v>42</v>
      </c>
      <c r="F754" s="1">
        <v>42573</v>
      </c>
      <c r="G754" s="1">
        <v>42573</v>
      </c>
      <c r="H754">
        <v>5</v>
      </c>
      <c r="I754">
        <v>40.5</v>
      </c>
      <c r="J754">
        <v>0</v>
      </c>
      <c r="K754">
        <v>35.282937899999993</v>
      </c>
      <c r="L754">
        <v>-97.416161599999995</v>
      </c>
      <c r="M754" s="5">
        <f>ACOS(COS(RADIANS(90-$P$2)) *COS(RADIANS(90-Table22510[[#This Row],[Latitude]])) +SIN(RADIANS(90-$P$2)) *SIN(RADIANS(90-Table22510[[#This Row],[Latitude]])) *COS(RADIANS($Q$2-Table22510[[#This Row],[Longitude]]))) *3958.756</f>
        <v>5.5822817973621444</v>
      </c>
      <c r="N754" s="5">
        <f>Table22[[#This Row],[Permit Approval Date]]-Table22[[#This Row],[Permit Submitted Date]]</f>
        <v>0</v>
      </c>
    </row>
    <row r="755" spans="1:14" hidden="1">
      <c r="A755" t="str">
        <f>"Norman"</f>
        <v>Norman</v>
      </c>
      <c r="B755">
        <v>0</v>
      </c>
      <c r="D755">
        <v>2</v>
      </c>
      <c r="E755">
        <v>42</v>
      </c>
      <c r="F755" s="1">
        <v>42598</v>
      </c>
      <c r="G755" s="1">
        <v>42605</v>
      </c>
      <c r="H755">
        <v>12</v>
      </c>
      <c r="I755">
        <v>87</v>
      </c>
      <c r="J755">
        <v>0</v>
      </c>
      <c r="K755">
        <v>35.352937899999993</v>
      </c>
      <c r="L755">
        <v>-97.196161599999996</v>
      </c>
      <c r="M755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755" s="5">
        <f>Table22[[#This Row],[Permit Approval Date]]-Table22[[#This Row],[Permit Submitted Date]]</f>
        <v>0</v>
      </c>
    </row>
    <row r="756" spans="1:14" hidden="1">
      <c r="A756" t="str">
        <f>"Norman"</f>
        <v>Norman</v>
      </c>
      <c r="B756">
        <v>0</v>
      </c>
      <c r="D756">
        <v>2</v>
      </c>
      <c r="E756">
        <v>42</v>
      </c>
      <c r="F756" s="1">
        <v>42625</v>
      </c>
      <c r="G756" s="1">
        <v>42625</v>
      </c>
      <c r="H756">
        <v>10</v>
      </c>
      <c r="I756">
        <v>70.52</v>
      </c>
      <c r="J756">
        <v>0</v>
      </c>
      <c r="K756">
        <v>35.262937899999997</v>
      </c>
      <c r="L756">
        <v>-97.806161599999996</v>
      </c>
      <c r="M756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756" s="5">
        <f>Table22[[#This Row],[Permit Approval Date]]-Table22[[#This Row],[Permit Submitted Date]]</f>
        <v>4</v>
      </c>
    </row>
    <row r="757" spans="1:14" hidden="1">
      <c r="A757" t="str">
        <f>"Norman"</f>
        <v>Norman</v>
      </c>
      <c r="B757">
        <v>0</v>
      </c>
      <c r="D757">
        <v>2</v>
      </c>
      <c r="E757">
        <v>42</v>
      </c>
      <c r="F757" s="1">
        <v>42660</v>
      </c>
      <c r="G757" s="1">
        <v>42667</v>
      </c>
      <c r="H757">
        <v>8</v>
      </c>
      <c r="I757">
        <v>70.510000000000005</v>
      </c>
      <c r="J757">
        <v>0</v>
      </c>
      <c r="K757">
        <v>35.602937899999993</v>
      </c>
      <c r="L757">
        <v>-97.686161600000005</v>
      </c>
      <c r="M757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757" s="5">
        <f>Table22[[#This Row],[Permit Approval Date]]-Table22[[#This Row],[Permit Submitted Date]]</f>
        <v>8</v>
      </c>
    </row>
    <row r="758" spans="1:14" hidden="1">
      <c r="A758" t="str">
        <f>"Norman"</f>
        <v>Norman</v>
      </c>
      <c r="B758">
        <v>0</v>
      </c>
      <c r="D758">
        <v>1</v>
      </c>
      <c r="E758">
        <v>42</v>
      </c>
      <c r="F758" s="1">
        <v>42678</v>
      </c>
      <c r="G758" s="1">
        <v>42678</v>
      </c>
      <c r="H758">
        <v>22</v>
      </c>
      <c r="I758">
        <v>160.19</v>
      </c>
      <c r="J758">
        <v>0</v>
      </c>
      <c r="K758">
        <v>35.422937899999994</v>
      </c>
      <c r="L758">
        <v>-97.106161600000007</v>
      </c>
      <c r="M758" s="5">
        <f>ACOS(COS(RADIANS(90-$P$2)) *COS(RADIANS(90-Table22510[[#This Row],[Latitude]])) +SIN(RADIANS(90-$P$2)) *SIN(RADIANS(90-Table22510[[#This Row],[Latitude]])) *COS(RADIANS($Q$2-Table22510[[#This Row],[Longitude]]))) *3958.756</f>
        <v>24.350899798056059</v>
      </c>
      <c r="N758" s="5">
        <f>Table22[[#This Row],[Permit Approval Date]]-Table22[[#This Row],[Permit Submitted Date]]</f>
        <v>7</v>
      </c>
    </row>
    <row r="759" spans="1:14" hidden="1">
      <c r="A759" t="str">
        <f>"Norman"</f>
        <v>Norman</v>
      </c>
      <c r="B759">
        <v>0</v>
      </c>
      <c r="D759">
        <v>2</v>
      </c>
      <c r="E759">
        <v>42</v>
      </c>
      <c r="F759" s="1">
        <v>42790</v>
      </c>
      <c r="G759" s="1">
        <v>42790</v>
      </c>
      <c r="H759">
        <v>10</v>
      </c>
      <c r="I759">
        <v>83.14</v>
      </c>
      <c r="J759">
        <v>0</v>
      </c>
      <c r="K759">
        <v>35.232937899999996</v>
      </c>
      <c r="L759">
        <v>-97.006161599999999</v>
      </c>
      <c r="M75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59" s="5">
        <f>Table22[[#This Row],[Permit Approval Date]]-Table22[[#This Row],[Permit Submitted Date]]</f>
        <v>8</v>
      </c>
    </row>
    <row r="760" spans="1:14" hidden="1">
      <c r="A760" t="str">
        <f>"Norman"</f>
        <v>Norman</v>
      </c>
      <c r="B760">
        <v>0</v>
      </c>
      <c r="C760">
        <v>1</v>
      </c>
      <c r="D760">
        <v>1</v>
      </c>
      <c r="E760">
        <v>42</v>
      </c>
      <c r="F760" s="1">
        <v>42794</v>
      </c>
      <c r="G760" s="1">
        <v>42802</v>
      </c>
      <c r="H760">
        <v>8</v>
      </c>
      <c r="I760">
        <v>48.370000000000005</v>
      </c>
      <c r="J760">
        <v>24.31</v>
      </c>
      <c r="K760">
        <v>35.602937899999993</v>
      </c>
      <c r="L760">
        <v>-97.686161600000005</v>
      </c>
      <c r="M760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760" s="5">
        <f>Table22[[#This Row],[Permit Approval Date]]-Table22[[#This Row],[Permit Submitted Date]]</f>
        <v>0</v>
      </c>
    </row>
    <row r="761" spans="1:14" hidden="1">
      <c r="A761" t="str">
        <f>"Norman"</f>
        <v>Norman</v>
      </c>
      <c r="B761">
        <v>0</v>
      </c>
      <c r="D761">
        <v>1</v>
      </c>
      <c r="E761">
        <v>42</v>
      </c>
      <c r="F761" s="1">
        <v>42835</v>
      </c>
      <c r="G761" s="1">
        <v>42846</v>
      </c>
      <c r="H761">
        <v>8</v>
      </c>
      <c r="I761">
        <v>52.759999999999991</v>
      </c>
      <c r="J761">
        <v>8.1199999999999992</v>
      </c>
      <c r="K761">
        <v>35.232937899999996</v>
      </c>
      <c r="L761">
        <v>-97.006161599999999</v>
      </c>
      <c r="M761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61" s="5">
        <f>Table22[[#This Row],[Permit Approval Date]]-Table22[[#This Row],[Permit Submitted Date]]</f>
        <v>2</v>
      </c>
    </row>
    <row r="762" spans="1:14" hidden="1">
      <c r="A762" t="str">
        <f>"Norman"</f>
        <v>Norman</v>
      </c>
      <c r="B762">
        <v>0</v>
      </c>
      <c r="D762">
        <v>1</v>
      </c>
      <c r="E762">
        <v>42</v>
      </c>
      <c r="F762" s="1">
        <v>42913</v>
      </c>
      <c r="G762" s="1">
        <v>42927</v>
      </c>
      <c r="H762">
        <v>12</v>
      </c>
      <c r="I762">
        <v>101.78</v>
      </c>
      <c r="J762">
        <v>0</v>
      </c>
      <c r="K762">
        <v>35.232937899999996</v>
      </c>
      <c r="L762">
        <v>-97.006161599999999</v>
      </c>
      <c r="M762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62" s="5">
        <f>Table22[[#This Row],[Permit Approval Date]]-Table22[[#This Row],[Permit Submitted Date]]</f>
        <v>7</v>
      </c>
    </row>
    <row r="763" spans="1:14">
      <c r="A763" t="str">
        <f>"Norman"</f>
        <v>Norman</v>
      </c>
      <c r="B763">
        <v>1</v>
      </c>
      <c r="D763">
        <v>2</v>
      </c>
      <c r="E763">
        <v>42</v>
      </c>
      <c r="F763" s="1">
        <v>42943</v>
      </c>
      <c r="G763" s="1">
        <v>42943</v>
      </c>
      <c r="H763">
        <v>14</v>
      </c>
      <c r="I763">
        <v>109.39999999999999</v>
      </c>
      <c r="J763">
        <v>5.12</v>
      </c>
      <c r="K763">
        <v>35.310557000000003</v>
      </c>
      <c r="L763">
        <v>-97.71018140000001</v>
      </c>
      <c r="M763" s="5">
        <f>ACOS(COS(RADIANS(90-$P$2)) *COS(RADIANS(90-Table22510[[#This Row],[Latitude]])) +SIN(RADIANS(90-$P$2)) *SIN(RADIANS(90-Table22510[[#This Row],[Latitude]])) *COS(RADIANS($Q$2-Table22510[[#This Row],[Longitude]]))) *3958.756</f>
        <v>16.529734858429485</v>
      </c>
      <c r="N763" s="5">
        <f>Table22[[#This Row],[Permit Approval Date]]-Table22[[#This Row],[Permit Submitted Date]]</f>
        <v>20</v>
      </c>
    </row>
    <row r="764" spans="1:14">
      <c r="A764" t="str">
        <f>"Norman"</f>
        <v>Norman</v>
      </c>
      <c r="B764">
        <v>1</v>
      </c>
      <c r="D764">
        <v>2</v>
      </c>
      <c r="E764">
        <v>42</v>
      </c>
      <c r="F764" s="1">
        <v>43026</v>
      </c>
      <c r="G764" s="1">
        <v>43045</v>
      </c>
      <c r="H764">
        <v>15</v>
      </c>
      <c r="I764">
        <v>106.95</v>
      </c>
      <c r="J764">
        <v>0</v>
      </c>
      <c r="K764">
        <v>35.170954999999999</v>
      </c>
      <c r="L764">
        <v>-97.531639999999996</v>
      </c>
      <c r="M764" s="5">
        <f>ACOS(COS(RADIANS(90-$P$2)) *COS(RADIANS(90-Table22510[[#This Row],[Latitude]])) +SIN(RADIANS(90-$P$2)) *SIN(RADIANS(90-Table22510[[#This Row],[Latitude]])) *COS(RADIANS($Q$2-Table22510[[#This Row],[Longitude]]))) *3958.756</f>
        <v>5.3791098180254622</v>
      </c>
      <c r="N764" s="5">
        <f>Table22[[#This Row],[Permit Approval Date]]-Table22[[#This Row],[Permit Submitted Date]]</f>
        <v>0</v>
      </c>
    </row>
    <row r="765" spans="1:14">
      <c r="A765" t="str">
        <f>"Norman"</f>
        <v>Norman</v>
      </c>
      <c r="B765">
        <v>1</v>
      </c>
      <c r="D765">
        <v>2</v>
      </c>
      <c r="E765">
        <v>42</v>
      </c>
      <c r="F765" s="1">
        <v>43105</v>
      </c>
      <c r="G765" s="1">
        <v>43112</v>
      </c>
      <c r="H765">
        <v>6</v>
      </c>
      <c r="I765">
        <v>54.539999999999992</v>
      </c>
      <c r="J765">
        <v>2.0699999999999998</v>
      </c>
      <c r="K765">
        <v>35.153925000000001</v>
      </c>
      <c r="L765">
        <v>-97.259214</v>
      </c>
      <c r="M765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765" s="5">
        <f>Table22[[#This Row],[Permit Approval Date]]-Table22[[#This Row],[Permit Submitted Date]]</f>
        <v>0</v>
      </c>
    </row>
    <row r="766" spans="1:14" hidden="1">
      <c r="A766" t="str">
        <f>"Norman"</f>
        <v>Norman</v>
      </c>
      <c r="B766">
        <v>0</v>
      </c>
      <c r="D766">
        <v>1</v>
      </c>
      <c r="E766">
        <v>43</v>
      </c>
      <c r="F766" s="1">
        <v>42416</v>
      </c>
      <c r="G766" s="1">
        <v>42430</v>
      </c>
      <c r="H766">
        <v>13</v>
      </c>
      <c r="I766">
        <v>94</v>
      </c>
      <c r="J766">
        <v>0</v>
      </c>
      <c r="K766">
        <v>35.282937899999993</v>
      </c>
      <c r="L766">
        <v>-97.416161599999995</v>
      </c>
      <c r="M766" s="5">
        <f>ACOS(COS(RADIANS(90-$P$2)) *COS(RADIANS(90-Table22510[[#This Row],[Latitude]])) +SIN(RADIANS(90-$P$2)) *SIN(RADIANS(90-Table22510[[#This Row],[Latitude]])) *COS(RADIANS($Q$2-Table22510[[#This Row],[Longitude]]))) *3958.756</f>
        <v>5.5822817973621444</v>
      </c>
      <c r="N766" s="5">
        <f>Table22[[#This Row],[Permit Approval Date]]-Table22[[#This Row],[Permit Submitted Date]]</f>
        <v>0</v>
      </c>
    </row>
    <row r="767" spans="1:14" hidden="1">
      <c r="A767" t="str">
        <f>"Norman"</f>
        <v>Norman</v>
      </c>
      <c r="B767">
        <v>0</v>
      </c>
      <c r="D767">
        <v>1</v>
      </c>
      <c r="E767">
        <v>43</v>
      </c>
      <c r="F767" s="1">
        <v>42423</v>
      </c>
      <c r="G767" s="1">
        <v>42423</v>
      </c>
      <c r="H767">
        <v>17</v>
      </c>
      <c r="I767">
        <v>152</v>
      </c>
      <c r="J767">
        <v>0</v>
      </c>
      <c r="K767">
        <v>35.232937899999996</v>
      </c>
      <c r="L767">
        <v>-97.006161599999999</v>
      </c>
      <c r="M767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67" s="5">
        <f>Table22[[#This Row],[Permit Approval Date]]-Table22[[#This Row],[Permit Submitted Date]]</f>
        <v>0</v>
      </c>
    </row>
    <row r="768" spans="1:14" hidden="1">
      <c r="A768" t="str">
        <f>"Norman"</f>
        <v>Norman</v>
      </c>
      <c r="B768">
        <v>0</v>
      </c>
      <c r="D768">
        <v>1</v>
      </c>
      <c r="E768">
        <v>43</v>
      </c>
      <c r="F768" s="1">
        <v>42431</v>
      </c>
      <c r="G768" s="1">
        <v>42431</v>
      </c>
      <c r="H768">
        <v>14</v>
      </c>
      <c r="I768">
        <v>116.5</v>
      </c>
      <c r="J768">
        <v>0</v>
      </c>
      <c r="K768">
        <v>35.552937899999996</v>
      </c>
      <c r="L768">
        <v>-97.046161600000005</v>
      </c>
      <c r="M768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768" s="5">
        <f>Table22[[#This Row],[Permit Approval Date]]-Table22[[#This Row],[Permit Submitted Date]]</f>
        <v>0</v>
      </c>
    </row>
    <row r="769" spans="1:14" hidden="1">
      <c r="A769" t="str">
        <f>"Norman"</f>
        <v>Norman</v>
      </c>
      <c r="B769">
        <v>0</v>
      </c>
      <c r="D769">
        <v>1</v>
      </c>
      <c r="E769">
        <v>43</v>
      </c>
      <c r="F769" s="1">
        <v>42572</v>
      </c>
      <c r="G769" s="1">
        <v>42572</v>
      </c>
      <c r="H769">
        <v>8</v>
      </c>
      <c r="I769">
        <v>76</v>
      </c>
      <c r="J769">
        <v>0</v>
      </c>
      <c r="K769">
        <v>34.962937899999993</v>
      </c>
      <c r="L769">
        <v>-97.966161600000007</v>
      </c>
      <c r="M769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769" s="5">
        <f>Table22[[#This Row],[Permit Approval Date]]-Table22[[#This Row],[Permit Submitted Date]]</f>
        <v>0</v>
      </c>
    </row>
    <row r="770" spans="1:14" hidden="1">
      <c r="A770" t="str">
        <f>"Norman"</f>
        <v>Norman</v>
      </c>
      <c r="B770">
        <v>0</v>
      </c>
      <c r="C770">
        <v>1</v>
      </c>
      <c r="D770">
        <v>1</v>
      </c>
      <c r="E770">
        <v>43</v>
      </c>
      <c r="F770" s="1">
        <v>42648</v>
      </c>
      <c r="G770" s="1">
        <v>42655</v>
      </c>
      <c r="H770">
        <v>19</v>
      </c>
      <c r="I770">
        <v>150.95000000000002</v>
      </c>
      <c r="J770">
        <v>12.96</v>
      </c>
      <c r="K770">
        <v>35.232937899999996</v>
      </c>
      <c r="L770">
        <v>-97.006161599999999</v>
      </c>
      <c r="M77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70" s="5">
        <f>Table22[[#This Row],[Permit Approval Date]]-Table22[[#This Row],[Permit Submitted Date]]</f>
        <v>3</v>
      </c>
    </row>
    <row r="771" spans="1:14" hidden="1">
      <c r="A771" t="str">
        <f>"Norman"</f>
        <v>Norman</v>
      </c>
      <c r="B771">
        <v>0</v>
      </c>
      <c r="D771">
        <v>2</v>
      </c>
      <c r="E771">
        <v>43</v>
      </c>
      <c r="F771" s="1">
        <v>42663</v>
      </c>
      <c r="G771" s="1">
        <v>42663</v>
      </c>
      <c r="H771">
        <v>3</v>
      </c>
      <c r="I771">
        <v>30.540000000000003</v>
      </c>
      <c r="J771">
        <v>0</v>
      </c>
      <c r="K771">
        <v>35.602937899999993</v>
      </c>
      <c r="L771">
        <v>-97.686161600000005</v>
      </c>
      <c r="M771" s="5">
        <f>ACOS(COS(RADIANS(90-$P$2)) *COS(RADIANS(90-Table22510[[#This Row],[Latitude]])) +SIN(RADIANS(90-$P$2)) *SIN(RADIANS(90-Table22510[[#This Row],[Latitude]])) *COS(RADIANS($Q$2-Table22510[[#This Row],[Longitude]]))) *3958.756</f>
        <v>30.559712201892509</v>
      </c>
      <c r="N771" s="5">
        <f>Table22[[#This Row],[Permit Approval Date]]-Table22[[#This Row],[Permit Submitted Date]]</f>
        <v>0</v>
      </c>
    </row>
    <row r="772" spans="1:14">
      <c r="A772" t="str">
        <f>"Norman"</f>
        <v>Norman</v>
      </c>
      <c r="B772">
        <v>1</v>
      </c>
      <c r="D772">
        <v>2</v>
      </c>
      <c r="E772">
        <v>43</v>
      </c>
      <c r="F772" s="1">
        <v>42892</v>
      </c>
      <c r="G772" s="1">
        <v>42892</v>
      </c>
      <c r="H772">
        <v>12</v>
      </c>
      <c r="I772">
        <v>128.94</v>
      </c>
      <c r="J772">
        <v>0</v>
      </c>
      <c r="K772">
        <v>35.1619283</v>
      </c>
      <c r="L772">
        <v>-97.2165246</v>
      </c>
      <c r="M772" s="5">
        <f>ACOS(COS(RADIANS(90-$P$2)) *COS(RADIANS(90-Table22510[[#This Row],[Latitude]])) +SIN(RADIANS(90-$P$2)) *SIN(RADIANS(90-Table22510[[#This Row],[Latitude]])) *COS(RADIANS($Q$2-Table22510[[#This Row],[Longitude]]))) *3958.756</f>
        <v>13.346642592329129</v>
      </c>
      <c r="N772" s="5">
        <f>Table22[[#This Row],[Permit Approval Date]]-Table22[[#This Row],[Permit Submitted Date]]</f>
        <v>13</v>
      </c>
    </row>
    <row r="773" spans="1:14">
      <c r="A773" t="str">
        <f>"Norman"</f>
        <v>Norman</v>
      </c>
      <c r="B773">
        <v>1</v>
      </c>
      <c r="C773">
        <v>1</v>
      </c>
      <c r="D773">
        <v>2</v>
      </c>
      <c r="E773">
        <v>43</v>
      </c>
      <c r="F773" s="1">
        <v>42941</v>
      </c>
      <c r="G773" s="1">
        <v>42941</v>
      </c>
      <c r="H773">
        <v>18</v>
      </c>
      <c r="I773">
        <v>118.95</v>
      </c>
      <c r="J773">
        <v>19.55</v>
      </c>
      <c r="K773">
        <v>35.270556999999997</v>
      </c>
      <c r="L773">
        <v>-97.260181399999993</v>
      </c>
      <c r="M773" s="5">
        <f>ACOS(COS(RADIANS(90-$P$2)) *COS(RADIANS(90-Table22510[[#This Row],[Latitude]])) +SIN(RADIANS(90-$P$2)) *SIN(RADIANS(90-Table22510[[#This Row],[Latitude]])) *COS(RADIANS($Q$2-Table22510[[#This Row],[Longitude]]))) *3958.756</f>
        <v>11.425758104207031</v>
      </c>
      <c r="N773" s="5">
        <f>Table22[[#This Row],[Permit Approval Date]]-Table22[[#This Row],[Permit Submitted Date]]</f>
        <v>14</v>
      </c>
    </row>
    <row r="774" spans="1:14" hidden="1">
      <c r="A774" t="str">
        <f>"Norman"</f>
        <v>Norman</v>
      </c>
      <c r="B774">
        <v>0</v>
      </c>
      <c r="D774">
        <v>2</v>
      </c>
      <c r="E774">
        <v>43</v>
      </c>
      <c r="F774" s="1">
        <v>42970</v>
      </c>
      <c r="G774" s="1">
        <v>42976</v>
      </c>
      <c r="H774">
        <v>7</v>
      </c>
      <c r="I774">
        <v>61.899999999999991</v>
      </c>
      <c r="J774">
        <v>0</v>
      </c>
      <c r="K774">
        <v>34.992937899999994</v>
      </c>
      <c r="L774">
        <v>-97.256161599999999</v>
      </c>
      <c r="M774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774" s="5">
        <f>Table22[[#This Row],[Permit Approval Date]]-Table22[[#This Row],[Permit Submitted Date]]</f>
        <v>19</v>
      </c>
    </row>
    <row r="775" spans="1:14">
      <c r="A775" t="str">
        <f>"Norman"</f>
        <v>Norman</v>
      </c>
      <c r="B775">
        <v>1</v>
      </c>
      <c r="D775">
        <v>2</v>
      </c>
      <c r="E775">
        <v>43</v>
      </c>
      <c r="F775" s="1">
        <v>43031</v>
      </c>
      <c r="G775" s="1">
        <v>43035</v>
      </c>
      <c r="H775">
        <v>11</v>
      </c>
      <c r="I775">
        <v>56.379999999999995</v>
      </c>
      <c r="J775">
        <v>4.04</v>
      </c>
      <c r="K775">
        <v>35.303925</v>
      </c>
      <c r="L775">
        <v>-97.339213999999998</v>
      </c>
      <c r="M775" s="5">
        <f>ACOS(COS(RADIANS(90-$P$2)) *COS(RADIANS(90-Table22510[[#This Row],[Latitude]])) +SIN(RADIANS(90-$P$2)) *SIN(RADIANS(90-Table22510[[#This Row],[Latitude]])) *COS(RADIANS($Q$2-Table22510[[#This Row],[Longitude]]))) *3958.756</f>
        <v>9.079433648522528</v>
      </c>
      <c r="N775" s="5">
        <f>Table22[[#This Row],[Permit Approval Date]]-Table22[[#This Row],[Permit Submitted Date]]</f>
        <v>12</v>
      </c>
    </row>
    <row r="776" spans="1:14" hidden="1">
      <c r="A776" t="str">
        <f>"Norman"</f>
        <v>Norman</v>
      </c>
      <c r="B776">
        <v>0</v>
      </c>
      <c r="D776">
        <v>2</v>
      </c>
      <c r="E776">
        <v>43</v>
      </c>
      <c r="F776" s="1">
        <v>43091</v>
      </c>
      <c r="G776" s="1">
        <v>43108</v>
      </c>
      <c r="H776">
        <v>6</v>
      </c>
      <c r="I776">
        <v>53.370000000000005</v>
      </c>
      <c r="J776">
        <v>0</v>
      </c>
      <c r="K776">
        <v>35.222937899999998</v>
      </c>
      <c r="L776">
        <v>-97.096161600000002</v>
      </c>
      <c r="M776" s="5">
        <f>ACOS(COS(RADIANS(90-$P$2)) *COS(RADIANS(90-Table22510[[#This Row],[Latitude]])) +SIN(RADIANS(90-$P$2)) *SIN(RADIANS(90-Table22510[[#This Row],[Latitude]])) *COS(RADIANS($Q$2-Table22510[[#This Row],[Longitude]]))) *3958.756</f>
        <v>19.81732509012247</v>
      </c>
      <c r="N776" s="5">
        <f>Table22[[#This Row],[Permit Approval Date]]-Table22[[#This Row],[Permit Submitted Date]]</f>
        <v>0</v>
      </c>
    </row>
    <row r="777" spans="1:14" hidden="1">
      <c r="A777" t="str">
        <f>"Norman"</f>
        <v>Norman</v>
      </c>
      <c r="B777">
        <v>0</v>
      </c>
      <c r="D777">
        <v>1</v>
      </c>
      <c r="E777">
        <v>44</v>
      </c>
      <c r="F777" s="1">
        <v>42418</v>
      </c>
      <c r="G777" s="1">
        <v>42430</v>
      </c>
      <c r="H777">
        <v>26</v>
      </c>
      <c r="I777">
        <v>209.5</v>
      </c>
      <c r="J777">
        <v>2.5</v>
      </c>
      <c r="K777">
        <v>35.362937899999999</v>
      </c>
      <c r="L777">
        <v>-97.116161599999998</v>
      </c>
      <c r="M777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777" s="5">
        <f>Table22[[#This Row],[Permit Approval Date]]-Table22[[#This Row],[Permit Submitted Date]]</f>
        <v>0</v>
      </c>
    </row>
    <row r="778" spans="1:14" hidden="1">
      <c r="A778" t="str">
        <f>"Norman"</f>
        <v>Norman</v>
      </c>
      <c r="B778">
        <v>0</v>
      </c>
      <c r="D778">
        <v>2</v>
      </c>
      <c r="E778">
        <v>44</v>
      </c>
      <c r="F778" s="1">
        <v>42454</v>
      </c>
      <c r="G778" s="1">
        <v>42461</v>
      </c>
      <c r="H778">
        <v>13</v>
      </c>
      <c r="I778">
        <v>101.5</v>
      </c>
      <c r="J778">
        <v>0</v>
      </c>
      <c r="K778">
        <v>34.942937899999997</v>
      </c>
      <c r="L778">
        <v>-97.766161600000004</v>
      </c>
      <c r="M778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778" s="5">
        <f>Table22[[#This Row],[Permit Approval Date]]-Table22[[#This Row],[Permit Submitted Date]]</f>
        <v>0</v>
      </c>
    </row>
    <row r="779" spans="1:14" hidden="1">
      <c r="A779" t="str">
        <f>"Norman"</f>
        <v>Norman</v>
      </c>
      <c r="B779">
        <v>0</v>
      </c>
      <c r="D779">
        <v>2</v>
      </c>
      <c r="E779">
        <v>44</v>
      </c>
      <c r="F779" s="1">
        <v>42536</v>
      </c>
      <c r="G779" s="1">
        <v>42536</v>
      </c>
      <c r="H779">
        <v>25</v>
      </c>
      <c r="I779">
        <v>203.5</v>
      </c>
      <c r="J779">
        <v>3</v>
      </c>
      <c r="K779">
        <v>35.232937899999996</v>
      </c>
      <c r="L779">
        <v>-97.006161599999999</v>
      </c>
      <c r="M77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79" s="5">
        <f>Table22[[#This Row],[Permit Approval Date]]-Table22[[#This Row],[Permit Submitted Date]]</f>
        <v>0</v>
      </c>
    </row>
    <row r="780" spans="1:14" hidden="1">
      <c r="A780" t="str">
        <f>"Norman"</f>
        <v>Norman</v>
      </c>
      <c r="B780">
        <v>0</v>
      </c>
      <c r="D780">
        <v>2</v>
      </c>
      <c r="E780">
        <v>44</v>
      </c>
      <c r="F780" s="1">
        <v>42538</v>
      </c>
      <c r="G780" s="1">
        <v>42559</v>
      </c>
      <c r="H780">
        <v>21</v>
      </c>
      <c r="I780">
        <v>146</v>
      </c>
      <c r="J780">
        <v>1.5</v>
      </c>
      <c r="K780">
        <v>35.352937899999993</v>
      </c>
      <c r="L780">
        <v>-97.196161599999996</v>
      </c>
      <c r="M780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780" s="5">
        <f>Table22[[#This Row],[Permit Approval Date]]-Table22[[#This Row],[Permit Submitted Date]]</f>
        <v>0</v>
      </c>
    </row>
    <row r="781" spans="1:14" hidden="1">
      <c r="A781" t="str">
        <f>"Norman"</f>
        <v>Norman</v>
      </c>
      <c r="B781">
        <v>0</v>
      </c>
      <c r="D781">
        <v>2</v>
      </c>
      <c r="E781">
        <v>44</v>
      </c>
      <c r="F781" s="1">
        <v>42559</v>
      </c>
      <c r="G781" s="1">
        <v>42559</v>
      </c>
      <c r="H781">
        <v>11</v>
      </c>
      <c r="I781">
        <v>79.5</v>
      </c>
      <c r="J781">
        <v>3</v>
      </c>
      <c r="K781">
        <v>35.662937899999996</v>
      </c>
      <c r="L781">
        <v>-97.076161600000006</v>
      </c>
      <c r="M781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781" s="5">
        <f>Table22[[#This Row],[Permit Approval Date]]-Table22[[#This Row],[Permit Submitted Date]]</f>
        <v>5</v>
      </c>
    </row>
    <row r="782" spans="1:14" hidden="1">
      <c r="A782" t="str">
        <f>"Norman"</f>
        <v>Norman</v>
      </c>
      <c r="B782">
        <v>0</v>
      </c>
      <c r="D782">
        <v>1</v>
      </c>
      <c r="E782">
        <v>44</v>
      </c>
      <c r="F782" s="1">
        <v>42591</v>
      </c>
      <c r="G782" s="1">
        <v>42593</v>
      </c>
      <c r="H782">
        <v>14</v>
      </c>
      <c r="I782">
        <v>112.25</v>
      </c>
      <c r="J782">
        <v>0</v>
      </c>
      <c r="K782">
        <v>35.212937899999993</v>
      </c>
      <c r="L782">
        <v>-97.306161599999996</v>
      </c>
      <c r="M782" s="5">
        <f>ACOS(COS(RADIANS(90-$P$2)) *COS(RADIANS(90-Table22510[[#This Row],[Latitude]])) +SIN(RADIANS(90-$P$2)) *SIN(RADIANS(90-Table22510[[#This Row],[Latitude]])) *COS(RADIANS($Q$2-Table22510[[#This Row],[Longitude]]))) *3958.756</f>
        <v>7.9433826566841148</v>
      </c>
      <c r="N782" s="5">
        <f>Table22[[#This Row],[Permit Approval Date]]-Table22[[#This Row],[Permit Submitted Date]]</f>
        <v>15</v>
      </c>
    </row>
    <row r="783" spans="1:14" hidden="1">
      <c r="A783" t="str">
        <f>"Norman"</f>
        <v>Norman</v>
      </c>
      <c r="B783">
        <v>0</v>
      </c>
      <c r="D783">
        <v>1</v>
      </c>
      <c r="E783">
        <v>44</v>
      </c>
      <c r="F783" s="1">
        <v>42681</v>
      </c>
      <c r="G783" s="1">
        <v>42684</v>
      </c>
      <c r="H783">
        <v>9</v>
      </c>
      <c r="I783">
        <v>78.150000000000006</v>
      </c>
      <c r="J783">
        <v>0</v>
      </c>
      <c r="K783">
        <v>35.232937899999996</v>
      </c>
      <c r="L783">
        <v>-97.006161599999999</v>
      </c>
      <c r="M783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83" s="5">
        <f>Table22[[#This Row],[Permit Approval Date]]-Table22[[#This Row],[Permit Submitted Date]]</f>
        <v>0</v>
      </c>
    </row>
    <row r="784" spans="1:14" hidden="1">
      <c r="A784" t="str">
        <f>"Norman"</f>
        <v>Norman</v>
      </c>
      <c r="B784">
        <v>0</v>
      </c>
      <c r="D784">
        <v>2</v>
      </c>
      <c r="E784">
        <v>44</v>
      </c>
      <c r="F784" s="1">
        <v>42744</v>
      </c>
      <c r="G784" s="1">
        <v>42744</v>
      </c>
      <c r="H784">
        <v>10</v>
      </c>
      <c r="I784">
        <v>85.94</v>
      </c>
      <c r="J784">
        <v>5.4499999999999993</v>
      </c>
      <c r="K784">
        <v>34.962937899999993</v>
      </c>
      <c r="L784">
        <v>-97.966161600000007</v>
      </c>
      <c r="M784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784" s="5">
        <f>Table22[[#This Row],[Permit Approval Date]]-Table22[[#This Row],[Permit Submitted Date]]</f>
        <v>0</v>
      </c>
    </row>
    <row r="785" spans="1:14" hidden="1">
      <c r="A785" t="str">
        <f>"Norman"</f>
        <v>Norman</v>
      </c>
      <c r="B785">
        <v>0</v>
      </c>
      <c r="D785">
        <v>2</v>
      </c>
      <c r="E785">
        <v>44</v>
      </c>
      <c r="F785" s="1">
        <v>42773</v>
      </c>
      <c r="G785" s="1">
        <v>42781</v>
      </c>
      <c r="H785">
        <v>11</v>
      </c>
      <c r="I785">
        <v>75.55</v>
      </c>
      <c r="J785">
        <v>0</v>
      </c>
      <c r="K785">
        <v>35.212937899999993</v>
      </c>
      <c r="L785">
        <v>-97.576161600000006</v>
      </c>
      <c r="M785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785" s="5">
        <f>Table22[[#This Row],[Permit Approval Date]]-Table22[[#This Row],[Permit Submitted Date]]</f>
        <v>0</v>
      </c>
    </row>
    <row r="786" spans="1:14" hidden="1">
      <c r="A786" t="str">
        <f>"Norman"</f>
        <v>Norman</v>
      </c>
      <c r="B786">
        <v>0</v>
      </c>
      <c r="C786">
        <v>1</v>
      </c>
      <c r="D786">
        <v>2</v>
      </c>
      <c r="E786">
        <v>44</v>
      </c>
      <c r="F786" s="1">
        <v>42811</v>
      </c>
      <c r="G786" s="1">
        <v>42832</v>
      </c>
      <c r="H786">
        <v>7</v>
      </c>
      <c r="I786">
        <v>48.9</v>
      </c>
      <c r="J786">
        <v>11.17</v>
      </c>
      <c r="K786">
        <v>35.162937899999996</v>
      </c>
      <c r="L786">
        <v>-96.9261616</v>
      </c>
      <c r="M786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786" s="5">
        <f>Table22[[#This Row],[Permit Approval Date]]-Table22[[#This Row],[Permit Submitted Date]]</f>
        <v>7</v>
      </c>
    </row>
    <row r="787" spans="1:14" hidden="1">
      <c r="A787" t="str">
        <f>"Norman"</f>
        <v>Norman</v>
      </c>
      <c r="B787">
        <v>0</v>
      </c>
      <c r="D787">
        <v>2</v>
      </c>
      <c r="E787">
        <v>44</v>
      </c>
      <c r="F787" s="1">
        <v>42829</v>
      </c>
      <c r="G787" s="1">
        <v>42837</v>
      </c>
      <c r="H787">
        <v>11</v>
      </c>
      <c r="I787">
        <v>94.16</v>
      </c>
      <c r="J787">
        <v>0</v>
      </c>
      <c r="K787">
        <v>35.072937899999999</v>
      </c>
      <c r="L787">
        <v>-97.396161599999999</v>
      </c>
      <c r="M787" s="5">
        <f>ACOS(COS(RADIANS(90-$P$2)) *COS(RADIANS(90-Table22510[[#This Row],[Latitude]])) +SIN(RADIANS(90-$P$2)) *SIN(RADIANS(90-Table22510[[#This Row],[Latitude]])) *COS(RADIANS($Q$2-Table22510[[#This Row],[Longitude]]))) *3958.756</f>
        <v>9.6301363463523302</v>
      </c>
      <c r="N787" s="5">
        <f>Table22[[#This Row],[Permit Approval Date]]-Table22[[#This Row],[Permit Submitted Date]]</f>
        <v>0</v>
      </c>
    </row>
    <row r="788" spans="1:14" hidden="1">
      <c r="A788" t="str">
        <f>"Norman"</f>
        <v>Norman</v>
      </c>
      <c r="B788">
        <v>0</v>
      </c>
      <c r="D788">
        <v>1</v>
      </c>
      <c r="E788">
        <v>44</v>
      </c>
      <c r="F788" s="1">
        <v>42874</v>
      </c>
      <c r="G788" s="1">
        <v>42893</v>
      </c>
      <c r="H788">
        <v>12</v>
      </c>
      <c r="I788">
        <v>80.899999999999991</v>
      </c>
      <c r="J788">
        <v>0</v>
      </c>
      <c r="K788">
        <v>35.172937899999994</v>
      </c>
      <c r="L788">
        <v>-97.336161599999997</v>
      </c>
      <c r="M788" s="5">
        <f>ACOS(COS(RADIANS(90-$P$2)) *COS(RADIANS(90-Table22510[[#This Row],[Latitude]])) +SIN(RADIANS(90-$P$2)) *SIN(RADIANS(90-Table22510[[#This Row],[Latitude]])) *COS(RADIANS($Q$2-Table22510[[#This Row],[Longitude]]))) *3958.756</f>
        <v>6.6439574838635096</v>
      </c>
      <c r="N788" s="5">
        <f>Table22[[#This Row],[Permit Approval Date]]-Table22[[#This Row],[Permit Submitted Date]]</f>
        <v>0</v>
      </c>
    </row>
    <row r="789" spans="1:14">
      <c r="A789" t="str">
        <f>"Norman"</f>
        <v>Norman</v>
      </c>
      <c r="B789">
        <v>1</v>
      </c>
      <c r="D789">
        <v>2</v>
      </c>
      <c r="E789">
        <v>44</v>
      </c>
      <c r="F789" s="1">
        <v>42937</v>
      </c>
      <c r="G789" s="1">
        <v>42937</v>
      </c>
      <c r="H789">
        <v>17</v>
      </c>
      <c r="I789">
        <v>119.50000000000001</v>
      </c>
      <c r="J789">
        <v>6.25</v>
      </c>
      <c r="K789">
        <v>35.440556999999998</v>
      </c>
      <c r="L789">
        <v>-97.650181400000008</v>
      </c>
      <c r="M789" s="5">
        <f>ACOS(COS(RADIANS(90-$P$2)) *COS(RADIANS(90-Table22510[[#This Row],[Latitude]])) +SIN(RADIANS(90-$P$2)) *SIN(RADIANS(90-Table22510[[#This Row],[Latitude]])) *COS(RADIANS($Q$2-Table22510[[#This Row],[Longitude]]))) *3958.756</f>
        <v>19.853895442695702</v>
      </c>
      <c r="N789" s="5">
        <f>Table22[[#This Row],[Permit Approval Date]]-Table22[[#This Row],[Permit Submitted Date]]</f>
        <v>1</v>
      </c>
    </row>
    <row r="790" spans="1:14" hidden="1">
      <c r="A790" t="str">
        <f>"Norman"</f>
        <v>Norman</v>
      </c>
      <c r="B790">
        <v>0</v>
      </c>
      <c r="D790">
        <v>2</v>
      </c>
      <c r="E790">
        <v>44</v>
      </c>
      <c r="F790" s="1">
        <v>42970</v>
      </c>
      <c r="G790" s="1">
        <v>42976</v>
      </c>
      <c r="H790">
        <v>14</v>
      </c>
      <c r="I790">
        <v>130.11000000000001</v>
      </c>
      <c r="J790">
        <v>0</v>
      </c>
      <c r="K790">
        <v>34.902937899999998</v>
      </c>
      <c r="L790">
        <v>-97.376161600000003</v>
      </c>
      <c r="M790" s="5">
        <f>ACOS(COS(RADIANS(90-$P$2)) *COS(RADIANS(90-Table22510[[#This Row],[Latitude]])) +SIN(RADIANS(90-$P$2)) *SIN(RADIANS(90-Table22510[[#This Row],[Latitude]])) *COS(RADIANS($Q$2-Table22510[[#This Row],[Longitude]]))) *3958.756</f>
        <v>21.320085098479392</v>
      </c>
      <c r="N790" s="5">
        <f>Table22[[#This Row],[Permit Approval Date]]-Table22[[#This Row],[Permit Submitted Date]]</f>
        <v>7</v>
      </c>
    </row>
    <row r="791" spans="1:14">
      <c r="A791" t="str">
        <f>"Norman"</f>
        <v>Norman</v>
      </c>
      <c r="B791">
        <v>1</v>
      </c>
      <c r="D791">
        <v>2</v>
      </c>
      <c r="E791">
        <v>44</v>
      </c>
      <c r="F791" s="1">
        <v>43011</v>
      </c>
      <c r="G791" s="1">
        <v>43019</v>
      </c>
      <c r="H791">
        <v>5</v>
      </c>
      <c r="I791">
        <v>59.36</v>
      </c>
      <c r="J791">
        <v>0</v>
      </c>
      <c r="K791">
        <v>35.153925000000001</v>
      </c>
      <c r="L791">
        <v>-97.259214</v>
      </c>
      <c r="M791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791" s="5">
        <f>Table22[[#This Row],[Permit Approval Date]]-Table22[[#This Row],[Permit Submitted Date]]</f>
        <v>7</v>
      </c>
    </row>
    <row r="792" spans="1:14">
      <c r="A792" t="str">
        <f>"Norman"</f>
        <v>Norman</v>
      </c>
      <c r="B792">
        <v>1</v>
      </c>
      <c r="D792">
        <v>2</v>
      </c>
      <c r="E792">
        <v>44</v>
      </c>
      <c r="F792" s="1">
        <v>43046</v>
      </c>
      <c r="G792" s="1">
        <v>43048</v>
      </c>
      <c r="H792">
        <v>18</v>
      </c>
      <c r="I792">
        <v>183.96999999999997</v>
      </c>
      <c r="J792">
        <v>0</v>
      </c>
      <c r="K792">
        <v>35.140954999999998</v>
      </c>
      <c r="L792">
        <v>-97.121639999999999</v>
      </c>
      <c r="M792" s="5">
        <f>ACOS(COS(RADIANS(90-$P$2)) *COS(RADIANS(90-Table22510[[#This Row],[Latitude]])) +SIN(RADIANS(90-$P$2)) *SIN(RADIANS(90-Table22510[[#This Row],[Latitude]])) *COS(RADIANS($Q$2-Table22510[[#This Row],[Longitude]]))) *3958.756</f>
        <v>18.897392488293068</v>
      </c>
      <c r="N792" s="5">
        <f>Table22[[#This Row],[Permit Approval Date]]-Table22[[#This Row],[Permit Submitted Date]]</f>
        <v>0</v>
      </c>
    </row>
    <row r="793" spans="1:14" hidden="1">
      <c r="A793" t="str">
        <f>"Norman"</f>
        <v>Norman</v>
      </c>
      <c r="B793">
        <v>0</v>
      </c>
      <c r="D793">
        <v>1</v>
      </c>
      <c r="E793">
        <v>45</v>
      </c>
      <c r="F793" s="1">
        <v>42445</v>
      </c>
      <c r="G793" s="1">
        <v>42445</v>
      </c>
      <c r="H793">
        <v>28</v>
      </c>
      <c r="I793">
        <v>260.25</v>
      </c>
      <c r="J793">
        <v>0</v>
      </c>
      <c r="K793">
        <v>35.232937899999996</v>
      </c>
      <c r="L793">
        <v>-97.006161599999999</v>
      </c>
      <c r="M793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93" s="5">
        <f>Table22[[#This Row],[Permit Approval Date]]-Table22[[#This Row],[Permit Submitted Date]]</f>
        <v>0</v>
      </c>
    </row>
    <row r="794" spans="1:14" hidden="1">
      <c r="A794" t="str">
        <f>"Norman"</f>
        <v>Norman</v>
      </c>
      <c r="B794">
        <v>0</v>
      </c>
      <c r="D794">
        <v>1</v>
      </c>
      <c r="E794">
        <v>45</v>
      </c>
      <c r="F794" s="1">
        <v>42480</v>
      </c>
      <c r="G794" s="1">
        <v>42480</v>
      </c>
      <c r="H794">
        <v>4</v>
      </c>
      <c r="I794">
        <v>40</v>
      </c>
      <c r="J794">
        <v>0</v>
      </c>
      <c r="K794">
        <v>35.472937899999998</v>
      </c>
      <c r="L794">
        <v>-97.026161599999995</v>
      </c>
      <c r="M794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794" s="5">
        <f>Table22[[#This Row],[Permit Approval Date]]-Table22[[#This Row],[Permit Submitted Date]]</f>
        <v>6</v>
      </c>
    </row>
    <row r="795" spans="1:14" hidden="1">
      <c r="A795" t="str">
        <f>"Norman"</f>
        <v>Norman</v>
      </c>
      <c r="B795">
        <v>0</v>
      </c>
      <c r="C795">
        <v>1</v>
      </c>
      <c r="D795">
        <v>2</v>
      </c>
      <c r="E795">
        <v>45</v>
      </c>
      <c r="F795" s="1">
        <v>42500</v>
      </c>
      <c r="G795" s="1">
        <v>42510</v>
      </c>
      <c r="H795">
        <v>24</v>
      </c>
      <c r="I795">
        <v>181.5</v>
      </c>
      <c r="J795">
        <v>20.83</v>
      </c>
      <c r="K795">
        <v>34.962937899999993</v>
      </c>
      <c r="L795">
        <v>-97.966161600000007</v>
      </c>
      <c r="M795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795" s="5">
        <f>Table22[[#This Row],[Permit Approval Date]]-Table22[[#This Row],[Permit Submitted Date]]</f>
        <v>0</v>
      </c>
    </row>
    <row r="796" spans="1:14" hidden="1">
      <c r="A796" t="str">
        <f>"Norman"</f>
        <v>Norman</v>
      </c>
      <c r="B796">
        <v>0</v>
      </c>
      <c r="D796">
        <v>2</v>
      </c>
      <c r="E796">
        <v>45</v>
      </c>
      <c r="F796" s="1">
        <v>42552</v>
      </c>
      <c r="G796" s="1">
        <v>42552</v>
      </c>
      <c r="H796">
        <v>23</v>
      </c>
      <c r="I796">
        <v>189.5</v>
      </c>
      <c r="J796">
        <v>0</v>
      </c>
      <c r="K796">
        <v>35.432937899999999</v>
      </c>
      <c r="L796">
        <v>-96.936161600000005</v>
      </c>
      <c r="M796" s="5">
        <f>ACOS(COS(RADIANS(90-$P$2)) *COS(RADIANS(90-Table22510[[#This Row],[Latitude]])) +SIN(RADIANS(90-$P$2)) *SIN(RADIANS(90-Table22510[[#This Row],[Latitude]])) *COS(RADIANS($Q$2-Table22510[[#This Row],[Longitude]]))) *3958.756</f>
        <v>32.769714734284818</v>
      </c>
      <c r="N796" s="5">
        <f>Table22[[#This Row],[Permit Approval Date]]-Table22[[#This Row],[Permit Submitted Date]]</f>
        <v>0</v>
      </c>
    </row>
    <row r="797" spans="1:14" hidden="1">
      <c r="A797" t="str">
        <f>"Norman"</f>
        <v>Norman</v>
      </c>
      <c r="B797">
        <v>0</v>
      </c>
      <c r="D797">
        <v>2</v>
      </c>
      <c r="E797">
        <v>45</v>
      </c>
      <c r="F797" s="1">
        <v>42579</v>
      </c>
      <c r="G797" s="1">
        <v>42579</v>
      </c>
      <c r="H797">
        <v>11</v>
      </c>
      <c r="I797">
        <v>75.17</v>
      </c>
      <c r="J797">
        <v>0</v>
      </c>
      <c r="K797">
        <v>34.962937899999993</v>
      </c>
      <c r="L797">
        <v>-97.966161600000007</v>
      </c>
      <c r="M79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797" s="5">
        <f>Table22[[#This Row],[Permit Approval Date]]-Table22[[#This Row],[Permit Submitted Date]]</f>
        <v>0</v>
      </c>
    </row>
    <row r="798" spans="1:14" hidden="1">
      <c r="A798" t="str">
        <f>"Norman"</f>
        <v>Norman</v>
      </c>
      <c r="B798">
        <v>0</v>
      </c>
      <c r="D798">
        <v>2</v>
      </c>
      <c r="E798">
        <v>45</v>
      </c>
      <c r="F798" s="1">
        <v>42586</v>
      </c>
      <c r="G798" s="1">
        <v>42586</v>
      </c>
      <c r="H798">
        <v>6</v>
      </c>
      <c r="I798">
        <v>64</v>
      </c>
      <c r="J798">
        <v>0</v>
      </c>
      <c r="K798">
        <v>36.002937899999999</v>
      </c>
      <c r="L798">
        <v>-97.346161600000002</v>
      </c>
      <c r="M798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798" s="5">
        <f>Table22[[#This Row],[Permit Approval Date]]-Table22[[#This Row],[Permit Submitted Date]]</f>
        <v>0</v>
      </c>
    </row>
    <row r="799" spans="1:14" hidden="1">
      <c r="A799" t="str">
        <f>"Norman"</f>
        <v>Norman</v>
      </c>
      <c r="B799">
        <v>0</v>
      </c>
      <c r="D799">
        <v>3</v>
      </c>
      <c r="E799">
        <v>45</v>
      </c>
      <c r="F799" s="1">
        <v>42803</v>
      </c>
      <c r="G799" s="1">
        <v>42808</v>
      </c>
      <c r="H799">
        <v>23</v>
      </c>
      <c r="I799">
        <v>165.1</v>
      </c>
      <c r="J799">
        <v>0</v>
      </c>
      <c r="K799">
        <v>35.232937899999996</v>
      </c>
      <c r="L799">
        <v>-97.006161599999999</v>
      </c>
      <c r="M79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799" s="5">
        <f>Table22[[#This Row],[Permit Approval Date]]-Table22[[#This Row],[Permit Submitted Date]]</f>
        <v>3</v>
      </c>
    </row>
    <row r="800" spans="1:14" hidden="1">
      <c r="A800" t="str">
        <f>"Norman"</f>
        <v>Norman</v>
      </c>
      <c r="B800">
        <v>0</v>
      </c>
      <c r="D800">
        <v>2</v>
      </c>
      <c r="E800">
        <v>45</v>
      </c>
      <c r="F800" s="1">
        <v>42814</v>
      </c>
      <c r="G800" s="1">
        <v>42817</v>
      </c>
      <c r="H800">
        <v>13</v>
      </c>
      <c r="I800">
        <v>102.05999999999999</v>
      </c>
      <c r="J800">
        <v>0</v>
      </c>
      <c r="K800">
        <v>35.362937899999999</v>
      </c>
      <c r="L800">
        <v>-97.236161600000003</v>
      </c>
      <c r="M800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800" s="5">
        <f>Table22[[#This Row],[Permit Approval Date]]-Table22[[#This Row],[Permit Submitted Date]]</f>
        <v>7</v>
      </c>
    </row>
    <row r="801" spans="1:14" hidden="1">
      <c r="A801" t="str">
        <f>"Norman"</f>
        <v>Norman</v>
      </c>
      <c r="B801">
        <v>0</v>
      </c>
      <c r="D801">
        <v>2</v>
      </c>
      <c r="E801">
        <v>45</v>
      </c>
      <c r="F801" s="1">
        <v>42961</v>
      </c>
      <c r="G801" s="1">
        <v>42971</v>
      </c>
      <c r="H801">
        <v>8</v>
      </c>
      <c r="I801">
        <v>72.319999999999993</v>
      </c>
      <c r="J801">
        <v>0</v>
      </c>
      <c r="K801">
        <v>35.162937899999996</v>
      </c>
      <c r="L801">
        <v>-96.9261616</v>
      </c>
      <c r="M801" s="5">
        <f>ACOS(COS(RADIANS(90-$P$2)) *COS(RADIANS(90-Table22510[[#This Row],[Latitude]])) +SIN(RADIANS(90-$P$2)) *SIN(RADIANS(90-Table22510[[#This Row],[Latitude]])) *COS(RADIANS($Q$2-Table22510[[#This Row],[Longitude]]))) *3958.756</f>
        <v>29.540907678509793</v>
      </c>
      <c r="N801" s="5">
        <f>Table22[[#This Row],[Permit Approval Date]]-Table22[[#This Row],[Permit Submitted Date]]</f>
        <v>0</v>
      </c>
    </row>
    <row r="802" spans="1:14" hidden="1">
      <c r="A802" t="str">
        <f>"Norman"</f>
        <v>Norman</v>
      </c>
      <c r="B802">
        <v>0</v>
      </c>
      <c r="D802">
        <v>2</v>
      </c>
      <c r="E802">
        <v>45</v>
      </c>
      <c r="F802" s="1">
        <v>43047</v>
      </c>
      <c r="G802" s="1">
        <v>43048</v>
      </c>
      <c r="H802">
        <v>10</v>
      </c>
      <c r="I802">
        <v>61.58</v>
      </c>
      <c r="J802">
        <v>0</v>
      </c>
      <c r="K802">
        <v>36.292937899999998</v>
      </c>
      <c r="L802">
        <v>-97.566161600000001</v>
      </c>
      <c r="M802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802" s="5">
        <f>Table22[[#This Row],[Permit Approval Date]]-Table22[[#This Row],[Permit Submitted Date]]</f>
        <v>16</v>
      </c>
    </row>
    <row r="803" spans="1:14" hidden="1">
      <c r="A803" t="str">
        <f>"Norman"</f>
        <v>Norman</v>
      </c>
      <c r="B803">
        <v>0</v>
      </c>
      <c r="D803">
        <v>1</v>
      </c>
      <c r="E803">
        <v>46</v>
      </c>
      <c r="F803" s="1">
        <v>42373</v>
      </c>
      <c r="G803" s="1">
        <v>42388</v>
      </c>
      <c r="H803">
        <v>4</v>
      </c>
      <c r="I803">
        <v>36</v>
      </c>
      <c r="J803">
        <v>0</v>
      </c>
      <c r="K803">
        <v>35.232937899999996</v>
      </c>
      <c r="L803">
        <v>-97.1761616</v>
      </c>
      <c r="M803" s="5">
        <f>ACOS(COS(RADIANS(90-$P$2)) *COS(RADIANS(90-Table22510[[#This Row],[Latitude]])) +SIN(RADIANS(90-$P$2)) *SIN(RADIANS(90-Table22510[[#This Row],[Latitude]])) *COS(RADIANS($Q$2-Table22510[[#This Row],[Longitude]]))) *3958.756</f>
        <v>15.378616388051286</v>
      </c>
      <c r="N803" s="5">
        <f>Table22[[#This Row],[Permit Approval Date]]-Table22[[#This Row],[Permit Submitted Date]]</f>
        <v>7</v>
      </c>
    </row>
    <row r="804" spans="1:14" hidden="1">
      <c r="A804" t="str">
        <f>"Norman"</f>
        <v>Norman</v>
      </c>
      <c r="B804">
        <v>0</v>
      </c>
      <c r="D804">
        <v>2</v>
      </c>
      <c r="E804">
        <v>46</v>
      </c>
      <c r="F804" s="1">
        <v>42461</v>
      </c>
      <c r="G804" s="1">
        <v>42461</v>
      </c>
      <c r="H804">
        <v>7</v>
      </c>
      <c r="I804">
        <v>62</v>
      </c>
      <c r="J804">
        <v>0</v>
      </c>
      <c r="K804">
        <v>35.232937899999996</v>
      </c>
      <c r="L804">
        <v>-97.006161599999999</v>
      </c>
      <c r="M804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04" s="5">
        <f>Table22[[#This Row],[Permit Approval Date]]-Table22[[#This Row],[Permit Submitted Date]]</f>
        <v>0</v>
      </c>
    </row>
    <row r="805" spans="1:14" hidden="1">
      <c r="A805" t="str">
        <f>"Norman"</f>
        <v>Norman</v>
      </c>
      <c r="B805">
        <v>0</v>
      </c>
      <c r="D805">
        <v>1</v>
      </c>
      <c r="E805">
        <v>46</v>
      </c>
      <c r="F805" s="1">
        <v>42488</v>
      </c>
      <c r="G805" s="1">
        <v>42488</v>
      </c>
      <c r="H805">
        <v>6</v>
      </c>
      <c r="I805">
        <v>54.5</v>
      </c>
      <c r="J805">
        <v>0</v>
      </c>
      <c r="K805">
        <v>36.152937899999998</v>
      </c>
      <c r="L805">
        <v>-97.976161599999998</v>
      </c>
      <c r="M805" s="5">
        <f>ACOS(COS(RADIANS(90-$P$2)) *COS(RADIANS(90-Table22510[[#This Row],[Latitude]])) +SIN(RADIANS(90-$P$2)) *SIN(RADIANS(90-Table22510[[#This Row],[Latitude]])) *COS(RADIANS($Q$2-Table22510[[#This Row],[Longitude]]))) *3958.756</f>
        <v>71.856157084496488</v>
      </c>
      <c r="N805" s="5">
        <f>Table22[[#This Row],[Permit Approval Date]]-Table22[[#This Row],[Permit Submitted Date]]</f>
        <v>5</v>
      </c>
    </row>
    <row r="806" spans="1:14" hidden="1">
      <c r="A806" t="str">
        <f>"Norman"</f>
        <v>Norman</v>
      </c>
      <c r="B806">
        <v>0</v>
      </c>
      <c r="D806">
        <v>1</v>
      </c>
      <c r="E806">
        <v>46</v>
      </c>
      <c r="F806" s="1">
        <v>42531</v>
      </c>
      <c r="G806" s="1">
        <v>42537</v>
      </c>
      <c r="H806">
        <v>7</v>
      </c>
      <c r="I806">
        <v>57.5</v>
      </c>
      <c r="J806">
        <v>0</v>
      </c>
      <c r="K806">
        <v>35.362937899999999</v>
      </c>
      <c r="L806">
        <v>-97.116161599999998</v>
      </c>
      <c r="M806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806" s="5">
        <f>Table22[[#This Row],[Permit Approval Date]]-Table22[[#This Row],[Permit Submitted Date]]</f>
        <v>0</v>
      </c>
    </row>
    <row r="807" spans="1:14" hidden="1">
      <c r="A807" t="str">
        <f>"Norman"</f>
        <v>Norman</v>
      </c>
      <c r="B807">
        <v>0</v>
      </c>
      <c r="D807">
        <v>2</v>
      </c>
      <c r="E807">
        <v>46</v>
      </c>
      <c r="F807" s="1">
        <v>42564</v>
      </c>
      <c r="G807" s="1">
        <v>42570</v>
      </c>
      <c r="H807">
        <v>11</v>
      </c>
      <c r="I807">
        <v>86.5</v>
      </c>
      <c r="J807">
        <v>0</v>
      </c>
      <c r="K807">
        <v>35.362937899999999</v>
      </c>
      <c r="L807">
        <v>-97.236161600000003</v>
      </c>
      <c r="M807" s="5">
        <f>ACOS(COS(RADIANS(90-$P$2)) *COS(RADIANS(90-Table22510[[#This Row],[Latitude]])) +SIN(RADIANS(90-$P$2)) *SIN(RADIANS(90-Table22510[[#This Row],[Latitude]])) *COS(RADIANS($Q$2-Table22510[[#This Row],[Longitude]]))) *3958.756</f>
        <v>16.07386776250852</v>
      </c>
      <c r="N807" s="5">
        <f>Table22[[#This Row],[Permit Approval Date]]-Table22[[#This Row],[Permit Submitted Date]]</f>
        <v>0</v>
      </c>
    </row>
    <row r="808" spans="1:14" hidden="1">
      <c r="A808" t="str">
        <f>"Norman"</f>
        <v>Norman</v>
      </c>
      <c r="B808">
        <v>0</v>
      </c>
      <c r="D808">
        <v>1</v>
      </c>
      <c r="E808">
        <v>46</v>
      </c>
      <c r="F808" s="1">
        <v>42576</v>
      </c>
      <c r="G808" s="1">
        <v>42576</v>
      </c>
      <c r="H808">
        <v>7</v>
      </c>
      <c r="I808">
        <v>56</v>
      </c>
      <c r="J808">
        <v>0</v>
      </c>
      <c r="K808">
        <v>34.962937899999993</v>
      </c>
      <c r="L808">
        <v>-97.966161600000007</v>
      </c>
      <c r="M808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08" s="5">
        <f>Table22[[#This Row],[Permit Approval Date]]-Table22[[#This Row],[Permit Submitted Date]]</f>
        <v>10</v>
      </c>
    </row>
    <row r="809" spans="1:14" hidden="1">
      <c r="A809" t="str">
        <f>"Norman"</f>
        <v>Norman</v>
      </c>
      <c r="B809">
        <v>0</v>
      </c>
      <c r="D809">
        <v>2</v>
      </c>
      <c r="E809">
        <v>46</v>
      </c>
      <c r="F809" s="1">
        <v>42684</v>
      </c>
      <c r="G809" s="1">
        <v>42684</v>
      </c>
      <c r="H809">
        <v>12</v>
      </c>
      <c r="I809">
        <v>115.66</v>
      </c>
      <c r="J809">
        <v>0</v>
      </c>
      <c r="K809">
        <v>35.552937899999996</v>
      </c>
      <c r="L809">
        <v>-97.046161600000005</v>
      </c>
      <c r="M809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809" s="5">
        <f>Table22[[#This Row],[Permit Approval Date]]-Table22[[#This Row],[Permit Submitted Date]]</f>
        <v>7</v>
      </c>
    </row>
    <row r="810" spans="1:14" hidden="1">
      <c r="A810" t="str">
        <f>"Norman"</f>
        <v>Norman</v>
      </c>
      <c r="B810">
        <v>0</v>
      </c>
      <c r="D810">
        <v>1</v>
      </c>
      <c r="E810">
        <v>46</v>
      </c>
      <c r="F810" s="1">
        <v>42748</v>
      </c>
      <c r="G810" s="1">
        <v>42748</v>
      </c>
      <c r="H810">
        <v>17</v>
      </c>
      <c r="I810">
        <v>116.89999999999999</v>
      </c>
      <c r="J810">
        <v>0</v>
      </c>
      <c r="K810">
        <v>35.212937899999993</v>
      </c>
      <c r="L810">
        <v>-97.576161600000006</v>
      </c>
      <c r="M810" s="5">
        <f>ACOS(COS(RADIANS(90-$P$2)) *COS(RADIANS(90-Table22510[[#This Row],[Latitude]])) +SIN(RADIANS(90-$P$2)) *SIN(RADIANS(90-Table22510[[#This Row],[Latitude]])) *COS(RADIANS($Q$2-Table22510[[#This Row],[Longitude]]))) *3958.756</f>
        <v>7.3284066219263675</v>
      </c>
      <c r="N810" s="5">
        <f>Table22[[#This Row],[Permit Approval Date]]-Table22[[#This Row],[Permit Submitted Date]]</f>
        <v>0</v>
      </c>
    </row>
    <row r="811" spans="1:14" hidden="1">
      <c r="A811" t="str">
        <f>"Norman"</f>
        <v>Norman</v>
      </c>
      <c r="B811">
        <v>0</v>
      </c>
      <c r="D811">
        <v>2</v>
      </c>
      <c r="E811">
        <v>46</v>
      </c>
      <c r="F811" s="1">
        <v>42753</v>
      </c>
      <c r="G811" s="1">
        <v>42753</v>
      </c>
      <c r="H811">
        <v>15</v>
      </c>
      <c r="I811">
        <v>133.47</v>
      </c>
      <c r="J811">
        <v>0</v>
      </c>
      <c r="K811">
        <v>36.262937899999997</v>
      </c>
      <c r="L811">
        <v>-97.766161600000004</v>
      </c>
      <c r="M811" s="5">
        <f>ACOS(COS(RADIANS(90-$P$2)) *COS(RADIANS(90-Table22510[[#This Row],[Latitude]])) +SIN(RADIANS(90-$P$2)) *SIN(RADIANS(90-Table22510[[#This Row],[Latitude]])) *COS(RADIANS($Q$2-Table22510[[#This Row],[Longitude]]))) *3958.756</f>
        <v>75.189491667285424</v>
      </c>
      <c r="N811" s="5">
        <f>Table22[[#This Row],[Permit Approval Date]]-Table22[[#This Row],[Permit Submitted Date]]</f>
        <v>7</v>
      </c>
    </row>
    <row r="812" spans="1:14" hidden="1">
      <c r="A812" t="str">
        <f>"Norman"</f>
        <v>Norman</v>
      </c>
      <c r="B812">
        <v>0</v>
      </c>
      <c r="C812">
        <v>1</v>
      </c>
      <c r="D812">
        <v>2</v>
      </c>
      <c r="E812">
        <v>46</v>
      </c>
      <c r="F812" s="1">
        <v>42796</v>
      </c>
      <c r="G812" s="1">
        <v>42814</v>
      </c>
      <c r="H812">
        <v>9</v>
      </c>
      <c r="I812">
        <v>65.91</v>
      </c>
      <c r="J812">
        <v>19.329999999999998</v>
      </c>
      <c r="K812">
        <v>35.202937899999995</v>
      </c>
      <c r="L812">
        <v>-97.206161600000001</v>
      </c>
      <c r="M812" s="5">
        <f>ACOS(COS(RADIANS(90-$P$2)) *COS(RADIANS(90-Table22510[[#This Row],[Latitude]])) +SIN(RADIANS(90-$P$2)) *SIN(RADIANS(90-Table22510[[#This Row],[Latitude]])) *COS(RADIANS($Q$2-Table22510[[#This Row],[Longitude]]))) *3958.756</f>
        <v>13.577014277156541</v>
      </c>
      <c r="N812" s="5">
        <f>Table22[[#This Row],[Permit Approval Date]]-Table22[[#This Row],[Permit Submitted Date]]</f>
        <v>0</v>
      </c>
    </row>
    <row r="813" spans="1:14" hidden="1">
      <c r="A813" t="str">
        <f>"Norman"</f>
        <v>Norman</v>
      </c>
      <c r="B813">
        <v>0</v>
      </c>
      <c r="D813">
        <v>2</v>
      </c>
      <c r="E813">
        <v>46</v>
      </c>
      <c r="F813" s="1">
        <v>43010</v>
      </c>
      <c r="G813" s="1">
        <v>43010</v>
      </c>
      <c r="H813">
        <v>30</v>
      </c>
      <c r="I813">
        <v>258.54999999999995</v>
      </c>
      <c r="J813">
        <v>0</v>
      </c>
      <c r="K813">
        <v>35.482937899999996</v>
      </c>
      <c r="L813">
        <v>-97.206161600000001</v>
      </c>
      <c r="M813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813" s="5">
        <f>Table22[[#This Row],[Permit Approval Date]]-Table22[[#This Row],[Permit Submitted Date]]</f>
        <v>4</v>
      </c>
    </row>
    <row r="814" spans="1:14" hidden="1">
      <c r="A814" t="str">
        <f>"Norman"</f>
        <v>Norman</v>
      </c>
      <c r="B814">
        <v>0</v>
      </c>
      <c r="D814">
        <v>2</v>
      </c>
      <c r="E814">
        <v>47</v>
      </c>
      <c r="F814" s="1">
        <v>42430</v>
      </c>
      <c r="G814" s="1">
        <v>42430</v>
      </c>
      <c r="H814">
        <v>15</v>
      </c>
      <c r="I814">
        <v>149.5</v>
      </c>
      <c r="J814">
        <v>0</v>
      </c>
      <c r="K814">
        <v>35.362937899999999</v>
      </c>
      <c r="L814">
        <v>-96.886161600000008</v>
      </c>
      <c r="M814" s="5">
        <f>ACOS(COS(RADIANS(90-$P$2)) *COS(RADIANS(90-Table22510[[#This Row],[Latitude]])) +SIN(RADIANS(90-$P$2)) *SIN(RADIANS(90-Table22510[[#This Row],[Latitude]])) *COS(RADIANS($Q$2-Table22510[[#This Row],[Longitude]]))) *3958.756</f>
        <v>33.416558821029874</v>
      </c>
      <c r="N814" s="5">
        <f>Table22[[#This Row],[Permit Approval Date]]-Table22[[#This Row],[Permit Submitted Date]]</f>
        <v>0</v>
      </c>
    </row>
    <row r="815" spans="1:14" hidden="1">
      <c r="A815" t="str">
        <f>"Norman"</f>
        <v>Norman</v>
      </c>
      <c r="B815">
        <v>0</v>
      </c>
      <c r="C815">
        <v>1</v>
      </c>
      <c r="D815">
        <v>1</v>
      </c>
      <c r="E815">
        <v>47</v>
      </c>
      <c r="F815" s="1">
        <v>42443</v>
      </c>
      <c r="G815" s="1">
        <v>42446</v>
      </c>
      <c r="H815">
        <v>9</v>
      </c>
      <c r="I815">
        <v>57</v>
      </c>
      <c r="J815">
        <v>15</v>
      </c>
      <c r="K815">
        <v>35.472937899999998</v>
      </c>
      <c r="L815">
        <v>-97.026161599999995</v>
      </c>
      <c r="M815" s="5">
        <f>ACOS(COS(RADIANS(90-$P$2)) *COS(RADIANS(90-Table22510[[#This Row],[Latitude]])) +SIN(RADIANS(90-$P$2)) *SIN(RADIANS(90-Table22510[[#This Row],[Latitude]])) *COS(RADIANS($Q$2-Table22510[[#This Row],[Longitude]]))) *3958.756</f>
        <v>30.026275671280082</v>
      </c>
      <c r="N815" s="5">
        <f>Table22[[#This Row],[Permit Approval Date]]-Table22[[#This Row],[Permit Submitted Date]]</f>
        <v>1</v>
      </c>
    </row>
    <row r="816" spans="1:14" hidden="1">
      <c r="A816" t="str">
        <f>"Norman"</f>
        <v>Norman</v>
      </c>
      <c r="B816">
        <v>0</v>
      </c>
      <c r="D816">
        <v>1</v>
      </c>
      <c r="E816">
        <v>47</v>
      </c>
      <c r="F816" s="1">
        <v>42465</v>
      </c>
      <c r="G816" s="1">
        <v>42472</v>
      </c>
      <c r="H816">
        <v>9</v>
      </c>
      <c r="I816">
        <v>81</v>
      </c>
      <c r="J816">
        <v>0</v>
      </c>
      <c r="K816">
        <v>36.292937899999998</v>
      </c>
      <c r="L816">
        <v>-97.566161600000001</v>
      </c>
      <c r="M816" s="5">
        <f>ACOS(COS(RADIANS(90-$P$2)) *COS(RADIANS(90-Table22510[[#This Row],[Latitude]])) +SIN(RADIANS(90-$P$2)) *SIN(RADIANS(90-Table22510[[#This Row],[Latitude]])) *COS(RADIANS($Q$2-Table22510[[#This Row],[Longitude]]))) *3958.756</f>
        <v>75.393953636815993</v>
      </c>
      <c r="N816" s="5">
        <f>Table22[[#This Row],[Permit Approval Date]]-Table22[[#This Row],[Permit Submitted Date]]</f>
        <v>0</v>
      </c>
    </row>
    <row r="817" spans="1:14" hidden="1">
      <c r="A817" t="str">
        <f>"Norman"</f>
        <v>Norman</v>
      </c>
      <c r="B817">
        <v>0</v>
      </c>
      <c r="C817">
        <v>1</v>
      </c>
      <c r="D817">
        <v>1</v>
      </c>
      <c r="E817">
        <v>47</v>
      </c>
      <c r="F817" s="1">
        <v>42473</v>
      </c>
      <c r="G817" s="1">
        <v>42473</v>
      </c>
      <c r="H817">
        <v>14</v>
      </c>
      <c r="I817">
        <v>77</v>
      </c>
      <c r="J817">
        <v>30</v>
      </c>
      <c r="K817">
        <v>34.962937899999993</v>
      </c>
      <c r="L817">
        <v>-97.966161600000007</v>
      </c>
      <c r="M81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17" s="5">
        <f>Table22[[#This Row],[Permit Approval Date]]-Table22[[#This Row],[Permit Submitted Date]]</f>
        <v>7</v>
      </c>
    </row>
    <row r="818" spans="1:14" hidden="1">
      <c r="A818" t="str">
        <f>"Norman"</f>
        <v>Norman</v>
      </c>
      <c r="B818">
        <v>0</v>
      </c>
      <c r="D818">
        <v>3</v>
      </c>
      <c r="E818">
        <v>47</v>
      </c>
      <c r="F818" s="1">
        <v>42521</v>
      </c>
      <c r="G818" s="1">
        <v>42541</v>
      </c>
      <c r="H818">
        <v>14</v>
      </c>
      <c r="I818">
        <v>106.5</v>
      </c>
      <c r="J818">
        <v>5</v>
      </c>
      <c r="K818">
        <v>35.192937899999997</v>
      </c>
      <c r="L818">
        <v>-97.496161600000008</v>
      </c>
      <c r="M818" s="5">
        <f>ACOS(COS(RADIANS(90-$P$2)) *COS(RADIANS(90-Table22510[[#This Row],[Latitude]])) +SIN(RADIANS(90-$P$2)) *SIN(RADIANS(90-Table22510[[#This Row],[Latitude]])) *COS(RADIANS($Q$2-Table22510[[#This Row],[Longitude]]))) *3958.756</f>
        <v>2.9406156746702079</v>
      </c>
      <c r="N818" s="5">
        <f>Table22[[#This Row],[Permit Approval Date]]-Table22[[#This Row],[Permit Submitted Date]]</f>
        <v>0</v>
      </c>
    </row>
    <row r="819" spans="1:14" hidden="1">
      <c r="A819" t="str">
        <f>"Norman"</f>
        <v>Norman</v>
      </c>
      <c r="B819">
        <v>0</v>
      </c>
      <c r="C819">
        <v>1</v>
      </c>
      <c r="D819">
        <v>1</v>
      </c>
      <c r="E819">
        <v>47</v>
      </c>
      <c r="F819" s="1">
        <v>42626</v>
      </c>
      <c r="G819" s="1">
        <v>42626</v>
      </c>
      <c r="H819">
        <v>5</v>
      </c>
      <c r="I819">
        <v>18.850000000000001</v>
      </c>
      <c r="J819">
        <v>22.54</v>
      </c>
      <c r="K819">
        <v>35.172937899999994</v>
      </c>
      <c r="L819">
        <v>-97.276161599999995</v>
      </c>
      <c r="M819" s="5">
        <f>ACOS(COS(RADIANS(90-$P$2)) *COS(RADIANS(90-Table22510[[#This Row],[Latitude]])) +SIN(RADIANS(90-$P$2)) *SIN(RADIANS(90-Table22510[[#This Row],[Latitude]])) *COS(RADIANS($Q$2-Table22510[[#This Row],[Longitude]]))) *3958.756</f>
        <v>9.893608223818962</v>
      </c>
      <c r="N819" s="5">
        <f>Table22[[#This Row],[Permit Approval Date]]-Table22[[#This Row],[Permit Submitted Date]]</f>
        <v>9</v>
      </c>
    </row>
    <row r="820" spans="1:14" hidden="1">
      <c r="A820" t="str">
        <f>"Norman"</f>
        <v>Norman</v>
      </c>
      <c r="B820">
        <v>0</v>
      </c>
      <c r="D820">
        <v>1</v>
      </c>
      <c r="E820">
        <v>47</v>
      </c>
      <c r="F820" s="1">
        <v>42739</v>
      </c>
      <c r="G820" s="1">
        <v>42754</v>
      </c>
      <c r="H820">
        <v>6</v>
      </c>
      <c r="I820">
        <v>45.28</v>
      </c>
      <c r="J820">
        <v>0</v>
      </c>
      <c r="K820">
        <v>35.242937899999994</v>
      </c>
      <c r="L820">
        <v>-97.266161600000004</v>
      </c>
      <c r="M820" s="5">
        <f>ACOS(COS(RADIANS(90-$P$2)) *COS(RADIANS(90-Table22510[[#This Row],[Latitude]])) +SIN(RADIANS(90-$P$2)) *SIN(RADIANS(90-Table22510[[#This Row],[Latitude]])) *COS(RADIANS($Q$2-Table22510[[#This Row],[Longitude]]))) *3958.756</f>
        <v>10.49913770014671</v>
      </c>
      <c r="N820" s="5">
        <f>Table22[[#This Row],[Permit Approval Date]]-Table22[[#This Row],[Permit Submitted Date]]</f>
        <v>0</v>
      </c>
    </row>
    <row r="821" spans="1:14" hidden="1">
      <c r="A821" t="str">
        <f>"Norman"</f>
        <v>Norman</v>
      </c>
      <c r="B821">
        <v>0</v>
      </c>
      <c r="C821">
        <v>1</v>
      </c>
      <c r="D821">
        <v>2</v>
      </c>
      <c r="E821">
        <v>47</v>
      </c>
      <c r="F821" s="1">
        <v>42950</v>
      </c>
      <c r="G821" s="1">
        <v>42956</v>
      </c>
      <c r="H821">
        <v>10</v>
      </c>
      <c r="I821">
        <v>45.62</v>
      </c>
      <c r="J821">
        <v>20.45</v>
      </c>
      <c r="K821">
        <v>35.352937899999993</v>
      </c>
      <c r="L821">
        <v>-97.196161599999996</v>
      </c>
      <c r="M821" s="5">
        <f>ACOS(COS(RADIANS(90-$P$2)) *COS(RADIANS(90-Table22510[[#This Row],[Latitude]])) +SIN(RADIANS(90-$P$2)) *SIN(RADIANS(90-Table22510[[#This Row],[Latitude]])) *COS(RADIANS($Q$2-Table22510[[#This Row],[Longitude]]))) *3958.756</f>
        <v>17.393696381103698</v>
      </c>
      <c r="N821" s="5">
        <f>Table22[[#This Row],[Permit Approval Date]]-Table22[[#This Row],[Permit Submitted Date]]</f>
        <v>9</v>
      </c>
    </row>
    <row r="822" spans="1:14" hidden="1">
      <c r="A822" t="str">
        <f>"Norman"</f>
        <v>Norman</v>
      </c>
      <c r="B822">
        <v>0</v>
      </c>
      <c r="D822">
        <v>1</v>
      </c>
      <c r="E822">
        <v>48</v>
      </c>
      <c r="F822" s="1">
        <v>42418</v>
      </c>
      <c r="G822" s="1">
        <v>42418</v>
      </c>
      <c r="H822">
        <v>11</v>
      </c>
      <c r="I822">
        <v>102.5</v>
      </c>
      <c r="J822">
        <v>0</v>
      </c>
      <c r="K822">
        <v>35.552937899999996</v>
      </c>
      <c r="L822">
        <v>-97.046161600000005</v>
      </c>
      <c r="M822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822" s="5">
        <f>Table22[[#This Row],[Permit Approval Date]]-Table22[[#This Row],[Permit Submitted Date]]</f>
        <v>8</v>
      </c>
    </row>
    <row r="823" spans="1:14" hidden="1">
      <c r="A823" t="str">
        <f>"Norman"</f>
        <v>Norman</v>
      </c>
      <c r="B823">
        <v>0</v>
      </c>
      <c r="D823">
        <v>1</v>
      </c>
      <c r="E823">
        <v>48</v>
      </c>
      <c r="F823" s="1">
        <v>42426</v>
      </c>
      <c r="G823" s="1">
        <v>42426</v>
      </c>
      <c r="H823">
        <v>9</v>
      </c>
      <c r="I823">
        <v>78.5</v>
      </c>
      <c r="J823">
        <v>0</v>
      </c>
      <c r="K823">
        <v>34.962937899999993</v>
      </c>
      <c r="L823">
        <v>-97.966161600000007</v>
      </c>
      <c r="M823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23" s="5">
        <f>Table22[[#This Row],[Permit Approval Date]]-Table22[[#This Row],[Permit Submitted Date]]</f>
        <v>0</v>
      </c>
    </row>
    <row r="824" spans="1:14" hidden="1">
      <c r="A824" t="str">
        <f>"Norman"</f>
        <v>Norman</v>
      </c>
      <c r="B824">
        <v>0</v>
      </c>
      <c r="C824">
        <v>1</v>
      </c>
      <c r="D824">
        <v>1</v>
      </c>
      <c r="E824">
        <v>48</v>
      </c>
      <c r="F824" s="1">
        <v>42488</v>
      </c>
      <c r="G824" s="1">
        <v>42514</v>
      </c>
      <c r="H824">
        <v>18</v>
      </c>
      <c r="I824">
        <v>149.5</v>
      </c>
      <c r="J824">
        <v>11.5</v>
      </c>
      <c r="K824">
        <v>36.052937899999996</v>
      </c>
      <c r="L824">
        <v>-98.236161600000003</v>
      </c>
      <c r="M824" s="5">
        <f>ACOS(COS(RADIANS(90-$P$2)) *COS(RADIANS(90-Table22510[[#This Row],[Latitude]])) +SIN(RADIANS(90-$P$2)) *SIN(RADIANS(90-Table22510[[#This Row],[Latitude]])) *COS(RADIANS($Q$2-Table22510[[#This Row],[Longitude]]))) *3958.756</f>
        <v>73.414613218663234</v>
      </c>
      <c r="N824" s="5">
        <f>Table22[[#This Row],[Permit Approval Date]]-Table22[[#This Row],[Permit Submitted Date]]</f>
        <v>0</v>
      </c>
    </row>
    <row r="825" spans="1:14" hidden="1">
      <c r="A825" t="str">
        <f>"Norman"</f>
        <v>Norman</v>
      </c>
      <c r="B825">
        <v>0</v>
      </c>
      <c r="D825">
        <v>1</v>
      </c>
      <c r="E825">
        <v>48</v>
      </c>
      <c r="F825" s="1">
        <v>42495</v>
      </c>
      <c r="G825" s="1">
        <v>42495</v>
      </c>
      <c r="H825">
        <v>11</v>
      </c>
      <c r="I825">
        <v>102</v>
      </c>
      <c r="J825">
        <v>0</v>
      </c>
      <c r="K825">
        <v>35.232937899999996</v>
      </c>
      <c r="L825">
        <v>-97.006161599999999</v>
      </c>
      <c r="M82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25" s="5">
        <f>Table22[[#This Row],[Permit Approval Date]]-Table22[[#This Row],[Permit Submitted Date]]</f>
        <v>19</v>
      </c>
    </row>
    <row r="826" spans="1:14" hidden="1">
      <c r="A826" t="str">
        <f>"Norman"</f>
        <v>Norman</v>
      </c>
      <c r="B826">
        <v>0</v>
      </c>
      <c r="D826">
        <v>1</v>
      </c>
      <c r="E826">
        <v>48</v>
      </c>
      <c r="F826" s="1">
        <v>42517</v>
      </c>
      <c r="G826" s="1">
        <v>42517</v>
      </c>
      <c r="H826">
        <v>22</v>
      </c>
      <c r="I826">
        <v>193.5</v>
      </c>
      <c r="J826">
        <v>0</v>
      </c>
      <c r="K826">
        <v>35.232937899999996</v>
      </c>
      <c r="L826">
        <v>-97.006161599999999</v>
      </c>
      <c r="M826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26" s="5">
        <f>Table22[[#This Row],[Permit Approval Date]]-Table22[[#This Row],[Permit Submitted Date]]</f>
        <v>0</v>
      </c>
    </row>
    <row r="827" spans="1:14" hidden="1">
      <c r="A827" t="str">
        <f>"Norman"</f>
        <v>Norman</v>
      </c>
      <c r="B827">
        <v>0</v>
      </c>
      <c r="D827">
        <v>3</v>
      </c>
      <c r="E827">
        <v>48</v>
      </c>
      <c r="F827" s="1">
        <v>42646</v>
      </c>
      <c r="G827" s="1">
        <v>42657</v>
      </c>
      <c r="H827">
        <v>8</v>
      </c>
      <c r="I827">
        <v>56.159999999999989</v>
      </c>
      <c r="J827">
        <v>0</v>
      </c>
      <c r="K827">
        <v>35.212937899999993</v>
      </c>
      <c r="L827">
        <v>-97.306161599999996</v>
      </c>
      <c r="M827" s="5">
        <f>ACOS(COS(RADIANS(90-$P$2)) *COS(RADIANS(90-Table22510[[#This Row],[Latitude]])) +SIN(RADIANS(90-$P$2)) *SIN(RADIANS(90-Table22510[[#This Row],[Latitude]])) *COS(RADIANS($Q$2-Table22510[[#This Row],[Longitude]]))) *3958.756</f>
        <v>7.9433826566841148</v>
      </c>
      <c r="N827" s="5">
        <f>Table22[[#This Row],[Permit Approval Date]]-Table22[[#This Row],[Permit Submitted Date]]</f>
        <v>0</v>
      </c>
    </row>
    <row r="828" spans="1:14" hidden="1">
      <c r="A828" t="str">
        <f>"Norman"</f>
        <v>Norman</v>
      </c>
      <c r="B828">
        <v>0</v>
      </c>
      <c r="C828">
        <v>1</v>
      </c>
      <c r="D828">
        <v>3</v>
      </c>
      <c r="E828">
        <v>48</v>
      </c>
      <c r="F828" s="1">
        <v>42842</v>
      </c>
      <c r="G828" s="1">
        <v>42849</v>
      </c>
      <c r="H828">
        <v>7</v>
      </c>
      <c r="I828">
        <v>63.030000000000008</v>
      </c>
      <c r="J828">
        <v>9.5</v>
      </c>
      <c r="K828">
        <v>35.112937899999999</v>
      </c>
      <c r="L828">
        <v>-97.946161599999996</v>
      </c>
      <c r="M828" s="5">
        <f>ACOS(COS(RADIANS(90-$P$2)) *COS(RADIANS(90-Table22510[[#This Row],[Latitude]])) +SIN(RADIANS(90-$P$2)) *SIN(RADIANS(90-Table22510[[#This Row],[Latitude]])) *COS(RADIANS($Q$2-Table22510[[#This Row],[Longitude]]))) *3958.756</f>
        <v>28.942207529288897</v>
      </c>
      <c r="N828" s="5">
        <f>Table22[[#This Row],[Permit Approval Date]]-Table22[[#This Row],[Permit Submitted Date]]</f>
        <v>7</v>
      </c>
    </row>
    <row r="829" spans="1:14" hidden="1">
      <c r="A829" t="str">
        <f>"Norman"</f>
        <v>Norman</v>
      </c>
      <c r="B829">
        <v>0</v>
      </c>
      <c r="D829">
        <v>1</v>
      </c>
      <c r="E829">
        <v>49</v>
      </c>
      <c r="F829" s="1">
        <v>42468</v>
      </c>
      <c r="G829" s="1">
        <v>42474</v>
      </c>
      <c r="H829">
        <v>21</v>
      </c>
      <c r="I829">
        <v>211</v>
      </c>
      <c r="J829">
        <v>0</v>
      </c>
      <c r="K829">
        <v>36.282937899999993</v>
      </c>
      <c r="L829">
        <v>-98.2861616</v>
      </c>
      <c r="M829" s="5">
        <f>ACOS(COS(RADIANS(90-$P$2)) *COS(RADIANS(90-Table22510[[#This Row],[Latitude]])) +SIN(RADIANS(90-$P$2)) *SIN(RADIANS(90-Table22510[[#This Row],[Latitude]])) *COS(RADIANS($Q$2-Table22510[[#This Row],[Longitude]]))) *3958.756</f>
        <v>88.047567121306258</v>
      </c>
      <c r="N829" s="5">
        <f>Table22[[#This Row],[Permit Approval Date]]-Table22[[#This Row],[Permit Submitted Date]]</f>
        <v>0</v>
      </c>
    </row>
    <row r="830" spans="1:14" hidden="1">
      <c r="A830" t="str">
        <f>"Norman"</f>
        <v>Norman</v>
      </c>
      <c r="B830">
        <v>0</v>
      </c>
      <c r="D830">
        <v>1</v>
      </c>
      <c r="E830">
        <v>49</v>
      </c>
      <c r="F830" s="1">
        <v>42557</v>
      </c>
      <c r="G830" s="1">
        <v>42571</v>
      </c>
      <c r="H830">
        <v>6</v>
      </c>
      <c r="I830">
        <v>50.5</v>
      </c>
      <c r="J830">
        <v>0</v>
      </c>
      <c r="K830">
        <v>35.602937899999993</v>
      </c>
      <c r="L830">
        <v>-97.566161600000001</v>
      </c>
      <c r="M830" s="5">
        <f>ACOS(COS(RADIANS(90-$P$2)) *COS(RADIANS(90-Table22510[[#This Row],[Latitude]])) +SIN(RADIANS(90-$P$2)) *SIN(RADIANS(90-Table22510[[#This Row],[Latitude]])) *COS(RADIANS($Q$2-Table22510[[#This Row],[Longitude]]))) *3958.756</f>
        <v>28.23532465775164</v>
      </c>
      <c r="N830" s="5">
        <f>Table22[[#This Row],[Permit Approval Date]]-Table22[[#This Row],[Permit Submitted Date]]</f>
        <v>0</v>
      </c>
    </row>
    <row r="831" spans="1:14" hidden="1">
      <c r="A831" t="str">
        <f>"Norman"</f>
        <v>Norman</v>
      </c>
      <c r="B831">
        <v>0</v>
      </c>
      <c r="D831">
        <v>3</v>
      </c>
      <c r="E831">
        <v>49</v>
      </c>
      <c r="F831" s="1">
        <v>42661</v>
      </c>
      <c r="G831" s="1">
        <v>42669</v>
      </c>
      <c r="H831">
        <v>10</v>
      </c>
      <c r="I831">
        <v>73.66</v>
      </c>
      <c r="J831">
        <v>0</v>
      </c>
      <c r="K831">
        <v>35.222937899999998</v>
      </c>
      <c r="L831">
        <v>-97.486161600000003</v>
      </c>
      <c r="M831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831" s="5">
        <f>Table22[[#This Row],[Permit Approval Date]]-Table22[[#This Row],[Permit Submitted Date]]</f>
        <v>0</v>
      </c>
    </row>
    <row r="832" spans="1:14" hidden="1">
      <c r="A832" t="str">
        <f>"Norman"</f>
        <v>Norman</v>
      </c>
      <c r="B832">
        <v>0</v>
      </c>
      <c r="D832">
        <v>3</v>
      </c>
      <c r="E832">
        <v>49</v>
      </c>
      <c r="F832" s="1">
        <v>42765</v>
      </c>
      <c r="G832" s="1">
        <v>42775</v>
      </c>
      <c r="H832">
        <v>15</v>
      </c>
      <c r="I832">
        <v>122.11</v>
      </c>
      <c r="J832">
        <v>0</v>
      </c>
      <c r="K832">
        <v>35.032937899999993</v>
      </c>
      <c r="L832">
        <v>-97.296161600000005</v>
      </c>
      <c r="M832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832" s="5">
        <f>Table22[[#This Row],[Permit Approval Date]]-Table22[[#This Row],[Permit Submitted Date]]</f>
        <v>1</v>
      </c>
    </row>
    <row r="833" spans="1:14" hidden="1">
      <c r="A833" t="str">
        <f>"Norman"</f>
        <v>Norman</v>
      </c>
      <c r="B833">
        <v>0</v>
      </c>
      <c r="D833">
        <v>1</v>
      </c>
      <c r="E833">
        <v>49</v>
      </c>
      <c r="F833" s="1">
        <v>42836</v>
      </c>
      <c r="G833" s="1">
        <v>42842</v>
      </c>
      <c r="H833">
        <v>13</v>
      </c>
      <c r="I833">
        <v>94.439999999999984</v>
      </c>
      <c r="J833">
        <v>0</v>
      </c>
      <c r="K833">
        <v>34.942937899999997</v>
      </c>
      <c r="L833">
        <v>-97.766161600000004</v>
      </c>
      <c r="M833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833" s="5">
        <f>Table22[[#This Row],[Permit Approval Date]]-Table22[[#This Row],[Permit Submitted Date]]</f>
        <v>0</v>
      </c>
    </row>
    <row r="834" spans="1:14">
      <c r="A834" t="str">
        <f>"Norman"</f>
        <v>Norman</v>
      </c>
      <c r="B834">
        <v>1</v>
      </c>
      <c r="D834">
        <v>2</v>
      </c>
      <c r="E834">
        <v>49</v>
      </c>
      <c r="F834" s="1">
        <v>43007</v>
      </c>
      <c r="G834" s="1">
        <v>43011</v>
      </c>
      <c r="H834">
        <v>13</v>
      </c>
      <c r="I834">
        <v>101.89000000000001</v>
      </c>
      <c r="J834">
        <v>0</v>
      </c>
      <c r="K834">
        <v>35.090955000000001</v>
      </c>
      <c r="L834">
        <v>-97.481639999999999</v>
      </c>
      <c r="M834" s="5">
        <f>ACOS(COS(RADIANS(90-$P$2)) *COS(RADIANS(90-Table22510[[#This Row],[Latitude]])) +SIN(RADIANS(90-$P$2)) *SIN(RADIANS(90-Table22510[[#This Row],[Latitude]])) *COS(RADIANS($Q$2-Table22510[[#This Row],[Longitude]]))) *3958.756</f>
        <v>8.1959994401880234</v>
      </c>
      <c r="N834" s="5">
        <f>Table22[[#This Row],[Permit Approval Date]]-Table22[[#This Row],[Permit Submitted Date]]</f>
        <v>0</v>
      </c>
    </row>
    <row r="835" spans="1:14" hidden="1">
      <c r="A835" t="str">
        <f>"Norman"</f>
        <v>Norman</v>
      </c>
      <c r="B835">
        <v>0</v>
      </c>
      <c r="D835">
        <v>2</v>
      </c>
      <c r="E835">
        <v>50</v>
      </c>
      <c r="F835" s="1">
        <v>42542</v>
      </c>
      <c r="G835" s="1">
        <v>42542</v>
      </c>
      <c r="H835">
        <v>8</v>
      </c>
      <c r="I835">
        <v>74</v>
      </c>
      <c r="J835">
        <v>5</v>
      </c>
      <c r="K835">
        <v>35.232937899999996</v>
      </c>
      <c r="L835">
        <v>-97.006161599999999</v>
      </c>
      <c r="M835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35" s="5">
        <f>Table22[[#This Row],[Permit Approval Date]]-Table22[[#This Row],[Permit Submitted Date]]</f>
        <v>7</v>
      </c>
    </row>
    <row r="836" spans="1:14" hidden="1">
      <c r="A836" t="str">
        <f>"Norman"</f>
        <v>Norman</v>
      </c>
      <c r="B836">
        <v>0</v>
      </c>
      <c r="D836">
        <v>1</v>
      </c>
      <c r="E836">
        <v>50</v>
      </c>
      <c r="F836" s="1">
        <v>42622</v>
      </c>
      <c r="G836" s="1">
        <v>42641</v>
      </c>
      <c r="H836">
        <v>11</v>
      </c>
      <c r="I836">
        <v>81.37</v>
      </c>
      <c r="J836">
        <v>0</v>
      </c>
      <c r="K836">
        <v>35.222937899999998</v>
      </c>
      <c r="L836">
        <v>-97.096161600000002</v>
      </c>
      <c r="M836" s="5">
        <f>ACOS(COS(RADIANS(90-$P$2)) *COS(RADIANS(90-Table22510[[#This Row],[Latitude]])) +SIN(RADIANS(90-$P$2)) *SIN(RADIANS(90-Table22510[[#This Row],[Latitude]])) *COS(RADIANS($Q$2-Table22510[[#This Row],[Longitude]]))) *3958.756</f>
        <v>19.81732509012247</v>
      </c>
      <c r="N836" s="5">
        <f>Table22[[#This Row],[Permit Approval Date]]-Table22[[#This Row],[Permit Submitted Date]]</f>
        <v>0</v>
      </c>
    </row>
    <row r="837" spans="1:14" hidden="1">
      <c r="A837" t="str">
        <f>"Norman"</f>
        <v>Norman</v>
      </c>
      <c r="B837">
        <v>0</v>
      </c>
      <c r="D837">
        <v>3</v>
      </c>
      <c r="E837">
        <v>50</v>
      </c>
      <c r="F837" s="1">
        <v>42681</v>
      </c>
      <c r="G837" s="1">
        <v>42681</v>
      </c>
      <c r="H837">
        <v>7</v>
      </c>
      <c r="I837">
        <v>67.25</v>
      </c>
      <c r="J837">
        <v>0</v>
      </c>
      <c r="K837">
        <v>34.962937899999993</v>
      </c>
      <c r="L837">
        <v>-97.966161600000007</v>
      </c>
      <c r="M83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37" s="5">
        <f>Table22[[#This Row],[Permit Approval Date]]-Table22[[#This Row],[Permit Submitted Date]]</f>
        <v>7</v>
      </c>
    </row>
    <row r="838" spans="1:14" hidden="1">
      <c r="A838" t="str">
        <f>"Norman"</f>
        <v>Norman</v>
      </c>
      <c r="B838">
        <v>0</v>
      </c>
      <c r="D838">
        <v>2</v>
      </c>
      <c r="E838">
        <v>50</v>
      </c>
      <c r="F838" s="1">
        <v>42845</v>
      </c>
      <c r="G838" s="1">
        <v>42845</v>
      </c>
      <c r="H838">
        <v>24</v>
      </c>
      <c r="I838">
        <v>157.78</v>
      </c>
      <c r="J838">
        <v>2.5</v>
      </c>
      <c r="K838">
        <v>35.312937899999994</v>
      </c>
      <c r="L838">
        <v>-97.116161599999998</v>
      </c>
      <c r="M838" s="5">
        <f>ACOS(COS(RADIANS(90-$P$2)) *COS(RADIANS(90-Table22510[[#This Row],[Latitude]])) +SIN(RADIANS(90-$P$2)) *SIN(RADIANS(90-Table22510[[#This Row],[Latitude]])) *COS(RADIANS($Q$2-Table22510[[#This Row],[Longitude]]))) *3958.756</f>
        <v>20.0526662182363</v>
      </c>
      <c r="N838" s="5">
        <f>Table22[[#This Row],[Permit Approval Date]]-Table22[[#This Row],[Permit Submitted Date]]</f>
        <v>0</v>
      </c>
    </row>
    <row r="839" spans="1:14" hidden="1">
      <c r="A839" t="str">
        <f>"Norman"</f>
        <v>Norman</v>
      </c>
      <c r="B839">
        <v>0</v>
      </c>
      <c r="D839">
        <v>2</v>
      </c>
      <c r="E839">
        <v>50</v>
      </c>
      <c r="F839" s="1">
        <v>42863</v>
      </c>
      <c r="G839" s="1">
        <v>42885</v>
      </c>
      <c r="H839">
        <v>5</v>
      </c>
      <c r="I839">
        <v>57.05</v>
      </c>
      <c r="J839">
        <v>0</v>
      </c>
      <c r="K839">
        <v>35.032937899999993</v>
      </c>
      <c r="L839">
        <v>-97.296161600000005</v>
      </c>
      <c r="M839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839" s="5">
        <f>Table22[[#This Row],[Permit Approval Date]]-Table22[[#This Row],[Permit Submitted Date]]</f>
        <v>11</v>
      </c>
    </row>
    <row r="840" spans="1:14" hidden="1">
      <c r="A840" t="str">
        <f>"Norman"</f>
        <v>Norman</v>
      </c>
      <c r="B840">
        <v>0</v>
      </c>
      <c r="D840">
        <v>2</v>
      </c>
      <c r="E840">
        <v>50</v>
      </c>
      <c r="F840" s="1">
        <v>42922</v>
      </c>
      <c r="G840" s="1">
        <v>42943</v>
      </c>
      <c r="H840">
        <v>8</v>
      </c>
      <c r="I840">
        <v>76.87</v>
      </c>
      <c r="J840">
        <v>0</v>
      </c>
      <c r="K840">
        <v>35.272937899999995</v>
      </c>
      <c r="L840">
        <v>-96.956161600000001</v>
      </c>
      <c r="M840" s="5">
        <f>ACOS(COS(RADIANS(90-$P$2)) *COS(RADIANS(90-Table22510[[#This Row],[Latitude]])) +SIN(RADIANS(90-$P$2)) *SIN(RADIANS(90-Table22510[[#This Row],[Latitude]])) *COS(RADIANS($Q$2-Table22510[[#This Row],[Longitude]]))) *3958.756</f>
        <v>28.060331074102265</v>
      </c>
      <c r="N840" s="5">
        <f>Table22[[#This Row],[Permit Approval Date]]-Table22[[#This Row],[Permit Submitted Date]]</f>
        <v>11</v>
      </c>
    </row>
    <row r="841" spans="1:14">
      <c r="A841" t="str">
        <f>"Norman"</f>
        <v>Norman</v>
      </c>
      <c r="B841">
        <v>1</v>
      </c>
      <c r="D841">
        <v>2</v>
      </c>
      <c r="E841">
        <v>50</v>
      </c>
      <c r="F841" s="1">
        <v>43011</v>
      </c>
      <c r="G841" s="1">
        <v>43033</v>
      </c>
      <c r="H841">
        <v>10</v>
      </c>
      <c r="I841">
        <v>94.86999999999999</v>
      </c>
      <c r="J841">
        <v>0</v>
      </c>
      <c r="K841">
        <v>34.945301499999999</v>
      </c>
      <c r="L841">
        <v>-96.516652800000003</v>
      </c>
      <c r="M841" s="5">
        <f>ACOS(COS(RADIANS(90-$P$2)) *COS(RADIANS(90-Table22510[[#This Row],[Latitude]])) +SIN(RADIANS(90-$P$2)) *SIN(RADIANS(90-Table22510[[#This Row],[Latitude]])) *COS(RADIANS($Q$2-Table22510[[#This Row],[Longitude]]))) *3958.756</f>
        <v>55.586146094484121</v>
      </c>
      <c r="N841" s="5">
        <f>Table22[[#This Row],[Permit Approval Date]]-Table22[[#This Row],[Permit Submitted Date]]</f>
        <v>11</v>
      </c>
    </row>
    <row r="842" spans="1:14" hidden="1">
      <c r="A842" t="str">
        <f>"Norman"</f>
        <v>Norman</v>
      </c>
      <c r="B842">
        <v>0</v>
      </c>
      <c r="D842">
        <v>1</v>
      </c>
      <c r="E842">
        <v>51</v>
      </c>
      <c r="F842" s="1">
        <v>42402</v>
      </c>
      <c r="G842" s="1">
        <v>42426</v>
      </c>
      <c r="H842">
        <v>20</v>
      </c>
      <c r="I842">
        <v>168</v>
      </c>
      <c r="J842">
        <v>0</v>
      </c>
      <c r="K842">
        <v>35.482937899999996</v>
      </c>
      <c r="L842">
        <v>-97.206161600000001</v>
      </c>
      <c r="M842" s="5">
        <f>ACOS(COS(RADIANS(90-$P$2)) *COS(RADIANS(90-Table22510[[#This Row],[Latitude]])) +SIN(RADIANS(90-$P$2)) *SIN(RADIANS(90-Table22510[[#This Row],[Latitude]])) *COS(RADIANS($Q$2-Table22510[[#This Row],[Longitude]]))) *3958.756</f>
        <v>23.443563020453009</v>
      </c>
      <c r="N842" s="5">
        <f>Table22[[#This Row],[Permit Approval Date]]-Table22[[#This Row],[Permit Submitted Date]]</f>
        <v>11</v>
      </c>
    </row>
    <row r="843" spans="1:14" hidden="1">
      <c r="A843" t="str">
        <f>"Norman"</f>
        <v>Norman</v>
      </c>
      <c r="B843">
        <v>0</v>
      </c>
      <c r="C843">
        <v>1</v>
      </c>
      <c r="D843">
        <v>2</v>
      </c>
      <c r="E843">
        <v>51</v>
      </c>
      <c r="F843" s="1">
        <v>42457</v>
      </c>
      <c r="G843" s="1">
        <v>42468</v>
      </c>
      <c r="H843">
        <v>27</v>
      </c>
      <c r="I843">
        <v>228.5</v>
      </c>
      <c r="J843">
        <v>12.5</v>
      </c>
      <c r="K843">
        <v>36.002937899999999</v>
      </c>
      <c r="L843">
        <v>-97.346161600000002</v>
      </c>
      <c r="M843" s="5">
        <f>ACOS(COS(RADIANS(90-$P$2)) *COS(RADIANS(90-Table22510[[#This Row],[Latitude]])) +SIN(RADIANS(90-$P$2)) *SIN(RADIANS(90-Table22510[[#This Row],[Latitude]])) *COS(RADIANS($Q$2-Table22510[[#This Row],[Longitude]]))) *3958.756</f>
        <v>55.346772048503162</v>
      </c>
      <c r="N843" s="5">
        <f>Table22[[#This Row],[Permit Approval Date]]-Table22[[#This Row],[Permit Submitted Date]]</f>
        <v>0</v>
      </c>
    </row>
    <row r="844" spans="1:14" hidden="1">
      <c r="A844" t="str">
        <f>"Norman"</f>
        <v>Norman</v>
      </c>
      <c r="B844">
        <v>0</v>
      </c>
      <c r="D844">
        <v>3</v>
      </c>
      <c r="E844">
        <v>51</v>
      </c>
      <c r="F844" s="1">
        <v>42529</v>
      </c>
      <c r="G844" s="1">
        <v>42529</v>
      </c>
      <c r="H844">
        <v>7</v>
      </c>
      <c r="I844">
        <v>51.5</v>
      </c>
      <c r="J844">
        <v>3</v>
      </c>
      <c r="K844">
        <v>34.992937899999994</v>
      </c>
      <c r="L844">
        <v>-97.256161599999999</v>
      </c>
      <c r="M844" s="5">
        <f>ACOS(COS(RADIANS(90-$P$2)) *COS(RADIANS(90-Table22510[[#This Row],[Latitude]])) +SIN(RADIANS(90-$P$2)) *SIN(RADIANS(90-Table22510[[#This Row],[Latitude]])) *COS(RADIANS($Q$2-Table22510[[#This Row],[Longitude]]))) *3958.756</f>
        <v>18.241919062229613</v>
      </c>
      <c r="N844" s="5">
        <f>Table22[[#This Row],[Permit Approval Date]]-Table22[[#This Row],[Permit Submitted Date]]</f>
        <v>13</v>
      </c>
    </row>
    <row r="845" spans="1:14" hidden="1">
      <c r="A845" t="str">
        <f>"Norman"</f>
        <v>Norman</v>
      </c>
      <c r="B845">
        <v>0</v>
      </c>
      <c r="D845">
        <v>3</v>
      </c>
      <c r="E845">
        <v>51</v>
      </c>
      <c r="F845" s="1">
        <v>42656</v>
      </c>
      <c r="G845" s="1">
        <v>42656</v>
      </c>
      <c r="H845">
        <v>15</v>
      </c>
      <c r="I845">
        <v>140.97000000000003</v>
      </c>
      <c r="J845">
        <v>0</v>
      </c>
      <c r="K845">
        <v>34.942937899999997</v>
      </c>
      <c r="L845">
        <v>-97.766161600000004</v>
      </c>
      <c r="M845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845" s="5">
        <f>Table22[[#This Row],[Permit Approval Date]]-Table22[[#This Row],[Permit Submitted Date]]</f>
        <v>0</v>
      </c>
    </row>
    <row r="846" spans="1:14" hidden="1">
      <c r="A846" t="str">
        <f>"Norman"</f>
        <v>Norman</v>
      </c>
      <c r="B846">
        <v>0</v>
      </c>
      <c r="D846">
        <v>3</v>
      </c>
      <c r="E846">
        <v>51</v>
      </c>
      <c r="F846" s="1">
        <v>42993</v>
      </c>
      <c r="G846" s="1">
        <v>42997</v>
      </c>
      <c r="H846">
        <v>14</v>
      </c>
      <c r="I846">
        <v>107.21</v>
      </c>
      <c r="J846">
        <v>0</v>
      </c>
      <c r="K846">
        <v>35.222937899999998</v>
      </c>
      <c r="L846">
        <v>-97.486161600000003</v>
      </c>
      <c r="M846" s="5">
        <f>ACOS(COS(RADIANS(90-$P$2)) *COS(RADIANS(90-Table22510[[#This Row],[Latitude]])) +SIN(RADIANS(90-$P$2)) *SIN(RADIANS(90-Table22510[[#This Row],[Latitude]])) *COS(RADIANS($Q$2-Table22510[[#This Row],[Longitude]]))) *3958.756</f>
        <v>2.5181217902147086</v>
      </c>
      <c r="N846" s="5">
        <f>Table22[[#This Row],[Permit Approval Date]]-Table22[[#This Row],[Permit Submitted Date]]</f>
        <v>0</v>
      </c>
    </row>
    <row r="847" spans="1:14">
      <c r="A847" t="str">
        <f>"Norman"</f>
        <v>Norman</v>
      </c>
      <c r="B847">
        <v>1</v>
      </c>
      <c r="D847">
        <v>2</v>
      </c>
      <c r="E847">
        <v>51</v>
      </c>
      <c r="F847" s="1">
        <v>43076</v>
      </c>
      <c r="G847" s="1">
        <v>43083</v>
      </c>
      <c r="H847">
        <v>14</v>
      </c>
      <c r="I847">
        <v>126.63999999999999</v>
      </c>
      <c r="J847">
        <v>0</v>
      </c>
      <c r="K847">
        <v>35.151928299999994</v>
      </c>
      <c r="L847">
        <v>-97.046524599999998</v>
      </c>
      <c r="M847" s="5">
        <f>ACOS(COS(RADIANS(90-$P$2)) *COS(RADIANS(90-Table22510[[#This Row],[Latitude]])) +SIN(RADIANS(90-$P$2)) *SIN(RADIANS(90-Table22510[[#This Row],[Latitude]])) *COS(RADIANS($Q$2-Table22510[[#This Row],[Longitude]]))) *3958.756</f>
        <v>22.902418725225647</v>
      </c>
      <c r="N847" s="5">
        <f>Table22[[#This Row],[Permit Approval Date]]-Table22[[#This Row],[Permit Submitted Date]]</f>
        <v>0</v>
      </c>
    </row>
    <row r="848" spans="1:14" hidden="1">
      <c r="A848" t="str">
        <f>"Norman"</f>
        <v>Norman</v>
      </c>
      <c r="B848">
        <v>0</v>
      </c>
      <c r="D848">
        <v>1</v>
      </c>
      <c r="E848">
        <v>52</v>
      </c>
      <c r="F848" s="1">
        <v>42391</v>
      </c>
      <c r="G848" s="1">
        <v>42417</v>
      </c>
      <c r="H848">
        <v>24</v>
      </c>
      <c r="I848">
        <v>185.5</v>
      </c>
      <c r="J848">
        <v>0</v>
      </c>
      <c r="K848">
        <v>35.332937899999997</v>
      </c>
      <c r="L848">
        <v>-97.326161600000006</v>
      </c>
      <c r="M848" s="5">
        <f>ACOS(COS(RADIANS(90-$P$2)) *COS(RADIANS(90-Table22510[[#This Row],[Latitude]])) +SIN(RADIANS(90-$P$2)) *SIN(RADIANS(90-Table22510[[#This Row],[Latitude]])) *COS(RADIANS($Q$2-Table22510[[#This Row],[Longitude]]))) *3958.756</f>
        <v>11.09110584816289</v>
      </c>
      <c r="N848" s="5">
        <f>Table22[[#This Row],[Permit Approval Date]]-Table22[[#This Row],[Permit Submitted Date]]</f>
        <v>0</v>
      </c>
    </row>
    <row r="849" spans="1:14" hidden="1">
      <c r="A849" t="str">
        <f>"Norman"</f>
        <v>Norman</v>
      </c>
      <c r="B849">
        <v>0</v>
      </c>
      <c r="D849">
        <v>1</v>
      </c>
      <c r="E849">
        <v>52</v>
      </c>
      <c r="F849" s="1">
        <v>42439</v>
      </c>
      <c r="G849" s="1">
        <v>42439</v>
      </c>
      <c r="H849">
        <v>17</v>
      </c>
      <c r="I849">
        <v>128</v>
      </c>
      <c r="J849">
        <v>5</v>
      </c>
      <c r="K849">
        <v>35.232937899999996</v>
      </c>
      <c r="L849">
        <v>-97.006161599999999</v>
      </c>
      <c r="M849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49" s="5">
        <f>Table22[[#This Row],[Permit Approval Date]]-Table22[[#This Row],[Permit Submitted Date]]</f>
        <v>19</v>
      </c>
    </row>
    <row r="850" spans="1:14" hidden="1">
      <c r="A850" t="str">
        <f>"Norman"</f>
        <v>Norman</v>
      </c>
      <c r="B850">
        <v>0</v>
      </c>
      <c r="D850">
        <v>1</v>
      </c>
      <c r="E850">
        <v>52</v>
      </c>
      <c r="F850" s="1">
        <v>42571</v>
      </c>
      <c r="G850" s="1">
        <v>42571</v>
      </c>
      <c r="H850">
        <v>18</v>
      </c>
      <c r="I850">
        <v>139</v>
      </c>
      <c r="J850">
        <v>8</v>
      </c>
      <c r="K850">
        <v>35.232937899999996</v>
      </c>
      <c r="L850">
        <v>-97.006161599999999</v>
      </c>
      <c r="M850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50" s="5">
        <f>Table22[[#This Row],[Permit Approval Date]]-Table22[[#This Row],[Permit Submitted Date]]</f>
        <v>21</v>
      </c>
    </row>
    <row r="851" spans="1:14" hidden="1">
      <c r="A851" t="str">
        <f>"Norman"</f>
        <v>Norman</v>
      </c>
      <c r="B851">
        <v>0</v>
      </c>
      <c r="D851">
        <v>1</v>
      </c>
      <c r="E851">
        <v>52</v>
      </c>
      <c r="F851" s="1">
        <v>42689</v>
      </c>
      <c r="G851" s="1">
        <v>42689</v>
      </c>
      <c r="H851">
        <v>14</v>
      </c>
      <c r="I851">
        <v>125.04</v>
      </c>
      <c r="J851">
        <v>0</v>
      </c>
      <c r="K851">
        <v>35.362937899999999</v>
      </c>
      <c r="L851">
        <v>-97.116161599999998</v>
      </c>
      <c r="M851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851" s="5">
        <f>Table22[[#This Row],[Permit Approval Date]]-Table22[[#This Row],[Permit Submitted Date]]</f>
        <v>0</v>
      </c>
    </row>
    <row r="852" spans="1:14" hidden="1">
      <c r="A852" t="str">
        <f>"Norman"</f>
        <v>Norman</v>
      </c>
      <c r="B852">
        <v>0</v>
      </c>
      <c r="D852">
        <v>1</v>
      </c>
      <c r="E852">
        <v>53</v>
      </c>
      <c r="F852" s="1">
        <v>42500</v>
      </c>
      <c r="G852" s="1">
        <v>42507</v>
      </c>
      <c r="H852">
        <v>18</v>
      </c>
      <c r="I852">
        <v>134.5</v>
      </c>
      <c r="J852">
        <v>0</v>
      </c>
      <c r="K852">
        <v>35.262937899999997</v>
      </c>
      <c r="L852">
        <v>-97.806161599999996</v>
      </c>
      <c r="M852" s="5">
        <f>ACOS(COS(RADIANS(90-$P$2)) *COS(RADIANS(90-Table22510[[#This Row],[Latitude]])) +SIN(RADIANS(90-$P$2)) *SIN(RADIANS(90-Table22510[[#This Row],[Latitude]])) *COS(RADIANS($Q$2-Table22510[[#This Row],[Longitude]]))) *3958.756</f>
        <v>20.667811889200305</v>
      </c>
      <c r="N852" s="5">
        <f>Table22[[#This Row],[Permit Approval Date]]-Table22[[#This Row],[Permit Submitted Date]]</f>
        <v>0</v>
      </c>
    </row>
    <row r="853" spans="1:14" hidden="1">
      <c r="A853" t="str">
        <f>"Norman"</f>
        <v>Norman</v>
      </c>
      <c r="B853">
        <v>0</v>
      </c>
      <c r="D853">
        <v>2</v>
      </c>
      <c r="E853">
        <v>53</v>
      </c>
      <c r="F853" s="1">
        <v>42676</v>
      </c>
      <c r="G853" s="1">
        <v>42676</v>
      </c>
      <c r="H853">
        <v>12</v>
      </c>
      <c r="I853">
        <v>100.32</v>
      </c>
      <c r="J853">
        <v>0</v>
      </c>
      <c r="K853">
        <v>36.282937899999993</v>
      </c>
      <c r="L853">
        <v>-98.2861616</v>
      </c>
      <c r="M853" s="5">
        <f>ACOS(COS(RADIANS(90-$P$2)) *COS(RADIANS(90-Table22510[[#This Row],[Latitude]])) +SIN(RADIANS(90-$P$2)) *SIN(RADIANS(90-Table22510[[#This Row],[Latitude]])) *COS(RADIANS($Q$2-Table22510[[#This Row],[Longitude]]))) *3958.756</f>
        <v>88.047567121306258</v>
      </c>
      <c r="N853" s="5">
        <f>Table22[[#This Row],[Permit Approval Date]]-Table22[[#This Row],[Permit Submitted Date]]</f>
        <v>0</v>
      </c>
    </row>
    <row r="854" spans="1:14" hidden="1">
      <c r="A854" t="str">
        <f>"Norman"</f>
        <v>Norman</v>
      </c>
      <c r="B854">
        <v>0</v>
      </c>
      <c r="D854">
        <v>3</v>
      </c>
      <c r="E854">
        <v>53</v>
      </c>
      <c r="F854" s="1">
        <v>43028</v>
      </c>
      <c r="G854" s="1">
        <v>43047</v>
      </c>
      <c r="H854">
        <v>15</v>
      </c>
      <c r="I854">
        <v>114.46</v>
      </c>
      <c r="J854">
        <v>0</v>
      </c>
      <c r="K854">
        <v>35.112937899999999</v>
      </c>
      <c r="L854">
        <v>-97.946161599999996</v>
      </c>
      <c r="M854" s="5">
        <f>ACOS(COS(RADIANS(90-$P$2)) *COS(RADIANS(90-Table22510[[#This Row],[Latitude]])) +SIN(RADIANS(90-$P$2)) *SIN(RADIANS(90-Table22510[[#This Row],[Latitude]])) *COS(RADIANS($Q$2-Table22510[[#This Row],[Longitude]]))) *3958.756</f>
        <v>28.942207529288897</v>
      </c>
      <c r="N854" s="5">
        <f>Table22[[#This Row],[Permit Approval Date]]-Table22[[#This Row],[Permit Submitted Date]]</f>
        <v>0</v>
      </c>
    </row>
    <row r="855" spans="1:14" hidden="1">
      <c r="A855" t="str">
        <f>"Norman"</f>
        <v>Norman</v>
      </c>
      <c r="B855">
        <v>0</v>
      </c>
      <c r="D855">
        <v>2</v>
      </c>
      <c r="E855">
        <v>54</v>
      </c>
      <c r="F855" s="1">
        <v>42509</v>
      </c>
      <c r="G855" s="1">
        <v>42515</v>
      </c>
      <c r="H855">
        <v>6</v>
      </c>
      <c r="I855">
        <v>54</v>
      </c>
      <c r="J855">
        <v>0</v>
      </c>
      <c r="K855">
        <v>35.022937899999995</v>
      </c>
      <c r="L855">
        <v>-97.396161599999999</v>
      </c>
      <c r="M855" s="5">
        <f>ACOS(COS(RADIANS(90-$P$2)) *COS(RADIANS(90-Table22510[[#This Row],[Latitude]])) +SIN(RADIANS(90-$P$2)) *SIN(RADIANS(90-Table22510[[#This Row],[Latitude]])) *COS(RADIANS($Q$2-Table22510[[#This Row],[Longitude]]))) *3958.756</f>
        <v>12.970525111871465</v>
      </c>
      <c r="N855" s="5">
        <f>Table22[[#This Row],[Permit Approval Date]]-Table22[[#This Row],[Permit Submitted Date]]</f>
        <v>1</v>
      </c>
    </row>
    <row r="856" spans="1:14" hidden="1">
      <c r="A856" t="str">
        <f>"Norman"</f>
        <v>Norman</v>
      </c>
      <c r="B856">
        <v>0</v>
      </c>
      <c r="D856">
        <v>2</v>
      </c>
      <c r="E856">
        <v>55</v>
      </c>
      <c r="F856" s="1">
        <v>42653</v>
      </c>
      <c r="G856" s="1">
        <v>42655</v>
      </c>
      <c r="H856">
        <v>25</v>
      </c>
      <c r="I856">
        <v>187.69000000000003</v>
      </c>
      <c r="J856">
        <v>7.63</v>
      </c>
      <c r="K856">
        <v>35.232937899999996</v>
      </c>
      <c r="L856">
        <v>-97.006161599999999</v>
      </c>
      <c r="M856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56" s="5">
        <f>Table22[[#This Row],[Permit Approval Date]]-Table22[[#This Row],[Permit Submitted Date]]</f>
        <v>8</v>
      </c>
    </row>
    <row r="857" spans="1:14" hidden="1">
      <c r="A857" t="str">
        <f>"Norman"</f>
        <v>Norman</v>
      </c>
      <c r="B857">
        <v>0</v>
      </c>
      <c r="D857">
        <v>2</v>
      </c>
      <c r="E857">
        <v>55</v>
      </c>
      <c r="F857" s="1">
        <v>42677</v>
      </c>
      <c r="G857" s="1">
        <v>42677</v>
      </c>
      <c r="H857">
        <v>26</v>
      </c>
      <c r="I857">
        <v>203.46</v>
      </c>
      <c r="J857">
        <v>3.3099999999999996</v>
      </c>
      <c r="K857">
        <v>34.962937899999993</v>
      </c>
      <c r="L857">
        <v>-97.966161600000007</v>
      </c>
      <c r="M857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57" s="5">
        <f>Table22[[#This Row],[Permit Approval Date]]-Table22[[#This Row],[Permit Submitted Date]]</f>
        <v>0</v>
      </c>
    </row>
    <row r="858" spans="1:14" hidden="1">
      <c r="A858" t="str">
        <f>"Norman"</f>
        <v>Norman</v>
      </c>
      <c r="B858">
        <v>0</v>
      </c>
      <c r="D858">
        <v>2</v>
      </c>
      <c r="E858">
        <v>55</v>
      </c>
      <c r="F858" s="1">
        <v>42880</v>
      </c>
      <c r="G858" s="1">
        <v>42887</v>
      </c>
      <c r="H858">
        <v>12</v>
      </c>
      <c r="I858">
        <v>101.43</v>
      </c>
      <c r="J858">
        <v>0</v>
      </c>
      <c r="K858">
        <v>35.232937899999996</v>
      </c>
      <c r="L858">
        <v>-97.006161599999999</v>
      </c>
      <c r="M858" s="5">
        <f>ACOS(COS(RADIANS(90-$P$2)) *COS(RADIANS(90-Table22510[[#This Row],[Latitude]])) +SIN(RADIANS(90-$P$2)) *SIN(RADIANS(90-Table22510[[#This Row],[Latitude]])) *COS(RADIANS($Q$2-Table22510[[#This Row],[Longitude]]))) *3958.756</f>
        <v>24.931120266161376</v>
      </c>
      <c r="N858" s="5">
        <f>Table22[[#This Row],[Permit Approval Date]]-Table22[[#This Row],[Permit Submitted Date]]</f>
        <v>0</v>
      </c>
    </row>
    <row r="859" spans="1:14" hidden="1">
      <c r="A859" t="str">
        <f>"Norman"</f>
        <v>Norman</v>
      </c>
      <c r="B859">
        <v>0</v>
      </c>
      <c r="C859">
        <v>1</v>
      </c>
      <c r="D859">
        <v>2</v>
      </c>
      <c r="E859">
        <v>56</v>
      </c>
      <c r="F859" s="1">
        <v>42466</v>
      </c>
      <c r="G859" s="1">
        <v>42466</v>
      </c>
      <c r="H859">
        <v>30</v>
      </c>
      <c r="I859">
        <v>246.5</v>
      </c>
      <c r="J859">
        <v>15</v>
      </c>
      <c r="K859">
        <v>35.662937899999996</v>
      </c>
      <c r="L859">
        <v>-97.076161600000006</v>
      </c>
      <c r="M859" s="5">
        <f>ACOS(COS(RADIANS(90-$P$2)) *COS(RADIANS(90-Table22510[[#This Row],[Latitude]])) +SIN(RADIANS(90-$P$2)) *SIN(RADIANS(90-Table22510[[#This Row],[Latitude]])) *COS(RADIANS($Q$2-Table22510[[#This Row],[Longitude]]))) *3958.756</f>
        <v>37.833612942927211</v>
      </c>
      <c r="N859" s="5">
        <f>Table22[[#This Row],[Permit Approval Date]]-Table22[[#This Row],[Permit Submitted Date]]</f>
        <v>0</v>
      </c>
    </row>
    <row r="860" spans="1:14" hidden="1">
      <c r="A860" t="str">
        <f>"Norman"</f>
        <v>Norman</v>
      </c>
      <c r="B860">
        <v>0</v>
      </c>
      <c r="D860">
        <v>2</v>
      </c>
      <c r="E860">
        <v>56</v>
      </c>
      <c r="F860" s="1">
        <v>42866</v>
      </c>
      <c r="G860" s="1">
        <v>42866</v>
      </c>
      <c r="H860">
        <v>11</v>
      </c>
      <c r="I860">
        <v>84.05</v>
      </c>
      <c r="J860">
        <v>4.63</v>
      </c>
      <c r="K860">
        <v>34.962937899999993</v>
      </c>
      <c r="L860">
        <v>-97.966161600000007</v>
      </c>
      <c r="M860" s="5">
        <f>ACOS(COS(RADIANS(90-$P$2)) *COS(RADIANS(90-Table22510[[#This Row],[Latitude]])) +SIN(RADIANS(90-$P$2)) *SIN(RADIANS(90-Table22510[[#This Row],[Latitude]])) *COS(RADIANS($Q$2-Table22510[[#This Row],[Longitude]]))) *3958.756</f>
        <v>33.838764252834551</v>
      </c>
      <c r="N860" s="5">
        <f>Table22[[#This Row],[Permit Approval Date]]-Table22[[#This Row],[Permit Submitted Date]]</f>
        <v>0</v>
      </c>
    </row>
    <row r="861" spans="1:14" hidden="1">
      <c r="A861" t="str">
        <f>"Norman"</f>
        <v>Norman</v>
      </c>
      <c r="B861">
        <v>0</v>
      </c>
      <c r="D861">
        <v>3</v>
      </c>
      <c r="E861">
        <v>57</v>
      </c>
      <c r="F861" s="1">
        <v>42646</v>
      </c>
      <c r="G861" s="1">
        <v>42646</v>
      </c>
      <c r="H861">
        <v>3</v>
      </c>
      <c r="I861">
        <v>32.19</v>
      </c>
      <c r="J861">
        <v>0</v>
      </c>
      <c r="K861">
        <v>35.552937899999996</v>
      </c>
      <c r="L861">
        <v>-97.046161600000005</v>
      </c>
      <c r="M861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861" s="5">
        <f>Table22[[#This Row],[Permit Approval Date]]-Table22[[#This Row],[Permit Submitted Date]]</f>
        <v>0</v>
      </c>
    </row>
    <row r="862" spans="1:14" hidden="1">
      <c r="A862" t="str">
        <f>"Norman"</f>
        <v>Norman</v>
      </c>
      <c r="B862">
        <v>0</v>
      </c>
      <c r="D862">
        <v>3</v>
      </c>
      <c r="E862">
        <v>57</v>
      </c>
      <c r="F862" s="1">
        <v>42660</v>
      </c>
      <c r="G862" s="1">
        <v>42677</v>
      </c>
      <c r="H862">
        <v>15</v>
      </c>
      <c r="I862">
        <v>114.08</v>
      </c>
      <c r="J862">
        <v>4.87</v>
      </c>
      <c r="K862">
        <v>35.032937899999993</v>
      </c>
      <c r="L862">
        <v>-97.296161600000005</v>
      </c>
      <c r="M862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862" s="5">
        <f>Table22[[#This Row],[Permit Approval Date]]-Table22[[#This Row],[Permit Submitted Date]]</f>
        <v>18</v>
      </c>
    </row>
    <row r="863" spans="1:14" hidden="1">
      <c r="A863" t="str">
        <f>"Norman"</f>
        <v>Norman</v>
      </c>
      <c r="B863">
        <v>0</v>
      </c>
      <c r="C863">
        <v>1</v>
      </c>
      <c r="D863">
        <v>2</v>
      </c>
      <c r="E863">
        <v>58</v>
      </c>
      <c r="F863" s="1">
        <v>42503</v>
      </c>
      <c r="G863" s="1">
        <v>42503</v>
      </c>
      <c r="H863">
        <v>8</v>
      </c>
      <c r="I863">
        <v>57</v>
      </c>
      <c r="J863">
        <v>14.5</v>
      </c>
      <c r="K863">
        <v>35.552937899999996</v>
      </c>
      <c r="L863">
        <v>-97.046161600000005</v>
      </c>
      <c r="M863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863" s="5">
        <f>Table22[[#This Row],[Permit Approval Date]]-Table22[[#This Row],[Permit Submitted Date]]</f>
        <v>10</v>
      </c>
    </row>
    <row r="864" spans="1:14" hidden="1">
      <c r="A864" t="str">
        <f>"Norman"</f>
        <v>Norman</v>
      </c>
      <c r="B864">
        <v>0</v>
      </c>
      <c r="C864">
        <v>1</v>
      </c>
      <c r="D864">
        <v>3</v>
      </c>
      <c r="E864">
        <v>58</v>
      </c>
      <c r="F864" s="1">
        <v>42579</v>
      </c>
      <c r="G864" s="1">
        <v>42586</v>
      </c>
      <c r="H864">
        <v>27</v>
      </c>
      <c r="I864">
        <v>197.71999999999997</v>
      </c>
      <c r="J864">
        <v>11.27</v>
      </c>
      <c r="K864">
        <v>35.282937899999993</v>
      </c>
      <c r="L864">
        <v>-97.416161599999995</v>
      </c>
      <c r="M864" s="5">
        <f>ACOS(COS(RADIANS(90-$P$2)) *COS(RADIANS(90-Table22510[[#This Row],[Latitude]])) +SIN(RADIANS(90-$P$2)) *SIN(RADIANS(90-Table22510[[#This Row],[Latitude]])) *COS(RADIANS($Q$2-Table22510[[#This Row],[Longitude]]))) *3958.756</f>
        <v>5.5822817973621444</v>
      </c>
      <c r="N864" s="5">
        <f>Table22[[#This Row],[Permit Approval Date]]-Table22[[#This Row],[Permit Submitted Date]]</f>
        <v>1</v>
      </c>
    </row>
    <row r="865" spans="1:17" hidden="1">
      <c r="A865" t="str">
        <f>"Norman"</f>
        <v>Norman</v>
      </c>
      <c r="B865">
        <v>0</v>
      </c>
      <c r="D865">
        <v>2</v>
      </c>
      <c r="E865">
        <v>58</v>
      </c>
      <c r="F865" s="1">
        <v>42886</v>
      </c>
      <c r="G865" s="1">
        <v>42893</v>
      </c>
      <c r="H865">
        <v>9</v>
      </c>
      <c r="I865">
        <v>81.830000000000013</v>
      </c>
      <c r="J865">
        <v>0</v>
      </c>
      <c r="K865">
        <v>35.032937899999993</v>
      </c>
      <c r="L865">
        <v>-97.356161600000007</v>
      </c>
      <c r="M865" s="5">
        <f>ACOS(COS(RADIANS(90-$P$2)) *COS(RADIANS(90-Table22510[[#This Row],[Latitude]])) +SIN(RADIANS(90-$P$2)) *SIN(RADIANS(90-Table22510[[#This Row],[Latitude]])) *COS(RADIANS($Q$2-Table22510[[#This Row],[Longitude]]))) *3958.756</f>
        <v>13.008804681234098</v>
      </c>
      <c r="N865" s="5">
        <f>Table22[[#This Row],[Permit Approval Date]]-Table22[[#This Row],[Permit Submitted Date]]</f>
        <v>0</v>
      </c>
    </row>
    <row r="866" spans="1:17" hidden="1">
      <c r="A866" t="str">
        <f>"Norman"</f>
        <v>Norman</v>
      </c>
      <c r="B866">
        <v>0</v>
      </c>
      <c r="D866">
        <v>3</v>
      </c>
      <c r="E866">
        <v>59</v>
      </c>
      <c r="F866" s="1">
        <v>42467</v>
      </c>
      <c r="G866" s="1">
        <v>42474</v>
      </c>
      <c r="H866">
        <v>37</v>
      </c>
      <c r="I866">
        <v>280.96000000000004</v>
      </c>
      <c r="J866">
        <v>0</v>
      </c>
      <c r="K866">
        <v>35.532937899999993</v>
      </c>
      <c r="L866">
        <v>-97.306161599999996</v>
      </c>
      <c r="M866" s="5">
        <f>ACOS(COS(RADIANS(90-$P$2)) *COS(RADIANS(90-Table22510[[#This Row],[Latitude]])) +SIN(RADIANS(90-$P$2)) *SIN(RADIANS(90-Table22510[[#This Row],[Latitude]])) *COS(RADIANS($Q$2-Table22510[[#This Row],[Longitude]]))) *3958.756</f>
        <v>23.930763477092839</v>
      </c>
      <c r="N866" s="5">
        <f>Table22[[#This Row],[Permit Approval Date]]-Table22[[#This Row],[Permit Submitted Date]]</f>
        <v>6</v>
      </c>
    </row>
    <row r="867" spans="1:17" hidden="1">
      <c r="A867" t="str">
        <f>"Norman"</f>
        <v>Norman</v>
      </c>
      <c r="B867">
        <v>0</v>
      </c>
      <c r="D867">
        <v>3</v>
      </c>
      <c r="E867">
        <v>60</v>
      </c>
      <c r="F867" s="1">
        <v>42506</v>
      </c>
      <c r="G867" s="1">
        <v>42506</v>
      </c>
      <c r="H867">
        <v>30</v>
      </c>
      <c r="I867">
        <v>244.5</v>
      </c>
      <c r="J867">
        <v>0</v>
      </c>
      <c r="K867">
        <v>35.552937899999996</v>
      </c>
      <c r="L867">
        <v>-97.046161600000005</v>
      </c>
      <c r="M867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867" s="5">
        <f>Table22[[#This Row],[Permit Approval Date]]-Table22[[#This Row],[Permit Submitted Date]]</f>
        <v>9</v>
      </c>
    </row>
    <row r="868" spans="1:17" hidden="1">
      <c r="A868" t="str">
        <f>"Norman"</f>
        <v>Norman</v>
      </c>
      <c r="B868">
        <v>0</v>
      </c>
      <c r="D868">
        <v>3</v>
      </c>
      <c r="E868">
        <v>60</v>
      </c>
      <c r="F868" s="1">
        <v>42664</v>
      </c>
      <c r="G868" s="1">
        <v>42664</v>
      </c>
      <c r="H868">
        <v>14</v>
      </c>
      <c r="I868">
        <v>116.06</v>
      </c>
      <c r="J868">
        <v>0</v>
      </c>
      <c r="K868">
        <v>35.352937899999993</v>
      </c>
      <c r="L868">
        <v>-98.136161600000008</v>
      </c>
      <c r="M868" s="5">
        <f>ACOS(COS(RADIANS(90-$P$2)) *COS(RADIANS(90-Table22510[[#This Row],[Latitude]])) +SIN(RADIANS(90-$P$2)) *SIN(RADIANS(90-Table22510[[#This Row],[Latitude]])) *COS(RADIANS($Q$2-Table22510[[#This Row],[Longitude]]))) *3958.756</f>
        <v>40.194851067911692</v>
      </c>
      <c r="N868" s="5">
        <f>Table22[[#This Row],[Permit Approval Date]]-Table22[[#This Row],[Permit Submitted Date]]</f>
        <v>7</v>
      </c>
    </row>
    <row r="869" spans="1:17" hidden="1">
      <c r="A869" t="str">
        <f>"Norman"</f>
        <v>Norman</v>
      </c>
      <c r="B869">
        <v>0</v>
      </c>
      <c r="C869">
        <v>1</v>
      </c>
      <c r="D869">
        <v>2</v>
      </c>
      <c r="E869">
        <v>60</v>
      </c>
      <c r="F869" s="1">
        <v>43034</v>
      </c>
      <c r="G869" s="1">
        <v>43034</v>
      </c>
      <c r="H869">
        <v>32</v>
      </c>
      <c r="I869">
        <v>262.90000000000003</v>
      </c>
      <c r="J869">
        <v>17.64</v>
      </c>
      <c r="K869">
        <v>34.942937899999997</v>
      </c>
      <c r="L869">
        <v>-97.766161600000004</v>
      </c>
      <c r="M869" s="5">
        <f>ACOS(COS(RADIANS(90-$P$2)) *COS(RADIANS(90-Table22510[[#This Row],[Latitude]])) +SIN(RADIANS(90-$P$2)) *SIN(RADIANS(90-Table22510[[#This Row],[Latitude]])) *COS(RADIANS($Q$2-Table22510[[#This Row],[Longitude]]))) *3958.756</f>
        <v>25.632407703032921</v>
      </c>
      <c r="N869" s="5">
        <f>Table22[[#This Row],[Permit Approval Date]]-Table22[[#This Row],[Permit Submitted Date]]</f>
        <v>25</v>
      </c>
    </row>
    <row r="870" spans="1:17" hidden="1">
      <c r="A870" t="str">
        <f>"Norman"</f>
        <v>Norman</v>
      </c>
      <c r="B870">
        <v>0</v>
      </c>
      <c r="D870">
        <v>2</v>
      </c>
      <c r="E870">
        <v>61</v>
      </c>
      <c r="F870" s="1">
        <v>42447</v>
      </c>
      <c r="G870" s="1">
        <v>42454</v>
      </c>
      <c r="H870">
        <v>17</v>
      </c>
      <c r="I870">
        <v>139.5</v>
      </c>
      <c r="J870">
        <v>3</v>
      </c>
      <c r="K870">
        <v>35.362937899999999</v>
      </c>
      <c r="L870">
        <v>-97.116161599999998</v>
      </c>
      <c r="M870" s="5">
        <f>ACOS(COS(RADIANS(90-$P$2)) *COS(RADIANS(90-Table22510[[#This Row],[Latitude]])) +SIN(RADIANS(90-$P$2)) *SIN(RADIANS(90-Table22510[[#This Row],[Latitude]])) *COS(RADIANS($Q$2-Table22510[[#This Row],[Longitude]]))) *3958.756</f>
        <v>21.560319683425128</v>
      </c>
      <c r="N870" s="5">
        <f>Table22[[#This Row],[Permit Approval Date]]-Table22[[#This Row],[Permit Submitted Date]]</f>
        <v>5</v>
      </c>
    </row>
    <row r="871" spans="1:17">
      <c r="A871" t="str">
        <f>"Norman"</f>
        <v>Norman</v>
      </c>
      <c r="B871">
        <v>1</v>
      </c>
      <c r="D871">
        <v>2</v>
      </c>
      <c r="E871">
        <v>61</v>
      </c>
      <c r="F871" s="1">
        <v>43032</v>
      </c>
      <c r="G871" s="1">
        <v>43041</v>
      </c>
      <c r="H871">
        <v>10</v>
      </c>
      <c r="I871">
        <v>65.849999999999994</v>
      </c>
      <c r="J871">
        <v>6.7799999999999994</v>
      </c>
      <c r="K871">
        <v>35.193925</v>
      </c>
      <c r="L871">
        <v>-97.349214000000003</v>
      </c>
      <c r="M871" s="5">
        <f>ACOS(COS(RADIANS(90-$P$2)) *COS(RADIANS(90-Table22510[[#This Row],[Latitude]])) +SIN(RADIANS(90-$P$2)) *SIN(RADIANS(90-Table22510[[#This Row],[Latitude]])) *COS(RADIANS($Q$2-Table22510[[#This Row],[Longitude]]))) *3958.756</f>
        <v>5.5630560730764307</v>
      </c>
      <c r="N871" s="5">
        <f>Table22[[#This Row],[Permit Approval Date]]-Table22[[#This Row],[Permit Submitted Date]]</f>
        <v>20</v>
      </c>
    </row>
    <row r="872" spans="1:17" hidden="1">
      <c r="A872" t="str">
        <f>"Norman"</f>
        <v>Norman</v>
      </c>
      <c r="B872">
        <v>0</v>
      </c>
      <c r="D872">
        <v>3</v>
      </c>
      <c r="E872">
        <v>62</v>
      </c>
      <c r="F872" s="1">
        <v>42600</v>
      </c>
      <c r="G872" s="1">
        <v>42611</v>
      </c>
      <c r="H872">
        <v>17</v>
      </c>
      <c r="I872">
        <v>120.98</v>
      </c>
      <c r="J872">
        <v>0</v>
      </c>
      <c r="K872">
        <v>35.1429379</v>
      </c>
      <c r="L872">
        <v>-97.496161600000008</v>
      </c>
      <c r="M872" s="5">
        <f>ACOS(COS(RADIANS(90-$P$2)) *COS(RADIANS(90-Table22510[[#This Row],[Latitude]])) +SIN(RADIANS(90-$P$2)) *SIN(RADIANS(90-Table22510[[#This Row],[Latitude]])) *COS(RADIANS($Q$2-Table22510[[#This Row],[Longitude]]))) *3958.756</f>
        <v>5.1822189717645397</v>
      </c>
      <c r="N872" s="5">
        <f>Table22[[#This Row],[Permit Approval Date]]-Table22[[#This Row],[Permit Submitted Date]]</f>
        <v>0</v>
      </c>
    </row>
    <row r="873" spans="1:17" hidden="1">
      <c r="A873" t="str">
        <f>"Norman"</f>
        <v>Norman</v>
      </c>
      <c r="B873">
        <v>0</v>
      </c>
      <c r="C873">
        <v>1</v>
      </c>
      <c r="D873">
        <v>3</v>
      </c>
      <c r="E873">
        <v>62</v>
      </c>
      <c r="F873" s="1">
        <v>42849</v>
      </c>
      <c r="G873" s="1">
        <v>42852</v>
      </c>
      <c r="H873">
        <v>20</v>
      </c>
      <c r="I873">
        <v>174.42999999999998</v>
      </c>
      <c r="J873">
        <v>11</v>
      </c>
      <c r="K873">
        <v>34.882937899999995</v>
      </c>
      <c r="L873">
        <v>-96.836161599999997</v>
      </c>
      <c r="M873" s="5">
        <f>ACOS(COS(RADIANS(90-$P$2)) *COS(RADIANS(90-Table22510[[#This Row],[Latitude]])) +SIN(RADIANS(90-$P$2)) *SIN(RADIANS(90-Table22510[[#This Row],[Latitude]])) *COS(RADIANS($Q$2-Table22510[[#This Row],[Longitude]]))) *3958.756</f>
        <v>41.120493982645655</v>
      </c>
      <c r="N873" s="5">
        <f>Table22[[#This Row],[Permit Approval Date]]-Table22[[#This Row],[Permit Submitted Date]]</f>
        <v>25</v>
      </c>
    </row>
    <row r="874" spans="1:17" hidden="1">
      <c r="A874" t="str">
        <f>"Norman"</f>
        <v>Norman</v>
      </c>
      <c r="B874">
        <v>0</v>
      </c>
      <c r="D874">
        <v>2</v>
      </c>
      <c r="E874">
        <v>63</v>
      </c>
      <c r="F874" s="1">
        <v>42976</v>
      </c>
      <c r="G874" s="1">
        <v>42992</v>
      </c>
      <c r="H874">
        <v>10</v>
      </c>
      <c r="I874">
        <v>109.19</v>
      </c>
      <c r="J874">
        <v>0</v>
      </c>
      <c r="K874">
        <v>35.032937899999993</v>
      </c>
      <c r="L874">
        <v>-97.296161600000005</v>
      </c>
      <c r="M874" s="5">
        <f>ACOS(COS(RADIANS(90-$P$2)) *COS(RADIANS(90-Table22510[[#This Row],[Latitude]])) +SIN(RADIANS(90-$P$2)) *SIN(RADIANS(90-Table22510[[#This Row],[Latitude]])) *COS(RADIANS($Q$2-Table22510[[#This Row],[Longitude]]))) *3958.756</f>
        <v>14.676419165841784</v>
      </c>
      <c r="N874" s="5">
        <f>Table22[[#This Row],[Permit Approval Date]]-Table22[[#This Row],[Permit Submitted Date]]</f>
        <v>9</v>
      </c>
    </row>
    <row r="875" spans="1:17">
      <c r="A875" t="str">
        <f>"Norman"</f>
        <v>Norman</v>
      </c>
      <c r="B875">
        <v>1</v>
      </c>
      <c r="C875">
        <v>1</v>
      </c>
      <c r="D875">
        <v>2</v>
      </c>
      <c r="E875">
        <v>64</v>
      </c>
      <c r="F875" s="1">
        <v>42996</v>
      </c>
      <c r="G875" s="1">
        <v>42996</v>
      </c>
      <c r="H875">
        <v>16</v>
      </c>
      <c r="I875">
        <v>70.160000000000011</v>
      </c>
      <c r="J875">
        <v>29.42</v>
      </c>
      <c r="K875">
        <v>35.443925</v>
      </c>
      <c r="L875">
        <v>-97.619213999999999</v>
      </c>
      <c r="M875" s="5">
        <f>ACOS(COS(RADIANS(90-$P$2)) *COS(RADIANS(90-Table22510[[#This Row],[Latitude]])) +SIN(RADIANS(90-$P$2)) *SIN(RADIANS(90-Table22510[[#This Row],[Latitude]])) *COS(RADIANS($Q$2-Table22510[[#This Row],[Longitude]]))) *3958.756</f>
        <v>19.098404895161835</v>
      </c>
      <c r="N875" s="5">
        <f>Table22[[#This Row],[Permit Approval Date]]-Table22[[#This Row],[Permit Submitted Date]]</f>
        <v>0</v>
      </c>
    </row>
    <row r="876" spans="1:17">
      <c r="A876" t="str">
        <f>"Norman"</f>
        <v>Norman</v>
      </c>
      <c r="B876">
        <v>1</v>
      </c>
      <c r="C876">
        <v>1</v>
      </c>
      <c r="D876">
        <v>2</v>
      </c>
      <c r="E876">
        <v>64</v>
      </c>
      <c r="F876" s="1">
        <v>43033</v>
      </c>
      <c r="G876" s="1">
        <v>43034</v>
      </c>
      <c r="H876">
        <v>8</v>
      </c>
      <c r="I876">
        <v>47.23</v>
      </c>
      <c r="J876">
        <v>9.3800000000000008</v>
      </c>
      <c r="K876">
        <v>35.153925000000001</v>
      </c>
      <c r="L876">
        <v>-97.259214</v>
      </c>
      <c r="M876" s="5">
        <f>ACOS(COS(RADIANS(90-$P$2)) *COS(RADIANS(90-Table22510[[#This Row],[Latitude]])) +SIN(RADIANS(90-$P$2)) *SIN(RADIANS(90-Table22510[[#This Row],[Latitude]])) *COS(RADIANS($Q$2-Table22510[[#This Row],[Longitude]]))) *3958.756</f>
        <v>11.179780205376034</v>
      </c>
      <c r="N876" s="5">
        <f>Table22[[#This Row],[Permit Approval Date]]-Table22[[#This Row],[Permit Submitted Date]]</f>
        <v>10</v>
      </c>
    </row>
    <row r="877" spans="1:17" hidden="1">
      <c r="A877" t="str">
        <f>"Norman"</f>
        <v>Norman</v>
      </c>
      <c r="B877">
        <v>0</v>
      </c>
      <c r="D877">
        <v>2</v>
      </c>
      <c r="E877">
        <v>66</v>
      </c>
      <c r="F877" s="1">
        <v>42426</v>
      </c>
      <c r="G877" s="1">
        <v>42426</v>
      </c>
      <c r="H877">
        <v>14</v>
      </c>
      <c r="I877">
        <v>122.5</v>
      </c>
      <c r="J877">
        <v>0</v>
      </c>
      <c r="K877">
        <v>34.832937899999997</v>
      </c>
      <c r="L877">
        <v>-97.956161600000001</v>
      </c>
      <c r="M877" s="5">
        <f>ACOS(COS(RADIANS(90-$P$2)) *COS(RADIANS(90-Table22510[[#This Row],[Latitude]])) +SIN(RADIANS(90-$P$2)) *SIN(RADIANS(90-Table22510[[#This Row],[Latitude]])) *COS(RADIANS($Q$2-Table22510[[#This Row],[Longitude]]))) *3958.756</f>
        <v>38.677371585741092</v>
      </c>
      <c r="N877" s="5">
        <f>Table22[[#This Row],[Permit Approval Date]]-Table22[[#This Row],[Permit Submitted Date]]</f>
        <v>10</v>
      </c>
    </row>
    <row r="878" spans="1:17" hidden="1">
      <c r="A878" t="str">
        <f>"Norman"</f>
        <v>Norman</v>
      </c>
      <c r="B878">
        <v>0</v>
      </c>
      <c r="C878">
        <v>1</v>
      </c>
      <c r="D878">
        <v>2</v>
      </c>
      <c r="E878">
        <v>69</v>
      </c>
      <c r="F878" s="1">
        <v>42402</v>
      </c>
      <c r="G878" s="1">
        <v>42403</v>
      </c>
      <c r="H878">
        <v>22</v>
      </c>
      <c r="I878">
        <v>193.5</v>
      </c>
      <c r="J878">
        <v>9</v>
      </c>
      <c r="K878">
        <v>35.552937899999996</v>
      </c>
      <c r="L878">
        <v>-97.046161600000005</v>
      </c>
      <c r="M878" s="5">
        <f>ACOS(COS(RADIANS(90-$P$2)) *COS(RADIANS(90-Table22510[[#This Row],[Latitude]])) +SIN(RADIANS(90-$P$2)) *SIN(RADIANS(90-Table22510[[#This Row],[Latitude]])) *COS(RADIANS($Q$2-Table22510[[#This Row],[Longitude]]))) *3958.756</f>
        <v>32.913658964668713</v>
      </c>
      <c r="N878" s="5">
        <f>Table22[[#This Row],[Permit Approval Date]]-Table22[[#This Row],[Permit Submitted Date]]</f>
        <v>14</v>
      </c>
    </row>
    <row r="879" spans="1:17" hidden="1">
      <c r="A879" s="6"/>
      <c r="B879" s="6"/>
      <c r="C879" s="6"/>
      <c r="D879" s="6"/>
      <c r="E879" s="6"/>
      <c r="F879" s="7"/>
      <c r="G879" s="7"/>
      <c r="H879" s="6"/>
      <c r="I879" s="6">
        <f>MIN(I2:I878)</f>
        <v>8.620000000000001</v>
      </c>
      <c r="J879" s="6"/>
      <c r="K879" s="6"/>
      <c r="L879" s="6"/>
      <c r="M879" s="6"/>
      <c r="N879" s="6"/>
      <c r="O879" s="6"/>
      <c r="P879" s="6"/>
      <c r="Q879" s="6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JOBS</vt:lpstr>
      <vt:lpstr>Small_Jobs</vt:lpstr>
      <vt:lpstr>Medium_Jobs</vt:lpstr>
      <vt:lpstr>Large_Jobs</vt:lpstr>
      <vt:lpstr>Small_Jobs_and_BrightBox</vt:lpstr>
      <vt:lpstr>Small_Jobs_and_ServPanelUpgrade</vt:lpstr>
      <vt:lpstr>Medium_Jobs_with_BrightBox</vt:lpstr>
      <vt:lpstr>Medium_Jobs_with_ServPanUpgrade</vt:lpstr>
      <vt:lpstr>Large_Jobs_with_BrightBox</vt:lpstr>
      <vt:lpstr>Large_Jobs_ServPanUpgrade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Kozar;David Fickes</dc:creator>
  <cp:lastModifiedBy>test</cp:lastModifiedBy>
  <cp:revision/>
  <dcterms:created xsi:type="dcterms:W3CDTF">2018-01-19T22:41:01Z</dcterms:created>
  <dcterms:modified xsi:type="dcterms:W3CDTF">2018-04-22T17:45:41Z</dcterms:modified>
</cp:coreProperties>
</file>