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usiness\_PROJECTS\_GAVESHA\G-Projects-Database\08. Weather Station\_HARDWARE\WeatherKids_Compact(V1.0)\_OUPUT Files\Manufacture Files\"/>
    </mc:Choice>
  </mc:AlternateContent>
  <xr:revisionPtr revIDLastSave="0" documentId="13_ncr:1_{B1A63632-CB72-4746-9E31-C51029B75241}" xr6:coauthVersionLast="47" xr6:coauthVersionMax="47" xr10:uidLastSave="{00000000-0000-0000-0000-000000000000}"/>
  <bookViews>
    <workbookView xWindow="11520" yWindow="0" windowWidth="11520" windowHeight="12360" xr2:uid="{87DCC7F8-9561-4293-A6EC-6ED771A0FF8D}"/>
  </bookViews>
  <sheets>
    <sheet name="Sheet 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5" i="2" l="1"/>
  <c r="P15" i="2"/>
  <c r="P10" i="2"/>
  <c r="P9" i="2" l="1"/>
  <c r="P37" i="2"/>
  <c r="P36" i="2"/>
  <c r="P34" i="2"/>
  <c r="P35" i="2"/>
  <c r="P33" i="2"/>
  <c r="P30" i="2"/>
  <c r="P32" i="2"/>
  <c r="P29" i="2"/>
  <c r="P18" i="2"/>
  <c r="P17" i="2"/>
  <c r="P28" i="2"/>
  <c r="P27" i="2"/>
  <c r="P23" i="2"/>
  <c r="P12" i="2"/>
  <c r="P24" i="2"/>
  <c r="P26" i="2"/>
  <c r="P20" i="2"/>
  <c r="P21" i="2"/>
  <c r="P8" i="2"/>
  <c r="P19" i="2"/>
  <c r="P14" i="2"/>
  <c r="P11" i="2"/>
  <c r="P6" i="2"/>
  <c r="P5" i="2"/>
  <c r="P22" i="2"/>
  <c r="P16" i="2"/>
  <c r="P13" i="2"/>
  <c r="P7" i="2"/>
  <c r="P4" i="2"/>
  <c r="P3" i="2"/>
  <c r="P2" i="2"/>
  <c r="O38" i="2" l="1"/>
  <c r="P38" i="2" s="1"/>
  <c r="P43" i="2"/>
  <c r="P41" i="2"/>
  <c r="P42" i="2"/>
  <c r="P40" i="2"/>
  <c r="P39" i="2"/>
  <c r="P46" i="2" l="1"/>
  <c r="P47" i="2" s="1"/>
  <c r="P48" i="2" s="1"/>
  <c r="P50" i="2" s="1"/>
</calcChain>
</file>

<file path=xl/sharedStrings.xml><?xml version="1.0" encoding="utf-8"?>
<sst xmlns="http://schemas.openxmlformats.org/spreadsheetml/2006/main" count="347" uniqueCount="211">
  <si>
    <t>Value</t>
  </si>
  <si>
    <t>LCSC Part Number</t>
  </si>
  <si>
    <t>Manufacturer Part Number</t>
  </si>
  <si>
    <t>Footprint</t>
  </si>
  <si>
    <t>Unit Price</t>
  </si>
  <si>
    <t>Total</t>
  </si>
  <si>
    <t>Index</t>
  </si>
  <si>
    <t>Availability</t>
  </si>
  <si>
    <t>YES</t>
  </si>
  <si>
    <t>ESP32_DEVKIT_V1</t>
  </si>
  <si>
    <t>Espressif_Systems:ESP32_DEVKIT_V1.0</t>
  </si>
  <si>
    <t>MOD1</t>
  </si>
  <si>
    <t>Battery</t>
  </si>
  <si>
    <t xml:space="preserve">Batttery </t>
  </si>
  <si>
    <t>Li-ion battery</t>
  </si>
  <si>
    <t>PCB</t>
  </si>
  <si>
    <t>Layer</t>
  </si>
  <si>
    <t>NA</t>
  </si>
  <si>
    <t>Y</t>
  </si>
  <si>
    <t>Assembly Fee</t>
  </si>
  <si>
    <t>JLC Basic Part Match</t>
  </si>
  <si>
    <t>JLCPCBA part</t>
  </si>
  <si>
    <t>y</t>
  </si>
  <si>
    <t>N</t>
  </si>
  <si>
    <t>Special Notes</t>
  </si>
  <si>
    <t>Checked</t>
  </si>
  <si>
    <t>Manufacture</t>
  </si>
  <si>
    <t>ESP32 DevKit</t>
  </si>
  <si>
    <t>Casing</t>
  </si>
  <si>
    <t>Direct Shipping cost</t>
  </si>
  <si>
    <t>Soldering (single side)</t>
  </si>
  <si>
    <t>3D printed casing</t>
  </si>
  <si>
    <t>Total without Tax</t>
  </si>
  <si>
    <t>Total with Tax</t>
  </si>
  <si>
    <t>Total with 10% error Margine</t>
  </si>
  <si>
    <t>Final Cost (LKR)</t>
  </si>
  <si>
    <t>Shipping cost from china to Sri Lanka</t>
  </si>
  <si>
    <t>2 Layer PCB Cost</t>
  </si>
  <si>
    <t>100nF</t>
  </si>
  <si>
    <t>Capacitor_SMD:C_0402_1005Metric</t>
  </si>
  <si>
    <t>12pF</t>
  </si>
  <si>
    <t>10uF</t>
  </si>
  <si>
    <t>Capacitor_SMD:C_0805_2012Metric</t>
  </si>
  <si>
    <t>SS34</t>
  </si>
  <si>
    <t>Diode_SMD:D_SMA</t>
  </si>
  <si>
    <t>BAV70</t>
  </si>
  <si>
    <t>Package_TO_SOT_SMD:SOT-23</t>
  </si>
  <si>
    <t>LED</t>
  </si>
  <si>
    <t>LED_SMD:LED_0805_2012Metric</t>
  </si>
  <si>
    <t>Conn_01x05</t>
  </si>
  <si>
    <t>Connector_JST:JST_PH_S5B-PH-K_1x05_P2.00mm_Horizontal</t>
  </si>
  <si>
    <t>Conn_01x02</t>
  </si>
  <si>
    <t>Connector_JST:JST_PH_S2B-PH-K_1x02_P2.00mm_Horizontal</t>
  </si>
  <si>
    <t>Myoung:MY-18650-01</t>
  </si>
  <si>
    <t>Inductor_SMD:L_Taiyo-Yuden_NR-20xx</t>
  </si>
  <si>
    <t>2.2uH</t>
  </si>
  <si>
    <t>Sunlord Inductors:WPN252010U</t>
  </si>
  <si>
    <t>AO3400A</t>
  </si>
  <si>
    <t>Resistor_SMD:R_1206_3216Metric</t>
  </si>
  <si>
    <t>330R</t>
  </si>
  <si>
    <t>Resistor_SMD:R_0402_1005Metric</t>
  </si>
  <si>
    <t>4.7k</t>
  </si>
  <si>
    <t>0R</t>
  </si>
  <si>
    <t>10k</t>
  </si>
  <si>
    <t>2k</t>
  </si>
  <si>
    <t>Resistor_SMD:R_0603_1608Metric</t>
  </si>
  <si>
    <t>100k</t>
  </si>
  <si>
    <t>22k</t>
  </si>
  <si>
    <t>HFD4_5S</t>
  </si>
  <si>
    <t>Xiamen_Hiongfa:HDF4</t>
  </si>
  <si>
    <t>SW_SPST</t>
  </si>
  <si>
    <t>XKB:XKB5858-X-E</t>
  </si>
  <si>
    <t>Package_TO_SOT_SMD:SOT-23-5</t>
  </si>
  <si>
    <t>BMP280</t>
  </si>
  <si>
    <t>Package_LGA:Bosch_LGA-8_2x2.5mm_P0.65mm_ClockwisePinNumbering</t>
  </si>
  <si>
    <t>AGS10</t>
  </si>
  <si>
    <t>ASAIR Sensors:AGS10</t>
  </si>
  <si>
    <t>AHT20</t>
  </si>
  <si>
    <t>ASAIR Sensors:AHT20</t>
  </si>
  <si>
    <t>TP4057</t>
  </si>
  <si>
    <t>Package_TO_SOT_SMD:SOT-23-6</t>
  </si>
  <si>
    <t>RT8059GJ5</t>
  </si>
  <si>
    <t>Package_TO_SOT_SMD:TSOT-23-5</t>
  </si>
  <si>
    <t>PCF8563T</t>
  </si>
  <si>
    <t>Package_SO:SOIC-8_3.9x4.9mm_P1.27mm</t>
  </si>
  <si>
    <t>32.768kHz</t>
  </si>
  <si>
    <t>Crystal:Crystal_SMD_3215-2Pin_3.2x1.5mm</t>
  </si>
  <si>
    <t xml:space="preserve"> H1-H4</t>
  </si>
  <si>
    <t>C10</t>
  </si>
  <si>
    <t>D4</t>
  </si>
  <si>
    <t>D6</t>
  </si>
  <si>
    <t>L1</t>
  </si>
  <si>
    <t>L2</t>
  </si>
  <si>
    <t>Q1</t>
  </si>
  <si>
    <t>R2</t>
  </si>
  <si>
    <t>R16</t>
  </si>
  <si>
    <t>R17</t>
  </si>
  <si>
    <t>R19</t>
  </si>
  <si>
    <t>R20</t>
  </si>
  <si>
    <t>R21</t>
  </si>
  <si>
    <t>SW1</t>
  </si>
  <si>
    <t>SW2</t>
  </si>
  <si>
    <t>U2</t>
  </si>
  <si>
    <t>U3</t>
  </si>
  <si>
    <t>U4</t>
  </si>
  <si>
    <t>U5</t>
  </si>
  <si>
    <t>U6</t>
  </si>
  <si>
    <t>U7</t>
  </si>
  <si>
    <t>U9</t>
  </si>
  <si>
    <t>Y1</t>
  </si>
  <si>
    <t>C2, C3, C4, C6, C7, C9</t>
  </si>
  <si>
    <t>C1525</t>
  </si>
  <si>
    <t>C60474</t>
  </si>
  <si>
    <t>CC0402KRX7R7BB104</t>
  </si>
  <si>
    <t>C1547</t>
  </si>
  <si>
    <t>C106201</t>
  </si>
  <si>
    <t>CC0402JRNPO9BN120</t>
  </si>
  <si>
    <t>C15850</t>
  </si>
  <si>
    <t>C89827</t>
  </si>
  <si>
    <t>CC0805KKX5R7BB106</t>
  </si>
  <si>
    <t>D1, D2, D5</t>
  </si>
  <si>
    <t>C34499</t>
  </si>
  <si>
    <t>Hubei KENTO Elec</t>
  </si>
  <si>
    <t xml:space="preserve"> C279871</t>
  </si>
  <si>
    <t>WPN252010U2R2MT</t>
  </si>
  <si>
    <t>C25104</t>
  </si>
  <si>
    <t>0402WGF3300TCE</t>
  </si>
  <si>
    <t>R4, R14, R25</t>
  </si>
  <si>
    <t>C25741</t>
  </si>
  <si>
    <t>0402WGF1003TCE</t>
  </si>
  <si>
    <t>1k</t>
  </si>
  <si>
    <t>C8678</t>
  </si>
  <si>
    <t>C68978</t>
  </si>
  <si>
    <t>Batttery</t>
  </si>
  <si>
    <t>C2979183</t>
  </si>
  <si>
    <t>MY-18650-01</t>
  </si>
  <si>
    <t>C20917</t>
  </si>
  <si>
    <t>C25744</t>
  </si>
  <si>
    <t>C60490</t>
  </si>
  <si>
    <t>RC0402FR-0710KL</t>
  </si>
  <si>
    <t>C10402</t>
  </si>
  <si>
    <t>C442192</t>
  </si>
  <si>
    <t>HX20007-5WAD</t>
  </si>
  <si>
    <t>C4109</t>
  </si>
  <si>
    <t>0402WGF2001TCE</t>
  </si>
  <si>
    <t>C11702</t>
  </si>
  <si>
    <t>0402WGF1001TCE</t>
  </si>
  <si>
    <t>C25768</t>
  </si>
  <si>
    <t>0402WGF2202TCE</t>
  </si>
  <si>
    <t>C5, C8, C11, C12, C13, C15, C16</t>
  </si>
  <si>
    <t>C279952</t>
  </si>
  <si>
    <t xml:space="preserve"> C279952</t>
  </si>
  <si>
    <t>WPN252010U1R0MT</t>
  </si>
  <si>
    <t>1uH</t>
  </si>
  <si>
    <t>U1</t>
  </si>
  <si>
    <t>Texas_Instruments:DRL0006A</t>
  </si>
  <si>
    <t>R5, R23, R24</t>
  </si>
  <si>
    <t>R3, R6, R7, R10</t>
  </si>
  <si>
    <t>J9, J10</t>
  </si>
  <si>
    <t>J4, J5</t>
  </si>
  <si>
    <t>J1, J2, J3</t>
  </si>
  <si>
    <t>68k</t>
  </si>
  <si>
    <t>510k</t>
  </si>
  <si>
    <t>C36871</t>
  </si>
  <si>
    <t>0402WGF6802TCE</t>
  </si>
  <si>
    <t>C11616</t>
  </si>
  <si>
    <t>0402WGF5103TCE</t>
  </si>
  <si>
    <t>C23510</t>
  </si>
  <si>
    <t>HFD4/5</t>
  </si>
  <si>
    <t>C780038</t>
  </si>
  <si>
    <t>XKB5858-Z-E</t>
  </si>
  <si>
    <t>C25900</t>
  </si>
  <si>
    <t>0402WGF4701TCE</t>
  </si>
  <si>
    <t>C17168</t>
  </si>
  <si>
    <t>0402WGF0000TCE</t>
  </si>
  <si>
    <t>C3012622</t>
  </si>
  <si>
    <t>AHT20-F</t>
  </si>
  <si>
    <t>C3012632</t>
  </si>
  <si>
    <t>C83291</t>
  </si>
  <si>
    <t>C12044</t>
  </si>
  <si>
    <t>TP4057-42-SOT26-R</t>
  </si>
  <si>
    <t>TPS61023DRL</t>
  </si>
  <si>
    <t>C919459</t>
  </si>
  <si>
    <t>TPS61023DRLR</t>
  </si>
  <si>
    <t>C20542</t>
  </si>
  <si>
    <t>RT5796CHGJ5</t>
  </si>
  <si>
    <t>C7440</t>
  </si>
  <si>
    <t>PCF8563T/5,518</t>
  </si>
  <si>
    <t>C32346</t>
  </si>
  <si>
    <t>Q13FC1350000400</t>
  </si>
  <si>
    <t>1800 mAh Batter</t>
  </si>
  <si>
    <t>Screws</t>
  </si>
  <si>
    <t>C16965</t>
  </si>
  <si>
    <t>PH-2AW</t>
  </si>
  <si>
    <t>J6, J7</t>
  </si>
  <si>
    <t>CONN1X15</t>
  </si>
  <si>
    <t>2.54 Female connector</t>
  </si>
  <si>
    <t>C124408</t>
  </si>
  <si>
    <t xml:space="preserve">B-2200S15P-A120 </t>
  </si>
  <si>
    <t>R12, R13, R18</t>
  </si>
  <si>
    <t>R1, R8, R9, R11, R15, R22</t>
  </si>
  <si>
    <t>R26</t>
  </si>
  <si>
    <t>100R</t>
  </si>
  <si>
    <t>C17901</t>
  </si>
  <si>
    <t>1206W4F1000T5E</t>
  </si>
  <si>
    <t>1R</t>
  </si>
  <si>
    <t>C17928</t>
  </si>
  <si>
    <t>1206W4F100KT5E</t>
  </si>
  <si>
    <t>INA180A2</t>
  </si>
  <si>
    <t>C192764</t>
  </si>
  <si>
    <t>INA180A2IDBVR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</si>
</sst>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3" borderId="0" xfId="0" applyFill="1"/>
    <xf numFmtId="0" fontId="0" fillId="2" borderId="6" xfId="0" applyFill="1" applyBorder="1" applyAlignment="1">
      <alignment horizontal="center" vertical="center" wrapText="1"/>
    </xf>
    <xf numFmtId="0" fontId="1" fillId="0" borderId="0" xfId="1"/>
    <xf numFmtId="0" fontId="0" fillId="4" borderId="0" xfId="0" applyFill="1"/>
  </cellXfs>
  <cellStyles count="2">
    <cellStyle name="Hyperlink" xfId="1" builtinId="8"/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398C3-5A0E-4DDC-A9B4-3E139F97B679}">
  <dimension ref="A1:P50"/>
  <sheetViews>
    <sheetView tabSelected="1" topLeftCell="F1" zoomScale="85" zoomScaleNormal="85" workbookViewId="0">
      <selection activeCell="K7" sqref="K7"/>
    </sheetView>
  </sheetViews>
  <sheetFormatPr defaultRowHeight="14.4" x14ac:dyDescent="0.3"/>
  <cols>
    <col min="2" max="2" width="9" customWidth="1"/>
    <col min="3" max="3" width="9.88671875" customWidth="1"/>
    <col min="4" max="4" width="6.44140625" customWidth="1"/>
    <col min="5" max="5" width="24.5546875" style="6" customWidth="1"/>
    <col min="6" max="6" width="31.77734375" customWidth="1"/>
    <col min="7" max="7" width="22.6640625" customWidth="1"/>
    <col min="8" max="8" width="31" customWidth="1"/>
    <col min="11" max="11" width="11.44140625" customWidth="1"/>
    <col min="12" max="12" width="18.44140625" customWidth="1"/>
    <col min="13" max="13" width="23.77734375" customWidth="1"/>
    <col min="14" max="14" width="12.88671875" customWidth="1"/>
  </cols>
  <sheetData>
    <row r="1" spans="1:16" ht="43.2" x14ac:dyDescent="0.3">
      <c r="A1" s="8" t="s">
        <v>6</v>
      </c>
      <c r="B1" s="8" t="s">
        <v>7</v>
      </c>
      <c r="C1" s="8" t="s">
        <v>25</v>
      </c>
      <c r="D1" s="8" t="s">
        <v>16</v>
      </c>
      <c r="E1" s="8" t="s">
        <v>24</v>
      </c>
      <c r="F1" s="1"/>
      <c r="G1" s="2" t="s">
        <v>0</v>
      </c>
      <c r="H1" s="3" t="s">
        <v>3</v>
      </c>
      <c r="I1" s="4"/>
      <c r="J1" s="4" t="s">
        <v>20</v>
      </c>
      <c r="K1" s="4" t="s">
        <v>21</v>
      </c>
      <c r="L1" s="5" t="s">
        <v>1</v>
      </c>
      <c r="M1" s="5" t="s">
        <v>2</v>
      </c>
      <c r="N1" s="5" t="s">
        <v>26</v>
      </c>
      <c r="O1" s="5" t="s">
        <v>4</v>
      </c>
      <c r="P1" s="5" t="s">
        <v>5</v>
      </c>
    </row>
    <row r="2" spans="1:16" x14ac:dyDescent="0.3">
      <c r="A2">
        <v>1</v>
      </c>
      <c r="B2" s="7" t="s">
        <v>8</v>
      </c>
      <c r="C2" s="7"/>
      <c r="D2" s="6"/>
      <c r="F2" t="s">
        <v>110</v>
      </c>
      <c r="G2" t="s">
        <v>38</v>
      </c>
      <c r="H2" t="s">
        <v>39</v>
      </c>
      <c r="I2">
        <v>6</v>
      </c>
      <c r="J2" t="s">
        <v>18</v>
      </c>
      <c r="K2" t="s">
        <v>111</v>
      </c>
      <c r="L2" t="s">
        <v>112</v>
      </c>
      <c r="M2" t="s">
        <v>113</v>
      </c>
      <c r="O2">
        <v>8.0000000000000004E-4</v>
      </c>
      <c r="P2">
        <f>IF(B2="YES",I2*O2,0)</f>
        <v>4.8000000000000004E-3</v>
      </c>
    </row>
    <row r="3" spans="1:16" x14ac:dyDescent="0.3">
      <c r="A3">
        <v>2</v>
      </c>
      <c r="B3" s="7" t="s">
        <v>8</v>
      </c>
      <c r="C3" s="7"/>
      <c r="D3" s="6"/>
      <c r="F3" t="s">
        <v>88</v>
      </c>
      <c r="G3" t="s">
        <v>40</v>
      </c>
      <c r="H3" t="s">
        <v>39</v>
      </c>
      <c r="I3">
        <v>1</v>
      </c>
      <c r="J3" t="s">
        <v>18</v>
      </c>
      <c r="K3" t="s">
        <v>114</v>
      </c>
      <c r="L3" t="s">
        <v>115</v>
      </c>
      <c r="M3" t="s">
        <v>116</v>
      </c>
      <c r="O3">
        <v>1E-3</v>
      </c>
      <c r="P3">
        <f t="shared" ref="P3:P6" si="0">IF(B3="YES",I3*O3,0)</f>
        <v>1E-3</v>
      </c>
    </row>
    <row r="4" spans="1:16" x14ac:dyDescent="0.3">
      <c r="A4">
        <v>3</v>
      </c>
      <c r="B4" s="7" t="s">
        <v>8</v>
      </c>
      <c r="C4" s="7"/>
      <c r="D4" s="6"/>
      <c r="F4" t="s">
        <v>149</v>
      </c>
      <c r="G4" t="s">
        <v>41</v>
      </c>
      <c r="H4" t="s">
        <v>42</v>
      </c>
      <c r="I4">
        <v>7</v>
      </c>
      <c r="J4" t="s">
        <v>18</v>
      </c>
      <c r="K4" t="s">
        <v>117</v>
      </c>
      <c r="L4" t="s">
        <v>118</v>
      </c>
      <c r="M4" t="s">
        <v>119</v>
      </c>
      <c r="O4">
        <v>2.75E-2</v>
      </c>
      <c r="P4">
        <f t="shared" si="0"/>
        <v>0.1925</v>
      </c>
    </row>
    <row r="5" spans="1:16" x14ac:dyDescent="0.3">
      <c r="A5">
        <v>4</v>
      </c>
      <c r="B5" s="7" t="s">
        <v>8</v>
      </c>
      <c r="C5" s="7"/>
      <c r="D5" s="6"/>
      <c r="F5" t="s">
        <v>90</v>
      </c>
      <c r="G5" t="s">
        <v>43</v>
      </c>
      <c r="H5" t="s">
        <v>44</v>
      </c>
      <c r="I5">
        <v>1</v>
      </c>
      <c r="J5" t="s">
        <v>18</v>
      </c>
      <c r="K5" t="s">
        <v>131</v>
      </c>
      <c r="L5" t="s">
        <v>131</v>
      </c>
      <c r="M5" t="s">
        <v>43</v>
      </c>
      <c r="O5">
        <v>2.7799999999999998E-2</v>
      </c>
      <c r="P5">
        <f t="shared" si="0"/>
        <v>2.7799999999999998E-2</v>
      </c>
    </row>
    <row r="6" spans="1:16" x14ac:dyDescent="0.3">
      <c r="A6">
        <v>5</v>
      </c>
      <c r="B6" s="7" t="s">
        <v>8</v>
      </c>
      <c r="C6" s="7"/>
      <c r="D6" s="6"/>
      <c r="F6" t="s">
        <v>89</v>
      </c>
      <c r="G6" t="s">
        <v>45</v>
      </c>
      <c r="H6" t="s">
        <v>46</v>
      </c>
      <c r="I6">
        <v>1</v>
      </c>
      <c r="J6" t="s">
        <v>18</v>
      </c>
      <c r="K6" t="s">
        <v>132</v>
      </c>
      <c r="L6" t="s">
        <v>132</v>
      </c>
      <c r="M6" t="s">
        <v>45</v>
      </c>
      <c r="O6">
        <v>1.8499999999999999E-2</v>
      </c>
      <c r="P6">
        <f t="shared" si="0"/>
        <v>1.8499999999999999E-2</v>
      </c>
    </row>
    <row r="7" spans="1:16" x14ac:dyDescent="0.3">
      <c r="A7">
        <v>6</v>
      </c>
      <c r="B7" s="7" t="s">
        <v>8</v>
      </c>
      <c r="C7" s="7"/>
      <c r="D7" s="6"/>
      <c r="F7" t="s">
        <v>120</v>
      </c>
      <c r="G7" t="s">
        <v>47</v>
      </c>
      <c r="H7" t="s">
        <v>48</v>
      </c>
      <c r="I7">
        <v>3</v>
      </c>
      <c r="J7" t="s">
        <v>18</v>
      </c>
      <c r="K7" t="s">
        <v>121</v>
      </c>
      <c r="L7" t="s">
        <v>121</v>
      </c>
      <c r="M7" t="s">
        <v>121</v>
      </c>
      <c r="N7" t="s">
        <v>122</v>
      </c>
      <c r="O7">
        <v>1.5699999999999999E-2</v>
      </c>
      <c r="P7">
        <f t="shared" ref="P7" si="1">IF(B7="YES",I7*O7,0)</f>
        <v>4.7099999999999996E-2</v>
      </c>
    </row>
    <row r="8" spans="1:16" x14ac:dyDescent="0.3">
      <c r="A8">
        <v>7</v>
      </c>
      <c r="B8" s="7" t="s">
        <v>8</v>
      </c>
      <c r="C8" s="7"/>
      <c r="D8" s="6"/>
      <c r="F8" t="s">
        <v>160</v>
      </c>
      <c r="G8" t="s">
        <v>49</v>
      </c>
      <c r="H8" t="s">
        <v>50</v>
      </c>
      <c r="I8">
        <v>3</v>
      </c>
      <c r="J8" t="s">
        <v>23</v>
      </c>
      <c r="K8" t="s">
        <v>140</v>
      </c>
      <c r="L8" t="s">
        <v>141</v>
      </c>
      <c r="M8" t="s">
        <v>142</v>
      </c>
      <c r="N8" s="6"/>
      <c r="O8">
        <v>3.0499999999999999E-2</v>
      </c>
      <c r="P8">
        <f t="shared" ref="P8:P10" si="2">IF(B8="YES",I8*O8,0)</f>
        <v>9.1499999999999998E-2</v>
      </c>
    </row>
    <row r="9" spans="1:16" x14ac:dyDescent="0.3">
      <c r="A9">
        <v>8</v>
      </c>
      <c r="B9" s="7" t="s">
        <v>8</v>
      </c>
      <c r="C9" s="7"/>
      <c r="D9" s="6"/>
      <c r="F9" t="s">
        <v>159</v>
      </c>
      <c r="G9" t="s">
        <v>51</v>
      </c>
      <c r="H9" t="s">
        <v>52</v>
      </c>
      <c r="I9">
        <v>2</v>
      </c>
      <c r="J9" t="s">
        <v>23</v>
      </c>
      <c r="K9" t="s">
        <v>192</v>
      </c>
      <c r="L9" t="s">
        <v>192</v>
      </c>
      <c r="M9" t="s">
        <v>193</v>
      </c>
      <c r="O9">
        <v>5.5999999999999999E-3</v>
      </c>
      <c r="P9">
        <f t="shared" si="2"/>
        <v>1.12E-2</v>
      </c>
    </row>
    <row r="10" spans="1:16" x14ac:dyDescent="0.3">
      <c r="B10" s="7" t="s">
        <v>8</v>
      </c>
      <c r="C10" s="7"/>
      <c r="D10" s="6"/>
      <c r="F10" t="s">
        <v>194</v>
      </c>
      <c r="G10" t="s">
        <v>195</v>
      </c>
      <c r="H10" t="s">
        <v>196</v>
      </c>
      <c r="I10">
        <v>2</v>
      </c>
      <c r="J10" t="s">
        <v>23</v>
      </c>
      <c r="K10" t="s">
        <v>197</v>
      </c>
      <c r="L10" t="s">
        <v>197</v>
      </c>
      <c r="M10" t="s">
        <v>198</v>
      </c>
      <c r="O10">
        <v>0.15179999999999999</v>
      </c>
      <c r="P10">
        <f t="shared" si="2"/>
        <v>0.30359999999999998</v>
      </c>
    </row>
    <row r="11" spans="1:16" x14ac:dyDescent="0.3">
      <c r="A11">
        <v>9</v>
      </c>
      <c r="B11" s="7" t="s">
        <v>8</v>
      </c>
      <c r="C11" s="7"/>
      <c r="D11" s="6"/>
      <c r="F11" t="s">
        <v>158</v>
      </c>
      <c r="G11" t="s">
        <v>135</v>
      </c>
      <c r="H11" t="s">
        <v>53</v>
      </c>
      <c r="I11">
        <v>2</v>
      </c>
      <c r="J11" t="s">
        <v>23</v>
      </c>
      <c r="K11" t="s">
        <v>134</v>
      </c>
      <c r="L11" t="s">
        <v>134</v>
      </c>
      <c r="M11" t="s">
        <v>135</v>
      </c>
      <c r="O11">
        <v>0.30520000000000003</v>
      </c>
      <c r="P11">
        <f t="shared" ref="P11:P12" si="3">IF(B11="YES",I11*O11,0)</f>
        <v>0.61040000000000005</v>
      </c>
    </row>
    <row r="12" spans="1:16" x14ac:dyDescent="0.3">
      <c r="A12">
        <v>10</v>
      </c>
      <c r="B12" s="7" t="s">
        <v>8</v>
      </c>
      <c r="C12" s="7"/>
      <c r="D12" s="6"/>
      <c r="F12" t="s">
        <v>91</v>
      </c>
      <c r="G12" t="s">
        <v>153</v>
      </c>
      <c r="H12" t="s">
        <v>54</v>
      </c>
      <c r="I12">
        <v>1</v>
      </c>
      <c r="J12" t="s">
        <v>23</v>
      </c>
      <c r="K12" t="s">
        <v>150</v>
      </c>
      <c r="L12" t="s">
        <v>151</v>
      </c>
      <c r="M12" t="s">
        <v>152</v>
      </c>
      <c r="O12">
        <v>5.7200000000000001E-2</v>
      </c>
      <c r="P12">
        <f t="shared" si="3"/>
        <v>5.7200000000000001E-2</v>
      </c>
    </row>
    <row r="13" spans="1:16" x14ac:dyDescent="0.3">
      <c r="A13">
        <v>11</v>
      </c>
      <c r="B13" s="7" t="s">
        <v>8</v>
      </c>
      <c r="C13" s="7"/>
      <c r="D13" s="6"/>
      <c r="F13" t="s">
        <v>92</v>
      </c>
      <c r="G13" t="s">
        <v>55</v>
      </c>
      <c r="H13" t="s">
        <v>56</v>
      </c>
      <c r="I13">
        <v>1</v>
      </c>
      <c r="J13" t="s">
        <v>23</v>
      </c>
      <c r="K13" t="s">
        <v>123</v>
      </c>
      <c r="L13" t="s">
        <v>123</v>
      </c>
      <c r="M13" t="s">
        <v>124</v>
      </c>
      <c r="O13">
        <v>5.1700000000000003E-2</v>
      </c>
      <c r="P13">
        <f t="shared" ref="P13:P15" si="4">IF(B13="YES",I13*O13,0)</f>
        <v>5.1700000000000003E-2</v>
      </c>
    </row>
    <row r="14" spans="1:16" x14ac:dyDescent="0.3">
      <c r="A14">
        <v>12</v>
      </c>
      <c r="B14" s="7" t="s">
        <v>8</v>
      </c>
      <c r="C14" s="7"/>
      <c r="D14" s="6"/>
      <c r="F14" t="s">
        <v>93</v>
      </c>
      <c r="G14" t="s">
        <v>57</v>
      </c>
      <c r="H14" t="s">
        <v>46</v>
      </c>
      <c r="I14">
        <v>1</v>
      </c>
      <c r="J14" t="s">
        <v>18</v>
      </c>
      <c r="K14" s="9" t="s">
        <v>136</v>
      </c>
      <c r="L14" s="9" t="s">
        <v>136</v>
      </c>
      <c r="M14" t="s">
        <v>57</v>
      </c>
      <c r="O14">
        <v>7.9000000000000001E-2</v>
      </c>
      <c r="P14">
        <f t="shared" si="4"/>
        <v>7.9000000000000001E-2</v>
      </c>
    </row>
    <row r="15" spans="1:16" x14ac:dyDescent="0.3">
      <c r="A15">
        <v>13</v>
      </c>
      <c r="B15" s="7" t="s">
        <v>8</v>
      </c>
      <c r="C15" s="7"/>
      <c r="D15" s="6"/>
      <c r="F15" t="s">
        <v>94</v>
      </c>
      <c r="G15" t="s">
        <v>205</v>
      </c>
      <c r="H15" t="s">
        <v>58</v>
      </c>
      <c r="I15">
        <v>1</v>
      </c>
      <c r="J15" t="s">
        <v>18</v>
      </c>
      <c r="K15" t="s">
        <v>206</v>
      </c>
      <c r="L15" s="9" t="s">
        <v>206</v>
      </c>
      <c r="M15" s="9" t="s">
        <v>207</v>
      </c>
      <c r="O15">
        <v>4.4000000000000003E-3</v>
      </c>
      <c r="P15">
        <f t="shared" si="4"/>
        <v>4.4000000000000003E-3</v>
      </c>
    </row>
    <row r="16" spans="1:16" x14ac:dyDescent="0.3">
      <c r="A16">
        <v>14</v>
      </c>
      <c r="B16" s="7" t="s">
        <v>8</v>
      </c>
      <c r="C16" s="7"/>
      <c r="D16" s="6"/>
      <c r="F16" t="s">
        <v>127</v>
      </c>
      <c r="G16" t="s">
        <v>59</v>
      </c>
      <c r="H16" t="s">
        <v>60</v>
      </c>
      <c r="I16">
        <v>1</v>
      </c>
      <c r="J16" t="s">
        <v>18</v>
      </c>
      <c r="K16" t="s">
        <v>125</v>
      </c>
      <c r="L16" t="s">
        <v>125</v>
      </c>
      <c r="M16" t="s">
        <v>126</v>
      </c>
      <c r="O16">
        <v>5.0000000000000001E-4</v>
      </c>
      <c r="P16">
        <f t="shared" ref="P16:P18" si="5">IF(B16="YES",I16*O16,0)</f>
        <v>5.0000000000000001E-4</v>
      </c>
    </row>
    <row r="17" spans="1:16" x14ac:dyDescent="0.3">
      <c r="A17">
        <v>15</v>
      </c>
      <c r="B17" s="7" t="s">
        <v>8</v>
      </c>
      <c r="C17" s="7"/>
      <c r="D17" s="6"/>
      <c r="E17"/>
      <c r="F17" t="s">
        <v>156</v>
      </c>
      <c r="G17" t="s">
        <v>61</v>
      </c>
      <c r="H17" t="s">
        <v>60</v>
      </c>
      <c r="I17">
        <v>3</v>
      </c>
      <c r="J17" t="s">
        <v>18</v>
      </c>
      <c r="K17" t="s">
        <v>171</v>
      </c>
      <c r="L17" t="s">
        <v>171</v>
      </c>
      <c r="M17" t="s">
        <v>172</v>
      </c>
      <c r="O17">
        <v>5.9999999999999995E-4</v>
      </c>
      <c r="P17">
        <f t="shared" si="5"/>
        <v>1.8E-3</v>
      </c>
    </row>
    <row r="18" spans="1:16" x14ac:dyDescent="0.3">
      <c r="A18">
        <v>16</v>
      </c>
      <c r="B18" s="7" t="s">
        <v>8</v>
      </c>
      <c r="C18" s="7"/>
      <c r="D18" s="6"/>
      <c r="E18"/>
      <c r="F18" t="s">
        <v>157</v>
      </c>
      <c r="G18" t="s">
        <v>62</v>
      </c>
      <c r="H18" t="s">
        <v>60</v>
      </c>
      <c r="I18">
        <v>4</v>
      </c>
      <c r="J18" t="s">
        <v>18</v>
      </c>
      <c r="K18" t="s">
        <v>173</v>
      </c>
      <c r="L18" s="9" t="s">
        <v>173</v>
      </c>
      <c r="M18" t="s">
        <v>174</v>
      </c>
      <c r="O18">
        <v>5.0000000000000001E-4</v>
      </c>
      <c r="P18">
        <f t="shared" si="5"/>
        <v>2E-3</v>
      </c>
    </row>
    <row r="19" spans="1:16" x14ac:dyDescent="0.3">
      <c r="A19">
        <v>17</v>
      </c>
      <c r="B19" s="7" t="s">
        <v>8</v>
      </c>
      <c r="C19" s="7"/>
      <c r="D19" s="6"/>
      <c r="E19"/>
      <c r="F19" t="s">
        <v>200</v>
      </c>
      <c r="G19" t="s">
        <v>63</v>
      </c>
      <c r="H19" t="s">
        <v>60</v>
      </c>
      <c r="I19">
        <v>6</v>
      </c>
      <c r="J19" t="s">
        <v>18</v>
      </c>
      <c r="K19" t="s">
        <v>137</v>
      </c>
      <c r="L19" t="s">
        <v>138</v>
      </c>
      <c r="M19" t="s">
        <v>139</v>
      </c>
      <c r="O19">
        <v>5.0000000000000001E-4</v>
      </c>
      <c r="P19">
        <f t="shared" ref="P19:P21" si="6">IF(B19="YES",I19*O19,0)</f>
        <v>3.0000000000000001E-3</v>
      </c>
    </row>
    <row r="20" spans="1:16" x14ac:dyDescent="0.3">
      <c r="A20">
        <v>18</v>
      </c>
      <c r="B20" s="7" t="s">
        <v>8</v>
      </c>
      <c r="C20" s="7"/>
      <c r="D20" s="6"/>
      <c r="E20"/>
      <c r="F20" t="s">
        <v>95</v>
      </c>
      <c r="G20" t="s">
        <v>130</v>
      </c>
      <c r="H20" t="s">
        <v>60</v>
      </c>
      <c r="I20">
        <v>1</v>
      </c>
      <c r="J20" t="s">
        <v>18</v>
      </c>
      <c r="K20" t="s">
        <v>145</v>
      </c>
      <c r="L20" t="s">
        <v>145</v>
      </c>
      <c r="M20" t="s">
        <v>146</v>
      </c>
      <c r="O20">
        <v>5.0000000000000001E-4</v>
      </c>
      <c r="P20">
        <f t="shared" ref="P20" si="7">IF(B20="YES",I20*O20,0)</f>
        <v>5.0000000000000001E-4</v>
      </c>
    </row>
    <row r="21" spans="1:16" x14ac:dyDescent="0.3">
      <c r="A21">
        <v>19</v>
      </c>
      <c r="B21" s="7" t="s">
        <v>8</v>
      </c>
      <c r="C21" s="7"/>
      <c r="D21" s="6"/>
      <c r="F21" t="s">
        <v>96</v>
      </c>
      <c r="G21" t="s">
        <v>64</v>
      </c>
      <c r="H21" t="s">
        <v>65</v>
      </c>
      <c r="I21">
        <v>1</v>
      </c>
      <c r="J21" t="s">
        <v>22</v>
      </c>
      <c r="K21" t="s">
        <v>143</v>
      </c>
      <c r="L21" t="s">
        <v>143</v>
      </c>
      <c r="M21" t="s">
        <v>144</v>
      </c>
      <c r="O21">
        <v>5.0000000000000001E-4</v>
      </c>
      <c r="P21">
        <f t="shared" si="6"/>
        <v>5.0000000000000001E-4</v>
      </c>
    </row>
    <row r="22" spans="1:16" x14ac:dyDescent="0.3">
      <c r="A22">
        <v>20</v>
      </c>
      <c r="B22" s="7" t="s">
        <v>8</v>
      </c>
      <c r="C22" s="7"/>
      <c r="D22" s="6"/>
      <c r="F22" t="s">
        <v>199</v>
      </c>
      <c r="G22" t="s">
        <v>66</v>
      </c>
      <c r="H22" t="s">
        <v>60</v>
      </c>
      <c r="I22">
        <v>3</v>
      </c>
      <c r="J22" t="s">
        <v>22</v>
      </c>
      <c r="K22" t="s">
        <v>128</v>
      </c>
      <c r="L22" t="s">
        <v>128</v>
      </c>
      <c r="M22" t="s">
        <v>129</v>
      </c>
      <c r="O22">
        <v>5.0000000000000001E-4</v>
      </c>
      <c r="P22">
        <f t="shared" ref="P22:P23" si="8">IF(B22="YES",I22*O22,0)</f>
        <v>1.5E-3</v>
      </c>
    </row>
    <row r="23" spans="1:16" x14ac:dyDescent="0.3">
      <c r="A23">
        <v>21</v>
      </c>
      <c r="B23" s="7" t="s">
        <v>8</v>
      </c>
      <c r="C23" s="7"/>
      <c r="D23" s="6"/>
      <c r="E23"/>
      <c r="F23" t="s">
        <v>97</v>
      </c>
      <c r="G23" t="s">
        <v>162</v>
      </c>
      <c r="H23" t="s">
        <v>60</v>
      </c>
      <c r="I23">
        <v>1</v>
      </c>
      <c r="J23" t="s">
        <v>22</v>
      </c>
      <c r="K23" t="s">
        <v>165</v>
      </c>
      <c r="L23" t="s">
        <v>165</v>
      </c>
      <c r="M23" t="s">
        <v>166</v>
      </c>
      <c r="O23">
        <v>5.9999999999999995E-4</v>
      </c>
      <c r="P23">
        <f t="shared" si="8"/>
        <v>5.9999999999999995E-4</v>
      </c>
    </row>
    <row r="24" spans="1:16" x14ac:dyDescent="0.3">
      <c r="A24">
        <v>22</v>
      </c>
      <c r="B24" s="7" t="s">
        <v>8</v>
      </c>
      <c r="C24" s="7"/>
      <c r="D24" s="6"/>
      <c r="E24"/>
      <c r="F24" t="s">
        <v>98</v>
      </c>
      <c r="G24" t="s">
        <v>67</v>
      </c>
      <c r="H24" t="s">
        <v>60</v>
      </c>
      <c r="I24">
        <v>1</v>
      </c>
      <c r="J24" t="s">
        <v>18</v>
      </c>
      <c r="K24" t="s">
        <v>147</v>
      </c>
      <c r="L24" t="s">
        <v>147</v>
      </c>
      <c r="M24" t="s">
        <v>148</v>
      </c>
      <c r="O24">
        <v>5.0000000000000001E-4</v>
      </c>
      <c r="P24">
        <f t="shared" ref="P24:P25" si="9">IF(B24="YES",I24*O24,0)</f>
        <v>5.0000000000000001E-4</v>
      </c>
    </row>
    <row r="25" spans="1:16" x14ac:dyDescent="0.3">
      <c r="A25">
        <v>23</v>
      </c>
      <c r="B25" s="7" t="s">
        <v>8</v>
      </c>
      <c r="C25" s="7"/>
      <c r="D25" s="6"/>
      <c r="E25"/>
      <c r="F25" t="s">
        <v>201</v>
      </c>
      <c r="G25" t="s">
        <v>202</v>
      </c>
      <c r="H25" t="s">
        <v>58</v>
      </c>
      <c r="I25">
        <v>1</v>
      </c>
      <c r="J25" t="s">
        <v>18</v>
      </c>
      <c r="K25" t="s">
        <v>203</v>
      </c>
      <c r="L25" s="9" t="s">
        <v>203</v>
      </c>
      <c r="M25" s="9" t="s">
        <v>204</v>
      </c>
      <c r="O25">
        <v>2.8999999999999998E-3</v>
      </c>
      <c r="P25">
        <f t="shared" si="9"/>
        <v>2.8999999999999998E-3</v>
      </c>
    </row>
    <row r="26" spans="1:16" x14ac:dyDescent="0.3">
      <c r="A26">
        <v>24</v>
      </c>
      <c r="B26" s="7" t="s">
        <v>8</v>
      </c>
      <c r="C26" s="7"/>
      <c r="D26" s="6"/>
      <c r="E26"/>
      <c r="F26" t="s">
        <v>99</v>
      </c>
      <c r="G26" t="s">
        <v>161</v>
      </c>
      <c r="H26" t="s">
        <v>60</v>
      </c>
      <c r="I26">
        <v>1</v>
      </c>
      <c r="J26" t="s">
        <v>22</v>
      </c>
      <c r="K26" t="s">
        <v>163</v>
      </c>
      <c r="L26" t="s">
        <v>163</v>
      </c>
      <c r="M26" t="s">
        <v>164</v>
      </c>
      <c r="O26">
        <v>5.9999999999999995E-4</v>
      </c>
      <c r="P26">
        <f t="shared" ref="P26:P30" si="10">IF(B26="YES",I26*O26,0)</f>
        <v>5.9999999999999995E-4</v>
      </c>
    </row>
    <row r="27" spans="1:16" x14ac:dyDescent="0.3">
      <c r="A27">
        <v>25</v>
      </c>
      <c r="B27" s="7" t="s">
        <v>8</v>
      </c>
      <c r="C27" s="7"/>
      <c r="D27" s="6"/>
      <c r="E27"/>
      <c r="F27" t="s">
        <v>100</v>
      </c>
      <c r="G27" t="s">
        <v>68</v>
      </c>
      <c r="H27" t="s">
        <v>69</v>
      </c>
      <c r="I27">
        <v>1</v>
      </c>
      <c r="J27" t="s">
        <v>23</v>
      </c>
      <c r="K27" t="s">
        <v>167</v>
      </c>
      <c r="L27" t="s">
        <v>167</v>
      </c>
      <c r="M27" t="s">
        <v>168</v>
      </c>
      <c r="O27">
        <v>1.0077</v>
      </c>
      <c r="P27">
        <f t="shared" si="10"/>
        <v>1.0077</v>
      </c>
    </row>
    <row r="28" spans="1:16" x14ac:dyDescent="0.3">
      <c r="A28">
        <v>26</v>
      </c>
      <c r="B28" s="7" t="s">
        <v>8</v>
      </c>
      <c r="C28" s="7"/>
      <c r="D28" s="6"/>
      <c r="E28"/>
      <c r="F28" t="s">
        <v>101</v>
      </c>
      <c r="G28" t="s">
        <v>70</v>
      </c>
      <c r="H28" t="s">
        <v>71</v>
      </c>
      <c r="I28">
        <v>1</v>
      </c>
      <c r="J28" t="s">
        <v>23</v>
      </c>
      <c r="K28" t="s">
        <v>169</v>
      </c>
      <c r="L28" t="s">
        <v>169</v>
      </c>
      <c r="M28" t="s">
        <v>170</v>
      </c>
      <c r="O28">
        <v>0.21479999999999999</v>
      </c>
      <c r="P28">
        <f t="shared" si="10"/>
        <v>0.21479999999999999</v>
      </c>
    </row>
    <row r="29" spans="1:16" x14ac:dyDescent="0.3">
      <c r="A29">
        <v>27</v>
      </c>
      <c r="B29" s="7" t="s">
        <v>8</v>
      </c>
      <c r="C29" s="7"/>
      <c r="D29" s="6"/>
      <c r="E29"/>
      <c r="F29" t="s">
        <v>102</v>
      </c>
      <c r="G29" t="s">
        <v>208</v>
      </c>
      <c r="H29" t="s">
        <v>72</v>
      </c>
      <c r="I29">
        <v>1</v>
      </c>
      <c r="J29" t="s">
        <v>23</v>
      </c>
      <c r="K29" t="s">
        <v>209</v>
      </c>
      <c r="L29" t="s">
        <v>209</v>
      </c>
      <c r="M29" t="s">
        <v>210</v>
      </c>
      <c r="O29">
        <v>0.25740000000000002</v>
      </c>
      <c r="P29">
        <f t="shared" si="10"/>
        <v>0.25740000000000002</v>
      </c>
    </row>
    <row r="30" spans="1:16" x14ac:dyDescent="0.3">
      <c r="A30">
        <v>28</v>
      </c>
      <c r="B30" s="7" t="s">
        <v>8</v>
      </c>
      <c r="C30" s="7"/>
      <c r="D30" s="6"/>
      <c r="E30"/>
      <c r="F30" t="s">
        <v>103</v>
      </c>
      <c r="G30" t="s">
        <v>73</v>
      </c>
      <c r="H30" t="s">
        <v>74</v>
      </c>
      <c r="I30">
        <v>1</v>
      </c>
      <c r="J30" t="s">
        <v>23</v>
      </c>
      <c r="K30" t="s">
        <v>178</v>
      </c>
      <c r="L30" t="s">
        <v>178</v>
      </c>
      <c r="M30" t="s">
        <v>73</v>
      </c>
      <c r="O30">
        <v>1.5547</v>
      </c>
      <c r="P30">
        <f t="shared" si="10"/>
        <v>1.5547</v>
      </c>
    </row>
    <row r="31" spans="1:16" x14ac:dyDescent="0.3">
      <c r="A31">
        <v>29</v>
      </c>
      <c r="B31" s="7" t="s">
        <v>8</v>
      </c>
      <c r="C31" s="7"/>
      <c r="D31" s="6"/>
      <c r="E31"/>
      <c r="F31" t="s">
        <v>104</v>
      </c>
      <c r="G31" t="s">
        <v>75</v>
      </c>
      <c r="H31" t="s">
        <v>76</v>
      </c>
      <c r="I31">
        <v>1</v>
      </c>
      <c r="J31" t="s">
        <v>23</v>
      </c>
      <c r="K31" t="s">
        <v>177</v>
      </c>
      <c r="L31" s="9" t="s">
        <v>177</v>
      </c>
      <c r="M31" t="s">
        <v>75</v>
      </c>
      <c r="O31">
        <v>1.4497</v>
      </c>
      <c r="P31">
        <v>1.4497</v>
      </c>
    </row>
    <row r="32" spans="1:16" x14ac:dyDescent="0.3">
      <c r="A32">
        <v>30</v>
      </c>
      <c r="B32" s="7" t="s">
        <v>8</v>
      </c>
      <c r="C32" s="7"/>
      <c r="D32" s="6"/>
      <c r="E32"/>
      <c r="F32" t="s">
        <v>105</v>
      </c>
      <c r="G32" t="s">
        <v>77</v>
      </c>
      <c r="H32" t="s">
        <v>78</v>
      </c>
      <c r="I32">
        <v>1</v>
      </c>
      <c r="J32" t="s">
        <v>23</v>
      </c>
      <c r="K32" t="s">
        <v>175</v>
      </c>
      <c r="L32" t="s">
        <v>175</v>
      </c>
      <c r="M32" t="s">
        <v>176</v>
      </c>
      <c r="O32">
        <v>0.70369999999999999</v>
      </c>
      <c r="P32">
        <f t="shared" ref="P32:P37" si="11">IF(B32="YES",I32*O32,0)</f>
        <v>0.70369999999999999</v>
      </c>
    </row>
    <row r="33" spans="1:16" x14ac:dyDescent="0.3">
      <c r="A33">
        <v>31</v>
      </c>
      <c r="B33" s="7" t="s">
        <v>8</v>
      </c>
      <c r="C33" s="7"/>
      <c r="D33" s="6"/>
      <c r="F33" t="s">
        <v>106</v>
      </c>
      <c r="G33" t="s">
        <v>79</v>
      </c>
      <c r="H33" t="s">
        <v>80</v>
      </c>
      <c r="I33">
        <v>1</v>
      </c>
      <c r="J33" t="s">
        <v>23</v>
      </c>
      <c r="K33" t="s">
        <v>179</v>
      </c>
      <c r="L33" t="s">
        <v>179</v>
      </c>
      <c r="M33" t="s">
        <v>180</v>
      </c>
      <c r="O33">
        <v>0.12809999999999999</v>
      </c>
      <c r="P33">
        <f t="shared" si="11"/>
        <v>0.12809999999999999</v>
      </c>
    </row>
    <row r="34" spans="1:16" x14ac:dyDescent="0.3">
      <c r="A34">
        <v>32</v>
      </c>
      <c r="B34" s="7" t="s">
        <v>8</v>
      </c>
      <c r="C34" s="7"/>
      <c r="D34" s="6"/>
      <c r="F34" t="s">
        <v>107</v>
      </c>
      <c r="G34" t="s">
        <v>81</v>
      </c>
      <c r="H34" t="s">
        <v>82</v>
      </c>
      <c r="I34">
        <v>1</v>
      </c>
      <c r="J34" t="s">
        <v>23</v>
      </c>
      <c r="K34" t="s">
        <v>184</v>
      </c>
      <c r="L34" t="s">
        <v>184</v>
      </c>
      <c r="M34" t="s">
        <v>185</v>
      </c>
      <c r="O34">
        <v>0.2</v>
      </c>
      <c r="P34">
        <f t="shared" si="11"/>
        <v>0.2</v>
      </c>
    </row>
    <row r="35" spans="1:16" x14ac:dyDescent="0.3">
      <c r="A35">
        <v>33</v>
      </c>
      <c r="B35" s="7" t="s">
        <v>8</v>
      </c>
      <c r="C35" s="7"/>
      <c r="D35" s="6"/>
      <c r="F35" t="s">
        <v>154</v>
      </c>
      <c r="G35" t="s">
        <v>181</v>
      </c>
      <c r="H35" t="s">
        <v>155</v>
      </c>
      <c r="I35">
        <v>1</v>
      </c>
      <c r="J35" t="s">
        <v>23</v>
      </c>
      <c r="K35" s="9" t="s">
        <v>182</v>
      </c>
      <c r="L35" s="9" t="s">
        <v>182</v>
      </c>
      <c r="M35" t="s">
        <v>183</v>
      </c>
      <c r="O35">
        <v>0.27700000000000002</v>
      </c>
      <c r="P35">
        <f t="shared" si="11"/>
        <v>0.27700000000000002</v>
      </c>
    </row>
    <row r="36" spans="1:16" x14ac:dyDescent="0.3">
      <c r="A36">
        <v>34</v>
      </c>
      <c r="B36" s="7" t="s">
        <v>8</v>
      </c>
      <c r="C36" s="7"/>
      <c r="D36" s="6"/>
      <c r="F36" t="s">
        <v>108</v>
      </c>
      <c r="G36" t="s">
        <v>83</v>
      </c>
      <c r="H36" t="s">
        <v>84</v>
      </c>
      <c r="I36">
        <v>1</v>
      </c>
      <c r="J36" t="s">
        <v>18</v>
      </c>
      <c r="K36" t="s">
        <v>186</v>
      </c>
      <c r="L36" t="s">
        <v>186</v>
      </c>
      <c r="M36" t="s">
        <v>187</v>
      </c>
      <c r="O36">
        <v>0.5877</v>
      </c>
      <c r="P36">
        <f t="shared" si="11"/>
        <v>0.5877</v>
      </c>
    </row>
    <row r="37" spans="1:16" x14ac:dyDescent="0.3">
      <c r="A37">
        <v>35</v>
      </c>
      <c r="B37" s="7" t="s">
        <v>8</v>
      </c>
      <c r="C37" s="7"/>
      <c r="D37" s="6"/>
      <c r="E37"/>
      <c r="F37" t="s">
        <v>109</v>
      </c>
      <c r="G37" t="s">
        <v>85</v>
      </c>
      <c r="H37" t="s">
        <v>86</v>
      </c>
      <c r="I37">
        <v>1</v>
      </c>
      <c r="J37" t="s">
        <v>18</v>
      </c>
      <c r="K37" t="s">
        <v>188</v>
      </c>
      <c r="L37" t="s">
        <v>188</v>
      </c>
      <c r="M37" t="s">
        <v>189</v>
      </c>
      <c r="O37">
        <v>0.1978</v>
      </c>
      <c r="P37">
        <f t="shared" si="11"/>
        <v>0.1978</v>
      </c>
    </row>
    <row r="38" spans="1:16" x14ac:dyDescent="0.3">
      <c r="A38">
        <v>36</v>
      </c>
      <c r="B38" s="10" t="s">
        <v>8</v>
      </c>
      <c r="C38" s="7"/>
      <c r="D38" t="s">
        <v>17</v>
      </c>
      <c r="E38" s="6" t="s">
        <v>27</v>
      </c>
      <c r="F38" s="6" t="s">
        <v>11</v>
      </c>
      <c r="G38" t="s">
        <v>9</v>
      </c>
      <c r="H38" t="s">
        <v>10</v>
      </c>
      <c r="I38">
        <v>1</v>
      </c>
      <c r="J38" t="s">
        <v>23</v>
      </c>
      <c r="M38" t="s">
        <v>9</v>
      </c>
      <c r="O38">
        <f>1500/380</f>
        <v>3.9473684210526314</v>
      </c>
      <c r="P38">
        <f>IF(B38="YES",I38*O38,0)</f>
        <v>3.9473684210526314</v>
      </c>
    </row>
    <row r="39" spans="1:16" x14ac:dyDescent="0.3">
      <c r="A39">
        <v>37</v>
      </c>
      <c r="B39" s="10" t="s">
        <v>8</v>
      </c>
      <c r="C39" s="7"/>
      <c r="D39" t="s">
        <v>17</v>
      </c>
      <c r="E39" s="6" t="s">
        <v>190</v>
      </c>
      <c r="F39" s="6" t="s">
        <v>12</v>
      </c>
      <c r="G39" t="s">
        <v>13</v>
      </c>
      <c r="H39" t="s">
        <v>14</v>
      </c>
      <c r="I39">
        <v>1</v>
      </c>
      <c r="J39" t="s">
        <v>23</v>
      </c>
      <c r="M39" t="s">
        <v>133</v>
      </c>
      <c r="O39">
        <v>1.5</v>
      </c>
      <c r="P39">
        <f>IF(B39="YES",I39*O39,0)</f>
        <v>1.5</v>
      </c>
    </row>
    <row r="40" spans="1:16" x14ac:dyDescent="0.3">
      <c r="A40">
        <v>38</v>
      </c>
      <c r="B40" s="10" t="s">
        <v>8</v>
      </c>
      <c r="C40" s="7"/>
      <c r="D40" t="s">
        <v>17</v>
      </c>
      <c r="E40" s="6" t="s">
        <v>37</v>
      </c>
      <c r="F40" t="s">
        <v>15</v>
      </c>
      <c r="I40">
        <v>1</v>
      </c>
      <c r="J40" t="s">
        <v>23</v>
      </c>
      <c r="M40" s="9"/>
      <c r="O40">
        <v>0.51</v>
      </c>
      <c r="P40">
        <f>IF(B41="YES",I41*O40,0)</f>
        <v>0.51</v>
      </c>
    </row>
    <row r="41" spans="1:16" x14ac:dyDescent="0.3">
      <c r="A41">
        <v>39</v>
      </c>
      <c r="B41" s="10" t="s">
        <v>8</v>
      </c>
      <c r="C41" s="7"/>
      <c r="D41" t="s">
        <v>17</v>
      </c>
      <c r="E41" s="6" t="s">
        <v>30</v>
      </c>
      <c r="F41" s="6" t="s">
        <v>19</v>
      </c>
      <c r="I41">
        <v>1</v>
      </c>
      <c r="J41" t="s">
        <v>23</v>
      </c>
      <c r="M41" s="9"/>
      <c r="O41">
        <v>2.2999999999999998</v>
      </c>
      <c r="P41">
        <f>IF(B42="YES",I42*O41,0)</f>
        <v>2.2999999999999998</v>
      </c>
    </row>
    <row r="42" spans="1:16" x14ac:dyDescent="0.3">
      <c r="A42">
        <v>40</v>
      </c>
      <c r="B42" s="10" t="s">
        <v>8</v>
      </c>
      <c r="C42" s="7"/>
      <c r="D42" t="s">
        <v>17</v>
      </c>
      <c r="E42" s="6" t="s">
        <v>31</v>
      </c>
      <c r="F42" s="6" t="s">
        <v>28</v>
      </c>
      <c r="I42">
        <v>1</v>
      </c>
      <c r="J42" t="s">
        <v>23</v>
      </c>
      <c r="O42">
        <v>3</v>
      </c>
      <c r="P42">
        <f>IF(B42="YES",I42*O42,0)</f>
        <v>3</v>
      </c>
    </row>
    <row r="43" spans="1:16" ht="28.8" x14ac:dyDescent="0.3">
      <c r="A43">
        <v>41</v>
      </c>
      <c r="B43" s="10" t="s">
        <v>8</v>
      </c>
      <c r="C43" s="7"/>
      <c r="D43" t="s">
        <v>17</v>
      </c>
      <c r="E43" s="6" t="s">
        <v>36</v>
      </c>
      <c r="F43" s="6" t="s">
        <v>29</v>
      </c>
      <c r="I43">
        <v>1</v>
      </c>
      <c r="J43" t="s">
        <v>23</v>
      </c>
      <c r="O43">
        <v>3.5</v>
      </c>
      <c r="P43">
        <f>IF(B43="YES",I43*O43,0)</f>
        <v>3.5</v>
      </c>
    </row>
    <row r="44" spans="1:16" x14ac:dyDescent="0.3">
      <c r="A44">
        <v>42</v>
      </c>
      <c r="B44" s="10" t="s">
        <v>8</v>
      </c>
      <c r="C44" s="7"/>
      <c r="D44" s="6"/>
      <c r="F44" t="s">
        <v>87</v>
      </c>
      <c r="G44" t="s">
        <v>191</v>
      </c>
      <c r="I44">
        <v>4</v>
      </c>
      <c r="J44" t="s">
        <v>23</v>
      </c>
    </row>
    <row r="45" spans="1:16" x14ac:dyDescent="0.3">
      <c r="F45" s="6"/>
    </row>
    <row r="46" spans="1:16" x14ac:dyDescent="0.3">
      <c r="N46" t="s">
        <v>32</v>
      </c>
      <c r="P46">
        <f>SUM(P2:P44)</f>
        <v>22.851068421052631</v>
      </c>
    </row>
    <row r="47" spans="1:16" x14ac:dyDescent="0.3">
      <c r="N47" t="s">
        <v>33</v>
      </c>
      <c r="P47">
        <f>P46*1.08</f>
        <v>24.679153894736842</v>
      </c>
    </row>
    <row r="48" spans="1:16" x14ac:dyDescent="0.3">
      <c r="N48" t="s">
        <v>34</v>
      </c>
      <c r="P48">
        <f>P47*1.1</f>
        <v>27.147069284210527</v>
      </c>
    </row>
    <row r="50" spans="14:16" x14ac:dyDescent="0.3">
      <c r="N50" t="s">
        <v>35</v>
      </c>
      <c r="P50">
        <f>P48*380</f>
        <v>10315.886328000001</v>
      </c>
    </row>
  </sheetData>
  <phoneticPr fontId="2" type="noConversion"/>
  <conditionalFormatting sqref="C2:C44 E32 D38:D45">
    <cfRule type="containsText" dxfId="18" priority="46" operator="containsText" text="T">
      <formula>NOT(ISERROR(SEARCH("T",C2)))</formula>
    </cfRule>
  </conditionalFormatting>
  <conditionalFormatting sqref="I2:I9 I11:I37 I44:M44">
    <cfRule type="containsText" dxfId="17" priority="44" operator="containsText" text="N">
      <formula>NOT(ISERROR(SEARCH("N",I2)))</formula>
    </cfRule>
  </conditionalFormatting>
  <conditionalFormatting sqref="I2:I9 I11:I37 J38:J1048576 I44:M44">
    <cfRule type="containsText" dxfId="16" priority="45" operator="containsText" text="Y">
      <formula>NOT(ISERROR(SEARCH("Y",I2)))</formula>
    </cfRule>
  </conditionalFormatting>
  <conditionalFormatting sqref="J1:J6">
    <cfRule type="containsText" dxfId="15" priority="38" operator="containsText" text="Y">
      <formula>NOT(ISERROR(SEARCH("Y",J1)))</formula>
    </cfRule>
  </conditionalFormatting>
  <conditionalFormatting sqref="J2:J6">
    <cfRule type="containsText" dxfId="14" priority="37" operator="containsText" text="N">
      <formula>NOT(ISERROR(SEARCH("N",J2)))</formula>
    </cfRule>
  </conditionalFormatting>
  <conditionalFormatting sqref="J8">
    <cfRule type="containsText" dxfId="13" priority="17" operator="containsText" text="N">
      <formula>NOT(ISERROR(SEARCH("N",J8)))</formula>
    </cfRule>
    <cfRule type="containsText" dxfId="12" priority="18" operator="containsText" text="Y">
      <formula>NOT(ISERROR(SEARCH("Y",J8)))</formula>
    </cfRule>
  </conditionalFormatting>
  <conditionalFormatting sqref="J8:J9">
    <cfRule type="containsText" dxfId="11" priority="19" operator="containsText" text="N">
      <formula>NOT(ISERROR(SEARCH("N",J8)))</formula>
    </cfRule>
    <cfRule type="containsText" dxfId="10" priority="20" operator="containsText" text="Y">
      <formula>NOT(ISERROR(SEARCH("Y",J8)))</formula>
    </cfRule>
  </conditionalFormatting>
  <conditionalFormatting sqref="J10:J12">
    <cfRule type="containsText" dxfId="9" priority="1" operator="containsText" text="N">
      <formula>NOT(ISERROR(SEARCH("N",J10)))</formula>
    </cfRule>
    <cfRule type="containsText" dxfId="8" priority="2" operator="containsText" text="Y">
      <formula>NOT(ISERROR(SEARCH("Y",J10)))</formula>
    </cfRule>
  </conditionalFormatting>
  <conditionalFormatting sqref="J13:J23">
    <cfRule type="containsText" dxfId="7" priority="15" operator="containsText" text="N">
      <formula>NOT(ISERROR(SEARCH("N",J13)))</formula>
    </cfRule>
    <cfRule type="containsText" dxfId="6" priority="16" operator="containsText" text="Y">
      <formula>NOT(ISERROR(SEARCH("Y",J13)))</formula>
    </cfRule>
  </conditionalFormatting>
  <conditionalFormatting sqref="J15">
    <cfRule type="containsText" dxfId="5" priority="14" operator="containsText" text="Y">
      <formula>NOT(ISERROR(SEARCH("Y",J15)))</formula>
    </cfRule>
    <cfRule type="containsText" dxfId="4" priority="13" operator="containsText" text="N">
      <formula>NOT(ISERROR(SEARCH("N",J15)))</formula>
    </cfRule>
  </conditionalFormatting>
  <conditionalFormatting sqref="J24:J37">
    <cfRule type="containsText" dxfId="3" priority="4" operator="containsText" text="Y">
      <formula>NOT(ISERROR(SEARCH("Y",J24)))</formula>
    </cfRule>
  </conditionalFormatting>
  <conditionalFormatting sqref="J24:J44">
    <cfRule type="containsText" dxfId="2" priority="3" operator="containsText" text="N">
      <formula>NOT(ISERROR(SEARCH("N",J24)))</formula>
    </cfRule>
  </conditionalFormatting>
  <conditionalFormatting sqref="J7:N7">
    <cfRule type="containsText" dxfId="1" priority="35" operator="containsText" text="N">
      <formula>NOT(ISERROR(SEARCH("N",J7)))</formula>
    </cfRule>
    <cfRule type="containsText" dxfId="0" priority="36" operator="containsText" text="Y">
      <formula>NOT(ISERROR(SEARCH("Y",J7)))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workstation</dc:creator>
  <cp:lastModifiedBy>Workstation</cp:lastModifiedBy>
  <dcterms:created xsi:type="dcterms:W3CDTF">2022-03-08T16:54:02Z</dcterms:created>
  <dcterms:modified xsi:type="dcterms:W3CDTF">2023-06-23T12:50:22Z</dcterms:modified>
</cp:coreProperties>
</file>