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099ff671808d2b/Documentos/GitHub/a3_desafio_tecnico/docs/files/"/>
    </mc:Choice>
  </mc:AlternateContent>
  <xr:revisionPtr revIDLastSave="0" documentId="8_{9B1573EA-4D10-4BB1-9812-9BF00F6DAE55}" xr6:coauthVersionLast="47" xr6:coauthVersionMax="47" xr10:uidLastSave="{00000000-0000-0000-0000-000000000000}"/>
  <bookViews>
    <workbookView xWindow="-110" yWindow="-110" windowWidth="25820" windowHeight="14020" xr2:uid="{F7743B3B-D922-4F16-A36D-4FAB4BF657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D50" i="1"/>
  <c r="E50" i="1"/>
  <c r="F50" i="1"/>
  <c r="G50" i="1"/>
  <c r="C50" i="1"/>
  <c r="C49" i="1"/>
  <c r="D51" i="1"/>
  <c r="E51" i="1"/>
  <c r="F51" i="1"/>
  <c r="G51" i="1"/>
  <c r="D52" i="1"/>
  <c r="E52" i="1"/>
  <c r="F52" i="1"/>
  <c r="G52" i="1"/>
  <c r="C52" i="1"/>
  <c r="C51" i="1"/>
  <c r="C48" i="1"/>
  <c r="C47" i="1"/>
  <c r="D47" i="1"/>
  <c r="E47" i="1"/>
  <c r="F47" i="1"/>
  <c r="G47" i="1"/>
  <c r="D48" i="1"/>
  <c r="E48" i="1"/>
  <c r="F48" i="1"/>
  <c r="G48" i="1"/>
  <c r="J32" i="1"/>
  <c r="J33" i="1"/>
  <c r="J34" i="1"/>
  <c r="J35" i="1"/>
  <c r="J36" i="1"/>
  <c r="J37" i="1"/>
  <c r="J38" i="1"/>
  <c r="J39" i="1"/>
  <c r="J40" i="1"/>
  <c r="J41" i="1"/>
  <c r="H33" i="1"/>
  <c r="H34" i="1"/>
  <c r="H35" i="1"/>
  <c r="H36" i="1"/>
  <c r="H37" i="1"/>
  <c r="H38" i="1"/>
  <c r="H39" i="1"/>
  <c r="H40" i="1"/>
  <c r="H41" i="1"/>
  <c r="H32" i="1"/>
  <c r="G17" i="1"/>
  <c r="G18" i="1"/>
  <c r="G19" i="1"/>
  <c r="G20" i="1"/>
  <c r="G21" i="1"/>
  <c r="G22" i="1"/>
  <c r="G23" i="1"/>
  <c r="G24" i="1"/>
  <c r="G25" i="1"/>
  <c r="B4" i="1"/>
</calcChain>
</file>

<file path=xl/sharedStrings.xml><?xml version="1.0" encoding="utf-8"?>
<sst xmlns="http://schemas.openxmlformats.org/spreadsheetml/2006/main" count="27" uniqueCount="22">
  <si>
    <t>Churn</t>
  </si>
  <si>
    <t>Sim</t>
  </si>
  <si>
    <t>Não</t>
  </si>
  <si>
    <t>classe_churn</t>
  </si>
  <si>
    <t>Média prob</t>
  </si>
  <si>
    <t>Média target</t>
  </si>
  <si>
    <t>Churn base</t>
  </si>
  <si>
    <t>Contract_Month_to_month</t>
  </si>
  <si>
    <t>tenure</t>
  </si>
  <si>
    <t>MonthlyCharges</t>
  </si>
  <si>
    <t>flag_InternetService</t>
  </si>
  <si>
    <t>InternetService_Fiber_optic</t>
  </si>
  <si>
    <t>flag_PhoneService</t>
  </si>
  <si>
    <t>Clientes</t>
  </si>
  <si>
    <t>churn</t>
  </si>
  <si>
    <t>média do preço do servico de telefone</t>
  </si>
  <si>
    <t>Ação 1</t>
  </si>
  <si>
    <t>1 ano</t>
  </si>
  <si>
    <t>2 anos</t>
  </si>
  <si>
    <t>Ação 2</t>
  </si>
  <si>
    <t>Ação 3</t>
  </si>
  <si>
    <t>Periodo do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</si>
</sst>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8" formatCode="_-* #,##0_-;\-* #,##0_-;_-* &quot;-&quot;??_-;_-@_-"/>
    <numFmt numFmtId="180" formatCode="_-[$R$-416]\ * #,##0.0_-;\-[$R$-416]\ * #,##0.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10" fontId="4" fillId="3" borderId="0" xfId="2" applyNumberFormat="1" applyFont="1" applyFill="1" applyAlignment="1">
      <alignment horizontal="right" vertical="center" wrapText="1"/>
    </xf>
    <xf numFmtId="10" fontId="4" fillId="2" borderId="0" xfId="2" applyNumberFormat="1" applyFont="1" applyFill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78" fontId="0" fillId="0" borderId="0" xfId="1" applyNumberFormat="1" applyFont="1"/>
    <xf numFmtId="43" fontId="3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80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</c:f>
              <c:strCache>
                <c:ptCount val="1"/>
                <c:pt idx="0">
                  <c:v>Churn</c:v>
                </c:pt>
              </c:strCache>
            </c:strRef>
          </c:cat>
          <c:val>
            <c:numRef>
              <c:f>Planilha1!$B$3</c:f>
              <c:numCache>
                <c:formatCode>0%</c:formatCode>
                <c:ptCount val="1"/>
                <c:pt idx="0">
                  <c:v>0.73463000000000001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2-445B-AFAB-F855B39E2C32}"/>
            </c:ext>
          </c:extLst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</c:f>
              <c:strCache>
                <c:ptCount val="1"/>
                <c:pt idx="0">
                  <c:v>Churn</c:v>
                </c:pt>
              </c:strCache>
            </c:strRef>
          </c:cat>
          <c:val>
            <c:numRef>
              <c:f>Planilha1!$B$4</c:f>
              <c:numCache>
                <c:formatCode>0%</c:formatCode>
                <c:ptCount val="1"/>
                <c:pt idx="0">
                  <c:v>0.26536999999999999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2-445B-AFAB-F855B39E2C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5488144"/>
        <c:axId val="1152360928"/>
      </c:barChart>
      <c:catAx>
        <c:axId val="11554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2360928"/>
        <c:crosses val="autoZero"/>
        <c:auto val="1"/>
        <c:lblAlgn val="ctr"/>
        <c:lblOffset val="100"/>
        <c:noMultiLvlLbl val="0"/>
      </c:catAx>
      <c:valAx>
        <c:axId val="11523609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554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Planilha1!$B$13</c:f>
              <c:strCache>
                <c:ptCount val="1"/>
                <c:pt idx="0">
                  <c:v>Média prob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Planilha1!$B$14:$B$23</c:f>
              <c:numCache>
                <c:formatCode>0.00%</c:formatCode>
                <c:ptCount val="10"/>
                <c:pt idx="0">
                  <c:v>1.4872E-2</c:v>
                </c:pt>
                <c:pt idx="1">
                  <c:v>2.7217000000000002E-2</c:v>
                </c:pt>
                <c:pt idx="2">
                  <c:v>4.4873999999999997E-2</c:v>
                </c:pt>
                <c:pt idx="3">
                  <c:v>8.3958000000000005E-2</c:v>
                </c:pt>
                <c:pt idx="4">
                  <c:v>0.14713999999999999</c:v>
                </c:pt>
                <c:pt idx="5">
                  <c:v>0.22530900000000001</c:v>
                </c:pt>
                <c:pt idx="6">
                  <c:v>0.3362</c:v>
                </c:pt>
                <c:pt idx="7">
                  <c:v>0.45646399999999998</c:v>
                </c:pt>
                <c:pt idx="8">
                  <c:v>0.596468</c:v>
                </c:pt>
                <c:pt idx="9">
                  <c:v>0.74849100000000002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6-4B63-85E9-6568D62BA466}"/>
            </c:ext>
          </c:extLst>
        </c:ser>
        <c:ser>
          <c:idx val="1"/>
          <c:order val="1"/>
          <c:tx>
            <c:strRef>
              <c:f>Planilha1!$C$13</c:f>
              <c:strCache>
                <c:ptCount val="1"/>
                <c:pt idx="0">
                  <c:v>Média target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Planilha1!$A$14:$A$23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Planilha1!$C$14:$C$23</c:f>
              <c:numCache>
                <c:formatCode>0.00%</c:formatCode>
                <c:ptCount val="10"/>
                <c:pt idx="0">
                  <c:v>0</c:v>
                </c:pt>
                <c:pt idx="1">
                  <c:v>1.4184E-2</c:v>
                </c:pt>
                <c:pt idx="2">
                  <c:v>4.2553000000000001E-2</c:v>
                </c:pt>
                <c:pt idx="3">
                  <c:v>0.12056699999999999</c:v>
                </c:pt>
                <c:pt idx="4">
                  <c:v>0.17730499999999999</c:v>
                </c:pt>
                <c:pt idx="5">
                  <c:v>0.25714300000000001</c:v>
                </c:pt>
                <c:pt idx="6">
                  <c:v>0.30496499999999999</c:v>
                </c:pt>
                <c:pt idx="7">
                  <c:v>0.41843999999999998</c:v>
                </c:pt>
                <c:pt idx="8">
                  <c:v>0.56737599999999999</c:v>
                </c:pt>
                <c:pt idx="9">
                  <c:v>0.75177300000000002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6-4B63-85E9-6568D62BA466}"/>
            </c:ext>
          </c:extLst>
        </c:ser>
        <c:ser>
          <c:idx val="2"/>
          <c:order val="2"/>
          <c:tx>
            <c:strRef>
              <c:f>Planilha1!$D$13</c:f>
              <c:strCache>
                <c:ptCount val="1"/>
                <c:pt idx="0">
                  <c:v>Churn base</c:v>
                </c:pt>
              </c:strCache>
            </c:strRef>
          </c:tx>
          <c:spPr>
            <a:ln w="95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Planilha1!$A$14:$A$23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Planilha1!$D$14:$D$23</c:f>
              <c:numCache>
                <c:formatCode>0%</c:formatCode>
                <c:ptCount val="10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6-4B63-85E9-6568D62B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216464"/>
        <c:axId val="1144010816"/>
      </c:lineChart>
      <c:catAx>
        <c:axId val="11482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010816"/>
        <c:crosses val="autoZero"/>
        <c:auto val="1"/>
        <c:lblAlgn val="ctr"/>
        <c:lblOffset val="100"/>
        <c:noMultiLvlLbl val="0"/>
      </c:catAx>
      <c:valAx>
        <c:axId val="11440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2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8</xdr:row>
      <xdr:rowOff>158750</xdr:rowOff>
    </xdr:from>
    <xdr:to>
      <xdr:col>12</xdr:col>
      <xdr:colOff>488950</xdr:colOff>
      <xdr:row>22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CD2F07-3063-F3DB-F8E8-CBEA8F9EB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479424</xdr:colOff>
      <xdr:row>9</xdr:row>
      <xdr:rowOff>38100</xdr:rowOff>
    </xdr:from>
    <xdr:to>
      <xdr:col>17</xdr:col>
      <xdr:colOff>393700</xdr:colOff>
      <xdr:row>22</xdr:row>
      <xdr:rowOff>69850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C3AFFC-61FE-C255-8ACA-4D8965A9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8E98-01DF-42EF-824D-88F98E1928C4}">
  <dimension ref="A2:J52"/>
  <sheetViews>
    <sheetView tabSelected="1" topLeftCell="A22" workbookViewId="0">
      <selection activeCell="I40" sqref="I40:I41"/>
    </sheetView>
  </sheetViews>
  <sheetFormatPr defaultRowHeight="14.5" x14ac:dyDescent="0.35"/>
  <cols>
    <col min="2" max="2" width="17.6328125" bestFit="1" customWidth="1"/>
    <col min="3" max="3" width="11.7265625" bestFit="1" customWidth="1"/>
    <col min="4" max="4" width="11.453125" customWidth="1"/>
    <col min="5" max="6" width="11.6328125" bestFit="1" customWidth="1"/>
    <col min="7" max="7" width="14.08984375" customWidth="1"/>
    <col min="8" max="9" width="8.7265625" customWidth="1"/>
  </cols>
  <sheetData>
    <row r="2" spans="1:4" x14ac:dyDescent="0.35">
      <c r="B2" t="s">
        <v>0</v>
      </c>
    </row>
    <row r="3" spans="1:4" x14ac:dyDescent="0.35">
      <c r="A3" t="s">
        <v>2</v>
      </c>
      <c r="B3" s="1">
        <v>0.73463000000000001</v>
      </c>
    </row>
    <row r="4" spans="1:4" x14ac:dyDescent="0.35">
      <c r="A4" t="s">
        <v>1</v>
      </c>
      <c r="B4" s="1">
        <f>1-B3</f>
        <v>0.26536999999999999</v>
      </c>
    </row>
    <row r="12" spans="1:4" x14ac:dyDescent="0.35">
      <c r="C12" s="2"/>
    </row>
    <row r="13" spans="1:4" x14ac:dyDescent="0.35">
      <c r="A13" s="3"/>
      <c r="B13" s="3" t="s">
        <v>4</v>
      </c>
      <c r="C13" s="3" t="s">
        <v>5</v>
      </c>
      <c r="D13" s="3" t="s">
        <v>6</v>
      </c>
    </row>
    <row r="14" spans="1:4" x14ac:dyDescent="0.35">
      <c r="A14" s="4">
        <v>1</v>
      </c>
      <c r="B14" s="5">
        <v>1.4872E-2</v>
      </c>
      <c r="C14" s="5">
        <v>0</v>
      </c>
      <c r="D14" s="1">
        <v>0.26</v>
      </c>
    </row>
    <row r="15" spans="1:4" x14ac:dyDescent="0.35">
      <c r="A15" s="3">
        <v>2</v>
      </c>
      <c r="B15" s="6">
        <v>2.7217000000000002E-2</v>
      </c>
      <c r="C15" s="6">
        <v>1.4184E-2</v>
      </c>
      <c r="D15" s="1">
        <v>0.26</v>
      </c>
    </row>
    <row r="16" spans="1:4" x14ac:dyDescent="0.35">
      <c r="A16" s="4">
        <v>3</v>
      </c>
      <c r="B16" s="5">
        <v>4.4873999999999997E-2</v>
      </c>
      <c r="C16" s="5">
        <v>4.2553000000000001E-2</v>
      </c>
      <c r="D16" s="1">
        <v>0.26</v>
      </c>
    </row>
    <row r="17" spans="1:10" x14ac:dyDescent="0.35">
      <c r="A17" s="3">
        <v>4</v>
      </c>
      <c r="B17" s="6">
        <v>8.3958000000000005E-2</v>
      </c>
      <c r="C17" s="6">
        <v>0.12056699999999999</v>
      </c>
      <c r="D17" s="1">
        <v>0.26</v>
      </c>
      <c r="G17">
        <f>C15/$D$14</f>
        <v>5.4553846153846154E-2</v>
      </c>
    </row>
    <row r="18" spans="1:10" x14ac:dyDescent="0.35">
      <c r="A18" s="4">
        <v>5</v>
      </c>
      <c r="B18" s="5">
        <v>0.14713999999999999</v>
      </c>
      <c r="C18" s="5">
        <v>0.17730499999999999</v>
      </c>
      <c r="D18" s="1">
        <v>0.26</v>
      </c>
      <c r="G18">
        <f>C16/$D$14</f>
        <v>0.1636653846153846</v>
      </c>
    </row>
    <row r="19" spans="1:10" x14ac:dyDescent="0.35">
      <c r="A19" s="3">
        <v>6</v>
      </c>
      <c r="B19" s="6">
        <v>0.22530900000000001</v>
      </c>
      <c r="C19" s="6">
        <v>0.25714300000000001</v>
      </c>
      <c r="D19" s="1">
        <v>0.26</v>
      </c>
      <c r="G19">
        <f>C17/$D$14</f>
        <v>0.46371923076923072</v>
      </c>
    </row>
    <row r="20" spans="1:10" x14ac:dyDescent="0.35">
      <c r="A20" s="4">
        <v>7</v>
      </c>
      <c r="B20" s="5">
        <v>0.3362</v>
      </c>
      <c r="C20" s="5">
        <v>0.30496499999999999</v>
      </c>
      <c r="D20" s="1">
        <v>0.26</v>
      </c>
      <c r="G20">
        <f>C18/$D$14</f>
        <v>0.68194230769230768</v>
      </c>
    </row>
    <row r="21" spans="1:10" x14ac:dyDescent="0.35">
      <c r="A21" s="3">
        <v>8</v>
      </c>
      <c r="B21" s="6">
        <v>0.45646399999999998</v>
      </c>
      <c r="C21" s="6">
        <v>0.41843999999999998</v>
      </c>
      <c r="D21" s="1">
        <v>0.26</v>
      </c>
      <c r="G21">
        <f>C19/$D$14</f>
        <v>0.98901153846153844</v>
      </c>
    </row>
    <row r="22" spans="1:10" x14ac:dyDescent="0.35">
      <c r="A22" s="4">
        <v>9</v>
      </c>
      <c r="B22" s="5">
        <v>0.596468</v>
      </c>
      <c r="C22" s="5">
        <v>0.56737599999999999</v>
      </c>
      <c r="D22" s="1">
        <v>0.26</v>
      </c>
      <c r="G22">
        <f>C20/$D$14</f>
        <v>1.1729423076923076</v>
      </c>
    </row>
    <row r="23" spans="1:10" x14ac:dyDescent="0.35">
      <c r="A23" s="3">
        <v>10</v>
      </c>
      <c r="B23" s="6">
        <v>0.74849100000000002</v>
      </c>
      <c r="C23" s="6">
        <v>0.75177300000000002</v>
      </c>
      <c r="D23" s="1">
        <v>0.26</v>
      </c>
      <c r="G23">
        <f>C21/$D$14</f>
        <v>1.6093846153846152</v>
      </c>
    </row>
    <row r="24" spans="1:10" x14ac:dyDescent="0.35">
      <c r="G24">
        <f>C22/$D$14</f>
        <v>2.1822153846153847</v>
      </c>
    </row>
    <row r="25" spans="1:10" x14ac:dyDescent="0.35">
      <c r="G25">
        <f>C23/$D$14</f>
        <v>2.8914346153846155</v>
      </c>
    </row>
    <row r="31" spans="1:10" ht="16" x14ac:dyDescent="0.35">
      <c r="A31" s="7" t="s">
        <v>3</v>
      </c>
      <c r="B31" s="8" t="s">
        <v>7</v>
      </c>
      <c r="C31" s="8" t="s">
        <v>8</v>
      </c>
      <c r="D31" s="8" t="s">
        <v>9</v>
      </c>
      <c r="E31" s="8" t="s">
        <v>10</v>
      </c>
      <c r="F31" s="8" t="s">
        <v>11</v>
      </c>
      <c r="G31" s="8" t="s">
        <v>12</v>
      </c>
      <c r="H31" s="8" t="s">
        <v>0</v>
      </c>
      <c r="I31" s="8" t="s">
        <v>13</v>
      </c>
      <c r="J31" s="8" t="s">
        <v>14</v>
      </c>
    </row>
    <row r="32" spans="1:10" x14ac:dyDescent="0.35">
      <c r="A32" s="4">
        <v>1</v>
      </c>
      <c r="B32" s="9">
        <v>0</v>
      </c>
      <c r="C32" s="9">
        <v>59.219858000000002</v>
      </c>
      <c r="D32" s="9">
        <v>36.451417999999997</v>
      </c>
      <c r="E32" s="9">
        <v>0.24113499999999999</v>
      </c>
      <c r="F32" s="9">
        <v>7.8014E-2</v>
      </c>
      <c r="G32" s="9">
        <v>0.95035499999999995</v>
      </c>
      <c r="H32" s="11">
        <f>C14</f>
        <v>0</v>
      </c>
      <c r="I32" s="12">
        <v>140</v>
      </c>
      <c r="J32" s="13">
        <f t="shared" ref="J32:J40" si="0">I32*H32</f>
        <v>0</v>
      </c>
    </row>
    <row r="33" spans="1:10" x14ac:dyDescent="0.35">
      <c r="A33" s="7">
        <v>2</v>
      </c>
      <c r="B33" s="10">
        <v>0</v>
      </c>
      <c r="C33" s="10">
        <v>45.099291000000001</v>
      </c>
      <c r="D33" s="10">
        <v>45.917020999999998</v>
      </c>
      <c r="E33" s="10">
        <v>0.44680900000000001</v>
      </c>
      <c r="F33" s="10">
        <v>0.10638300000000001</v>
      </c>
      <c r="G33" s="10">
        <v>0.92198599999999997</v>
      </c>
      <c r="H33" s="11">
        <f t="shared" ref="H33:H41" si="1">C15</f>
        <v>1.4184E-2</v>
      </c>
      <c r="I33" s="12">
        <v>140</v>
      </c>
      <c r="J33" s="13">
        <f t="shared" si="0"/>
        <v>1.98576</v>
      </c>
    </row>
    <row r="34" spans="1:10" x14ac:dyDescent="0.35">
      <c r="A34" s="4">
        <v>3</v>
      </c>
      <c r="B34" s="9">
        <v>7.0921999999999999E-2</v>
      </c>
      <c r="C34" s="9">
        <v>41.985816</v>
      </c>
      <c r="D34" s="9">
        <v>58.173050000000003</v>
      </c>
      <c r="E34" s="9">
        <v>0.765957</v>
      </c>
      <c r="F34" s="9">
        <v>0.11347500000000001</v>
      </c>
      <c r="G34" s="9">
        <v>0.82978700000000005</v>
      </c>
      <c r="H34" s="11">
        <f t="shared" si="1"/>
        <v>4.2553000000000001E-2</v>
      </c>
      <c r="I34" s="12">
        <v>140</v>
      </c>
      <c r="J34" s="13">
        <f t="shared" si="0"/>
        <v>5.9574199999999999</v>
      </c>
    </row>
    <row r="35" spans="1:10" x14ac:dyDescent="0.35">
      <c r="A35" s="7">
        <v>4</v>
      </c>
      <c r="B35" s="10">
        <v>0.27659600000000001</v>
      </c>
      <c r="C35" s="10">
        <v>36.078014000000003</v>
      </c>
      <c r="D35" s="10">
        <v>60.513120999999998</v>
      </c>
      <c r="E35" s="10">
        <v>0.75886500000000001</v>
      </c>
      <c r="F35" s="10">
        <v>0.234043</v>
      </c>
      <c r="G35" s="10">
        <v>0.83687900000000004</v>
      </c>
      <c r="H35" s="11">
        <f t="shared" si="1"/>
        <v>0.12056699999999999</v>
      </c>
      <c r="I35" s="12">
        <v>140</v>
      </c>
      <c r="J35" s="13">
        <f t="shared" si="0"/>
        <v>16.879379999999998</v>
      </c>
    </row>
    <row r="36" spans="1:10" x14ac:dyDescent="0.35">
      <c r="A36" s="4">
        <v>5</v>
      </c>
      <c r="B36" s="9">
        <v>0.560284</v>
      </c>
      <c r="C36" s="9">
        <v>35.056738000000003</v>
      </c>
      <c r="D36" s="9">
        <v>64.890071000000006</v>
      </c>
      <c r="E36" s="9">
        <v>0.79432599999999998</v>
      </c>
      <c r="F36" s="9">
        <v>0.36879400000000001</v>
      </c>
      <c r="G36" s="9">
        <v>0.84397200000000006</v>
      </c>
      <c r="H36" s="11">
        <f t="shared" si="1"/>
        <v>0.17730499999999999</v>
      </c>
      <c r="I36" s="12">
        <v>140</v>
      </c>
      <c r="J36" s="13">
        <f t="shared" si="0"/>
        <v>24.822699999999998</v>
      </c>
    </row>
    <row r="37" spans="1:10" x14ac:dyDescent="0.35">
      <c r="A37" s="7">
        <v>6</v>
      </c>
      <c r="B37" s="10">
        <v>0.68571400000000005</v>
      </c>
      <c r="C37" s="10">
        <v>35.771428999999998</v>
      </c>
      <c r="D37" s="10">
        <v>73.377143000000004</v>
      </c>
      <c r="E37" s="10">
        <v>0.94285699999999995</v>
      </c>
      <c r="F37" s="10">
        <v>0.47857100000000002</v>
      </c>
      <c r="G37" s="10">
        <v>0.87142900000000001</v>
      </c>
      <c r="H37" s="11">
        <f t="shared" si="1"/>
        <v>0.25714300000000001</v>
      </c>
      <c r="I37" s="12">
        <v>140</v>
      </c>
      <c r="J37" s="13">
        <f t="shared" si="0"/>
        <v>36.000019999999999</v>
      </c>
    </row>
    <row r="38" spans="1:10" x14ac:dyDescent="0.35">
      <c r="A38" s="4">
        <v>7</v>
      </c>
      <c r="B38" s="9">
        <v>0.92198599999999997</v>
      </c>
      <c r="C38" s="9">
        <v>29.170213</v>
      </c>
      <c r="D38" s="9">
        <v>72.327304999999996</v>
      </c>
      <c r="E38" s="9">
        <v>0.89361699999999999</v>
      </c>
      <c r="F38" s="9">
        <v>0.62411300000000003</v>
      </c>
      <c r="G38" s="9">
        <v>0.87943300000000002</v>
      </c>
      <c r="H38" s="11">
        <f t="shared" si="1"/>
        <v>0.30496499999999999</v>
      </c>
      <c r="I38" s="12">
        <v>140</v>
      </c>
      <c r="J38" s="13">
        <f t="shared" si="0"/>
        <v>42.695099999999996</v>
      </c>
    </row>
    <row r="39" spans="1:10" x14ac:dyDescent="0.35">
      <c r="A39" s="7">
        <v>8</v>
      </c>
      <c r="B39" s="10">
        <v>1</v>
      </c>
      <c r="C39" s="10">
        <v>17.609929000000001</v>
      </c>
      <c r="D39" s="10">
        <v>68.935816000000003</v>
      </c>
      <c r="E39" s="10">
        <v>0.89361699999999999</v>
      </c>
      <c r="F39" s="10">
        <v>0.56737599999999999</v>
      </c>
      <c r="G39" s="10">
        <v>0.90070899999999998</v>
      </c>
      <c r="H39" s="11">
        <f t="shared" si="1"/>
        <v>0.41843999999999998</v>
      </c>
      <c r="I39" s="12">
        <v>140</v>
      </c>
      <c r="J39" s="13">
        <f t="shared" si="0"/>
        <v>58.581599999999995</v>
      </c>
    </row>
    <row r="40" spans="1:10" x14ac:dyDescent="0.35">
      <c r="A40" s="4">
        <v>9</v>
      </c>
      <c r="B40" s="10">
        <v>1</v>
      </c>
      <c r="C40" s="9">
        <v>10.326241</v>
      </c>
      <c r="D40" s="9">
        <v>74.415957000000006</v>
      </c>
      <c r="E40" s="10">
        <v>1</v>
      </c>
      <c r="F40" s="9">
        <v>0.780142</v>
      </c>
      <c r="G40" s="9">
        <v>0.91489399999999999</v>
      </c>
      <c r="H40" s="11">
        <f t="shared" si="1"/>
        <v>0.56737599999999999</v>
      </c>
      <c r="I40" s="12">
        <v>140</v>
      </c>
      <c r="J40" s="13">
        <f t="shared" si="0"/>
        <v>79.432639999999992</v>
      </c>
    </row>
    <row r="41" spans="1:10" x14ac:dyDescent="0.35">
      <c r="A41" s="7">
        <v>10</v>
      </c>
      <c r="B41" s="10">
        <v>1</v>
      </c>
      <c r="C41" s="10">
        <v>4.496454</v>
      </c>
      <c r="D41" s="10">
        <v>81.385461000000006</v>
      </c>
      <c r="E41" s="10">
        <v>1</v>
      </c>
      <c r="F41" s="10">
        <v>0.92198599999999997</v>
      </c>
      <c r="G41" s="10">
        <v>0.96453900000000004</v>
      </c>
      <c r="H41" s="11">
        <f t="shared" si="1"/>
        <v>0.75177300000000002</v>
      </c>
      <c r="I41" s="12">
        <v>140</v>
      </c>
      <c r="J41" s="13">
        <f>I41*H41</f>
        <v>105.24822</v>
      </c>
    </row>
    <row r="46" spans="1:10" x14ac:dyDescent="0.35">
      <c r="B46" s="15" t="s">
        <v>21</v>
      </c>
      <c r="C46" s="1">
        <v>0.05</v>
      </c>
      <c r="D46" s="1">
        <v>0.1</v>
      </c>
      <c r="E46" s="1">
        <v>0.15</v>
      </c>
      <c r="F46" s="1">
        <v>0.2</v>
      </c>
      <c r="G46" s="1">
        <v>0.4</v>
      </c>
      <c r="J46" t="s">
        <v>15</v>
      </c>
    </row>
    <row r="47" spans="1:10" x14ac:dyDescent="0.35">
      <c r="A47" s="16" t="s">
        <v>16</v>
      </c>
      <c r="B47" s="15" t="s">
        <v>17</v>
      </c>
      <c r="C47" s="17">
        <f>($D$40-$J$47)*C$46*$J$40*12+($D$41-$J$47)*C$46*$J$41*12</f>
        <v>6473.7243124163415</v>
      </c>
      <c r="D47" s="17">
        <f t="shared" ref="D47:G47" si="2">($D$40-$J$47)*D$46*$J$40*12+($D$41-$J$47)*D$46*$J$41*12</f>
        <v>12947.448624832683</v>
      </c>
      <c r="E47" s="17">
        <f t="shared" si="2"/>
        <v>19421.172937249023</v>
      </c>
      <c r="F47" s="17">
        <f t="shared" si="2"/>
        <v>25894.897249665366</v>
      </c>
      <c r="G47" s="17">
        <f t="shared" si="2"/>
        <v>51789.794499330732</v>
      </c>
      <c r="J47" s="14">
        <v>19.965199999999999</v>
      </c>
    </row>
    <row r="48" spans="1:10" x14ac:dyDescent="0.35">
      <c r="A48" s="16"/>
      <c r="B48" s="15" t="s">
        <v>18</v>
      </c>
      <c r="C48" s="17">
        <f>($D$40-$J$47)*C$46*$J$40*24+($D$41-$J$47)*C$46*$J$41*24</f>
        <v>12947.448624832683</v>
      </c>
      <c r="D48" s="17">
        <f t="shared" ref="D48:G48" si="3">($D$40-$J$47)*D$46*$J$40*24+($D$41-$J$47)*D$46*$J$41*24</f>
        <v>25894.897249665366</v>
      </c>
      <c r="E48" s="17">
        <f t="shared" si="3"/>
        <v>38842.345874498045</v>
      </c>
      <c r="F48" s="17">
        <f t="shared" si="3"/>
        <v>51789.794499330732</v>
      </c>
      <c r="G48" s="17">
        <f t="shared" si="3"/>
        <v>103579.58899866146</v>
      </c>
    </row>
    <row r="49" spans="1:7" x14ac:dyDescent="0.35">
      <c r="A49" s="16" t="s">
        <v>19</v>
      </c>
      <c r="B49" s="15" t="s">
        <v>17</v>
      </c>
      <c r="C49" s="17">
        <f>($D$40)*C$46*$J$40*12+($D$41)*C$46*$J$41*12</f>
        <v>8686.0384960595402</v>
      </c>
      <c r="D49" s="17">
        <f t="shared" ref="D49:G49" si="4">($D$40)*D$46*$J$40*12+($D$41)*D$46*$J$41*12</f>
        <v>17372.07699211908</v>
      </c>
      <c r="E49" s="17">
        <f t="shared" si="4"/>
        <v>26058.115488178621</v>
      </c>
      <c r="F49" s="17">
        <f t="shared" si="4"/>
        <v>34744.153984238161</v>
      </c>
      <c r="G49" s="17">
        <f t="shared" si="4"/>
        <v>69488.307968476322</v>
      </c>
    </row>
    <row r="50" spans="1:7" x14ac:dyDescent="0.35">
      <c r="A50" s="16"/>
      <c r="B50" s="15" t="s">
        <v>18</v>
      </c>
      <c r="C50" s="17">
        <f>($D$40)*C$46*$J$40*24+($D$41)*C$46*$J$41*24</f>
        <v>17372.07699211908</v>
      </c>
      <c r="D50" s="17">
        <f t="shared" ref="D50:G50" si="5">($D$40)*D$46*$J$40*24+($D$41)*D$46*$J$41*24</f>
        <v>34744.153984238161</v>
      </c>
      <c r="E50" s="17">
        <f t="shared" si="5"/>
        <v>52116.230976357241</v>
      </c>
      <c r="F50" s="17">
        <f t="shared" si="5"/>
        <v>69488.307968476322</v>
      </c>
      <c r="G50" s="17">
        <f t="shared" si="5"/>
        <v>138976.61593695264</v>
      </c>
    </row>
    <row r="51" spans="1:7" x14ac:dyDescent="0.35">
      <c r="A51" s="16" t="s">
        <v>20</v>
      </c>
      <c r="B51" s="15" t="s">
        <v>17</v>
      </c>
      <c r="C51" s="17">
        <f>($D$40*(1-10%))*C$46*$J$40*12+($D$41*(1-10%))*C$46*$J$41*12</f>
        <v>7817.4346464535884</v>
      </c>
      <c r="D51" s="17">
        <f t="shared" ref="D51:G51" si="6">($D$40*(1-10%))*D$46*$J$40*12+($D$41*(1-10%))*D$46*$J$41*12</f>
        <v>15634.869292907177</v>
      </c>
      <c r="E51" s="17">
        <f t="shared" si="6"/>
        <v>23452.303939360761</v>
      </c>
      <c r="F51" s="17">
        <f t="shared" si="6"/>
        <v>31269.738585814353</v>
      </c>
      <c r="G51" s="17">
        <f t="shared" si="6"/>
        <v>62539.477171628707</v>
      </c>
    </row>
    <row r="52" spans="1:7" x14ac:dyDescent="0.35">
      <c r="A52" s="16"/>
      <c r="B52" s="15" t="s">
        <v>18</v>
      </c>
      <c r="C52" s="17">
        <f>($D$40*(1-10%))*C$46*$J$40*24+($D$41*(1-10%))*C$46*$J$41*24</f>
        <v>15634.869292907177</v>
      </c>
      <c r="D52" s="17">
        <f t="shared" ref="D52:G52" si="7">($D$40*(1-10%))*D$46*$J$40*24+($D$41*(1-10%))*D$46*$J$41*24</f>
        <v>31269.738585814353</v>
      </c>
      <c r="E52" s="17">
        <f t="shared" si="7"/>
        <v>46904.607878721523</v>
      </c>
      <c r="F52" s="17">
        <f t="shared" si="7"/>
        <v>62539.477171628707</v>
      </c>
      <c r="G52" s="17">
        <f t="shared" si="7"/>
        <v>125078.95434325741</v>
      </c>
    </row>
  </sheetData>
  <mergeCells count="3">
    <mergeCell ref="A47:A48"/>
    <mergeCell ref="A49:A50"/>
    <mergeCell ref="A51:A5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Avezum</dc:creator>
  <cp:lastModifiedBy>Gabriel Avezum</cp:lastModifiedBy>
  <dcterms:created xsi:type="dcterms:W3CDTF">2023-10-22T08:46:14Z</dcterms:created>
  <dcterms:modified xsi:type="dcterms:W3CDTF">2023-10-22T11:29:26Z</dcterms:modified>
</cp:coreProperties>
</file>