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1.MA" sheetId="1" r:id="rId1"/>
    <sheet name="2.KPI" sheetId="2" r:id="rId2"/>
    <sheet name="3.Simple" sheetId="3" r:id="rId3"/>
    <sheet name="5.Double" sheetId="4" r:id="rId4"/>
    <sheet name="6.Parameter Optimizati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E2" i="5"/>
  <c r="C4" i="5" l="1"/>
  <c r="F4" i="5" s="1"/>
  <c r="G4" i="5" s="1"/>
  <c r="C3" i="5"/>
  <c r="C12" i="4"/>
  <c r="D12" i="4"/>
  <c r="E12" i="4" s="1"/>
  <c r="E4" i="4"/>
  <c r="E3" i="4"/>
  <c r="D4" i="4" s="1"/>
  <c r="D3" i="4"/>
  <c r="C3" i="4"/>
  <c r="E2" i="4"/>
  <c r="C5" i="5" l="1"/>
  <c r="F5" i="5" s="1"/>
  <c r="G5" i="5" s="1"/>
  <c r="C6" i="5"/>
  <c r="F6" i="5" s="1"/>
  <c r="G6" i="5" s="1"/>
  <c r="D13" i="4"/>
  <c r="C13" i="4"/>
  <c r="C5" i="4"/>
  <c r="C4" i="4"/>
  <c r="D5" i="4"/>
  <c r="E5" i="4" s="1"/>
  <c r="C7" i="5" l="1"/>
  <c r="F7" i="5" s="1"/>
  <c r="G7" i="5" s="1"/>
  <c r="C8" i="5"/>
  <c r="F8" i="5" s="1"/>
  <c r="G8" i="5" s="1"/>
  <c r="E13" i="4"/>
  <c r="D14" i="4"/>
  <c r="E14" i="4" s="1"/>
  <c r="C14" i="4"/>
  <c r="D6" i="4"/>
  <c r="E6" i="4" s="1"/>
  <c r="C9" i="5" l="1"/>
  <c r="F9" i="5" s="1"/>
  <c r="G9" i="5" s="1"/>
  <c r="C6" i="4"/>
  <c r="D7" i="4"/>
  <c r="E7" i="4" s="1"/>
  <c r="C10" i="5" l="1"/>
  <c r="F10" i="5" s="1"/>
  <c r="G10" i="5" s="1"/>
  <c r="C7" i="4"/>
  <c r="D8" i="4"/>
  <c r="E8" i="4" s="1"/>
  <c r="C11" i="5" l="1"/>
  <c r="C8" i="4"/>
  <c r="D9" i="4"/>
  <c r="E9" i="4" s="1"/>
  <c r="F11" i="5" l="1"/>
  <c r="G11" i="5" s="1"/>
  <c r="C9" i="4"/>
  <c r="D10" i="4"/>
  <c r="E10" i="4" s="1"/>
  <c r="C12" i="5" l="1"/>
  <c r="F12" i="5" s="1"/>
  <c r="G12" i="5" s="1"/>
  <c r="C10" i="4"/>
  <c r="D11" i="4"/>
  <c r="E11" i="4" s="1"/>
  <c r="C11" i="4" l="1"/>
  <c r="C4" i="3" l="1"/>
  <c r="C5" i="3" s="1"/>
  <c r="C6" i="3" s="1"/>
  <c r="C7" i="3" s="1"/>
  <c r="C8" i="3" s="1"/>
  <c r="C9" i="3" s="1"/>
  <c r="C10" i="3" s="1"/>
  <c r="C11" i="3" s="1"/>
  <c r="C3" i="3"/>
  <c r="C5" i="1"/>
  <c r="J2" i="2" l="1"/>
  <c r="K2" i="2" s="1"/>
  <c r="C17" i="2"/>
  <c r="D17" i="2"/>
  <c r="E17" i="2"/>
  <c r="F17" i="2"/>
  <c r="G17" i="2"/>
  <c r="B17" i="2"/>
  <c r="C16" i="2"/>
  <c r="D16" i="2"/>
  <c r="E16" i="2"/>
  <c r="F16" i="2"/>
  <c r="G16" i="2"/>
  <c r="B16" i="2"/>
  <c r="K5" i="2"/>
  <c r="J5" i="2"/>
  <c r="G6" i="2"/>
  <c r="G7" i="2"/>
  <c r="G8" i="2"/>
  <c r="G9" i="2"/>
  <c r="G10" i="2"/>
  <c r="G11" i="2"/>
  <c r="G5" i="2"/>
  <c r="K4" i="2"/>
  <c r="J4" i="2"/>
  <c r="K3" i="2"/>
  <c r="F6" i="2"/>
  <c r="F7" i="2"/>
  <c r="F8" i="2"/>
  <c r="F9" i="2"/>
  <c r="F10" i="2"/>
  <c r="F11" i="2"/>
  <c r="F5" i="2"/>
  <c r="E6" i="2"/>
  <c r="E7" i="2"/>
  <c r="E8" i="2"/>
  <c r="E9" i="2"/>
  <c r="E10" i="2"/>
  <c r="E11" i="2"/>
  <c r="E5" i="2"/>
  <c r="D6" i="2"/>
  <c r="D7" i="2"/>
  <c r="D8" i="2"/>
  <c r="D9" i="2"/>
  <c r="D10" i="2"/>
  <c r="D11" i="2"/>
  <c r="D5" i="2"/>
  <c r="C12" i="2"/>
  <c r="C11" i="2"/>
  <c r="C10" i="2"/>
  <c r="C9" i="2"/>
  <c r="C8" i="2"/>
  <c r="C7" i="2"/>
  <c r="C6" i="2"/>
  <c r="C5" i="2"/>
  <c r="C6" i="1" l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<sst xmlns="http://schemas.openxmlformats.org/spreadsheetml/2006/main" count="40" uniqueCount="20">
  <si>
    <t>Date</t>
  </si>
  <si>
    <t>Demand</t>
  </si>
  <si>
    <t>Forecast</t>
  </si>
  <si>
    <t>Error</t>
  </si>
  <si>
    <t>Bias</t>
  </si>
  <si>
    <t>Absolute</t>
  </si>
  <si>
    <t>Scaled</t>
  </si>
  <si>
    <t>|Error|</t>
  </si>
  <si>
    <t>Error %</t>
  </si>
  <si>
    <t>MAPE</t>
  </si>
  <si>
    <t>MAE</t>
  </si>
  <si>
    <t>RMSE</t>
  </si>
  <si>
    <t>Error^2</t>
  </si>
  <si>
    <t>Median</t>
  </si>
  <si>
    <t>Mean</t>
  </si>
  <si>
    <t>Alpha</t>
  </si>
  <si>
    <t>Level (a)</t>
  </si>
  <si>
    <t>Beta</t>
  </si>
  <si>
    <t>Trend (b)</t>
  </si>
  <si>
    <t>Error²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</si>
</sst>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'1.MA'!$B$1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'1.MA'!$A$2:$A$14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'1.MA'!$B$2:$B$14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8-4233-B574-8EA861F26C28}"/>
            </c:ext>
          </c:extLst>
        </c:ser>
        <c:ser>
          <c:idx val="1"/>
          <c:order val="1"/>
          <c:tx>
            <c:strRef>
              <c:f>'1.MA'!$C$1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'1.MA'!$A$2:$A$14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'1.MA'!$C$2:$C$14</c:f>
              <c:numCache>
                <c:formatCode>General</c:formatCode>
                <c:ptCount val="13"/>
                <c:pt idx="3">
                  <c:v>60.666666666666664</c:v>
                </c:pt>
                <c:pt idx="4">
                  <c:v>85.666666666666671</c:v>
                </c:pt>
                <c:pt idx="5">
                  <c:v>109.66666666666667</c:v>
                </c:pt>
                <c:pt idx="6">
                  <c:v>129.66666666666666</c:v>
                </c:pt>
                <c:pt idx="7">
                  <c:v>152</c:v>
                </c:pt>
                <c:pt idx="8">
                  <c:v>174</c:v>
                </c:pt>
                <c:pt idx="9">
                  <c:v>175.66666666666666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8-4233-B574-8EA861F2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2848"/>
        <c:axId val="1269895968"/>
      </c:lineChart>
      <c:catAx>
        <c:axId val="12743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95968"/>
        <c:crosses val="autoZero"/>
        <c:auto val="1"/>
        <c:lblAlgn val="ctr"/>
        <c:lblOffset val="100"/>
        <c:noMultiLvlLbl val="0"/>
      </c:catAx>
      <c:valAx>
        <c:axId val="12698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'2.KPI'!$B$1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'2.KPI'!$A$2:$A$14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'2.KPI'!$B$2:$B$14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2-42C9-95B7-861CAD34DDFF}"/>
            </c:ext>
          </c:extLst>
        </c:ser>
        <c:ser>
          <c:idx val="1"/>
          <c:order val="1"/>
          <c:tx>
            <c:strRef>
              <c:f>'2.KPI'!$C$1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'2.KPI'!$A$2:$A$14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'2.KPI'!$C$2:$C$14</c:f>
              <c:numCache>
                <c:formatCode>General</c:formatCode>
                <c:ptCount val="13"/>
                <c:pt idx="3">
                  <c:v>60.666666666666664</c:v>
                </c:pt>
                <c:pt idx="4">
                  <c:v>85.666666666666671</c:v>
                </c:pt>
                <c:pt idx="5">
                  <c:v>109.66666666666667</c:v>
                </c:pt>
                <c:pt idx="6">
                  <c:v>129.66666666666666</c:v>
                </c:pt>
                <c:pt idx="7">
                  <c:v>152</c:v>
                </c:pt>
                <c:pt idx="8">
                  <c:v>174</c:v>
                </c:pt>
                <c:pt idx="9">
                  <c:v>175.66666666666666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2-42C9-95B7-861CAD34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2848"/>
        <c:axId val="1269895968"/>
      </c:lineChart>
      <c:catAx>
        <c:axId val="12743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95968"/>
        <c:crosses val="autoZero"/>
        <c:auto val="1"/>
        <c:lblAlgn val="ctr"/>
        <c:lblOffset val="100"/>
        <c:noMultiLvlLbl val="0"/>
      </c:catAx>
      <c:valAx>
        <c:axId val="12698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'3.Simple'!$B$1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'3.Simple'!$A$2:$A$14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'3.Simple'!$B$2:$B$14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AD6-86F2-687735D76312}"/>
            </c:ext>
          </c:extLst>
        </c:ser>
        <c:ser>
          <c:idx val="1"/>
          <c:order val="1"/>
          <c:tx>
            <c:strRef>
              <c:f>'3.Simple'!$C$1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'3.Simple'!$A$2:$A$14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'3.Simple'!$C$2:$C$14</c:f>
              <c:numCache>
                <c:formatCode>General</c:formatCode>
                <c:ptCount val="13"/>
                <c:pt idx="0">
                  <c:v>37</c:v>
                </c:pt>
                <c:pt idx="1">
                  <c:v>37.000000000000007</c:v>
                </c:pt>
                <c:pt idx="2">
                  <c:v>39.300000000000004</c:v>
                </c:pt>
                <c:pt idx="3">
                  <c:v>43.870000000000005</c:v>
                </c:pt>
                <c:pt idx="4">
                  <c:v>50.683000000000007</c:v>
                </c:pt>
                <c:pt idx="5">
                  <c:v>58.814700000000009</c:v>
                </c:pt>
                <c:pt idx="6">
                  <c:v>67.433230000000009</c:v>
                </c:pt>
                <c:pt idx="7">
                  <c:v>78.589907000000011</c:v>
                </c:pt>
                <c:pt idx="8">
                  <c:v>90.530916300000015</c:v>
                </c:pt>
                <c:pt idx="9">
                  <c:v>96.477824670000018</c:v>
                </c:pt>
                <c:pt idx="10">
                  <c:v>96.47</c:v>
                </c:pt>
                <c:pt idx="11">
                  <c:v>96.47</c:v>
                </c:pt>
                <c:pt idx="12">
                  <c:v>96.47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7-4AD6-86F2-687735D7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984128"/>
        <c:axId val="1131987040"/>
      </c:lineChart>
      <c:catAx>
        <c:axId val="11319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7040"/>
        <c:crosses val="autoZero"/>
        <c:auto val="1"/>
        <c:lblAlgn val="ctr"/>
        <c:lblOffset val="100"/>
        <c:noMultiLvlLbl val="0"/>
      </c:catAx>
      <c:valAx>
        <c:axId val="113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'5.Double'!$B$1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'5.Double'!$A$2:$A$14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'5.Double'!$B$2:$B$14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C-4156-924F-D44D6231EFA2}"/>
            </c:ext>
          </c:extLst>
        </c:ser>
        <c:ser>
          <c:idx val="1"/>
          <c:order val="1"/>
          <c:tx>
            <c:strRef>
              <c:f>'5.Double'!$C$1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'5.Double'!$A$2:$A$14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'5.Double'!$C$2:$C$14</c:f>
              <c:numCache>
                <c:formatCode>General</c:formatCode>
                <c:ptCount val="13"/>
                <c:pt idx="1">
                  <c:v>60</c:v>
                </c:pt>
                <c:pt idx="2">
                  <c:v>83</c:v>
                </c:pt>
                <c:pt idx="3">
                  <c:v>106.28</c:v>
                </c:pt>
                <c:pt idx="4">
                  <c:v>130.16079999999999</c:v>
                </c:pt>
                <c:pt idx="5">
                  <c:v>153.72708799999998</c:v>
                </c:pt>
                <c:pt idx="6">
                  <c:v>175.88766367999997</c:v>
                </c:pt>
                <c:pt idx="7">
                  <c:v>199.35667524479999</c:v>
                </c:pt>
                <c:pt idx="8">
                  <c:v>222.32451864332802</c:v>
                </c:pt>
                <c:pt idx="9">
                  <c:v>235.30259695627009</c:v>
                </c:pt>
                <c:pt idx="10">
                  <c:v>241.05076355966716</c:v>
                </c:pt>
                <c:pt idx="11">
                  <c:v>223.38208296033787</c:v>
                </c:pt>
                <c:pt idx="12">
                  <c:v>198.54498710252798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C-4156-924F-D44D6231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984128"/>
        <c:axId val="1131987040"/>
      </c:lineChart>
      <c:catAx>
        <c:axId val="11319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7040"/>
        <c:crosses val="autoZero"/>
        <c:auto val="1"/>
        <c:lblAlgn val="ctr"/>
        <c:lblOffset val="100"/>
        <c:noMultiLvlLbl val="0"/>
      </c:catAx>
      <c:valAx>
        <c:axId val="113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17</xdr:row>
      <xdr:rowOff>95250</xdr:rowOff>
    </xdr:from>
    <xdr:to>
      <xdr:col>8</xdr:col>
      <xdr:colOff>200025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18</xdr:row>
      <xdr:rowOff>161925</xdr:rowOff>
    </xdr:from>
    <xdr:to>
      <xdr:col>11</xdr:col>
      <xdr:colOff>219075</xdr:colOff>
      <xdr:row>33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5</xdr:row>
      <xdr:rowOff>171450</xdr:rowOff>
    </xdr:from>
    <xdr:to>
      <xdr:col>11</xdr:col>
      <xdr:colOff>176212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21</xdr:row>
      <xdr:rowOff>123825</xdr:rowOff>
    </xdr:from>
    <xdr:to>
      <xdr:col>10</xdr:col>
      <xdr:colOff>309562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4" sqref="A3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37</v>
      </c>
    </row>
    <row r="3" spans="1:3" x14ac:dyDescent="0.25">
      <c r="A3">
        <v>2</v>
      </c>
      <c r="B3">
        <v>60</v>
      </c>
    </row>
    <row r="4" spans="1:3" x14ac:dyDescent="0.25">
      <c r="A4">
        <v>3</v>
      </c>
      <c r="B4">
        <v>85</v>
      </c>
    </row>
    <row r="5" spans="1:3" x14ac:dyDescent="0.25">
      <c r="A5">
        <v>4</v>
      </c>
      <c r="B5">
        <v>112</v>
      </c>
      <c r="C5">
        <f>AVERAGE(B2:B4)</f>
        <v>60.666666666666664</v>
      </c>
    </row>
    <row r="6" spans="1:3" x14ac:dyDescent="0.25">
      <c r="A6">
        <v>5</v>
      </c>
      <c r="B6">
        <v>132</v>
      </c>
      <c r="C6">
        <f t="shared" ref="C6:C12" si="0">AVERAGE(B3:B5)</f>
        <v>85.666666666666671</v>
      </c>
    </row>
    <row r="7" spans="1:3" x14ac:dyDescent="0.25">
      <c r="A7">
        <v>6</v>
      </c>
      <c r="B7">
        <v>145</v>
      </c>
      <c r="C7">
        <f t="shared" si="0"/>
        <v>109.66666666666667</v>
      </c>
    </row>
    <row r="8" spans="1:3" x14ac:dyDescent="0.25">
      <c r="A8">
        <v>7</v>
      </c>
      <c r="B8">
        <v>179</v>
      </c>
      <c r="C8">
        <f t="shared" si="0"/>
        <v>129.66666666666666</v>
      </c>
    </row>
    <row r="9" spans="1:3" x14ac:dyDescent="0.25">
      <c r="A9">
        <v>8</v>
      </c>
      <c r="B9">
        <v>198</v>
      </c>
      <c r="C9">
        <f t="shared" si="0"/>
        <v>152</v>
      </c>
    </row>
    <row r="10" spans="1:3" x14ac:dyDescent="0.25">
      <c r="A10">
        <v>9</v>
      </c>
      <c r="B10">
        <v>150</v>
      </c>
      <c r="C10">
        <f t="shared" si="0"/>
        <v>174</v>
      </c>
    </row>
    <row r="11" spans="1:3" x14ac:dyDescent="0.25">
      <c r="A11">
        <v>10</v>
      </c>
      <c r="B11">
        <v>132</v>
      </c>
      <c r="C11">
        <f t="shared" si="0"/>
        <v>175.66666666666666</v>
      </c>
    </row>
    <row r="12" spans="1:3" x14ac:dyDescent="0.25">
      <c r="A12">
        <v>11</v>
      </c>
      <c r="C12">
        <f t="shared" si="0"/>
        <v>160</v>
      </c>
    </row>
    <row r="13" spans="1:3" x14ac:dyDescent="0.25">
      <c r="A13">
        <v>12</v>
      </c>
      <c r="C13">
        <v>160</v>
      </c>
    </row>
    <row r="14" spans="1:3" x14ac:dyDescent="0.25">
      <c r="A14">
        <v>13</v>
      </c>
      <c r="C14">
        <v>160</v>
      </c>
    </row>
  </sheetData>
  <pageMargins left="0.7" right="0.7" top="0.75" bottom="0.75" header="0.3" footer="0.3"/>
  <ignoredErrors>
    <ignoredError sqref="C6:C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C1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12</v>
      </c>
      <c r="I1" s="1"/>
      <c r="J1" s="1" t="s">
        <v>5</v>
      </c>
      <c r="K1" s="1" t="s">
        <v>6</v>
      </c>
    </row>
    <row r="2" spans="1:11" x14ac:dyDescent="0.25">
      <c r="A2">
        <v>1</v>
      </c>
      <c r="B2">
        <v>37</v>
      </c>
      <c r="I2" s="1" t="s">
        <v>4</v>
      </c>
      <c r="J2">
        <f>AVERAGE(D5:D11)</f>
        <v>-22.952380952380956</v>
      </c>
      <c r="K2">
        <f>J2/AVERAGE(B5:B11)</f>
        <v>-0.15330788804071249</v>
      </c>
    </row>
    <row r="3" spans="1:11" x14ac:dyDescent="0.25">
      <c r="A3">
        <v>2</v>
      </c>
      <c r="B3">
        <v>60</v>
      </c>
      <c r="I3" s="1" t="s">
        <v>9</v>
      </c>
      <c r="K3">
        <f>AVERAGE(F5:F11)</f>
        <v>0.29310830322099823</v>
      </c>
    </row>
    <row r="4" spans="1:11" x14ac:dyDescent="0.25">
      <c r="A4">
        <v>3</v>
      </c>
      <c r="B4">
        <v>85</v>
      </c>
      <c r="I4" s="1" t="s">
        <v>10</v>
      </c>
      <c r="J4">
        <f>AVERAGE(E5:E11)</f>
        <v>42.285714285714285</v>
      </c>
      <c r="K4">
        <f>J4/AVERAGE(B5:B11)</f>
        <v>0.28244274809160302</v>
      </c>
    </row>
    <row r="5" spans="1:11" x14ac:dyDescent="0.25">
      <c r="A5">
        <v>4</v>
      </c>
      <c r="B5">
        <v>112</v>
      </c>
      <c r="C5">
        <f>AVERAGE(B2:B4)</f>
        <v>60.666666666666664</v>
      </c>
      <c r="D5">
        <f>C5-B5</f>
        <v>-51.333333333333336</v>
      </c>
      <c r="E5">
        <f>ABS(D5)</f>
        <v>51.333333333333336</v>
      </c>
      <c r="F5">
        <f>E5/B5</f>
        <v>0.45833333333333337</v>
      </c>
      <c r="G5">
        <f>D5^2</f>
        <v>2635.1111111111113</v>
      </c>
      <c r="I5" s="1" t="s">
        <v>11</v>
      </c>
      <c r="J5">
        <f>SQRT(AVERAGE(G5:G11))</f>
        <v>43.198691926110264</v>
      </c>
      <c r="K5">
        <f>J5/AVERAGE(B5:B11)</f>
        <v>0.28854088118585097</v>
      </c>
    </row>
    <row r="6" spans="1:11" x14ac:dyDescent="0.25">
      <c r="A6">
        <v>5</v>
      </c>
      <c r="B6">
        <v>132</v>
      </c>
      <c r="C6">
        <f t="shared" ref="C6:C12" si="0">AVERAGE(B3:B5)</f>
        <v>85.666666666666671</v>
      </c>
      <c r="D6">
        <f t="shared" ref="D6:D11" si="1">C6-B6</f>
        <v>-46.333333333333329</v>
      </c>
      <c r="E6">
        <f t="shared" ref="E6:E11" si="2">ABS(D6)</f>
        <v>46.333333333333329</v>
      </c>
      <c r="F6">
        <f t="shared" ref="F6:F11" si="3">E6/B6</f>
        <v>0.35101010101010099</v>
      </c>
      <c r="G6">
        <f t="shared" ref="G6:G11" si="4">D6^2</f>
        <v>2146.7777777777774</v>
      </c>
    </row>
    <row r="7" spans="1:11" x14ac:dyDescent="0.25">
      <c r="A7">
        <v>6</v>
      </c>
      <c r="B7">
        <v>145</v>
      </c>
      <c r="C7">
        <f t="shared" si="0"/>
        <v>109.66666666666667</v>
      </c>
      <c r="D7">
        <f t="shared" si="1"/>
        <v>-35.333333333333329</v>
      </c>
      <c r="E7">
        <f t="shared" si="2"/>
        <v>35.333333333333329</v>
      </c>
      <c r="F7">
        <f t="shared" si="3"/>
        <v>0.2436781609195402</v>
      </c>
      <c r="G7">
        <f t="shared" si="4"/>
        <v>1248.4444444444441</v>
      </c>
    </row>
    <row r="8" spans="1:11" x14ac:dyDescent="0.25">
      <c r="A8">
        <v>7</v>
      </c>
      <c r="B8">
        <v>179</v>
      </c>
      <c r="C8">
        <f t="shared" si="0"/>
        <v>129.66666666666666</v>
      </c>
      <c r="D8">
        <f t="shared" si="1"/>
        <v>-49.333333333333343</v>
      </c>
      <c r="E8">
        <f t="shared" si="2"/>
        <v>49.333333333333343</v>
      </c>
      <c r="F8">
        <f t="shared" si="3"/>
        <v>0.27560521415270023</v>
      </c>
      <c r="G8">
        <f t="shared" si="4"/>
        <v>2433.7777777777787</v>
      </c>
    </row>
    <row r="9" spans="1:11" x14ac:dyDescent="0.25">
      <c r="A9">
        <v>8</v>
      </c>
      <c r="B9">
        <v>198</v>
      </c>
      <c r="C9">
        <f t="shared" si="0"/>
        <v>152</v>
      </c>
      <c r="D9">
        <f t="shared" si="1"/>
        <v>-46</v>
      </c>
      <c r="E9">
        <f t="shared" si="2"/>
        <v>46</v>
      </c>
      <c r="F9">
        <f t="shared" si="3"/>
        <v>0.23232323232323232</v>
      </c>
      <c r="G9">
        <f t="shared" si="4"/>
        <v>2116</v>
      </c>
    </row>
    <row r="10" spans="1:11" x14ac:dyDescent="0.25">
      <c r="A10">
        <v>9</v>
      </c>
      <c r="B10">
        <v>150</v>
      </c>
      <c r="C10">
        <f t="shared" si="0"/>
        <v>174</v>
      </c>
      <c r="D10">
        <f t="shared" si="1"/>
        <v>24</v>
      </c>
      <c r="E10">
        <f t="shared" si="2"/>
        <v>24</v>
      </c>
      <c r="F10">
        <f t="shared" si="3"/>
        <v>0.16</v>
      </c>
      <c r="G10">
        <f t="shared" si="4"/>
        <v>576</v>
      </c>
    </row>
    <row r="11" spans="1:11" x14ac:dyDescent="0.25">
      <c r="A11">
        <v>10</v>
      </c>
      <c r="B11">
        <v>132</v>
      </c>
      <c r="C11">
        <f t="shared" si="0"/>
        <v>175.66666666666666</v>
      </c>
      <c r="D11">
        <f t="shared" si="1"/>
        <v>43.666666666666657</v>
      </c>
      <c r="E11">
        <f t="shared" si="2"/>
        <v>43.666666666666657</v>
      </c>
      <c r="F11">
        <f t="shared" si="3"/>
        <v>0.33080808080808072</v>
      </c>
      <c r="G11">
        <f t="shared" si="4"/>
        <v>1906.7777777777769</v>
      </c>
    </row>
    <row r="12" spans="1:11" x14ac:dyDescent="0.25">
      <c r="A12">
        <v>11</v>
      </c>
      <c r="C12">
        <f t="shared" si="0"/>
        <v>160</v>
      </c>
    </row>
    <row r="13" spans="1:11" x14ac:dyDescent="0.25">
      <c r="A13">
        <v>12</v>
      </c>
      <c r="C13">
        <v>160</v>
      </c>
    </row>
    <row r="14" spans="1:11" x14ac:dyDescent="0.25">
      <c r="A14">
        <v>13</v>
      </c>
      <c r="C14">
        <v>160</v>
      </c>
    </row>
    <row r="16" spans="1:11" x14ac:dyDescent="0.25">
      <c r="A16" t="s">
        <v>13</v>
      </c>
      <c r="B16">
        <f>MEDIAN(B5:B11)</f>
        <v>145</v>
      </c>
      <c r="C16">
        <f t="shared" ref="C16:G16" si="5">MEDIAN(C5:C11)</f>
        <v>129.66666666666666</v>
      </c>
      <c r="D16">
        <f t="shared" si="5"/>
        <v>-46</v>
      </c>
      <c r="E16">
        <f t="shared" si="5"/>
        <v>46</v>
      </c>
      <c r="F16">
        <f t="shared" si="5"/>
        <v>0.27560521415270023</v>
      </c>
      <c r="G16">
        <f t="shared" si="5"/>
        <v>2116</v>
      </c>
    </row>
    <row r="17" spans="1:7" x14ac:dyDescent="0.25">
      <c r="A17" t="s">
        <v>14</v>
      </c>
      <c r="B17">
        <f>AVERAGE(B5:B11)</f>
        <v>149.71428571428572</v>
      </c>
      <c r="C17">
        <f t="shared" ref="C17:G17" si="6">AVERAGE(C5:C11)</f>
        <v>126.76190476190474</v>
      </c>
      <c r="D17">
        <f t="shared" si="6"/>
        <v>-22.952380952380956</v>
      </c>
      <c r="E17">
        <f t="shared" si="6"/>
        <v>42.285714285714285</v>
      </c>
      <c r="F17">
        <f t="shared" si="6"/>
        <v>0.29310830322099823</v>
      </c>
      <c r="G17">
        <f t="shared" si="6"/>
        <v>1866.1269841269841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4" sqref="A1:C1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E1" s="1" t="s">
        <v>15</v>
      </c>
      <c r="F1">
        <v>0.1</v>
      </c>
    </row>
    <row r="2" spans="1:6" x14ac:dyDescent="0.25">
      <c r="A2">
        <v>1</v>
      </c>
      <c r="B2">
        <v>37</v>
      </c>
      <c r="C2">
        <v>37</v>
      </c>
    </row>
    <row r="3" spans="1:6" x14ac:dyDescent="0.25">
      <c r="A3">
        <v>2</v>
      </c>
      <c r="B3">
        <v>60</v>
      </c>
      <c r="C3">
        <f>$F$1*B2+(1-$F$1)*C2</f>
        <v>37.000000000000007</v>
      </c>
    </row>
    <row r="4" spans="1:6" x14ac:dyDescent="0.25">
      <c r="A4">
        <v>3</v>
      </c>
      <c r="B4">
        <v>85</v>
      </c>
      <c r="C4">
        <f t="shared" ref="C4:C11" si="0">$F$1*B3+(1-$F$1)*C3</f>
        <v>39.300000000000004</v>
      </c>
    </row>
    <row r="5" spans="1:6" x14ac:dyDescent="0.25">
      <c r="A5">
        <v>4</v>
      </c>
      <c r="B5">
        <v>112</v>
      </c>
      <c r="C5">
        <f t="shared" si="0"/>
        <v>43.870000000000005</v>
      </c>
    </row>
    <row r="6" spans="1:6" x14ac:dyDescent="0.25">
      <c r="A6">
        <v>5</v>
      </c>
      <c r="B6">
        <v>132</v>
      </c>
      <c r="C6">
        <f t="shared" si="0"/>
        <v>50.683000000000007</v>
      </c>
    </row>
    <row r="7" spans="1:6" x14ac:dyDescent="0.25">
      <c r="A7">
        <v>6</v>
      </c>
      <c r="B7">
        <v>145</v>
      </c>
      <c r="C7">
        <f t="shared" si="0"/>
        <v>58.814700000000009</v>
      </c>
    </row>
    <row r="8" spans="1:6" x14ac:dyDescent="0.25">
      <c r="A8">
        <v>7</v>
      </c>
      <c r="B8">
        <v>179</v>
      </c>
      <c r="C8">
        <f t="shared" si="0"/>
        <v>67.433230000000009</v>
      </c>
    </row>
    <row r="9" spans="1:6" x14ac:dyDescent="0.25">
      <c r="A9">
        <v>8</v>
      </c>
      <c r="B9">
        <v>198</v>
      </c>
      <c r="C9">
        <f t="shared" si="0"/>
        <v>78.589907000000011</v>
      </c>
    </row>
    <row r="10" spans="1:6" x14ac:dyDescent="0.25">
      <c r="A10">
        <v>9</v>
      </c>
      <c r="B10">
        <v>150</v>
      </c>
      <c r="C10">
        <f t="shared" si="0"/>
        <v>90.530916300000015</v>
      </c>
    </row>
    <row r="11" spans="1:6" x14ac:dyDescent="0.25">
      <c r="A11">
        <v>10</v>
      </c>
      <c r="B11">
        <v>132</v>
      </c>
      <c r="C11">
        <f t="shared" si="0"/>
        <v>96.477824670000018</v>
      </c>
    </row>
    <row r="12" spans="1:6" x14ac:dyDescent="0.25">
      <c r="A12">
        <v>11</v>
      </c>
      <c r="C12">
        <v>96.47</v>
      </c>
    </row>
    <row r="13" spans="1:6" x14ac:dyDescent="0.25">
      <c r="A13">
        <v>12</v>
      </c>
      <c r="C13">
        <v>96.47</v>
      </c>
    </row>
    <row r="14" spans="1:6" x14ac:dyDescent="0.25">
      <c r="A14">
        <v>13</v>
      </c>
      <c r="C14">
        <v>96.47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A1:H1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18</v>
      </c>
      <c r="G1" s="1" t="s">
        <v>15</v>
      </c>
      <c r="H1">
        <v>0.1</v>
      </c>
    </row>
    <row r="2" spans="1:8" x14ac:dyDescent="0.25">
      <c r="A2">
        <v>1</v>
      </c>
      <c r="B2">
        <v>37</v>
      </c>
      <c r="D2">
        <v>37</v>
      </c>
      <c r="E2">
        <f>B3-B2</f>
        <v>23</v>
      </c>
      <c r="G2" s="1" t="s">
        <v>17</v>
      </c>
      <c r="H2">
        <v>0.4</v>
      </c>
    </row>
    <row r="3" spans="1:8" x14ac:dyDescent="0.25">
      <c r="A3">
        <v>2</v>
      </c>
      <c r="B3">
        <v>60</v>
      </c>
      <c r="C3">
        <f>D2+E2</f>
        <v>60</v>
      </c>
      <c r="D3">
        <f>$H$1*B3+(1-$H$1)*(D2+E2)</f>
        <v>60</v>
      </c>
      <c r="E3">
        <f>$H$2*(D3-D2)+E2*(1-$H$2)</f>
        <v>23</v>
      </c>
    </row>
    <row r="4" spans="1:8" x14ac:dyDescent="0.25">
      <c r="A4">
        <v>3</v>
      </c>
      <c r="B4">
        <v>85</v>
      </c>
      <c r="C4">
        <f t="shared" ref="C4:C14" si="0">D3+E3</f>
        <v>83</v>
      </c>
      <c r="D4">
        <f t="shared" ref="D4:D14" si="1">$H$1*B4+(1-$H$1)*(D3+E3)</f>
        <v>83.2</v>
      </c>
      <c r="E4">
        <f t="shared" ref="E4:E14" si="2">$H$2*(D4-D3)+E3*(1-$H$2)</f>
        <v>23.08</v>
      </c>
    </row>
    <row r="5" spans="1:8" x14ac:dyDescent="0.25">
      <c r="A5">
        <v>4</v>
      </c>
      <c r="B5">
        <v>112</v>
      </c>
      <c r="C5">
        <f t="shared" si="0"/>
        <v>106.28</v>
      </c>
      <c r="D5">
        <f t="shared" si="1"/>
        <v>106.852</v>
      </c>
      <c r="E5">
        <f t="shared" si="2"/>
        <v>23.308799999999998</v>
      </c>
    </row>
    <row r="6" spans="1:8" x14ac:dyDescent="0.25">
      <c r="A6">
        <v>5</v>
      </c>
      <c r="B6">
        <v>132</v>
      </c>
      <c r="C6">
        <f t="shared" si="0"/>
        <v>130.16079999999999</v>
      </c>
      <c r="D6">
        <f t="shared" si="1"/>
        <v>130.34472</v>
      </c>
      <c r="E6">
        <f t="shared" si="2"/>
        <v>23.382367999999992</v>
      </c>
    </row>
    <row r="7" spans="1:8" x14ac:dyDescent="0.25">
      <c r="A7">
        <v>6</v>
      </c>
      <c r="B7">
        <v>145</v>
      </c>
      <c r="C7">
        <f t="shared" si="0"/>
        <v>153.72708799999998</v>
      </c>
      <c r="D7">
        <f t="shared" si="1"/>
        <v>152.85437919999998</v>
      </c>
      <c r="E7">
        <f t="shared" si="2"/>
        <v>23.033284479999992</v>
      </c>
    </row>
    <row r="8" spans="1:8" x14ac:dyDescent="0.25">
      <c r="A8">
        <v>7</v>
      </c>
      <c r="B8">
        <v>179</v>
      </c>
      <c r="C8">
        <f t="shared" si="0"/>
        <v>175.88766367999997</v>
      </c>
      <c r="D8">
        <f t="shared" si="1"/>
        <v>176.19889731199999</v>
      </c>
      <c r="E8">
        <f t="shared" si="2"/>
        <v>23.157777932799995</v>
      </c>
    </row>
    <row r="9" spans="1:8" x14ac:dyDescent="0.25">
      <c r="A9">
        <v>8</v>
      </c>
      <c r="B9">
        <v>198</v>
      </c>
      <c r="C9">
        <f t="shared" si="0"/>
        <v>199.35667524479999</v>
      </c>
      <c r="D9">
        <f t="shared" si="1"/>
        <v>199.22100772032002</v>
      </c>
      <c r="E9">
        <f t="shared" si="2"/>
        <v>23.10351092300801</v>
      </c>
    </row>
    <row r="10" spans="1:8" x14ac:dyDescent="0.25">
      <c r="A10">
        <v>9</v>
      </c>
      <c r="B10">
        <v>150</v>
      </c>
      <c r="C10">
        <f t="shared" si="0"/>
        <v>222.32451864332802</v>
      </c>
      <c r="D10">
        <f t="shared" si="1"/>
        <v>215.09206677899522</v>
      </c>
      <c r="E10">
        <f t="shared" si="2"/>
        <v>20.210530177274887</v>
      </c>
    </row>
    <row r="11" spans="1:8" x14ac:dyDescent="0.25">
      <c r="A11">
        <v>10</v>
      </c>
      <c r="B11">
        <v>132</v>
      </c>
      <c r="C11">
        <f t="shared" si="0"/>
        <v>235.30259695627009</v>
      </c>
      <c r="D11">
        <f t="shared" si="1"/>
        <v>224.97233726064309</v>
      </c>
      <c r="E11">
        <f t="shared" si="2"/>
        <v>16.07842629902408</v>
      </c>
    </row>
    <row r="12" spans="1:8" x14ac:dyDescent="0.25">
      <c r="A12">
        <v>11</v>
      </c>
      <c r="C12">
        <f t="shared" si="0"/>
        <v>241.05076355966716</v>
      </c>
      <c r="D12">
        <f t="shared" si="1"/>
        <v>216.94568720370046</v>
      </c>
      <c r="E12">
        <f t="shared" si="2"/>
        <v>6.4363957566373955</v>
      </c>
    </row>
    <row r="13" spans="1:8" x14ac:dyDescent="0.25">
      <c r="A13">
        <v>12</v>
      </c>
      <c r="C13">
        <f t="shared" si="0"/>
        <v>223.38208296033787</v>
      </c>
      <c r="D13">
        <f t="shared" si="1"/>
        <v>201.0438746643041</v>
      </c>
      <c r="E13">
        <f t="shared" si="2"/>
        <v>-2.4988875617761073</v>
      </c>
    </row>
    <row r="14" spans="1:8" x14ac:dyDescent="0.25">
      <c r="A14">
        <v>13</v>
      </c>
      <c r="C14">
        <f t="shared" si="0"/>
        <v>198.54498710252798</v>
      </c>
      <c r="D14">
        <f t="shared" si="1"/>
        <v>178.6904883922752</v>
      </c>
      <c r="E14">
        <f t="shared" si="2"/>
        <v>-10.440687045877224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12" sqref="F12:G1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18</v>
      </c>
      <c r="F1" s="2" t="s">
        <v>7</v>
      </c>
      <c r="G1" s="2" t="s">
        <v>19</v>
      </c>
      <c r="I1" s="1" t="s">
        <v>15</v>
      </c>
      <c r="J1">
        <v>0.1</v>
      </c>
    </row>
    <row r="2" spans="1:10" x14ac:dyDescent="0.25">
      <c r="A2">
        <v>1</v>
      </c>
      <c r="B2" s="3">
        <v>37</v>
      </c>
      <c r="C2" s="3"/>
      <c r="D2" s="3">
        <f>B2</f>
        <v>37</v>
      </c>
      <c r="E2" s="3">
        <f>B3-B2</f>
        <v>23</v>
      </c>
      <c r="I2" s="1" t="s">
        <v>17</v>
      </c>
      <c r="J2">
        <v>0.4</v>
      </c>
    </row>
    <row r="3" spans="1:10" x14ac:dyDescent="0.25">
      <c r="A3">
        <v>2</v>
      </c>
      <c r="B3" s="3">
        <v>60</v>
      </c>
      <c r="C3" s="3">
        <f>D2+E2</f>
        <v>60</v>
      </c>
      <c r="D3" s="3">
        <v>60</v>
      </c>
      <c r="E3" s="3">
        <v>23</v>
      </c>
      <c r="I3" s="1" t="s">
        <v>11</v>
      </c>
    </row>
    <row r="4" spans="1:10" x14ac:dyDescent="0.25">
      <c r="A4">
        <v>3</v>
      </c>
      <c r="B4" s="3">
        <v>85</v>
      </c>
      <c r="C4" s="3">
        <f t="shared" ref="C4:C11" si="0">D3+E3</f>
        <v>83</v>
      </c>
      <c r="D4" s="3">
        <v>85</v>
      </c>
      <c r="E4" s="3">
        <v>24</v>
      </c>
      <c r="F4">
        <f>ABS(C4-B4)</f>
        <v>2</v>
      </c>
      <c r="G4">
        <f>F4^2</f>
        <v>4</v>
      </c>
      <c r="I4" s="1" t="s">
        <v>10</v>
      </c>
    </row>
    <row r="5" spans="1:10" x14ac:dyDescent="0.25">
      <c r="A5">
        <v>4</v>
      </c>
      <c r="B5" s="3">
        <v>112</v>
      </c>
      <c r="C5" s="3">
        <f t="shared" si="0"/>
        <v>109</v>
      </c>
      <c r="D5" s="3">
        <v>112</v>
      </c>
      <c r="E5" s="3">
        <v>26</v>
      </c>
      <c r="F5">
        <f t="shared" ref="F5:F12" si="1">ABS(C5-B5)</f>
        <v>3</v>
      </c>
      <c r="G5">
        <f t="shared" ref="G5:G12" si="2">F5^2</f>
        <v>9</v>
      </c>
    </row>
    <row r="6" spans="1:10" x14ac:dyDescent="0.25">
      <c r="A6">
        <v>5</v>
      </c>
      <c r="B6" s="3">
        <v>132</v>
      </c>
      <c r="C6" s="3">
        <f t="shared" si="0"/>
        <v>138</v>
      </c>
      <c r="D6" s="3">
        <v>132</v>
      </c>
      <c r="E6" s="3">
        <v>22</v>
      </c>
      <c r="F6">
        <f t="shared" si="1"/>
        <v>6</v>
      </c>
      <c r="G6">
        <f t="shared" si="2"/>
        <v>36</v>
      </c>
    </row>
    <row r="7" spans="1:10" x14ac:dyDescent="0.25">
      <c r="A7">
        <v>6</v>
      </c>
      <c r="B7" s="3">
        <v>145</v>
      </c>
      <c r="C7" s="3">
        <f t="shared" si="0"/>
        <v>154</v>
      </c>
      <c r="D7" s="3">
        <v>145</v>
      </c>
      <c r="E7" s="3">
        <v>17</v>
      </c>
      <c r="F7">
        <f t="shared" si="1"/>
        <v>9</v>
      </c>
      <c r="G7">
        <f t="shared" si="2"/>
        <v>81</v>
      </c>
    </row>
    <row r="8" spans="1:10" x14ac:dyDescent="0.25">
      <c r="A8">
        <v>7</v>
      </c>
      <c r="B8" s="3">
        <v>179</v>
      </c>
      <c r="C8" s="3">
        <f t="shared" si="0"/>
        <v>162</v>
      </c>
      <c r="D8" s="3">
        <v>179</v>
      </c>
      <c r="E8" s="3">
        <v>27</v>
      </c>
      <c r="F8">
        <f t="shared" si="1"/>
        <v>17</v>
      </c>
      <c r="G8">
        <f t="shared" si="2"/>
        <v>289</v>
      </c>
    </row>
    <row r="9" spans="1:10" x14ac:dyDescent="0.25">
      <c r="A9">
        <v>8</v>
      </c>
      <c r="B9" s="3">
        <v>198</v>
      </c>
      <c r="C9" s="3">
        <f t="shared" si="0"/>
        <v>206</v>
      </c>
      <c r="D9" s="3">
        <v>198</v>
      </c>
      <c r="E9" s="3">
        <v>22</v>
      </c>
      <c r="F9">
        <f t="shared" si="1"/>
        <v>8</v>
      </c>
      <c r="G9">
        <f t="shared" si="2"/>
        <v>64</v>
      </c>
    </row>
    <row r="10" spans="1:10" x14ac:dyDescent="0.25">
      <c r="A10">
        <v>9</v>
      </c>
      <c r="B10" s="3">
        <v>150</v>
      </c>
      <c r="C10" s="3">
        <f t="shared" si="0"/>
        <v>220</v>
      </c>
      <c r="D10" s="3">
        <v>150</v>
      </c>
      <c r="E10" s="3">
        <v>18</v>
      </c>
      <c r="F10">
        <f t="shared" si="1"/>
        <v>70</v>
      </c>
      <c r="G10">
        <f t="shared" si="2"/>
        <v>4900</v>
      </c>
    </row>
    <row r="11" spans="1:10" x14ac:dyDescent="0.25">
      <c r="A11">
        <v>10</v>
      </c>
      <c r="B11" s="3">
        <v>132</v>
      </c>
      <c r="C11" s="3">
        <f t="shared" si="0"/>
        <v>168</v>
      </c>
      <c r="D11" s="3">
        <v>132</v>
      </c>
      <c r="E11" s="3">
        <v>18</v>
      </c>
      <c r="F11">
        <f t="shared" si="1"/>
        <v>36</v>
      </c>
      <c r="G11">
        <f t="shared" si="2"/>
        <v>1296</v>
      </c>
    </row>
    <row r="12" spans="1:10" x14ac:dyDescent="0.25">
      <c r="A12">
        <v>11</v>
      </c>
      <c r="C12" s="3">
        <f>C11+$E$11</f>
        <v>186</v>
      </c>
      <c r="D12" s="4"/>
      <c r="E12" s="4"/>
      <c r="F12">
        <f t="shared" si="1"/>
        <v>186</v>
      </c>
      <c r="G12">
        <f t="shared" si="2"/>
        <v>34596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1.MA</vt:lpstr>
      <vt:lpstr>2.KPI</vt:lpstr>
      <vt:lpstr>3.Simple</vt:lpstr>
      <vt:lpstr>5.Double</vt:lpstr>
      <vt:lpstr>6.Parameter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2021-10-15T08:20:18Z</dcterms:modified>
</cp:coreProperties>
</file>