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1295" windowHeight="5325"/>
  </bookViews>
  <sheets>
    <sheet name="Traffic" sheetId="11" r:id="rId1"/>
    <sheet name="Conversions" sheetId="17" r:id="rId2"/>
    <sheet name="Revenue" sheetId="4" r:id="rId3"/>
    <sheet name="Cost of Sales" sheetId="15" r:id="rId4"/>
    <sheet name="Operating Costs" sheetId="16" r:id="rId5"/>
    <sheet name="Costs" sheetId="5" r:id="rId6"/>
    <sheet name="Model" sheetId="18" r:id="rId7"/>
    <sheet name="Assumptions" sheetId="3" r:id="rId8"/>
  </sheets>
  <calcPr calcId="125725"/>
</workbook>
</file>

<file path=xl/calcChain.xml><?xml version="1.0" encoding="utf-8"?>
<calcChain xmlns="http://schemas.openxmlformats.org/spreadsheetml/2006/main">
  <c r="B2" i="4"/>
  <c r="K12" i="16"/>
  <c r="F31" i="11"/>
  <c r="F32" s="1"/>
  <c r="F33" l="1"/>
  <c r="I9" i="15"/>
  <c r="G9"/>
  <c r="E9"/>
  <c r="C9"/>
  <c r="H9"/>
  <c r="F9"/>
  <c r="D9"/>
  <c r="B9"/>
  <c r="F34" i="11"/>
  <c r="F25"/>
  <c r="F26" s="1"/>
  <c r="F19"/>
  <c r="F20" s="1"/>
  <c r="F13"/>
  <c r="F14" s="1"/>
  <c r="F4"/>
  <c r="F7"/>
  <c r="F8" s="1"/>
  <c r="A11" i="5"/>
  <c r="A10"/>
  <c r="A9"/>
  <c r="A8"/>
  <c r="A8" i="15"/>
  <c r="A7"/>
  <c r="A6"/>
  <c r="A5"/>
  <c r="F37" i="11" l="1"/>
  <c r="D7" i="5"/>
  <c r="F7"/>
  <c r="H7"/>
  <c r="K7"/>
  <c r="B7"/>
  <c r="C7"/>
  <c r="E7"/>
  <c r="G7"/>
  <c r="I7"/>
  <c r="L7"/>
  <c r="K9" i="15"/>
  <c r="L9"/>
  <c r="H5"/>
  <c r="F5"/>
  <c r="D5"/>
  <c r="G5"/>
  <c r="E5"/>
  <c r="I5"/>
  <c r="F21" i="11"/>
  <c r="F22" s="1"/>
  <c r="H7" i="15"/>
  <c r="F7"/>
  <c r="D7"/>
  <c r="B7"/>
  <c r="I7"/>
  <c r="G7"/>
  <c r="E7"/>
  <c r="C7"/>
  <c r="B5"/>
  <c r="C5"/>
  <c r="F16" i="11"/>
  <c r="H6" i="15"/>
  <c r="F6"/>
  <c r="D6"/>
  <c r="B6"/>
  <c r="I6"/>
  <c r="G6"/>
  <c r="E6"/>
  <c r="C6"/>
  <c r="H8"/>
  <c r="F8"/>
  <c r="D8"/>
  <c r="B8"/>
  <c r="I8"/>
  <c r="G8"/>
  <c r="E8"/>
  <c r="C8"/>
  <c r="F9" i="11"/>
  <c r="F10"/>
  <c r="F15"/>
  <c r="F27"/>
  <c r="F28"/>
  <c r="B15" i="5"/>
  <c r="D10" i="16"/>
  <c r="E10"/>
  <c r="F10" s="1"/>
  <c r="C10"/>
  <c r="A5" i="17"/>
  <c r="A14" s="1"/>
  <c r="L16" i="16"/>
  <c r="K16"/>
  <c r="L15"/>
  <c r="K15"/>
  <c r="L14"/>
  <c r="K14"/>
  <c r="L13"/>
  <c r="K13"/>
  <c r="A19" i="18"/>
  <c r="A16" i="5"/>
  <c r="A17"/>
  <c r="A18"/>
  <c r="A19"/>
  <c r="A20"/>
  <c r="A21"/>
  <c r="A22"/>
  <c r="A15"/>
  <c r="A10" i="17"/>
  <c r="C21" i="5"/>
  <c r="D21"/>
  <c r="E21"/>
  <c r="F21"/>
  <c r="G21"/>
  <c r="H21"/>
  <c r="I21"/>
  <c r="C20"/>
  <c r="D20"/>
  <c r="E20"/>
  <c r="F20"/>
  <c r="G20"/>
  <c r="H20"/>
  <c r="I20"/>
  <c r="C19"/>
  <c r="D19"/>
  <c r="E19"/>
  <c r="C16"/>
  <c r="D16"/>
  <c r="E16"/>
  <c r="F16"/>
  <c r="G16"/>
  <c r="H16"/>
  <c r="I16"/>
  <c r="B16"/>
  <c r="B17"/>
  <c r="B18"/>
  <c r="B19"/>
  <c r="B20"/>
  <c r="B21"/>
  <c r="B22"/>
  <c r="C15"/>
  <c r="D15"/>
  <c r="E15"/>
  <c r="F15"/>
  <c r="G15"/>
  <c r="H15"/>
  <c r="I15"/>
  <c r="B18" i="16"/>
  <c r="B23" i="5" s="1"/>
  <c r="I17" i="16"/>
  <c r="I22" i="5" s="1"/>
  <c r="H17" i="16"/>
  <c r="H22" i="5" s="1"/>
  <c r="G17" i="16"/>
  <c r="G22" i="5" s="1"/>
  <c r="F17" i="16"/>
  <c r="F22" i="5" s="1"/>
  <c r="E17" i="16"/>
  <c r="E22" i="5" s="1"/>
  <c r="D17" i="16"/>
  <c r="D22" i="5" s="1"/>
  <c r="C17" i="16"/>
  <c r="C22" i="5" s="1"/>
  <c r="L12" i="16"/>
  <c r="L11"/>
  <c r="K11"/>
  <c r="K10"/>
  <c r="I9"/>
  <c r="I18" i="5" s="1"/>
  <c r="H9" i="16"/>
  <c r="H18" i="5" s="1"/>
  <c r="G9" i="16"/>
  <c r="G18" i="5" s="1"/>
  <c r="F9" i="16"/>
  <c r="E9"/>
  <c r="E18" i="5" s="1"/>
  <c r="D9" i="16"/>
  <c r="C9"/>
  <c r="C18" i="5" s="1"/>
  <c r="I8" i="16"/>
  <c r="H8"/>
  <c r="H17" i="5" s="1"/>
  <c r="G8" i="16"/>
  <c r="F8"/>
  <c r="F17" i="5" s="1"/>
  <c r="E8" i="16"/>
  <c r="D8"/>
  <c r="C8"/>
  <c r="L7"/>
  <c r="K7"/>
  <c r="L6"/>
  <c r="K6"/>
  <c r="C10" i="15" l="1"/>
  <c r="G10"/>
  <c r="B10"/>
  <c r="F10"/>
  <c r="E10"/>
  <c r="I10"/>
  <c r="D10"/>
  <c r="H10"/>
  <c r="F38" i="11"/>
  <c r="H16" i="17"/>
  <c r="F16"/>
  <c r="D16"/>
  <c r="B16"/>
  <c r="I16"/>
  <c r="G16"/>
  <c r="E16"/>
  <c r="C16"/>
  <c r="D18" i="16"/>
  <c r="D23" i="5" s="1"/>
  <c r="G10" i="16"/>
  <c r="F19" i="5"/>
  <c r="K8" i="16"/>
  <c r="E18"/>
  <c r="E23" i="5" s="1"/>
  <c r="E19" i="18" s="1"/>
  <c r="G18" i="16"/>
  <c r="G23" i="5" s="1"/>
  <c r="G19" i="18" s="1"/>
  <c r="K17" i="16"/>
  <c r="L17"/>
  <c r="K9"/>
  <c r="L9"/>
  <c r="F18" i="5"/>
  <c r="D18"/>
  <c r="D17"/>
  <c r="I17"/>
  <c r="G17"/>
  <c r="E17"/>
  <c r="C17"/>
  <c r="B19" i="18"/>
  <c r="F18" i="16"/>
  <c r="F23" i="5" s="1"/>
  <c r="L8" i="16"/>
  <c r="C18"/>
  <c r="D12" i="5" l="1"/>
  <c r="D12" i="15"/>
  <c r="E12" i="5"/>
  <c r="E12" i="15"/>
  <c r="B12" i="5"/>
  <c r="B12" i="15"/>
  <c r="C12" i="5"/>
  <c r="C12" i="15"/>
  <c r="H12" i="5"/>
  <c r="H12" i="15"/>
  <c r="I12" i="5"/>
  <c r="I12" i="15"/>
  <c r="F12" i="5"/>
  <c r="F12" i="15"/>
  <c r="G12" i="5"/>
  <c r="G12" i="15"/>
  <c r="K10"/>
  <c r="D19" i="18"/>
  <c r="G19" i="5"/>
  <c r="H10" i="16"/>
  <c r="K18"/>
  <c r="C23" i="5"/>
  <c r="F19" i="18"/>
  <c r="K12" i="5" l="1"/>
  <c r="L12"/>
  <c r="I10" i="16"/>
  <c r="H19" i="5"/>
  <c r="L10" i="16"/>
  <c r="H18"/>
  <c r="C19" i="18"/>
  <c r="K19" s="1"/>
  <c r="L22" i="5"/>
  <c r="K22"/>
  <c r="L21"/>
  <c r="K21"/>
  <c r="L20"/>
  <c r="K20"/>
  <c r="K19"/>
  <c r="L16"/>
  <c r="K16"/>
  <c r="L15"/>
  <c r="K15"/>
  <c r="I19" l="1"/>
  <c r="L19" s="1"/>
  <c r="I18" i="16"/>
  <c r="I23" i="5" s="1"/>
  <c r="H23"/>
  <c r="L17"/>
  <c r="K18"/>
  <c r="K17"/>
  <c r="L18"/>
  <c r="K23"/>
  <c r="L18" i="16" l="1"/>
  <c r="H19" i="18"/>
  <c r="I19"/>
  <c r="L19" l="1"/>
  <c r="L23" i="5" l="1"/>
  <c r="D10" l="1"/>
  <c r="G10"/>
  <c r="H9"/>
  <c r="L16" i="17" l="1"/>
  <c r="K16"/>
  <c r="B8" i="5"/>
  <c r="I9"/>
  <c r="E9"/>
  <c r="G9"/>
  <c r="C9"/>
  <c r="D9"/>
  <c r="C10"/>
  <c r="H10"/>
  <c r="I10"/>
  <c r="E10"/>
  <c r="K6" i="15" l="1"/>
  <c r="B9" i="5"/>
  <c r="K9" s="1"/>
  <c r="G8"/>
  <c r="F10"/>
  <c r="L10" s="1"/>
  <c r="L7" i="15"/>
  <c r="K5"/>
  <c r="F9" i="5"/>
  <c r="L9" s="1"/>
  <c r="L6" i="15"/>
  <c r="C8" i="5"/>
  <c r="D8"/>
  <c r="K7" i="15"/>
  <c r="B10" i="5"/>
  <c r="K10" s="1"/>
  <c r="E8"/>
  <c r="I8"/>
  <c r="F8"/>
  <c r="L5" i="15"/>
  <c r="H8" i="5"/>
  <c r="L8" l="1"/>
  <c r="K8"/>
  <c r="B14" i="18" l="1"/>
  <c r="E14"/>
  <c r="F14"/>
  <c r="G14"/>
  <c r="C14"/>
  <c r="H14"/>
  <c r="D14"/>
  <c r="I14"/>
  <c r="B11" i="5" l="1"/>
  <c r="G11" l="1"/>
  <c r="H11"/>
  <c r="C11"/>
  <c r="D11"/>
  <c r="E11"/>
  <c r="L8" i="15"/>
  <c r="F11" i="5"/>
  <c r="I11"/>
  <c r="K8" i="15"/>
  <c r="K11" i="5" l="1"/>
  <c r="H5" i="17"/>
  <c r="I5"/>
  <c r="F5"/>
  <c r="G5"/>
  <c r="L10" i="15"/>
  <c r="D5" i="17"/>
  <c r="E5"/>
  <c r="B5"/>
  <c r="C5"/>
  <c r="L11" i="5"/>
  <c r="K5" i="17" l="1"/>
  <c r="L5"/>
  <c r="C15" i="18" l="1"/>
  <c r="F15" l="1"/>
  <c r="G15"/>
  <c r="H15"/>
  <c r="I15"/>
  <c r="D15"/>
  <c r="E15"/>
  <c r="L12" i="15" l="1"/>
  <c r="K12"/>
  <c r="L14" i="18"/>
  <c r="K14"/>
  <c r="B15"/>
  <c r="K15" s="1"/>
  <c r="L15"/>
  <c r="F6" i="17"/>
  <c r="F10" s="1"/>
  <c r="C6"/>
  <c r="C10" s="1"/>
  <c r="C11" s="1"/>
  <c r="C4" i="4" s="1"/>
  <c r="B6" i="17"/>
  <c r="B10" s="1"/>
  <c r="E6"/>
  <c r="E10" s="1"/>
  <c r="E11" s="1"/>
  <c r="E4" i="4" s="1"/>
  <c r="I6" i="17"/>
  <c r="I10" s="1"/>
  <c r="I11" s="1"/>
  <c r="I4" i="4" s="1"/>
  <c r="H6" i="17"/>
  <c r="H10" s="1"/>
  <c r="H11" s="1"/>
  <c r="H4" i="4" s="1"/>
  <c r="G6" i="17"/>
  <c r="G10" s="1"/>
  <c r="G11" s="1"/>
  <c r="G4" i="4" s="1"/>
  <c r="D6" i="17"/>
  <c r="D10" s="1"/>
  <c r="D11" s="1"/>
  <c r="D4" i="4" s="1"/>
  <c r="D6" i="18" l="1"/>
  <c r="D7" s="1"/>
  <c r="D6" i="4"/>
  <c r="D7" s="1"/>
  <c r="D10" i="18" s="1"/>
  <c r="D11" s="1"/>
  <c r="D16" s="1"/>
  <c r="D20" s="1"/>
  <c r="E6" i="4"/>
  <c r="E7" s="1"/>
  <c r="E10" i="18" s="1"/>
  <c r="E11" s="1"/>
  <c r="E16" s="1"/>
  <c r="E20" s="1"/>
  <c r="E6"/>
  <c r="E7" s="1"/>
  <c r="G6"/>
  <c r="G7" s="1"/>
  <c r="G6" i="4"/>
  <c r="G7" s="1"/>
  <c r="G10" i="18" s="1"/>
  <c r="G11" s="1"/>
  <c r="G16" s="1"/>
  <c r="G20" s="1"/>
  <c r="H6"/>
  <c r="H7" s="1"/>
  <c r="H6" i="4"/>
  <c r="H7" s="1"/>
  <c r="H10" i="18" s="1"/>
  <c r="H11" s="1"/>
  <c r="H16" s="1"/>
  <c r="H20" s="1"/>
  <c r="I6" i="4"/>
  <c r="I7" s="1"/>
  <c r="I10" i="18" s="1"/>
  <c r="I11" s="1"/>
  <c r="I16" s="1"/>
  <c r="I20" s="1"/>
  <c r="I6"/>
  <c r="I7" s="1"/>
  <c r="K10" i="17"/>
  <c r="B11"/>
  <c r="B4" i="4" s="1"/>
  <c r="L10" i="17"/>
  <c r="F11"/>
  <c r="F4" i="4" s="1"/>
  <c r="C6" i="18"/>
  <c r="C7" s="1"/>
  <c r="C6" i="4"/>
  <c r="C7" s="1"/>
  <c r="C10" i="18" s="1"/>
  <c r="C11" s="1"/>
  <c r="C16" s="1"/>
  <c r="C20" s="1"/>
  <c r="K6" i="17"/>
  <c r="L6"/>
  <c r="B6" i="18" l="1"/>
  <c r="B6" i="4"/>
  <c r="K11" i="17"/>
  <c r="F6" i="18"/>
  <c r="L11" i="17"/>
  <c r="F6" i="4"/>
  <c r="F7" l="1"/>
  <c r="F10" i="18" s="1"/>
  <c r="L6" i="4"/>
  <c r="L7" s="1"/>
  <c r="K6" i="18"/>
  <c r="B7"/>
  <c r="K7" s="1"/>
  <c r="L6"/>
  <c r="F7"/>
  <c r="L7" s="1"/>
  <c r="K6" i="4"/>
  <c r="K7" s="1"/>
  <c r="B7"/>
  <c r="B10" i="18" s="1"/>
  <c r="K10" l="1"/>
  <c r="B11"/>
  <c r="L10"/>
  <c r="F11"/>
  <c r="L11" l="1"/>
  <c r="F16"/>
  <c r="B16"/>
  <c r="K11"/>
  <c r="L16" l="1"/>
  <c r="F20"/>
  <c r="L20" s="1"/>
  <c r="K16"/>
  <c r="B20"/>
  <c r="K20" s="1"/>
</calcChain>
</file>

<file path=xl/sharedStrings.xml><?xml version="1.0" encoding="utf-8"?>
<sst xmlns="http://schemas.openxmlformats.org/spreadsheetml/2006/main" count="200" uniqueCount="78">
  <si>
    <t>Customer</t>
  </si>
  <si>
    <t>Search per week</t>
  </si>
  <si>
    <t>Time Period</t>
  </si>
  <si>
    <t>Q1</t>
  </si>
  <si>
    <t>Q2</t>
  </si>
  <si>
    <t>Q3</t>
  </si>
  <si>
    <t>Q4</t>
  </si>
  <si>
    <t>Hours per Day</t>
  </si>
  <si>
    <t>Days per Quarter</t>
  </si>
  <si>
    <t>Clicks per week</t>
  </si>
  <si>
    <t>Y1</t>
  </si>
  <si>
    <t>Y2</t>
  </si>
  <si>
    <t>Assumptions</t>
  </si>
  <si>
    <t>Days per Week</t>
  </si>
  <si>
    <t>Costs</t>
  </si>
  <si>
    <t>Cost of Sales</t>
  </si>
  <si>
    <t>Cost of Sales: Total</t>
  </si>
  <si>
    <t>Operating Costs</t>
  </si>
  <si>
    <t>Travel and entertainment</t>
  </si>
  <si>
    <t>Depreciation</t>
  </si>
  <si>
    <t>Operating Costs: Total</t>
  </si>
  <si>
    <t>Sales and Marketing</t>
  </si>
  <si>
    <t>Conversions</t>
  </si>
  <si>
    <t>CTR</t>
  </si>
  <si>
    <t>Paid Search</t>
  </si>
  <si>
    <t>E-mails</t>
  </si>
  <si>
    <t>E-mails sent per week</t>
  </si>
  <si>
    <t>Activity per week</t>
  </si>
  <si>
    <t>Paid Search per week</t>
  </si>
  <si>
    <t>Total</t>
  </si>
  <si>
    <t>Social Network Activity per week</t>
  </si>
  <si>
    <t>Acquisition costs</t>
  </si>
  <si>
    <t>CMS</t>
  </si>
  <si>
    <t>Hosting</t>
  </si>
  <si>
    <t>CPC</t>
  </si>
  <si>
    <t>Cost per E-mail</t>
  </si>
  <si>
    <t>Weeks per Quarter</t>
  </si>
  <si>
    <t>Acquisition Costs</t>
  </si>
  <si>
    <t>Acquisition: Cost per Quarter</t>
  </si>
  <si>
    <t>Revenue per Quarter</t>
  </si>
  <si>
    <t>Natural Search</t>
  </si>
  <si>
    <t>Natural Search per week</t>
  </si>
  <si>
    <t>CPC (?)</t>
  </si>
  <si>
    <t>Analytics</t>
  </si>
  <si>
    <t>Web Design</t>
  </si>
  <si>
    <t>Revenue</t>
  </si>
  <si>
    <t>Traffic</t>
  </si>
  <si>
    <t>Opearting Costs</t>
  </si>
  <si>
    <t>Cost of Sales (Total)</t>
  </si>
  <si>
    <t>Gross Profit</t>
  </si>
  <si>
    <t>Operating Profit</t>
  </si>
  <si>
    <t>Rent</t>
  </si>
  <si>
    <t>Utilities</t>
  </si>
  <si>
    <t>Admin</t>
  </si>
  <si>
    <t>IT</t>
  </si>
  <si>
    <t>Revenue (Total)</t>
  </si>
  <si>
    <t>Development &amp; Support Team</t>
  </si>
  <si>
    <t>FlipTab</t>
  </si>
  <si>
    <t>Social Networks</t>
  </si>
  <si>
    <t>Visits</t>
  </si>
  <si>
    <t>Ad clicks</t>
  </si>
  <si>
    <t>Ad Clicks</t>
  </si>
  <si>
    <t>Ad Click Rate (%)</t>
  </si>
  <si>
    <t>Ad Clicks per week</t>
  </si>
  <si>
    <t>Traffic (per week)</t>
  </si>
  <si>
    <t>Demand (per week)</t>
  </si>
  <si>
    <t>Ad Revenue</t>
  </si>
  <si>
    <t>Ad Clicks per Quarter</t>
  </si>
  <si>
    <t>FlipTab Revenue</t>
  </si>
  <si>
    <t>Charge per Ad Click</t>
  </si>
  <si>
    <t>FlipTab 2 Year Model</t>
  </si>
  <si>
    <t>Direct</t>
  </si>
  <si>
    <t>Direct Activity per week</t>
  </si>
  <si>
    <t>Visits per Quarter</t>
  </si>
  <si>
    <t>Costs of Sales</t>
  </si>
  <si>
    <t>Generating Demand</t>
  </si>
  <si>
    <t>Visits for FlipTab</t>
  </si>
  <si>
    <t>No. of Ad Clicks</t>
  </si>
</sst>
</file>

<file path=xl/styles.xml><?xml version="1.0" encoding="utf-8"?>
<styleSheet xmlns="http://schemas.openxmlformats.org/spreadsheetml/2006/main">
  <numFmts count="4">
    <numFmt numFmtId="6" formatCode="&quot;£&quot;#,##0;[Red]\-&quot;£&quot;#,##0"/>
    <numFmt numFmtId="8" formatCode="&quot;£&quot;#,##0.00;[Red]\-&quot;£&quot;#,##0.00"/>
    <numFmt numFmtId="43" formatCode="_-* #,##0.00_-;\-* #,##0.00_-;_-* &quot;-&quot;??_-;_-@_-"/>
    <numFmt numFmtId="164" formatCode="_-* #,##0_-;\-* #,##0_-;_-* &quot;-&quot;??_-;_-@_-"/>
  </numFmts>
  <fonts count="10"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9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Border="1"/>
    <xf numFmtId="0" fontId="3" fillId="0" borderId="0" xfId="1" applyFont="1" applyBorder="1" applyAlignment="1">
      <alignment horizontal="center"/>
    </xf>
    <xf numFmtId="0" fontId="5" fillId="0" borderId="0" xfId="1" applyFont="1"/>
    <xf numFmtId="164" fontId="2" fillId="0" borderId="0" xfId="2" applyNumberFormat="1" applyFont="1" applyBorder="1"/>
    <xf numFmtId="21" fontId="2" fillId="0" borderId="0" xfId="1" applyNumberFormat="1" applyFont="1" applyBorder="1"/>
    <xf numFmtId="0" fontId="3" fillId="0" borderId="0" xfId="1" applyFont="1" applyFill="1" applyBorder="1" applyAlignment="1">
      <alignment horizontal="center"/>
    </xf>
    <xf numFmtId="0" fontId="6" fillId="2" borderId="0" xfId="1" applyFont="1" applyFill="1" applyBorder="1"/>
    <xf numFmtId="0" fontId="3" fillId="0" borderId="0" xfId="1" applyFont="1" applyFill="1" applyBorder="1"/>
    <xf numFmtId="0" fontId="3" fillId="0" borderId="0" xfId="1" applyFont="1" applyFill="1"/>
    <xf numFmtId="164" fontId="2" fillId="2" borderId="0" xfId="1" applyNumberFormat="1" applyFont="1" applyFill="1" applyBorder="1"/>
    <xf numFmtId="0" fontId="2" fillId="0" borderId="0" xfId="1" applyFont="1" applyBorder="1" applyAlignment="1">
      <alignment horizontal="right"/>
    </xf>
    <xf numFmtId="0" fontId="1" fillId="0" borderId="0" xfId="3"/>
    <xf numFmtId="164" fontId="2" fillId="0" borderId="0" xfId="4" applyNumberFormat="1" applyFont="1"/>
    <xf numFmtId="0" fontId="3" fillId="0" borderId="0" xfId="3" applyFont="1" applyBorder="1"/>
    <xf numFmtId="0" fontId="3" fillId="0" borderId="0" xfId="3" applyFont="1" applyBorder="1" applyAlignment="1">
      <alignment horizontal="center"/>
    </xf>
    <xf numFmtId="0" fontId="5" fillId="0" borderId="0" xfId="3" applyFont="1"/>
    <xf numFmtId="0" fontId="3" fillId="0" borderId="0" xfId="3" applyFont="1" applyFill="1" applyBorder="1"/>
    <xf numFmtId="0" fontId="1" fillId="0" borderId="0" xfId="5"/>
    <xf numFmtId="0" fontId="2" fillId="0" borderId="0" xfId="5" applyFont="1"/>
    <xf numFmtId="0" fontId="3" fillId="0" borderId="0" xfId="5" applyFont="1"/>
    <xf numFmtId="164" fontId="2" fillId="0" borderId="0" xfId="6" applyNumberFormat="1" applyFont="1"/>
    <xf numFmtId="0" fontId="3" fillId="0" borderId="0" xfId="5" applyFont="1" applyBorder="1"/>
    <xf numFmtId="0" fontId="4" fillId="0" borderId="0" xfId="5" applyFont="1"/>
    <xf numFmtId="9" fontId="2" fillId="0" borderId="0" xfId="5" applyNumberFormat="1" applyFont="1"/>
    <xf numFmtId="0" fontId="5" fillId="0" borderId="0" xfId="5" applyFont="1"/>
    <xf numFmtId="9" fontId="3" fillId="0" borderId="0" xfId="5" applyNumberFormat="1" applyFont="1"/>
    <xf numFmtId="21" fontId="2" fillId="0" borderId="0" xfId="5" applyNumberFormat="1" applyFont="1" applyBorder="1"/>
    <xf numFmtId="0" fontId="2" fillId="0" borderId="0" xfId="7" applyFont="1"/>
    <xf numFmtId="0" fontId="3" fillId="0" borderId="0" xfId="7" applyFont="1"/>
    <xf numFmtId="164" fontId="2" fillId="0" borderId="0" xfId="8" applyNumberFormat="1" applyFont="1"/>
    <xf numFmtId="0" fontId="3" fillId="0" borderId="0" xfId="7" applyFont="1" applyBorder="1"/>
    <xf numFmtId="0" fontId="3" fillId="0" borderId="0" xfId="7" applyFont="1" applyBorder="1" applyAlignment="1">
      <alignment horizontal="center"/>
    </xf>
    <xf numFmtId="0" fontId="3" fillId="0" borderId="2" xfId="7" applyFont="1" applyBorder="1" applyAlignment="1">
      <alignment horizontal="center"/>
    </xf>
    <xf numFmtId="0" fontId="5" fillId="0" borderId="0" xfId="7" applyFont="1"/>
    <xf numFmtId="21" fontId="2" fillId="0" borderId="0" xfId="7" applyNumberFormat="1" applyFont="1" applyBorder="1"/>
    <xf numFmtId="6" fontId="3" fillId="0" borderId="0" xfId="7" applyNumberFormat="1" applyFont="1" applyFill="1" applyBorder="1"/>
    <xf numFmtId="164" fontId="4" fillId="0" borderId="0" xfId="8" applyNumberFormat="1" applyFont="1"/>
    <xf numFmtId="0" fontId="1" fillId="0" borderId="0" xfId="10"/>
    <xf numFmtId="0" fontId="3" fillId="0" borderId="0" xfId="10" applyFont="1"/>
    <xf numFmtId="164" fontId="2" fillId="0" borderId="0" xfId="11" applyNumberFormat="1" applyFont="1"/>
    <xf numFmtId="164" fontId="2" fillId="0" borderId="0" xfId="10" applyNumberFormat="1" applyFont="1"/>
    <xf numFmtId="0" fontId="2" fillId="0" borderId="0" xfId="10" applyFont="1" applyBorder="1"/>
    <xf numFmtId="0" fontId="3" fillId="0" borderId="0" xfId="10" applyFont="1" applyBorder="1"/>
    <xf numFmtId="0" fontId="3" fillId="0" borderId="0" xfId="10" applyFont="1" applyBorder="1" applyAlignment="1">
      <alignment horizontal="center"/>
    </xf>
    <xf numFmtId="0" fontId="3" fillId="0" borderId="2" xfId="10" applyFont="1" applyBorder="1" applyAlignment="1">
      <alignment horizontal="center"/>
    </xf>
    <xf numFmtId="9" fontId="2" fillId="0" borderId="0" xfId="10" applyNumberFormat="1" applyFont="1"/>
    <xf numFmtId="0" fontId="5" fillId="0" borderId="0" xfId="10" applyFont="1"/>
    <xf numFmtId="3" fontId="2" fillId="0" borderId="0" xfId="10" applyNumberFormat="1" applyFont="1"/>
    <xf numFmtId="21" fontId="2" fillId="0" borderId="0" xfId="10" applyNumberFormat="1" applyFont="1" applyBorder="1"/>
    <xf numFmtId="3" fontId="3" fillId="0" borderId="0" xfId="10" applyNumberFormat="1" applyFont="1"/>
    <xf numFmtId="0" fontId="3" fillId="0" borderId="0" xfId="10" applyFont="1" applyBorder="1" applyAlignment="1">
      <alignment horizontal="left"/>
    </xf>
    <xf numFmtId="164" fontId="3" fillId="0" borderId="0" xfId="10" applyNumberFormat="1" applyFont="1" applyFill="1" applyBorder="1" applyAlignment="1">
      <alignment horizontal="center"/>
    </xf>
    <xf numFmtId="0" fontId="1" fillId="0" borderId="0" xfId="12"/>
    <xf numFmtId="0" fontId="2" fillId="0" borderId="0" xfId="12" applyFont="1"/>
    <xf numFmtId="0" fontId="3" fillId="0" borderId="0" xfId="12" applyFont="1"/>
    <xf numFmtId="164" fontId="2" fillId="0" borderId="0" xfId="13" applyNumberFormat="1" applyFont="1"/>
    <xf numFmtId="0" fontId="2" fillId="0" borderId="0" xfId="12" applyFont="1" applyBorder="1"/>
    <xf numFmtId="0" fontId="3" fillId="0" borderId="0" xfId="12" applyFont="1" applyBorder="1"/>
    <xf numFmtId="0" fontId="3" fillId="0" borderId="0" xfId="12" applyFont="1" applyBorder="1" applyAlignment="1">
      <alignment horizontal="center"/>
    </xf>
    <xf numFmtId="164" fontId="2" fillId="0" borderId="1" xfId="13" applyNumberFormat="1" applyFont="1" applyBorder="1"/>
    <xf numFmtId="0" fontId="4" fillId="0" borderId="0" xfId="12" applyFont="1"/>
    <xf numFmtId="0" fontId="3" fillId="0" borderId="2" xfId="12" applyFont="1" applyBorder="1" applyAlignment="1">
      <alignment horizontal="center"/>
    </xf>
    <xf numFmtId="0" fontId="5" fillId="0" borderId="0" xfId="12" applyFont="1"/>
    <xf numFmtId="9" fontId="2" fillId="0" borderId="0" xfId="14" applyFont="1"/>
    <xf numFmtId="164" fontId="2" fillId="0" borderId="0" xfId="13" applyNumberFormat="1" applyFont="1" applyBorder="1"/>
    <xf numFmtId="21" fontId="2" fillId="0" borderId="0" xfId="12" applyNumberFormat="1" applyFont="1" applyBorder="1"/>
    <xf numFmtId="164" fontId="3" fillId="0" borderId="0" xfId="12" applyNumberFormat="1" applyFont="1"/>
    <xf numFmtId="0" fontId="3" fillId="0" borderId="0" xfId="12" applyFont="1" applyAlignment="1">
      <alignment horizontal="center"/>
    </xf>
    <xf numFmtId="164" fontId="4" fillId="0" borderId="0" xfId="13" applyNumberFormat="1" applyFont="1"/>
    <xf numFmtId="0" fontId="5" fillId="0" borderId="0" xfId="3" applyFont="1" applyFill="1" applyBorder="1"/>
    <xf numFmtId="2" fontId="4" fillId="0" borderId="0" xfId="3" applyNumberFormat="1" applyFont="1" applyBorder="1" applyAlignment="1">
      <alignment horizontal="center"/>
    </xf>
    <xf numFmtId="3" fontId="2" fillId="0" borderId="0" xfId="10" applyNumberFormat="1" applyFont="1" applyBorder="1"/>
    <xf numFmtId="3" fontId="4" fillId="0" borderId="0" xfId="10" applyNumberFormat="1" applyFont="1" applyBorder="1"/>
    <xf numFmtId="0" fontId="1" fillId="0" borderId="0" xfId="10" applyBorder="1"/>
    <xf numFmtId="3" fontId="2" fillId="0" borderId="0" xfId="12" applyNumberFormat="1" applyFont="1" applyBorder="1"/>
    <xf numFmtId="0" fontId="3" fillId="0" borderId="0" xfId="7" applyFont="1" applyFill="1" applyBorder="1"/>
    <xf numFmtId="164" fontId="4" fillId="0" borderId="1" xfId="8" applyNumberFormat="1" applyFont="1" applyBorder="1"/>
    <xf numFmtId="164" fontId="4" fillId="0" borderId="0" xfId="8" applyNumberFormat="1" applyFont="1" applyBorder="1"/>
    <xf numFmtId="3" fontId="3" fillId="0" borderId="0" xfId="10" applyNumberFormat="1" applyFont="1" applyBorder="1"/>
    <xf numFmtId="0" fontId="3" fillId="0" borderId="4" xfId="10" applyFont="1" applyFill="1" applyBorder="1"/>
    <xf numFmtId="0" fontId="0" fillId="0" borderId="5" xfId="0" applyBorder="1"/>
    <xf numFmtId="0" fontId="0" fillId="0" borderId="6" xfId="0" applyBorder="1"/>
    <xf numFmtId="0" fontId="4" fillId="0" borderId="7" xfId="10" applyFont="1" applyFill="1" applyBorder="1"/>
    <xf numFmtId="0" fontId="4" fillId="0" borderId="7" xfId="10" applyFont="1" applyBorder="1"/>
    <xf numFmtId="0" fontId="3" fillId="0" borderId="10" xfId="10" applyFont="1" applyBorder="1"/>
    <xf numFmtId="3" fontId="3" fillId="0" borderId="2" xfId="10" applyNumberFormat="1" applyFont="1" applyBorder="1"/>
    <xf numFmtId="3" fontId="3" fillId="0" borderId="11" xfId="10" applyNumberFormat="1" applyFont="1" applyBorder="1"/>
    <xf numFmtId="0" fontId="3" fillId="0" borderId="4" xfId="10" applyFont="1" applyBorder="1"/>
    <xf numFmtId="0" fontId="4" fillId="0" borderId="4" xfId="10" applyFont="1" applyBorder="1"/>
    <xf numFmtId="0" fontId="1" fillId="0" borderId="2" xfId="10" applyBorder="1"/>
    <xf numFmtId="0" fontId="2" fillId="0" borderId="0" xfId="1" applyFont="1" applyFill="1"/>
    <xf numFmtId="0" fontId="0" fillId="0" borderId="0" xfId="0" applyFill="1"/>
    <xf numFmtId="164" fontId="4" fillId="0" borderId="1" xfId="13" applyNumberFormat="1" applyFont="1" applyBorder="1"/>
    <xf numFmtId="164" fontId="2" fillId="0" borderId="0" xfId="12" applyNumberFormat="1" applyFont="1" applyBorder="1"/>
    <xf numFmtId="164" fontId="3" fillId="0" borderId="0" xfId="13" applyNumberFormat="1" applyFont="1" applyBorder="1"/>
    <xf numFmtId="0" fontId="1" fillId="0" borderId="0" xfId="12" applyBorder="1"/>
    <xf numFmtId="0" fontId="3" fillId="0" borderId="0" xfId="7" applyFont="1" applyFill="1"/>
    <xf numFmtId="0" fontId="0" fillId="0" borderId="4" xfId="0" applyBorder="1"/>
    <xf numFmtId="0" fontId="0" fillId="0" borderId="0" xfId="0" applyBorder="1"/>
    <xf numFmtId="0" fontId="3" fillId="0" borderId="5" xfId="3" applyFont="1" applyBorder="1" applyAlignment="1">
      <alignment horizontal="center"/>
    </xf>
    <xf numFmtId="0" fontId="3" fillId="0" borderId="7" xfId="3" applyFont="1" applyBorder="1"/>
    <xf numFmtId="0" fontId="1" fillId="0" borderId="0" xfId="3" applyBorder="1"/>
    <xf numFmtId="164" fontId="2" fillId="0" borderId="0" xfId="4" applyNumberFormat="1" applyFont="1" applyBorder="1"/>
    <xf numFmtId="0" fontId="3" fillId="0" borderId="8" xfId="3" applyFont="1" applyBorder="1" applyAlignment="1">
      <alignment horizontal="center"/>
    </xf>
    <xf numFmtId="0" fontId="0" fillId="0" borderId="7" xfId="0" applyBorder="1"/>
    <xf numFmtId="0" fontId="3" fillId="0" borderId="10" xfId="3" applyFont="1" applyBorder="1"/>
    <xf numFmtId="164" fontId="2" fillId="0" borderId="2" xfId="4" applyNumberFormat="1" applyFont="1" applyBorder="1"/>
    <xf numFmtId="0" fontId="8" fillId="0" borderId="0" xfId="0" applyFont="1"/>
    <xf numFmtId="0" fontId="4" fillId="0" borderId="0" xfId="10" applyFont="1" applyBorder="1"/>
    <xf numFmtId="0" fontId="3" fillId="0" borderId="7" xfId="10" applyFont="1" applyBorder="1"/>
    <xf numFmtId="0" fontId="8" fillId="0" borderId="0" xfId="0" applyFont="1" applyBorder="1"/>
    <xf numFmtId="21" fontId="2" fillId="0" borderId="5" xfId="10" applyNumberFormat="1" applyFont="1" applyBorder="1"/>
    <xf numFmtId="21" fontId="2" fillId="0" borderId="6" xfId="10" applyNumberFormat="1" applyFont="1" applyBorder="1"/>
    <xf numFmtId="0" fontId="3" fillId="0" borderId="7" xfId="10" applyFont="1" applyBorder="1" applyAlignment="1">
      <alignment horizontal="left"/>
    </xf>
    <xf numFmtId="0" fontId="4" fillId="0" borderId="7" xfId="10" applyFont="1" applyBorder="1" applyAlignment="1">
      <alignment horizontal="left"/>
    </xf>
    <xf numFmtId="0" fontId="1" fillId="0" borderId="7" xfId="10" applyBorder="1"/>
    <xf numFmtId="164" fontId="3" fillId="0" borderId="0" xfId="12" applyNumberFormat="1" applyFont="1" applyBorder="1"/>
    <xf numFmtId="9" fontId="2" fillId="0" borderId="0" xfId="14" applyFont="1" applyBorder="1"/>
    <xf numFmtId="164" fontId="2" fillId="0" borderId="1" xfId="12" applyNumberFormat="1" applyFont="1" applyBorder="1"/>
    <xf numFmtId="0" fontId="5" fillId="0" borderId="0" xfId="3" applyFont="1" applyBorder="1"/>
    <xf numFmtId="0" fontId="5" fillId="0" borderId="4" xfId="3" applyFont="1" applyFill="1" applyBorder="1"/>
    <xf numFmtId="0" fontId="3" fillId="0" borderId="7" xfId="3" applyFont="1" applyFill="1" applyBorder="1"/>
    <xf numFmtId="0" fontId="3" fillId="0" borderId="10" xfId="3" applyFont="1" applyFill="1" applyBorder="1"/>
    <xf numFmtId="164" fontId="2" fillId="0" borderId="11" xfId="4" applyNumberFormat="1" applyFont="1" applyBorder="1"/>
    <xf numFmtId="0" fontId="4" fillId="3" borderId="3" xfId="1" applyFont="1" applyFill="1" applyBorder="1" applyAlignment="1">
      <alignment horizontal="right"/>
    </xf>
    <xf numFmtId="10" fontId="4" fillId="3" borderId="3" xfId="1" applyNumberFormat="1" applyFont="1" applyFill="1" applyBorder="1"/>
    <xf numFmtId="8" fontId="4" fillId="3" borderId="3" xfId="1" applyNumberFormat="1" applyFont="1" applyFill="1" applyBorder="1"/>
    <xf numFmtId="0" fontId="8" fillId="0" borderId="7" xfId="0" applyFont="1" applyBorder="1"/>
    <xf numFmtId="164" fontId="3" fillId="0" borderId="2" xfId="10" applyNumberFormat="1" applyFont="1" applyFill="1" applyBorder="1" applyAlignment="1">
      <alignment horizontal="center"/>
    </xf>
    <xf numFmtId="164" fontId="3" fillId="0" borderId="11" xfId="10" applyNumberFormat="1" applyFont="1" applyFill="1" applyBorder="1" applyAlignment="1">
      <alignment horizontal="center"/>
    </xf>
    <xf numFmtId="164" fontId="4" fillId="0" borderId="0" xfId="10" applyNumberFormat="1" applyFont="1" applyFill="1" applyBorder="1" applyAlignment="1">
      <alignment horizontal="center"/>
    </xf>
    <xf numFmtId="3" fontId="4" fillId="0" borderId="5" xfId="10" applyNumberFormat="1" applyFont="1" applyBorder="1"/>
    <xf numFmtId="164" fontId="4" fillId="0" borderId="5" xfId="10" applyNumberFormat="1" applyFont="1" applyFill="1" applyBorder="1" applyAlignment="1">
      <alignment horizontal="center"/>
    </xf>
    <xf numFmtId="164" fontId="4" fillId="0" borderId="1" xfId="10" applyNumberFormat="1" applyFont="1" applyFill="1" applyBorder="1" applyAlignment="1">
      <alignment horizontal="center"/>
    </xf>
    <xf numFmtId="0" fontId="1" fillId="0" borderId="0" xfId="3" applyFill="1"/>
    <xf numFmtId="164" fontId="4" fillId="4" borderId="0" xfId="4" applyNumberFormat="1" applyFont="1" applyFill="1" applyBorder="1"/>
    <xf numFmtId="164" fontId="4" fillId="0" borderId="0" xfId="4" applyNumberFormat="1" applyFont="1" applyBorder="1"/>
    <xf numFmtId="3" fontId="4" fillId="0" borderId="0" xfId="3" applyNumberFormat="1" applyFont="1" applyFill="1" applyBorder="1" applyAlignment="1">
      <alignment horizontal="right"/>
    </xf>
    <xf numFmtId="10" fontId="4" fillId="0" borderId="0" xfId="1" applyNumberFormat="1" applyFont="1" applyFill="1" applyBorder="1"/>
    <xf numFmtId="9" fontId="4" fillId="0" borderId="0" xfId="1" applyNumberFormat="1" applyFont="1" applyFill="1" applyBorder="1"/>
    <xf numFmtId="0" fontId="0" fillId="0" borderId="0" xfId="0" applyFont="1"/>
    <xf numFmtId="0" fontId="4" fillId="0" borderId="0" xfId="1" applyFont="1" applyFill="1" applyBorder="1" applyAlignment="1">
      <alignment horizontal="center"/>
    </xf>
    <xf numFmtId="3" fontId="7" fillId="0" borderId="0" xfId="3" applyNumberFormat="1" applyFont="1" applyFill="1" applyBorder="1" applyAlignment="1">
      <alignment horizontal="right"/>
    </xf>
    <xf numFmtId="6" fontId="4" fillId="0" borderId="0" xfId="7" applyNumberFormat="1" applyFont="1" applyFill="1" applyBorder="1"/>
    <xf numFmtId="1" fontId="4" fillId="0" borderId="0" xfId="10" applyNumberFormat="1" applyFont="1" applyBorder="1"/>
    <xf numFmtId="164" fontId="3" fillId="0" borderId="2" xfId="11" applyNumberFormat="1" applyFont="1" applyBorder="1"/>
    <xf numFmtId="0" fontId="9" fillId="0" borderId="2" xfId="0" applyFont="1" applyBorder="1"/>
    <xf numFmtId="164" fontId="3" fillId="0" borderId="11" xfId="11" applyNumberFormat="1" applyFont="1" applyBorder="1"/>
    <xf numFmtId="164" fontId="4" fillId="0" borderId="9" xfId="10" applyNumberFormat="1" applyFont="1" applyFill="1" applyBorder="1" applyAlignment="1">
      <alignment horizontal="center"/>
    </xf>
    <xf numFmtId="164" fontId="4" fillId="0" borderId="8" xfId="10" applyNumberFormat="1" applyFont="1" applyFill="1" applyBorder="1" applyAlignment="1">
      <alignment horizontal="center"/>
    </xf>
    <xf numFmtId="3" fontId="4" fillId="0" borderId="1" xfId="10" applyNumberFormat="1" applyFont="1" applyBorder="1"/>
    <xf numFmtId="164" fontId="2" fillId="0" borderId="1" xfId="4" applyNumberFormat="1" applyFont="1" applyBorder="1"/>
    <xf numFmtId="164" fontId="2" fillId="0" borderId="9" xfId="4" applyNumberFormat="1" applyFont="1" applyBorder="1"/>
    <xf numFmtId="0" fontId="6" fillId="0" borderId="0" xfId="7" applyFont="1"/>
    <xf numFmtId="10" fontId="4" fillId="5" borderId="3" xfId="1" applyNumberFormat="1" applyFont="1" applyFill="1" applyBorder="1"/>
    <xf numFmtId="2" fontId="2" fillId="0" borderId="0" xfId="8" applyNumberFormat="1" applyFont="1"/>
  </cellXfs>
  <cellStyles count="15">
    <cellStyle name="Comma 2" xfId="2"/>
    <cellStyle name="Comma 3" xfId="4"/>
    <cellStyle name="Comma 4" xfId="6"/>
    <cellStyle name="Comma 5" xfId="8"/>
    <cellStyle name="Comma 6" xfId="11"/>
    <cellStyle name="Comma 7" xfId="13"/>
    <cellStyle name="Normal" xfId="0" builtinId="0"/>
    <cellStyle name="Normal 2" xfId="1"/>
    <cellStyle name="Normal 3" xfId="3"/>
    <cellStyle name="Normal 4" xfId="5"/>
    <cellStyle name="Normal 5" xfId="7"/>
    <cellStyle name="Normal 6" xfId="10"/>
    <cellStyle name="Normal 7" xfId="12"/>
    <cellStyle name="Percent 5" xfId="9"/>
    <cellStyle name="Percent 7" xfId="1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Conversions!$A$6</c:f>
              <c:strCache>
                <c:ptCount val="1"/>
                <c:pt idx="0">
                  <c:v>Visits</c:v>
                </c:pt>
              </c:strCache>
            </c:strRef>
          </c:tx>
          <c:marker>
            <c:symbol val="none"/>
          </c:marker>
          <c:cat>
            <c:strRef>
              <c:f>Conversions!$B$4:$I$4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Conversions!$B$6:$I$6</c:f>
              <c:numCache>
                <c:formatCode>_-* #,##0_-;\-* #,##0_-;_-* "-"??_-;_-@_-</c:formatCode>
                <c:ptCount val="8"/>
                <c:pt idx="0">
                  <c:v>14148400</c:v>
                </c:pt>
                <c:pt idx="1">
                  <c:v>14148400</c:v>
                </c:pt>
                <c:pt idx="2">
                  <c:v>14148400</c:v>
                </c:pt>
                <c:pt idx="3">
                  <c:v>14148400</c:v>
                </c:pt>
                <c:pt idx="4">
                  <c:v>14148400</c:v>
                </c:pt>
                <c:pt idx="5">
                  <c:v>14148400</c:v>
                </c:pt>
                <c:pt idx="6">
                  <c:v>14148400</c:v>
                </c:pt>
                <c:pt idx="7">
                  <c:v>14148400</c:v>
                </c:pt>
              </c:numCache>
            </c:numRef>
          </c:val>
        </c:ser>
        <c:marker val="1"/>
        <c:axId val="51248512"/>
        <c:axId val="57152640"/>
      </c:lineChart>
      <c:catAx>
        <c:axId val="51248512"/>
        <c:scaling>
          <c:orientation val="minMax"/>
        </c:scaling>
        <c:axPos val="b"/>
        <c:tickLblPos val="nextTo"/>
        <c:crossAx val="57152640"/>
        <c:crosses val="autoZero"/>
        <c:auto val="1"/>
        <c:lblAlgn val="ctr"/>
        <c:lblOffset val="100"/>
      </c:catAx>
      <c:valAx>
        <c:axId val="57152640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51248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Conversions!$A$11</c:f>
              <c:strCache>
                <c:ptCount val="1"/>
                <c:pt idx="0">
                  <c:v>Ad Clicks</c:v>
                </c:pt>
              </c:strCache>
            </c:strRef>
          </c:tx>
          <c:marker>
            <c:symbol val="none"/>
          </c:marker>
          <c:cat>
            <c:strRef>
              <c:f>Conversions!$B$4:$I$4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Conversions!$B$11:$I$11</c:f>
              <c:numCache>
                <c:formatCode>_-* #,##0_-;\-* #,##0_-;_-* "-"??_-;_-@_-</c:formatCode>
                <c:ptCount val="8"/>
                <c:pt idx="0">
                  <c:v>141484</c:v>
                </c:pt>
                <c:pt idx="1">
                  <c:v>155632.4</c:v>
                </c:pt>
                <c:pt idx="2">
                  <c:v>169780.80000000002</c:v>
                </c:pt>
                <c:pt idx="3">
                  <c:v>183929.19999999998</c:v>
                </c:pt>
                <c:pt idx="4">
                  <c:v>198077.6</c:v>
                </c:pt>
                <c:pt idx="5">
                  <c:v>226374.39999999999</c:v>
                </c:pt>
                <c:pt idx="6">
                  <c:v>254671.19999999998</c:v>
                </c:pt>
                <c:pt idx="7">
                  <c:v>282968</c:v>
                </c:pt>
              </c:numCache>
            </c:numRef>
          </c:val>
        </c:ser>
        <c:marker val="1"/>
        <c:axId val="57185408"/>
        <c:axId val="57186944"/>
      </c:lineChart>
      <c:catAx>
        <c:axId val="57185408"/>
        <c:scaling>
          <c:orientation val="minMax"/>
        </c:scaling>
        <c:axPos val="b"/>
        <c:tickLblPos val="nextTo"/>
        <c:crossAx val="57186944"/>
        <c:crosses val="autoZero"/>
        <c:auto val="1"/>
        <c:lblAlgn val="ctr"/>
        <c:lblOffset val="100"/>
      </c:catAx>
      <c:valAx>
        <c:axId val="57186944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57185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1"/>
          <c:order val="0"/>
          <c:tx>
            <c:strRef>
              <c:f>Revenue!$A$6</c:f>
              <c:strCache>
                <c:ptCount val="1"/>
                <c:pt idx="0">
                  <c:v>Ad Revenue</c:v>
                </c:pt>
              </c:strCache>
            </c:strRef>
          </c:tx>
          <c:marker>
            <c:symbol val="none"/>
          </c:marker>
          <c:cat>
            <c:strRef>
              <c:f>Revenue!$B$3:$I$3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Revenue!$B$6:$I$6</c:f>
              <c:numCache>
                <c:formatCode>_-* #,##0_-;\-* #,##0_-;_-* "-"??_-;_-@_-</c:formatCode>
                <c:ptCount val="8"/>
                <c:pt idx="0">
                  <c:v>212226</c:v>
                </c:pt>
                <c:pt idx="1">
                  <c:v>233448.59999999998</c:v>
                </c:pt>
                <c:pt idx="2">
                  <c:v>254671.2</c:v>
                </c:pt>
                <c:pt idx="3">
                  <c:v>275893.8</c:v>
                </c:pt>
                <c:pt idx="4">
                  <c:v>297116.40000000002</c:v>
                </c:pt>
                <c:pt idx="5">
                  <c:v>339561.6</c:v>
                </c:pt>
                <c:pt idx="6">
                  <c:v>382006.8</c:v>
                </c:pt>
                <c:pt idx="7">
                  <c:v>424452</c:v>
                </c:pt>
              </c:numCache>
            </c:numRef>
          </c:val>
        </c:ser>
        <c:marker val="1"/>
        <c:axId val="57514624"/>
        <c:axId val="57528704"/>
      </c:lineChart>
      <c:catAx>
        <c:axId val="57514624"/>
        <c:scaling>
          <c:orientation val="minMax"/>
        </c:scaling>
        <c:axPos val="b"/>
        <c:tickLblPos val="nextTo"/>
        <c:crossAx val="57528704"/>
        <c:crosses val="autoZero"/>
        <c:auto val="1"/>
        <c:lblAlgn val="ctr"/>
        <c:lblOffset val="100"/>
      </c:catAx>
      <c:valAx>
        <c:axId val="57528704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5751462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3"/>
          <c:order val="0"/>
          <c:tx>
            <c:strRef>
              <c:f>'Cost of Sales'!$A$12</c:f>
              <c:strCache>
                <c:ptCount val="1"/>
                <c:pt idx="0">
                  <c:v>Cost of Sales</c:v>
                </c:pt>
              </c:strCache>
            </c:strRef>
          </c:tx>
          <c:marker>
            <c:symbol val="none"/>
          </c:marker>
          <c:cat>
            <c:strRef>
              <c:f>'Cost of Sales'!$B$4:$I$4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'Cost of Sales'!$B$12:$I$12</c:f>
              <c:numCache>
                <c:formatCode>_-* #,##0_-;\-* #,##0_-;_-* "-"??_-;_-@_-</c:formatCode>
                <c:ptCount val="8"/>
                <c:pt idx="0">
                  <c:v>8476</c:v>
                </c:pt>
                <c:pt idx="1">
                  <c:v>8476</c:v>
                </c:pt>
                <c:pt idx="2">
                  <c:v>8476</c:v>
                </c:pt>
                <c:pt idx="3">
                  <c:v>8476</c:v>
                </c:pt>
                <c:pt idx="4">
                  <c:v>8476</c:v>
                </c:pt>
                <c:pt idx="5">
                  <c:v>8476</c:v>
                </c:pt>
                <c:pt idx="6">
                  <c:v>8476</c:v>
                </c:pt>
                <c:pt idx="7">
                  <c:v>8476</c:v>
                </c:pt>
              </c:numCache>
            </c:numRef>
          </c:val>
        </c:ser>
        <c:marker val="1"/>
        <c:axId val="54685696"/>
        <c:axId val="54687232"/>
      </c:lineChart>
      <c:catAx>
        <c:axId val="54685696"/>
        <c:scaling>
          <c:orientation val="minMax"/>
        </c:scaling>
        <c:axPos val="b"/>
        <c:tickLblPos val="nextTo"/>
        <c:crossAx val="54687232"/>
        <c:crosses val="autoZero"/>
        <c:auto val="1"/>
        <c:lblAlgn val="ctr"/>
        <c:lblOffset val="100"/>
      </c:catAx>
      <c:valAx>
        <c:axId val="54687232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5468569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0"/>
          <c:order val="0"/>
          <c:tx>
            <c:strRef>
              <c:f>'Operating Costs'!$A$18</c:f>
              <c:strCache>
                <c:ptCount val="1"/>
                <c:pt idx="0">
                  <c:v>Operating Costs: Total</c:v>
                </c:pt>
              </c:strCache>
            </c:strRef>
          </c:tx>
          <c:marker>
            <c:symbol val="none"/>
          </c:marker>
          <c:cat>
            <c:strRef>
              <c:f>'Operating Costs'!$B$5:$I$5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'Operating Costs'!$B$18:$I$18</c:f>
              <c:numCache>
                <c:formatCode>#,##0</c:formatCode>
                <c:ptCount val="8"/>
                <c:pt idx="0">
                  <c:v>50500</c:v>
                </c:pt>
                <c:pt idx="1">
                  <c:v>50500</c:v>
                </c:pt>
                <c:pt idx="2">
                  <c:v>50500</c:v>
                </c:pt>
                <c:pt idx="3">
                  <c:v>50500</c:v>
                </c:pt>
                <c:pt idx="4">
                  <c:v>50500</c:v>
                </c:pt>
                <c:pt idx="5">
                  <c:v>50500</c:v>
                </c:pt>
                <c:pt idx="6">
                  <c:v>50500</c:v>
                </c:pt>
                <c:pt idx="7">
                  <c:v>50500</c:v>
                </c:pt>
              </c:numCache>
            </c:numRef>
          </c:val>
        </c:ser>
        <c:marker val="1"/>
        <c:axId val="57714176"/>
        <c:axId val="57715712"/>
      </c:lineChart>
      <c:catAx>
        <c:axId val="57714176"/>
        <c:scaling>
          <c:orientation val="minMax"/>
        </c:scaling>
        <c:axPos val="b"/>
        <c:tickLblPos val="nextTo"/>
        <c:crossAx val="57715712"/>
        <c:crosses val="autoZero"/>
        <c:auto val="1"/>
        <c:lblAlgn val="ctr"/>
        <c:lblOffset val="100"/>
      </c:catAx>
      <c:valAx>
        <c:axId val="57715712"/>
        <c:scaling>
          <c:orientation val="minMax"/>
        </c:scaling>
        <c:axPos val="l"/>
        <c:majorGridlines/>
        <c:numFmt formatCode="#,##0" sourceLinked="1"/>
        <c:tickLblPos val="nextTo"/>
        <c:crossAx val="5771417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v>Operating Costs</c:v>
          </c:tx>
          <c:marker>
            <c:symbol val="none"/>
          </c:marker>
          <c:cat>
            <c:strRef>
              <c:f>Costs!$B$3:$I$3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Costs!$B$23:$I$23</c:f>
              <c:numCache>
                <c:formatCode>#,##0</c:formatCode>
                <c:ptCount val="8"/>
                <c:pt idx="0">
                  <c:v>50500</c:v>
                </c:pt>
                <c:pt idx="1">
                  <c:v>50500</c:v>
                </c:pt>
                <c:pt idx="2">
                  <c:v>50500</c:v>
                </c:pt>
                <c:pt idx="3">
                  <c:v>50500</c:v>
                </c:pt>
                <c:pt idx="4">
                  <c:v>50500</c:v>
                </c:pt>
                <c:pt idx="5">
                  <c:v>50500</c:v>
                </c:pt>
                <c:pt idx="6">
                  <c:v>50500</c:v>
                </c:pt>
                <c:pt idx="7">
                  <c:v>50500</c:v>
                </c:pt>
              </c:numCache>
            </c:numRef>
          </c:val>
        </c:ser>
        <c:ser>
          <c:idx val="1"/>
          <c:order val="1"/>
          <c:tx>
            <c:v>Acquisition Cost</c:v>
          </c:tx>
          <c:marker>
            <c:symbol val="none"/>
          </c:marker>
          <c:cat>
            <c:strRef>
              <c:f>Costs!$B$3:$I$3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Costs!$B$12:$I$12</c:f>
              <c:numCache>
                <c:formatCode>_-* #,##0_-;\-* #,##0_-;_-* "-"??_-;_-@_-</c:formatCode>
                <c:ptCount val="8"/>
                <c:pt idx="0">
                  <c:v>650</c:v>
                </c:pt>
                <c:pt idx="1">
                  <c:v>650</c:v>
                </c:pt>
                <c:pt idx="2">
                  <c:v>650</c:v>
                </c:pt>
                <c:pt idx="3">
                  <c:v>650</c:v>
                </c:pt>
                <c:pt idx="4">
                  <c:v>650</c:v>
                </c:pt>
                <c:pt idx="5">
                  <c:v>650</c:v>
                </c:pt>
                <c:pt idx="6">
                  <c:v>650</c:v>
                </c:pt>
                <c:pt idx="7">
                  <c:v>650</c:v>
                </c:pt>
              </c:numCache>
            </c:numRef>
          </c:val>
        </c:ser>
        <c:marker val="1"/>
        <c:axId val="59960704"/>
        <c:axId val="59962496"/>
      </c:lineChart>
      <c:catAx>
        <c:axId val="59960704"/>
        <c:scaling>
          <c:orientation val="minMax"/>
        </c:scaling>
        <c:axPos val="b"/>
        <c:tickLblPos val="nextTo"/>
        <c:crossAx val="59962496"/>
        <c:crosses val="autoZero"/>
        <c:auto val="1"/>
        <c:lblAlgn val="ctr"/>
        <c:lblOffset val="100"/>
      </c:catAx>
      <c:valAx>
        <c:axId val="59962496"/>
        <c:scaling>
          <c:orientation val="minMax"/>
        </c:scaling>
        <c:axPos val="l"/>
        <c:majorGridlines/>
        <c:numFmt formatCode="#,##0" sourceLinked="1"/>
        <c:tickLblPos val="nextTo"/>
        <c:crossAx val="59960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Model!$A$10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cat>
            <c:strRef>
              <c:f>Model!$B$3:$I$3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Model!$B$10:$I$10</c:f>
              <c:numCache>
                <c:formatCode>_-* #,##0_-;\-* #,##0_-;_-* "-"??_-;_-@_-</c:formatCode>
                <c:ptCount val="8"/>
                <c:pt idx="0">
                  <c:v>212226</c:v>
                </c:pt>
                <c:pt idx="1">
                  <c:v>233448.59999999998</c:v>
                </c:pt>
                <c:pt idx="2">
                  <c:v>254671.2</c:v>
                </c:pt>
                <c:pt idx="3">
                  <c:v>275893.8</c:v>
                </c:pt>
                <c:pt idx="4">
                  <c:v>297116.40000000002</c:v>
                </c:pt>
                <c:pt idx="5">
                  <c:v>339561.6</c:v>
                </c:pt>
                <c:pt idx="6">
                  <c:v>382006.8</c:v>
                </c:pt>
                <c:pt idx="7">
                  <c:v>424452</c:v>
                </c:pt>
              </c:numCache>
            </c:numRef>
          </c:val>
        </c:ser>
        <c:ser>
          <c:idx val="1"/>
          <c:order val="1"/>
          <c:tx>
            <c:strRef>
              <c:f>Model!$A$16</c:f>
              <c:strCache>
                <c:ptCount val="1"/>
                <c:pt idx="0">
                  <c:v>Gross Profit</c:v>
                </c:pt>
              </c:strCache>
            </c:strRef>
          </c:tx>
          <c:marker>
            <c:symbol val="none"/>
          </c:marker>
          <c:cat>
            <c:strRef>
              <c:f>Model!$B$3:$I$3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Model!$B$16:$I$16</c:f>
              <c:numCache>
                <c:formatCode>_-* #,##0_-;\-* #,##0_-;_-* "-"??_-;_-@_-</c:formatCode>
                <c:ptCount val="8"/>
                <c:pt idx="0">
                  <c:v>203750</c:v>
                </c:pt>
                <c:pt idx="1">
                  <c:v>224972.59999999998</c:v>
                </c:pt>
                <c:pt idx="2">
                  <c:v>246195.20000000001</c:v>
                </c:pt>
                <c:pt idx="3">
                  <c:v>267417.8</c:v>
                </c:pt>
                <c:pt idx="4">
                  <c:v>288640.40000000002</c:v>
                </c:pt>
                <c:pt idx="5">
                  <c:v>331085.59999999998</c:v>
                </c:pt>
                <c:pt idx="6">
                  <c:v>373530.8</c:v>
                </c:pt>
                <c:pt idx="7">
                  <c:v>415976</c:v>
                </c:pt>
              </c:numCache>
            </c:numRef>
          </c:val>
        </c:ser>
        <c:ser>
          <c:idx val="2"/>
          <c:order val="2"/>
          <c:tx>
            <c:strRef>
              <c:f>Model!$A$20</c:f>
              <c:strCache>
                <c:ptCount val="1"/>
                <c:pt idx="0">
                  <c:v>Operating Profit</c:v>
                </c:pt>
              </c:strCache>
            </c:strRef>
          </c:tx>
          <c:marker>
            <c:symbol val="none"/>
          </c:marker>
          <c:cat>
            <c:strRef>
              <c:f>Model!$B$3:$I$3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Model!$B$20:$I$20</c:f>
              <c:numCache>
                <c:formatCode>_-* #,##0_-;\-* #,##0_-;_-* "-"??_-;_-@_-</c:formatCode>
                <c:ptCount val="8"/>
                <c:pt idx="0">
                  <c:v>153250</c:v>
                </c:pt>
                <c:pt idx="1">
                  <c:v>174472.59999999998</c:v>
                </c:pt>
                <c:pt idx="2">
                  <c:v>195695.2</c:v>
                </c:pt>
                <c:pt idx="3">
                  <c:v>216917.8</c:v>
                </c:pt>
                <c:pt idx="4">
                  <c:v>238140.40000000002</c:v>
                </c:pt>
                <c:pt idx="5">
                  <c:v>280585.59999999998</c:v>
                </c:pt>
                <c:pt idx="6">
                  <c:v>323030.8</c:v>
                </c:pt>
                <c:pt idx="7">
                  <c:v>365476</c:v>
                </c:pt>
              </c:numCache>
            </c:numRef>
          </c:val>
        </c:ser>
        <c:marker val="1"/>
        <c:axId val="60074240"/>
        <c:axId val="60084224"/>
      </c:lineChart>
      <c:catAx>
        <c:axId val="60074240"/>
        <c:scaling>
          <c:orientation val="minMax"/>
        </c:scaling>
        <c:axPos val="b"/>
        <c:tickLblPos val="nextTo"/>
        <c:crossAx val="60084224"/>
        <c:crosses val="autoZero"/>
        <c:auto val="1"/>
        <c:lblAlgn val="ctr"/>
        <c:lblOffset val="100"/>
      </c:catAx>
      <c:valAx>
        <c:axId val="60084224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6007424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17</xdr:row>
      <xdr:rowOff>190499</xdr:rowOff>
    </xdr:from>
    <xdr:to>
      <xdr:col>5</xdr:col>
      <xdr:colOff>28575</xdr:colOff>
      <xdr:row>39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9524</xdr:rowOff>
    </xdr:from>
    <xdr:to>
      <xdr:col>12</xdr:col>
      <xdr:colOff>581025</xdr:colOff>
      <xdr:row>39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19050</xdr:rowOff>
    </xdr:from>
    <xdr:to>
      <xdr:col>6</xdr:col>
      <xdr:colOff>619125</xdr:colOff>
      <xdr:row>23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9525</xdr:rowOff>
    </xdr:from>
    <xdr:to>
      <xdr:col>7</xdr:col>
      <xdr:colOff>114300</xdr:colOff>
      <xdr:row>23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20</xdr:row>
      <xdr:rowOff>9525</xdr:rowOff>
    </xdr:from>
    <xdr:to>
      <xdr:col>7</xdr:col>
      <xdr:colOff>219075</xdr:colOff>
      <xdr:row>34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1924050</xdr:colOff>
      <xdr:row>25</xdr:row>
      <xdr:rowOff>9525</xdr:rowOff>
    </xdr:from>
    <xdr:to>
      <xdr:col>7</xdr:col>
      <xdr:colOff>552450</xdr:colOff>
      <xdr:row>39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1847850</xdr:colOff>
      <xdr:row>22</xdr:row>
      <xdr:rowOff>19050</xdr:rowOff>
    </xdr:from>
    <xdr:to>
      <xdr:col>7</xdr:col>
      <xdr:colOff>333375</xdr:colOff>
      <xdr:row>36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tabSelected="1" workbookViewId="0">
      <selection activeCell="B31" sqref="B31"/>
    </sheetView>
  </sheetViews>
  <sheetFormatPr defaultRowHeight="15"/>
  <cols>
    <col min="1" max="1" width="31" customWidth="1"/>
    <col min="2" max="2" width="14.85546875" customWidth="1"/>
    <col min="5" max="5" width="25.85546875" customWidth="1"/>
    <col min="6" max="6" width="14.85546875" customWidth="1"/>
  </cols>
  <sheetData>
    <row r="1" spans="1:7" ht="15.75">
      <c r="A1" s="5" t="s">
        <v>75</v>
      </c>
      <c r="B1" s="6"/>
      <c r="C1" s="4"/>
      <c r="D1" s="4"/>
      <c r="E1" s="18" t="s">
        <v>46</v>
      </c>
      <c r="F1" s="14"/>
      <c r="G1" s="14"/>
    </row>
    <row r="2" spans="1:7">
      <c r="A2" s="3"/>
      <c r="B2" s="7"/>
      <c r="C2" s="2"/>
      <c r="D2" s="2"/>
      <c r="G2" s="137"/>
    </row>
    <row r="3" spans="1:7">
      <c r="A3" s="9" t="s">
        <v>65</v>
      </c>
      <c r="B3" s="12"/>
      <c r="C3" s="4"/>
      <c r="D3" s="4"/>
      <c r="E3" s="9" t="s">
        <v>64</v>
      </c>
      <c r="F3" s="12"/>
      <c r="G3" s="137"/>
    </row>
    <row r="4" spans="1:7">
      <c r="A4" s="10" t="s">
        <v>0</v>
      </c>
      <c r="B4" s="10" t="s">
        <v>57</v>
      </c>
      <c r="C4" s="1"/>
      <c r="D4" s="1"/>
      <c r="F4" s="10" t="str">
        <f>B4</f>
        <v>FlipTab</v>
      </c>
      <c r="G4" s="139"/>
    </row>
    <row r="5" spans="1:7">
      <c r="A5" s="10"/>
      <c r="B5" s="13"/>
      <c r="C5" s="1"/>
      <c r="D5" s="1"/>
      <c r="E5" s="16"/>
      <c r="G5" s="139"/>
    </row>
    <row r="6" spans="1:7">
      <c r="A6" s="10" t="s">
        <v>24</v>
      </c>
      <c r="B6" s="13"/>
      <c r="C6" s="1"/>
      <c r="D6" s="1"/>
      <c r="E6" s="10" t="s">
        <v>24</v>
      </c>
      <c r="G6" s="146"/>
    </row>
    <row r="7" spans="1:7">
      <c r="A7" s="10" t="s">
        <v>1</v>
      </c>
      <c r="B7" s="127">
        <v>0</v>
      </c>
      <c r="C7" s="2"/>
      <c r="D7" s="2"/>
      <c r="E7" s="19" t="s">
        <v>28</v>
      </c>
      <c r="F7" s="138">
        <f>B7</f>
        <v>0</v>
      </c>
      <c r="G7" s="142"/>
    </row>
    <row r="8" spans="1:7">
      <c r="A8" s="10" t="s">
        <v>23</v>
      </c>
      <c r="B8" s="128">
        <v>0.02</v>
      </c>
      <c r="C8" s="2"/>
      <c r="D8" s="2"/>
      <c r="E8" s="19" t="s">
        <v>9</v>
      </c>
      <c r="F8" s="139">
        <f>F7*B8</f>
        <v>0</v>
      </c>
      <c r="G8" s="137"/>
    </row>
    <row r="9" spans="1:7">
      <c r="A9" s="10" t="s">
        <v>62</v>
      </c>
      <c r="B9" s="128">
        <v>0.02</v>
      </c>
      <c r="C9" s="2"/>
      <c r="D9" s="2"/>
      <c r="E9" s="19" t="s">
        <v>63</v>
      </c>
      <c r="F9" s="139">
        <f>F8*B9</f>
        <v>0</v>
      </c>
      <c r="G9" s="139"/>
    </row>
    <row r="10" spans="1:7">
      <c r="A10" s="10" t="s">
        <v>34</v>
      </c>
      <c r="B10" s="129">
        <v>1</v>
      </c>
      <c r="C10" s="2"/>
      <c r="D10" s="2"/>
      <c r="E10" s="19" t="s">
        <v>34</v>
      </c>
      <c r="F10" s="146">
        <f>F8*B10</f>
        <v>0</v>
      </c>
      <c r="G10" s="139"/>
    </row>
    <row r="11" spans="1:7">
      <c r="A11" s="10"/>
      <c r="B11" s="8"/>
      <c r="C11" s="2"/>
      <c r="D11" s="2"/>
      <c r="E11" s="94"/>
      <c r="F11" s="94"/>
      <c r="G11" s="146"/>
    </row>
    <row r="12" spans="1:7" s="94" customFormat="1">
      <c r="A12" s="10" t="s">
        <v>40</v>
      </c>
      <c r="B12" s="13"/>
      <c r="C12" s="93"/>
      <c r="D12" s="93"/>
      <c r="E12" s="10" t="s">
        <v>40</v>
      </c>
      <c r="F12" s="142"/>
      <c r="G12" s="143"/>
    </row>
    <row r="13" spans="1:7" s="94" customFormat="1">
      <c r="A13" s="10" t="s">
        <v>1</v>
      </c>
      <c r="B13" s="127">
        <v>1000000</v>
      </c>
      <c r="C13" s="13"/>
      <c r="D13" s="93"/>
      <c r="E13" s="19" t="s">
        <v>41</v>
      </c>
      <c r="F13" s="138">
        <f>B13</f>
        <v>1000000</v>
      </c>
      <c r="G13" s="137"/>
    </row>
    <row r="14" spans="1:7" s="94" customFormat="1">
      <c r="A14" s="10" t="s">
        <v>23</v>
      </c>
      <c r="B14" s="128">
        <v>1.4999999999999999E-2</v>
      </c>
      <c r="C14" s="93"/>
      <c r="D14" s="93"/>
      <c r="E14" s="19" t="s">
        <v>9</v>
      </c>
      <c r="F14" s="139">
        <f>F13*B14</f>
        <v>15000</v>
      </c>
      <c r="G14" s="139"/>
    </row>
    <row r="15" spans="1:7" s="94" customFormat="1">
      <c r="A15" s="10" t="s">
        <v>62</v>
      </c>
      <c r="B15" s="128">
        <v>1.4999999999999999E-2</v>
      </c>
      <c r="C15" s="93"/>
      <c r="D15" s="93"/>
      <c r="E15" s="19" t="s">
        <v>63</v>
      </c>
      <c r="F15" s="139">
        <f>F14*B15</f>
        <v>225</v>
      </c>
      <c r="G15" s="139"/>
    </row>
    <row r="16" spans="1:7" s="94" customFormat="1">
      <c r="A16" s="10" t="s">
        <v>42</v>
      </c>
      <c r="B16" s="129">
        <v>0.01</v>
      </c>
      <c r="C16" s="93"/>
      <c r="D16" s="93"/>
      <c r="E16" s="19" t="s">
        <v>34</v>
      </c>
      <c r="F16" s="146">
        <f>F14*B16</f>
        <v>150</v>
      </c>
      <c r="G16" s="146"/>
    </row>
    <row r="17" spans="1:7" s="94" customFormat="1">
      <c r="A17"/>
      <c r="B17" s="8"/>
      <c r="C17" s="93"/>
      <c r="D17" s="93"/>
      <c r="E17"/>
      <c r="F17" s="143"/>
      <c r="G17" s="144"/>
    </row>
    <row r="18" spans="1:7" s="94" customFormat="1">
      <c r="A18" s="10" t="s">
        <v>25</v>
      </c>
      <c r="B18" s="4"/>
      <c r="C18" s="93"/>
      <c r="D18" s="93"/>
      <c r="E18" s="10" t="s">
        <v>25</v>
      </c>
      <c r="G18" s="144"/>
    </row>
    <row r="19" spans="1:7">
      <c r="A19" s="10" t="s">
        <v>26</v>
      </c>
      <c r="B19" s="127">
        <v>1000000</v>
      </c>
      <c r="E19" s="10" t="s">
        <v>26</v>
      </c>
      <c r="F19" s="138">
        <f>B19</f>
        <v>1000000</v>
      </c>
      <c r="G19" s="137"/>
    </row>
    <row r="20" spans="1:7">
      <c r="A20" s="10" t="s">
        <v>23</v>
      </c>
      <c r="B20" s="157">
        <v>0.05</v>
      </c>
      <c r="C20" s="1"/>
      <c r="D20" s="1"/>
      <c r="E20" s="10" t="s">
        <v>9</v>
      </c>
      <c r="F20" s="139">
        <f>F19*B20</f>
        <v>50000</v>
      </c>
      <c r="G20" s="139"/>
    </row>
    <row r="21" spans="1:7">
      <c r="A21" s="10" t="s">
        <v>62</v>
      </c>
      <c r="B21" s="128">
        <v>0.02</v>
      </c>
      <c r="C21" s="2"/>
      <c r="D21" s="2"/>
      <c r="E21" s="19" t="s">
        <v>63</v>
      </c>
      <c r="F21" s="139">
        <f>F20*B21</f>
        <v>1000</v>
      </c>
      <c r="G21" s="139"/>
    </row>
    <row r="22" spans="1:7">
      <c r="A22" s="10" t="s">
        <v>35</v>
      </c>
      <c r="B22" s="129">
        <v>0.01</v>
      </c>
      <c r="C22" s="2"/>
      <c r="D22" s="2"/>
      <c r="E22" s="10" t="s">
        <v>34</v>
      </c>
      <c r="F22" s="146">
        <f>F21*B22</f>
        <v>10</v>
      </c>
      <c r="G22" s="146"/>
    </row>
    <row r="23" spans="1:7">
      <c r="A23" s="2"/>
      <c r="B23" s="8"/>
      <c r="C23" s="2"/>
      <c r="D23" s="2"/>
      <c r="E23" s="2"/>
      <c r="F23" s="144"/>
      <c r="G23" s="141"/>
    </row>
    <row r="24" spans="1:7">
      <c r="A24" s="10" t="s">
        <v>58</v>
      </c>
      <c r="B24" s="4"/>
      <c r="C24" s="2"/>
      <c r="D24" s="2"/>
      <c r="E24" s="10" t="s">
        <v>58</v>
      </c>
      <c r="G24" s="141"/>
    </row>
    <row r="25" spans="1:7">
      <c r="A25" s="10" t="s">
        <v>27</v>
      </c>
      <c r="B25" s="127">
        <v>1000000</v>
      </c>
      <c r="C25" s="2"/>
      <c r="D25" s="2"/>
      <c r="E25" s="10" t="s">
        <v>30</v>
      </c>
      <c r="F25" s="138">
        <f>B25</f>
        <v>1000000</v>
      </c>
      <c r="G25" s="141"/>
    </row>
    <row r="26" spans="1:7">
      <c r="A26" s="10" t="s">
        <v>23</v>
      </c>
      <c r="B26" s="157">
        <v>0.02</v>
      </c>
      <c r="C26" s="2"/>
      <c r="D26" s="2"/>
      <c r="E26" s="10" t="s">
        <v>9</v>
      </c>
      <c r="F26" s="139">
        <f>F25*B26</f>
        <v>20000</v>
      </c>
      <c r="G26" s="140"/>
    </row>
    <row r="27" spans="1:7" ht="15.75">
      <c r="A27" s="10" t="s">
        <v>62</v>
      </c>
      <c r="B27" s="128">
        <v>0.02</v>
      </c>
      <c r="C27" s="1"/>
      <c r="D27" s="1"/>
      <c r="E27" s="19" t="s">
        <v>63</v>
      </c>
      <c r="F27" s="139">
        <f>F26*B27</f>
        <v>400</v>
      </c>
      <c r="G27" s="145"/>
    </row>
    <row r="28" spans="1:7">
      <c r="A28" s="10" t="s">
        <v>34</v>
      </c>
      <c r="B28" s="129">
        <v>0</v>
      </c>
      <c r="C28" s="2"/>
      <c r="D28" s="2"/>
      <c r="E28" s="10" t="s">
        <v>34</v>
      </c>
      <c r="F28" s="146">
        <f>F26*B28</f>
        <v>0</v>
      </c>
      <c r="G28" s="139"/>
    </row>
    <row r="29" spans="1:7">
      <c r="A29" s="10"/>
      <c r="C29" s="2"/>
      <c r="D29" s="2"/>
      <c r="E29" s="10"/>
      <c r="F29" s="146"/>
      <c r="G29" s="139"/>
    </row>
    <row r="30" spans="1:7">
      <c r="A30" s="10" t="s">
        <v>71</v>
      </c>
      <c r="B30" s="4"/>
      <c r="C30" s="2"/>
      <c r="D30" s="2"/>
      <c r="E30" s="10" t="s">
        <v>71</v>
      </c>
      <c r="G30" s="141"/>
    </row>
    <row r="31" spans="1:7">
      <c r="A31" s="10" t="s">
        <v>27</v>
      </c>
      <c r="B31" s="127">
        <v>1000000</v>
      </c>
      <c r="C31" s="2"/>
      <c r="D31" s="2"/>
      <c r="E31" s="10" t="s">
        <v>72</v>
      </c>
      <c r="F31" s="138">
        <f>B31</f>
        <v>1000000</v>
      </c>
      <c r="G31" s="141"/>
    </row>
    <row r="32" spans="1:7">
      <c r="A32" s="10" t="s">
        <v>23</v>
      </c>
      <c r="B32" s="157">
        <v>1</v>
      </c>
      <c r="C32" s="2"/>
      <c r="D32" s="2"/>
      <c r="E32" s="10" t="s">
        <v>9</v>
      </c>
      <c r="F32" s="139">
        <f>F31*B32</f>
        <v>1000000</v>
      </c>
      <c r="G32" s="140"/>
    </row>
    <row r="33" spans="1:7" ht="15.75">
      <c r="A33" s="10" t="s">
        <v>62</v>
      </c>
      <c r="B33" s="128">
        <v>0.02</v>
      </c>
      <c r="C33" s="1"/>
      <c r="D33" s="1"/>
      <c r="E33" s="19" t="s">
        <v>63</v>
      </c>
      <c r="F33" s="139">
        <f>F32*B33</f>
        <v>20000</v>
      </c>
      <c r="G33" s="145"/>
    </row>
    <row r="34" spans="1:7">
      <c r="A34" s="10" t="s">
        <v>34</v>
      </c>
      <c r="B34" s="129">
        <v>0</v>
      </c>
      <c r="C34" s="2"/>
      <c r="D34" s="2"/>
      <c r="E34" s="10" t="s">
        <v>34</v>
      </c>
      <c r="F34" s="146">
        <f>F32*B34</f>
        <v>0</v>
      </c>
      <c r="G34" s="139"/>
    </row>
    <row r="35" spans="1:7">
      <c r="A35" s="10"/>
      <c r="C35" s="2"/>
      <c r="D35" s="2"/>
      <c r="E35" s="10"/>
      <c r="F35" s="146"/>
      <c r="G35" s="139"/>
    </row>
    <row r="36" spans="1:7" ht="15.75">
      <c r="C36" s="2"/>
      <c r="D36" s="2"/>
      <c r="E36" s="72" t="s">
        <v>29</v>
      </c>
      <c r="F36" s="145"/>
    </row>
    <row r="37" spans="1:7">
      <c r="C37" s="2"/>
      <c r="D37" s="2"/>
      <c r="E37" s="19" t="s">
        <v>9</v>
      </c>
      <c r="F37" s="139">
        <f>SUM(F8,F14,F20, F26, F32)</f>
        <v>1085000</v>
      </c>
    </row>
    <row r="38" spans="1:7">
      <c r="E38" s="19" t="s">
        <v>63</v>
      </c>
      <c r="F38" s="139">
        <f>SUM(F9, F15, F21, F27, F33)</f>
        <v>21625</v>
      </c>
    </row>
    <row r="40" spans="1:7">
      <c r="C40" s="6"/>
      <c r="D40" s="6"/>
    </row>
    <row r="41" spans="1:7">
      <c r="C41" s="6"/>
      <c r="D41" s="6"/>
      <c r="E41" s="1"/>
      <c r="F41" s="1"/>
    </row>
    <row r="42" spans="1:7">
      <c r="C42" s="1"/>
      <c r="D42" s="1"/>
      <c r="E42" s="1"/>
      <c r="F42" s="1"/>
    </row>
    <row r="43" spans="1:7">
      <c r="C43" s="1"/>
      <c r="D43" s="1"/>
      <c r="E43" s="1"/>
      <c r="F43" s="1"/>
    </row>
    <row r="44" spans="1:7">
      <c r="C44" s="1"/>
      <c r="D44" s="1"/>
      <c r="E44" s="1"/>
      <c r="F44" s="1"/>
    </row>
    <row r="45" spans="1:7">
      <c r="C45" s="1"/>
      <c r="D45" s="1"/>
      <c r="E45" s="1"/>
      <c r="F45" s="1"/>
    </row>
    <row r="46" spans="1:7">
      <c r="C46" s="1"/>
      <c r="D46" s="1"/>
      <c r="E46" s="1"/>
      <c r="F46" s="1"/>
    </row>
    <row r="47" spans="1:7">
      <c r="C47" s="1"/>
      <c r="D47" s="1"/>
      <c r="E47" s="1"/>
      <c r="F47" s="1"/>
    </row>
    <row r="48" spans="1:7">
      <c r="C48" s="1"/>
      <c r="D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9"/>
  <sheetViews>
    <sheetView workbookViewId="0">
      <selection activeCell="N10" sqref="N10"/>
    </sheetView>
  </sheetViews>
  <sheetFormatPr defaultRowHeight="15"/>
  <cols>
    <col min="1" max="1" width="32.85546875" style="101" customWidth="1"/>
    <col min="2" max="9" width="10.28515625" style="101" customWidth="1"/>
    <col min="10" max="10" width="8.42578125" style="101" customWidth="1"/>
    <col min="11" max="12" width="10.28515625" style="101" customWidth="1"/>
    <col min="13" max="14" width="15.85546875" style="101" customWidth="1"/>
    <col min="15" max="16384" width="9.140625" style="101"/>
  </cols>
  <sheetData>
    <row r="1" spans="1:14" s="122" customFormat="1" ht="15.75">
      <c r="A1" s="122" t="s">
        <v>22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spans="1:14" customFormat="1">
      <c r="A2" s="16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4" customFormat="1" ht="15.75">
      <c r="A3" s="123" t="s">
        <v>59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4"/>
    </row>
    <row r="4" spans="1:14" customFormat="1">
      <c r="A4" s="103"/>
      <c r="B4" s="17" t="s">
        <v>3</v>
      </c>
      <c r="C4" s="17" t="s">
        <v>4</v>
      </c>
      <c r="D4" s="17" t="s">
        <v>5</v>
      </c>
      <c r="E4" s="17" t="s">
        <v>6</v>
      </c>
      <c r="F4" s="17" t="s">
        <v>3</v>
      </c>
      <c r="G4" s="17" t="s">
        <v>4</v>
      </c>
      <c r="H4" s="17" t="s">
        <v>5</v>
      </c>
      <c r="I4" s="17" t="s">
        <v>6</v>
      </c>
      <c r="J4" s="17"/>
      <c r="K4" s="17" t="s">
        <v>10</v>
      </c>
      <c r="L4" s="106" t="s">
        <v>11</v>
      </c>
    </row>
    <row r="5" spans="1:14" customFormat="1" ht="15.75" thickBot="1">
      <c r="A5" s="124" t="str">
        <f>Traffic!B4</f>
        <v>FlipTab</v>
      </c>
      <c r="B5" s="154">
        <f t="shared" ref="B5:I5" si="0">B16</f>
        <v>14148400</v>
      </c>
      <c r="C5" s="154">
        <f t="shared" si="0"/>
        <v>14148400</v>
      </c>
      <c r="D5" s="154">
        <f t="shared" si="0"/>
        <v>14148400</v>
      </c>
      <c r="E5" s="154">
        <f t="shared" si="0"/>
        <v>14148400</v>
      </c>
      <c r="F5" s="154">
        <f t="shared" si="0"/>
        <v>14148400</v>
      </c>
      <c r="G5" s="154">
        <f t="shared" si="0"/>
        <v>14148400</v>
      </c>
      <c r="H5" s="154">
        <f t="shared" si="0"/>
        <v>14148400</v>
      </c>
      <c r="I5" s="154">
        <f t="shared" si="0"/>
        <v>14148400</v>
      </c>
      <c r="J5" s="105"/>
      <c r="K5" s="154">
        <f t="shared" ref="K5" si="1">SUM(B5:E5)</f>
        <v>56593600</v>
      </c>
      <c r="L5" s="155">
        <f t="shared" ref="L5" si="2">SUM(F5:I5)</f>
        <v>56593600</v>
      </c>
    </row>
    <row r="6" spans="1:14" customFormat="1" ht="15.75" thickTop="1">
      <c r="A6" s="125" t="s">
        <v>59</v>
      </c>
      <c r="B6" s="109">
        <f t="shared" ref="B6:I6" si="3">SUM(B5:B5)</f>
        <v>14148400</v>
      </c>
      <c r="C6" s="109">
        <f t="shared" si="3"/>
        <v>14148400</v>
      </c>
      <c r="D6" s="109">
        <f t="shared" si="3"/>
        <v>14148400</v>
      </c>
      <c r="E6" s="109">
        <f t="shared" si="3"/>
        <v>14148400</v>
      </c>
      <c r="F6" s="109">
        <f t="shared" si="3"/>
        <v>14148400</v>
      </c>
      <c r="G6" s="109">
        <f t="shared" si="3"/>
        <v>14148400</v>
      </c>
      <c r="H6" s="109">
        <f t="shared" si="3"/>
        <v>14148400</v>
      </c>
      <c r="I6" s="109">
        <f t="shared" si="3"/>
        <v>14148400</v>
      </c>
      <c r="J6" s="109"/>
      <c r="K6" s="109">
        <f>SUM(B6:E6)</f>
        <v>56593600</v>
      </c>
      <c r="L6" s="126">
        <f>SUM(F6:I6)</f>
        <v>56593600</v>
      </c>
    </row>
    <row r="7" spans="1:14" customFormat="1">
      <c r="A7" s="19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</row>
    <row r="8" spans="1:14" customFormat="1" ht="15.75">
      <c r="A8" s="123" t="s">
        <v>60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4"/>
    </row>
    <row r="9" spans="1:14" customFormat="1">
      <c r="A9" s="103"/>
      <c r="B9" s="17" t="s">
        <v>3</v>
      </c>
      <c r="C9" s="17" t="s">
        <v>4</v>
      </c>
      <c r="D9" s="17" t="s">
        <v>5</v>
      </c>
      <c r="E9" s="17" t="s">
        <v>6</v>
      </c>
      <c r="F9" s="17" t="s">
        <v>3</v>
      </c>
      <c r="G9" s="17" t="s">
        <v>4</v>
      </c>
      <c r="H9" s="17" t="s">
        <v>5</v>
      </c>
      <c r="I9" s="17" t="s">
        <v>6</v>
      </c>
      <c r="J9" s="17"/>
      <c r="K9" s="17"/>
      <c r="L9" s="106"/>
    </row>
    <row r="10" spans="1:14" customFormat="1" ht="15.75" thickBot="1">
      <c r="A10" s="124" t="str">
        <f>Traffic!B4</f>
        <v>FlipTab</v>
      </c>
      <c r="B10" s="154">
        <f t="shared" ref="B10:I10" si="4">B6*B15</f>
        <v>141484</v>
      </c>
      <c r="C10" s="154">
        <f t="shared" si="4"/>
        <v>155632.4</v>
      </c>
      <c r="D10" s="154">
        <f t="shared" si="4"/>
        <v>169780.80000000002</v>
      </c>
      <c r="E10" s="154">
        <f t="shared" si="4"/>
        <v>183929.19999999998</v>
      </c>
      <c r="F10" s="154">
        <f t="shared" si="4"/>
        <v>198077.6</v>
      </c>
      <c r="G10" s="154">
        <f t="shared" si="4"/>
        <v>226374.39999999999</v>
      </c>
      <c r="H10" s="154">
        <f t="shared" si="4"/>
        <v>254671.19999999998</v>
      </c>
      <c r="I10" s="154">
        <f t="shared" si="4"/>
        <v>282968</v>
      </c>
      <c r="J10" s="105"/>
      <c r="K10" s="154">
        <f>SUM(B10:E10)</f>
        <v>650826.4</v>
      </c>
      <c r="L10" s="155">
        <f>SUM(F10:I10)</f>
        <v>962091.2</v>
      </c>
    </row>
    <row r="11" spans="1:14" customFormat="1" ht="15.75" thickTop="1">
      <c r="A11" s="125" t="s">
        <v>61</v>
      </c>
      <c r="B11" s="109">
        <f t="shared" ref="B11:I11" si="5">SUM(B10)</f>
        <v>141484</v>
      </c>
      <c r="C11" s="109">
        <f t="shared" si="5"/>
        <v>155632.4</v>
      </c>
      <c r="D11" s="109">
        <f t="shared" si="5"/>
        <v>169780.80000000002</v>
      </c>
      <c r="E11" s="109">
        <f t="shared" si="5"/>
        <v>183929.19999999998</v>
      </c>
      <c r="F11" s="109">
        <f t="shared" si="5"/>
        <v>198077.6</v>
      </c>
      <c r="G11" s="109">
        <f t="shared" si="5"/>
        <v>226374.39999999999</v>
      </c>
      <c r="H11" s="109">
        <f t="shared" si="5"/>
        <v>254671.19999999998</v>
      </c>
      <c r="I11" s="109">
        <f t="shared" si="5"/>
        <v>282968</v>
      </c>
      <c r="J11" s="109"/>
      <c r="K11" s="109">
        <f t="shared" ref="K11" si="6">SUM(B11:E11)</f>
        <v>650826.4</v>
      </c>
      <c r="L11" s="126">
        <f t="shared" ref="L11" si="7">SUM(F11:I11)</f>
        <v>962091.2</v>
      </c>
    </row>
    <row r="12" spans="1:14" customFormat="1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4" customFormat="1" ht="15.75">
      <c r="A13" s="72" t="s">
        <v>76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1:14" customFormat="1">
      <c r="A14" s="100" t="str">
        <f>A5</f>
        <v>FlipTab</v>
      </c>
      <c r="B14" s="102" t="s">
        <v>3</v>
      </c>
      <c r="C14" s="102" t="s">
        <v>4</v>
      </c>
      <c r="D14" s="102" t="s">
        <v>5</v>
      </c>
      <c r="E14" s="102" t="s">
        <v>6</v>
      </c>
      <c r="F14" s="102" t="s">
        <v>3</v>
      </c>
      <c r="G14" s="102" t="s">
        <v>4</v>
      </c>
      <c r="H14" s="102" t="s">
        <v>5</v>
      </c>
      <c r="I14" s="102" t="s">
        <v>6</v>
      </c>
      <c r="J14" s="102"/>
      <c r="K14" s="102" t="s">
        <v>10</v>
      </c>
      <c r="L14" s="102" t="s">
        <v>11</v>
      </c>
      <c r="M14" s="107"/>
    </row>
    <row r="15" spans="1:14" customFormat="1">
      <c r="A15" s="103" t="s">
        <v>62</v>
      </c>
      <c r="B15" s="128">
        <v>0.01</v>
      </c>
      <c r="C15" s="128">
        <v>1.0999999999999999E-2</v>
      </c>
      <c r="D15" s="128">
        <v>1.2E-2</v>
      </c>
      <c r="E15" s="128">
        <v>1.2999999999999999E-2</v>
      </c>
      <c r="F15" s="128">
        <v>1.4E-2</v>
      </c>
      <c r="G15" s="128">
        <v>1.6E-2</v>
      </c>
      <c r="H15" s="128">
        <v>1.7999999999999999E-2</v>
      </c>
      <c r="I15" s="128">
        <v>0.02</v>
      </c>
      <c r="J15" s="17"/>
      <c r="K15" s="17"/>
      <c r="L15" s="17"/>
      <c r="M15" s="107"/>
    </row>
    <row r="16" spans="1:14" customFormat="1">
      <c r="A16" s="108" t="s">
        <v>73</v>
      </c>
      <c r="B16" s="109">
        <f>Traffic!F37*Assumptions!B6</f>
        <v>14148400</v>
      </c>
      <c r="C16" s="109">
        <f>Traffic!F37*Assumptions!B6</f>
        <v>14148400</v>
      </c>
      <c r="D16" s="109">
        <f>Traffic!F37*Assumptions!B6</f>
        <v>14148400</v>
      </c>
      <c r="E16" s="109">
        <f>Traffic!F37*Assumptions!B6</f>
        <v>14148400</v>
      </c>
      <c r="F16" s="109">
        <f>Traffic!F37*Assumptions!B6</f>
        <v>14148400</v>
      </c>
      <c r="G16" s="109">
        <f>Traffic!F37*Assumptions!B6</f>
        <v>14148400</v>
      </c>
      <c r="H16" s="109">
        <f>Traffic!F37*Assumptions!B6</f>
        <v>14148400</v>
      </c>
      <c r="I16" s="109">
        <f>Traffic!F37*Assumptions!B6</f>
        <v>14148400</v>
      </c>
      <c r="J16" s="109"/>
      <c r="K16" s="109">
        <f>SUM(B16:E16)</f>
        <v>56593600</v>
      </c>
      <c r="L16" s="109">
        <f>SUM(F16:I16)</f>
        <v>56593600</v>
      </c>
      <c r="M16" s="107"/>
    </row>
    <row r="17" spans="1:14" customFormat="1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4" customFormat="1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4" customFormat="1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4" customFormat="1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4" customFormat="1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4" customFormat="1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4" customFormat="1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4">
      <c r="A24" s="16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</row>
    <row r="25" spans="1:14">
      <c r="A25" s="16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</row>
    <row r="26" spans="1:14">
      <c r="A26" s="16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</row>
    <row r="27" spans="1:14">
      <c r="A27" s="16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</row>
    <row r="28" spans="1:14">
      <c r="A28" s="16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</row>
    <row r="29" spans="1:14">
      <c r="A29" s="16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</row>
    <row r="30" spans="1:14">
      <c r="A30" s="16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</row>
    <row r="31" spans="1:14">
      <c r="A31" s="16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</row>
    <row r="32" spans="1:14">
      <c r="A32" s="16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</row>
    <row r="33" spans="1:14">
      <c r="A33" s="16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</row>
    <row r="34" spans="1:14">
      <c r="A34" s="16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</row>
    <row r="35" spans="1:14">
      <c r="A35" s="16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</row>
    <row r="36" spans="1:14">
      <c r="A36" s="16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</row>
    <row r="37" spans="1:14">
      <c r="A37" s="16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</row>
    <row r="38" spans="1:14">
      <c r="A38" s="16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</row>
    <row r="39" spans="1:14">
      <c r="A39" s="16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</row>
    <row r="40" spans="1:14">
      <c r="A40" s="16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</row>
    <row r="41" spans="1:14">
      <c r="A41" s="16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</row>
    <row r="42" spans="1:14">
      <c r="A42" s="16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</row>
    <row r="43" spans="1:14">
      <c r="A43" s="16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</row>
    <row r="44" spans="1:14">
      <c r="A44" s="16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</row>
    <row r="45" spans="1:14">
      <c r="A45" s="16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</row>
    <row r="46" spans="1:14">
      <c r="A46" s="16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</row>
    <row r="47" spans="1:14">
      <c r="A47" s="16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</row>
    <row r="48" spans="1:14">
      <c r="A48" s="16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</row>
    <row r="49" spans="1:14">
      <c r="A49" s="16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</row>
    <row r="50" spans="1:14">
      <c r="A50" s="16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</row>
    <row r="51" spans="1:14">
      <c r="A51" s="16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</row>
    <row r="52" spans="1:14">
      <c r="A52" s="16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</row>
    <row r="53" spans="1:14">
      <c r="A53" s="16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</row>
    <row r="54" spans="1:14">
      <c r="A54" s="16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</row>
    <row r="55" spans="1:14">
      <c r="A55" s="16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</row>
    <row r="56" spans="1:14">
      <c r="A56" s="16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</row>
    <row r="57" spans="1:14">
      <c r="A57" s="16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</row>
    <row r="58" spans="1:14">
      <c r="A58" s="16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</row>
    <row r="59" spans="1:14">
      <c r="A59" s="16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</row>
    <row r="60" spans="1:14">
      <c r="A60" s="16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</row>
    <row r="61" spans="1:14">
      <c r="A61" s="16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</row>
    <row r="62" spans="1:14">
      <c r="A62" s="16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</row>
    <row r="63" spans="1:14">
      <c r="A63" s="16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</row>
    <row r="64" spans="1:14">
      <c r="A64" s="16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</row>
    <row r="65" spans="1:14">
      <c r="A65" s="16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</row>
    <row r="66" spans="1:14">
      <c r="A66" s="16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</row>
    <row r="67" spans="1:14">
      <c r="A67" s="16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</row>
    <row r="68" spans="1:14">
      <c r="A68" s="16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</row>
    <row r="69" spans="1:14">
      <c r="A69" s="16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</row>
    <row r="70" spans="1:14">
      <c r="A70" s="16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</row>
    <row r="71" spans="1:14">
      <c r="A71" s="16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</row>
    <row r="72" spans="1:14">
      <c r="A72" s="16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</row>
    <row r="73" spans="1:14">
      <c r="A73" s="16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</row>
    <row r="74" spans="1:14">
      <c r="A74" s="16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</row>
    <row r="75" spans="1:14">
      <c r="A75" s="16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</row>
    <row r="76" spans="1:14">
      <c r="A76" s="16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</row>
    <row r="77" spans="1:14">
      <c r="A77" s="16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</row>
    <row r="78" spans="1:14">
      <c r="A78" s="16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</row>
    <row r="79" spans="1:14">
      <c r="A79" s="16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</row>
    <row r="80" spans="1:14">
      <c r="A80" s="16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</row>
    <row r="81" spans="2:14"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</row>
    <row r="82" spans="2:14"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</row>
    <row r="83" spans="2:14"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</row>
    <row r="84" spans="2:14"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</row>
    <row r="85" spans="2:14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</row>
    <row r="86" spans="2:14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</row>
    <row r="87" spans="2:14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</row>
    <row r="88" spans="2:14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</row>
    <row r="89" spans="2:14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</row>
    <row r="90" spans="2:14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</row>
    <row r="91" spans="2:14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</row>
    <row r="92" spans="2:14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</row>
    <row r="93" spans="2:14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</row>
    <row r="94" spans="2:14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</row>
    <row r="95" spans="2:14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</row>
    <row r="96" spans="2:14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</row>
    <row r="97" spans="2:14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</row>
    <row r="98" spans="2:14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</row>
    <row r="99" spans="2:14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</row>
    <row r="100" spans="2:14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</row>
    <row r="101" spans="2:14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</row>
    <row r="102" spans="2:14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</row>
    <row r="103" spans="2:14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</row>
    <row r="104" spans="2:14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</row>
    <row r="105" spans="2:14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</row>
    <row r="106" spans="2:14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</row>
    <row r="107" spans="2:14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</row>
    <row r="108" spans="2:14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</row>
    <row r="109" spans="2:14"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</row>
    <row r="110" spans="2:14"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</row>
    <row r="111" spans="2:14"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</row>
    <row r="112" spans="2:14"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</row>
    <row r="113" spans="2:14"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</row>
    <row r="114" spans="2:14"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</row>
    <row r="115" spans="2:14"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</row>
    <row r="116" spans="2:14"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</row>
    <row r="117" spans="2:14"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</row>
    <row r="118" spans="2:14"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</row>
    <row r="119" spans="2:14"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</row>
    <row r="120" spans="2:14"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</row>
    <row r="121" spans="2:14"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</row>
    <row r="122" spans="2:14"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</row>
    <row r="123" spans="2:14"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</row>
    <row r="124" spans="2:14"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</row>
    <row r="125" spans="2:14"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</row>
    <row r="126" spans="2:14"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</row>
    <row r="127" spans="2:14"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</row>
    <row r="128" spans="2:14"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</row>
    <row r="129" spans="2:14"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</row>
    <row r="130" spans="2:14"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</row>
    <row r="131" spans="2:14"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</row>
    <row r="132" spans="2:14"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</row>
    <row r="133" spans="2:14"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</row>
    <row r="134" spans="2:14"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</row>
    <row r="135" spans="2:14"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</row>
    <row r="136" spans="2:14"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</row>
    <row r="137" spans="2:14"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</row>
    <row r="138" spans="2:14"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</row>
    <row r="139" spans="2:14"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</row>
    <row r="140" spans="2:14"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</row>
    <row r="141" spans="2:14"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</row>
    <row r="142" spans="2:14"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</row>
    <row r="143" spans="2:14"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</row>
    <row r="144" spans="2:14"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</row>
    <row r="145" spans="2:14"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</row>
    <row r="146" spans="2:14"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</row>
    <row r="147" spans="2:14"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</row>
    <row r="148" spans="2:14"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</row>
    <row r="149" spans="2:14"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59"/>
  <sheetViews>
    <sheetView workbookViewId="0">
      <selection activeCell="H14" sqref="H14"/>
    </sheetView>
  </sheetViews>
  <sheetFormatPr defaultRowHeight="15"/>
  <cols>
    <col min="1" max="1" width="38.42578125" customWidth="1"/>
    <col min="2" max="2" width="13.140625" customWidth="1"/>
    <col min="3" max="3" width="13" customWidth="1"/>
    <col min="4" max="4" width="11.28515625" customWidth="1"/>
    <col min="5" max="5" width="10.85546875" customWidth="1"/>
    <col min="6" max="6" width="11" customWidth="1"/>
    <col min="7" max="8" width="10.7109375" customWidth="1"/>
    <col min="9" max="9" width="10.85546875" customWidth="1"/>
    <col min="11" max="11" width="12.5703125" customWidth="1"/>
    <col min="12" max="12" width="11.85546875" customWidth="1"/>
  </cols>
  <sheetData>
    <row r="1" spans="1:20" ht="15.75">
      <c r="A1" s="36" t="s">
        <v>45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</row>
    <row r="2" spans="1:20">
      <c r="A2" s="156" t="s">
        <v>69</v>
      </c>
      <c r="B2" s="158">
        <f>Assumptions!B8</f>
        <v>1.5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>
      <c r="A3" s="33" t="s">
        <v>2</v>
      </c>
      <c r="B3" s="34" t="s">
        <v>3</v>
      </c>
      <c r="C3" s="34" t="s">
        <v>4</v>
      </c>
      <c r="D3" s="34" t="s">
        <v>5</v>
      </c>
      <c r="E3" s="34" t="s">
        <v>6</v>
      </c>
      <c r="F3" s="34" t="s">
        <v>3</v>
      </c>
      <c r="G3" s="34" t="s">
        <v>4</v>
      </c>
      <c r="H3" s="34" t="s">
        <v>5</v>
      </c>
      <c r="I3" s="34" t="s">
        <v>6</v>
      </c>
      <c r="J3" s="34"/>
      <c r="K3" s="35" t="s">
        <v>10</v>
      </c>
      <c r="L3" s="35" t="s">
        <v>11</v>
      </c>
      <c r="M3" s="30"/>
      <c r="N3" s="30"/>
      <c r="O3" s="30"/>
      <c r="P3" s="30"/>
      <c r="Q3" s="30"/>
      <c r="R3" s="30"/>
      <c r="S3" s="30"/>
      <c r="T3" s="30"/>
    </row>
    <row r="4" spans="1:20">
      <c r="A4" s="78" t="s">
        <v>77</v>
      </c>
      <c r="B4" s="39">
        <f>Conversions!B11</f>
        <v>141484</v>
      </c>
      <c r="C4" s="39">
        <f>Conversions!C11</f>
        <v>155632.4</v>
      </c>
      <c r="D4" s="39">
        <f>Conversions!D11</f>
        <v>169780.80000000002</v>
      </c>
      <c r="E4" s="39">
        <f>Conversions!E11</f>
        <v>183929.19999999998</v>
      </c>
      <c r="F4" s="39">
        <f>Conversions!F11</f>
        <v>198077.6</v>
      </c>
      <c r="G4" s="39">
        <f>Conversions!G11</f>
        <v>226374.39999999999</v>
      </c>
      <c r="H4" s="39">
        <f>Conversions!H11</f>
        <v>254671.19999999998</v>
      </c>
      <c r="I4" s="39">
        <f>Conversions!I11</f>
        <v>282968</v>
      </c>
      <c r="J4" s="39"/>
      <c r="K4" s="39"/>
      <c r="L4" s="39"/>
    </row>
    <row r="5" spans="1:20">
      <c r="A5" s="31" t="s">
        <v>45</v>
      </c>
    </row>
    <row r="6" spans="1:20" ht="15.75" thickBot="1">
      <c r="A6" s="99" t="s">
        <v>66</v>
      </c>
      <c r="B6" s="79">
        <f>Conversions!B11*B2</f>
        <v>212226</v>
      </c>
      <c r="C6" s="79">
        <f>Conversions!C11*B2</f>
        <v>233448.59999999998</v>
      </c>
      <c r="D6" s="79">
        <f>Conversions!D11*B2</f>
        <v>254671.2</v>
      </c>
      <c r="E6" s="79">
        <f>Conversions!E11*B2</f>
        <v>275893.8</v>
      </c>
      <c r="F6" s="79">
        <f>Conversions!F11*B2</f>
        <v>297116.40000000002</v>
      </c>
      <c r="G6" s="79">
        <f>Conversions!G11*B2</f>
        <v>339561.6</v>
      </c>
      <c r="H6" s="79">
        <f>Conversions!H11*B2</f>
        <v>382006.8</v>
      </c>
      <c r="I6" s="79">
        <f>Conversions!I11*B2</f>
        <v>424452</v>
      </c>
      <c r="J6" s="80"/>
      <c r="K6" s="79">
        <f>SUM(B6:E6)</f>
        <v>976239.60000000009</v>
      </c>
      <c r="L6" s="79">
        <f>SUM(F6:I6)</f>
        <v>1443136.8</v>
      </c>
    </row>
    <row r="7" spans="1:20" ht="15.75" thickTop="1">
      <c r="A7" s="99" t="s">
        <v>55</v>
      </c>
      <c r="B7" s="39">
        <f>SUM(B6:B6)</f>
        <v>212226</v>
      </c>
      <c r="C7" s="39">
        <f t="shared" ref="C7:I7" si="0">SUM(C6:C6)</f>
        <v>233448.59999999998</v>
      </c>
      <c r="D7" s="39">
        <f t="shared" si="0"/>
        <v>254671.2</v>
      </c>
      <c r="E7" s="39">
        <f t="shared" si="0"/>
        <v>275893.8</v>
      </c>
      <c r="F7" s="39">
        <f t="shared" si="0"/>
        <v>297116.40000000002</v>
      </c>
      <c r="G7" s="39">
        <f t="shared" si="0"/>
        <v>339561.6</v>
      </c>
      <c r="H7" s="39">
        <f t="shared" si="0"/>
        <v>382006.8</v>
      </c>
      <c r="I7" s="39">
        <f t="shared" si="0"/>
        <v>424452</v>
      </c>
      <c r="J7" s="39"/>
      <c r="K7" s="39">
        <f>SUM(K6:K6)</f>
        <v>976239.60000000009</v>
      </c>
      <c r="L7" s="39">
        <f>SUM(L6:L6)</f>
        <v>1443136.8</v>
      </c>
    </row>
    <row r="9" spans="1:20" ht="15.75">
      <c r="A9" s="36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</row>
    <row r="10" spans="1:20" ht="15.75">
      <c r="A10" s="36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</row>
    <row r="11" spans="1:20" ht="15.75">
      <c r="A11" s="36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</row>
    <row r="12" spans="1:20" ht="15.75">
      <c r="A12" s="36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</row>
    <row r="13" spans="1:20" ht="15.75">
      <c r="A13" s="36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</row>
    <row r="14" spans="1:20" ht="15.75">
      <c r="A14" s="36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</row>
    <row r="15" spans="1:20" ht="15.75">
      <c r="A15" s="36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</row>
    <row r="16" spans="1:20">
      <c r="A16" s="33"/>
      <c r="B16" s="37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</row>
    <row r="17" spans="4:20"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</row>
    <row r="18" spans="4:20"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</row>
    <row r="19" spans="4:20"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</row>
    <row r="20" spans="4:20"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</row>
    <row r="21" spans="4:20"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</row>
    <row r="22" spans="4:20">
      <c r="D22" s="30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</row>
    <row r="23" spans="4:20">
      <c r="D23" s="30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</row>
    <row r="24" spans="4:20">
      <c r="D24" s="30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</row>
    <row r="25" spans="4:20"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</row>
    <row r="26" spans="4:20"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</row>
    <row r="27" spans="4:20"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</row>
    <row r="28" spans="4:20"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</row>
    <row r="29" spans="4:20"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</row>
    <row r="30" spans="4:20"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</row>
    <row r="31" spans="4:20"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</row>
    <row r="32" spans="4:20"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</row>
    <row r="33" spans="4:20"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</row>
    <row r="34" spans="4:20"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</row>
    <row r="35" spans="4:20"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</row>
    <row r="36" spans="4:20"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</row>
    <row r="37" spans="4:20"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</row>
    <row r="38" spans="4:20"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</row>
    <row r="39" spans="4:20"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</row>
    <row r="40" spans="4:20"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</row>
    <row r="41" spans="4:20"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</row>
    <row r="42" spans="4:20"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</row>
    <row r="43" spans="4:20"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</row>
    <row r="44" spans="4:20"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</row>
    <row r="45" spans="4:20"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</row>
    <row r="46" spans="4:20"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</row>
    <row r="47" spans="4:20"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</row>
    <row r="48" spans="4:20"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</row>
    <row r="49" spans="4:20"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</row>
    <row r="50" spans="4:20"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</row>
    <row r="51" spans="4:20"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</row>
    <row r="52" spans="4:20"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</row>
    <row r="53" spans="4:20"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</row>
    <row r="54" spans="4:20"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</row>
    <row r="55" spans="4:20"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</row>
    <row r="56" spans="4:20"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</row>
    <row r="68" spans="4:20">
      <c r="D68" s="38"/>
      <c r="E68" s="32"/>
      <c r="F68" s="32"/>
      <c r="G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</row>
    <row r="69" spans="4:20">
      <c r="D69" s="38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</row>
    <row r="70" spans="4:20">
      <c r="D70" s="38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</row>
    <row r="71" spans="4:20">
      <c r="D71" s="38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</row>
    <row r="72" spans="4:20">
      <c r="D72" s="38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</row>
    <row r="73" spans="4:20">
      <c r="D73" s="38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</row>
    <row r="74" spans="4:20">
      <c r="D74" s="38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</row>
    <row r="75" spans="4:20">
      <c r="D75" s="38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</row>
    <row r="76" spans="4:20">
      <c r="D76" s="38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</row>
    <row r="77" spans="4:20">
      <c r="D77" s="38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</row>
    <row r="78" spans="4:20">
      <c r="D78" s="38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</row>
    <row r="79" spans="4:20">
      <c r="D79" s="38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</row>
    <row r="80" spans="4:20">
      <c r="D80" s="38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</row>
    <row r="81" spans="4:20">
      <c r="D81" s="38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</row>
    <row r="82" spans="4:20">
      <c r="D82" s="38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</row>
    <row r="83" spans="4:20">
      <c r="D83" s="38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</row>
    <row r="84" spans="4:20">
      <c r="D84" s="38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</row>
    <row r="85" spans="4:20">
      <c r="D85" s="38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</row>
    <row r="86" spans="4:20">
      <c r="D86" s="38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</row>
    <row r="87" spans="4:20">
      <c r="D87" s="38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</row>
    <row r="88" spans="4:20">
      <c r="D88" s="38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</row>
    <row r="89" spans="4:20">
      <c r="D89" s="38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</row>
    <row r="90" spans="4:20">
      <c r="D90" s="38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</row>
    <row r="91" spans="4:20">
      <c r="D91" s="38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</row>
    <row r="92" spans="4:20">
      <c r="D92" s="38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</row>
    <row r="93" spans="4:20">
      <c r="D93" s="38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</row>
    <row r="94" spans="4:20">
      <c r="D94" s="38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</row>
    <row r="95" spans="4:20">
      <c r="D95" s="38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</row>
    <row r="96" spans="4:20">
      <c r="D96" s="38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</row>
    <row r="97" spans="1:20">
      <c r="D97" s="38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</row>
    <row r="98" spans="1:20">
      <c r="D98" s="38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</row>
    <row r="99" spans="1:20">
      <c r="D99" s="38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</row>
    <row r="100" spans="1:20">
      <c r="D100" s="38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</row>
    <row r="101" spans="1:20">
      <c r="D101" s="38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</row>
    <row r="102" spans="1:20">
      <c r="D102" s="38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</row>
    <row r="103" spans="1:20">
      <c r="D103" s="38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</row>
    <row r="104" spans="1:20">
      <c r="H104" s="32"/>
      <c r="I104" s="32"/>
    </row>
    <row r="107" spans="1:20">
      <c r="A107" s="30"/>
      <c r="B107" s="38"/>
      <c r="C107" s="32"/>
      <c r="D107" s="30"/>
      <c r="E107" s="32"/>
      <c r="F107" s="32"/>
      <c r="G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</row>
    <row r="108" spans="1:20">
      <c r="A108" s="33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</row>
    <row r="159" spans="1:1">
      <c r="A159" s="3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2"/>
  <sheetViews>
    <sheetView workbookViewId="0">
      <selection activeCell="K18" sqref="K18"/>
    </sheetView>
  </sheetViews>
  <sheetFormatPr defaultRowHeight="15"/>
  <cols>
    <col min="1" max="1" width="29" customWidth="1"/>
    <col min="2" max="12" width="11.140625" bestFit="1" customWidth="1"/>
  </cols>
  <sheetData>
    <row r="1" spans="1:20" ht="15.75">
      <c r="A1" s="49" t="s">
        <v>15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20">
      <c r="A2" s="1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20">
      <c r="A3" s="90" t="s">
        <v>48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5"/>
      <c r="M3" s="40"/>
      <c r="N3" s="40"/>
      <c r="O3" s="40"/>
      <c r="P3" s="40"/>
      <c r="Q3" s="40"/>
      <c r="R3" s="40"/>
      <c r="S3" s="40"/>
      <c r="T3" s="40"/>
    </row>
    <row r="4" spans="1:20">
      <c r="A4" s="116"/>
      <c r="B4" s="46" t="s">
        <v>3</v>
      </c>
      <c r="C4" s="46" t="s">
        <v>4</v>
      </c>
      <c r="D4" s="46" t="s">
        <v>5</v>
      </c>
      <c r="E4" s="46" t="s">
        <v>6</v>
      </c>
      <c r="F4" s="46" t="s">
        <v>3</v>
      </c>
      <c r="G4" s="46" t="s">
        <v>4</v>
      </c>
      <c r="H4" s="46" t="s">
        <v>5</v>
      </c>
      <c r="I4" s="46" t="s">
        <v>6</v>
      </c>
      <c r="J4" s="76"/>
      <c r="K4" s="47" t="s">
        <v>10</v>
      </c>
      <c r="L4" s="47" t="s">
        <v>11</v>
      </c>
      <c r="M4" s="118"/>
      <c r="N4" s="40"/>
      <c r="O4" s="40"/>
      <c r="P4" s="40"/>
      <c r="Q4" s="40"/>
      <c r="R4" s="40"/>
      <c r="S4" s="40"/>
      <c r="T4" s="40"/>
    </row>
    <row r="5" spans="1:20">
      <c r="A5" s="86" t="str">
        <f>Traffic!A6</f>
        <v>Paid Search</v>
      </c>
      <c r="B5" s="133">
        <f>Traffic!F8*Traffic!B10</f>
        <v>0</v>
      </c>
      <c r="C5" s="133">
        <f>Traffic!F8*Traffic!B10</f>
        <v>0</v>
      </c>
      <c r="D5" s="133">
        <f>Traffic!F8*Traffic!B10</f>
        <v>0</v>
      </c>
      <c r="E5" s="133">
        <f>Traffic!F8*Traffic!B10</f>
        <v>0</v>
      </c>
      <c r="F5" s="133">
        <f>Traffic!F8*Traffic!B10</f>
        <v>0</v>
      </c>
      <c r="G5" s="133">
        <f>Traffic!F8*Traffic!B10</f>
        <v>0</v>
      </c>
      <c r="H5" s="133">
        <f>Traffic!F8*Traffic!B10</f>
        <v>0</v>
      </c>
      <c r="I5" s="133">
        <f>Traffic!F8*Traffic!B10</f>
        <v>0</v>
      </c>
      <c r="J5" s="75"/>
      <c r="K5" s="133">
        <f t="shared" ref="K5:K8" si="0">SUM(B5:E5)</f>
        <v>0</v>
      </c>
      <c r="L5" s="133">
        <f t="shared" ref="L5:L10" si="1">SUM(F5:I5)</f>
        <v>0</v>
      </c>
      <c r="M5" s="107"/>
    </row>
    <row r="6" spans="1:20">
      <c r="A6" s="117" t="str">
        <f>Traffic!A12</f>
        <v>Natural Search</v>
      </c>
      <c r="B6" s="133">
        <f>Traffic!F14*Traffic!B16</f>
        <v>150</v>
      </c>
      <c r="C6" s="133">
        <f>Traffic!F14*Traffic!B16</f>
        <v>150</v>
      </c>
      <c r="D6" s="133">
        <f>Traffic!F14*Traffic!B16</f>
        <v>150</v>
      </c>
      <c r="E6" s="133">
        <f>Traffic!F14*Traffic!B16</f>
        <v>150</v>
      </c>
      <c r="F6" s="133">
        <f>Traffic!F14*Traffic!B16</f>
        <v>150</v>
      </c>
      <c r="G6" s="133">
        <f>Traffic!F14*Traffic!B16</f>
        <v>150</v>
      </c>
      <c r="H6" s="133">
        <f>Traffic!F14*Traffic!B16</f>
        <v>150</v>
      </c>
      <c r="I6" s="133">
        <f>Traffic!F14*Traffic!B16</f>
        <v>150</v>
      </c>
      <c r="J6" s="75"/>
      <c r="K6" s="133">
        <f t="shared" si="0"/>
        <v>600</v>
      </c>
      <c r="L6" s="133">
        <f t="shared" si="1"/>
        <v>600</v>
      </c>
      <c r="M6" s="107"/>
    </row>
    <row r="7" spans="1:20">
      <c r="A7" s="86" t="str">
        <f>Traffic!A18</f>
        <v>E-mails</v>
      </c>
      <c r="B7" s="133">
        <f>Traffic!F20*Traffic!B22</f>
        <v>500</v>
      </c>
      <c r="C7" s="133">
        <f>Traffic!F20*Traffic!B22</f>
        <v>500</v>
      </c>
      <c r="D7" s="133">
        <f>Traffic!F20*Traffic!B22</f>
        <v>500</v>
      </c>
      <c r="E7" s="133">
        <f>Traffic!F20*Traffic!B22</f>
        <v>500</v>
      </c>
      <c r="F7" s="133">
        <f>Traffic!F20*Traffic!B22</f>
        <v>500</v>
      </c>
      <c r="G7" s="133">
        <f>Traffic!F20*Traffic!B22</f>
        <v>500</v>
      </c>
      <c r="H7" s="133">
        <f>Traffic!F20*Traffic!B22</f>
        <v>500</v>
      </c>
      <c r="I7" s="133">
        <f>Traffic!F20*Traffic!B22</f>
        <v>500</v>
      </c>
      <c r="J7" s="75"/>
      <c r="K7" s="133">
        <f t="shared" si="0"/>
        <v>2000</v>
      </c>
      <c r="L7" s="133">
        <f t="shared" si="1"/>
        <v>2000</v>
      </c>
      <c r="M7" s="107"/>
    </row>
    <row r="8" spans="1:20">
      <c r="A8" s="86" t="str">
        <f>Traffic!A24</f>
        <v>Social Networks</v>
      </c>
      <c r="B8" s="133">
        <f>Traffic!F26*Traffic!B28</f>
        <v>0</v>
      </c>
      <c r="C8" s="133">
        <f>Traffic!F26*Traffic!B28</f>
        <v>0</v>
      </c>
      <c r="D8" s="133">
        <f>Traffic!F26*Traffic!B28</f>
        <v>0</v>
      </c>
      <c r="E8" s="133">
        <f>Traffic!F26*Traffic!B28</f>
        <v>0</v>
      </c>
      <c r="F8" s="133">
        <f>Traffic!F26*Traffic!B28</f>
        <v>0</v>
      </c>
      <c r="G8" s="133">
        <f>Traffic!F26*Traffic!B28</f>
        <v>0</v>
      </c>
      <c r="H8" s="133">
        <f>Traffic!F26*Traffic!B28</f>
        <v>0</v>
      </c>
      <c r="I8" s="133">
        <f>Traffic!F26*Traffic!B28</f>
        <v>0</v>
      </c>
      <c r="J8" s="75"/>
      <c r="K8" s="133">
        <f t="shared" si="0"/>
        <v>0</v>
      </c>
      <c r="L8" s="133">
        <f t="shared" si="1"/>
        <v>0</v>
      </c>
      <c r="M8" s="107"/>
    </row>
    <row r="9" spans="1:20">
      <c r="A9" s="86" t="s">
        <v>71</v>
      </c>
      <c r="B9" s="133">
        <f>Traffic!F32*Traffic!B34</f>
        <v>0</v>
      </c>
      <c r="C9" s="133">
        <f>Traffic!F32*Traffic!B34</f>
        <v>0</v>
      </c>
      <c r="D9" s="133">
        <f>Traffic!F32*Traffic!B34</f>
        <v>0</v>
      </c>
      <c r="E9" s="133">
        <f>Traffic!F32*Traffic!B34</f>
        <v>0</v>
      </c>
      <c r="F9" s="133">
        <f>Traffic!F32*Traffic!B34</f>
        <v>0</v>
      </c>
      <c r="G9" s="133">
        <f>Traffic!F32*Traffic!B34</f>
        <v>0</v>
      </c>
      <c r="H9" s="133">
        <f>Traffic!F32*Traffic!B34</f>
        <v>0</v>
      </c>
      <c r="I9" s="133">
        <f>Traffic!F32*Traffic!B34</f>
        <v>0</v>
      </c>
      <c r="J9" s="75"/>
      <c r="K9" s="133">
        <f>SUM(B9:E9)</f>
        <v>0</v>
      </c>
      <c r="L9" s="133">
        <f>SUM(F9:I9)</f>
        <v>0</v>
      </c>
      <c r="M9" s="107"/>
    </row>
    <row r="10" spans="1:20" s="110" customFormat="1" ht="16.5" customHeight="1">
      <c r="A10" s="112" t="s">
        <v>37</v>
      </c>
      <c r="B10" s="54">
        <f>SUM(B5:B9)</f>
        <v>650</v>
      </c>
      <c r="C10" s="54">
        <f>SUM(C5:C9)</f>
        <v>650</v>
      </c>
      <c r="D10" s="54">
        <f>SUM(D5:D9)</f>
        <v>650</v>
      </c>
      <c r="E10" s="54">
        <f t="shared" ref="E10:I10" si="2">SUM(E5:E9)</f>
        <v>650</v>
      </c>
      <c r="F10" s="54">
        <f t="shared" si="2"/>
        <v>650</v>
      </c>
      <c r="G10" s="54">
        <f t="shared" si="2"/>
        <v>650</v>
      </c>
      <c r="H10" s="54">
        <f t="shared" si="2"/>
        <v>650</v>
      </c>
      <c r="I10" s="54">
        <f t="shared" si="2"/>
        <v>650</v>
      </c>
      <c r="J10" s="81"/>
      <c r="K10" s="54">
        <f>SUM(B10:E10)</f>
        <v>2600</v>
      </c>
      <c r="L10" s="54">
        <f t="shared" si="1"/>
        <v>2600</v>
      </c>
      <c r="M10" s="130"/>
    </row>
    <row r="11" spans="1:20">
      <c r="A11" s="85"/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07"/>
    </row>
    <row r="12" spans="1:20">
      <c r="A12" s="87" t="s">
        <v>15</v>
      </c>
      <c r="B12" s="148">
        <f>SUM(B10)*Assumptions!B6</f>
        <v>8476</v>
      </c>
      <c r="C12" s="148">
        <f>SUM(C10)*Assumptions!B6</f>
        <v>8476</v>
      </c>
      <c r="D12" s="148">
        <f>SUM(D10)*Assumptions!B6</f>
        <v>8476</v>
      </c>
      <c r="E12" s="148">
        <f>SUM(E10)*Assumptions!B6</f>
        <v>8476</v>
      </c>
      <c r="F12" s="148">
        <f>SUM(F10)*Assumptions!B6</f>
        <v>8476</v>
      </c>
      <c r="G12" s="148">
        <f>SUM(G10)*Assumptions!B6</f>
        <v>8476</v>
      </c>
      <c r="H12" s="148">
        <f>SUM(H10)*Assumptions!B6</f>
        <v>8476</v>
      </c>
      <c r="I12" s="148">
        <f>SUM(I10)*Assumptions!B6</f>
        <v>8476</v>
      </c>
      <c r="J12" s="149"/>
      <c r="K12" s="148">
        <f>SUM(B12:E12)</f>
        <v>33904</v>
      </c>
      <c r="L12" s="150">
        <f>SUM(F12:I12)</f>
        <v>33904</v>
      </c>
      <c r="M12" s="40"/>
      <c r="N12" s="40"/>
      <c r="O12" s="40"/>
      <c r="P12" s="40"/>
      <c r="Q12" s="40"/>
      <c r="R12" s="40"/>
      <c r="S12" s="40"/>
      <c r="T12" s="40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69"/>
  <sheetViews>
    <sheetView workbookViewId="0">
      <selection activeCell="A17" sqref="A17"/>
    </sheetView>
  </sheetViews>
  <sheetFormatPr defaultRowHeight="15"/>
  <cols>
    <col min="1" max="1" width="29" customWidth="1"/>
    <col min="2" max="2" width="11.85546875" customWidth="1"/>
    <col min="3" max="3" width="10.7109375" customWidth="1"/>
    <col min="4" max="4" width="10.5703125" customWidth="1"/>
    <col min="5" max="5" width="10.7109375" customWidth="1"/>
    <col min="6" max="6" width="10.5703125" customWidth="1"/>
    <col min="7" max="8" width="11" customWidth="1"/>
    <col min="9" max="9" width="11.85546875" customWidth="1"/>
    <col min="11" max="11" width="12.7109375" customWidth="1"/>
    <col min="12" max="12" width="11.85546875" customWidth="1"/>
  </cols>
  <sheetData>
    <row r="1" spans="1:20" ht="15.75">
      <c r="A1" s="49" t="s">
        <v>47</v>
      </c>
      <c r="B1" s="6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20">
      <c r="A2" s="45"/>
      <c r="B2" s="68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spans="1:20">
      <c r="A3" s="45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</row>
    <row r="4" spans="1:20">
      <c r="A4" s="112" t="s">
        <v>20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76"/>
      <c r="N4" s="40"/>
      <c r="O4" s="40"/>
      <c r="P4" s="40"/>
      <c r="Q4" s="40"/>
      <c r="R4" s="40"/>
      <c r="S4" s="40"/>
      <c r="T4" s="40"/>
    </row>
    <row r="5" spans="1:20">
      <c r="A5" s="116"/>
      <c r="B5" s="46" t="s">
        <v>3</v>
      </c>
      <c r="C5" s="46" t="s">
        <v>4</v>
      </c>
      <c r="D5" s="46" t="s">
        <v>5</v>
      </c>
      <c r="E5" s="46" t="s">
        <v>6</v>
      </c>
      <c r="F5" s="46" t="s">
        <v>3</v>
      </c>
      <c r="G5" s="46" t="s">
        <v>4</v>
      </c>
      <c r="H5" s="46" t="s">
        <v>5</v>
      </c>
      <c r="I5" s="46" t="s">
        <v>6</v>
      </c>
      <c r="J5" s="76"/>
      <c r="K5" s="47" t="s">
        <v>10</v>
      </c>
      <c r="L5" s="47" t="s">
        <v>11</v>
      </c>
      <c r="M5" s="76"/>
      <c r="N5" s="40"/>
      <c r="O5" s="40"/>
      <c r="P5" s="40"/>
      <c r="Q5" s="40"/>
      <c r="R5" s="40"/>
      <c r="S5" s="40"/>
      <c r="T5" s="40"/>
    </row>
    <row r="6" spans="1:20">
      <c r="A6" s="86" t="s">
        <v>21</v>
      </c>
      <c r="B6" s="133">
        <v>2000</v>
      </c>
      <c r="C6" s="133">
        <v>2000</v>
      </c>
      <c r="D6" s="133">
        <v>2000</v>
      </c>
      <c r="E6" s="133">
        <v>2000</v>
      </c>
      <c r="F6" s="133">
        <v>2000</v>
      </c>
      <c r="G6" s="133">
        <v>2000</v>
      </c>
      <c r="H6" s="133">
        <v>2000</v>
      </c>
      <c r="I6" s="133">
        <v>2000</v>
      </c>
      <c r="J6" s="133"/>
      <c r="K6" s="133">
        <f t="shared" ref="K6:K18" si="0">SUM(B6:E6)</f>
        <v>8000</v>
      </c>
      <c r="L6" s="133">
        <f t="shared" ref="L6:L18" si="1">SUM(F6:I6)</f>
        <v>8000</v>
      </c>
      <c r="M6" s="101"/>
    </row>
    <row r="7" spans="1:20">
      <c r="A7" s="86" t="s">
        <v>18</v>
      </c>
      <c r="B7" s="133">
        <v>1000</v>
      </c>
      <c r="C7" s="133">
        <v>1000</v>
      </c>
      <c r="D7" s="133">
        <v>1000</v>
      </c>
      <c r="E7" s="133">
        <v>1000</v>
      </c>
      <c r="F7" s="133">
        <v>1000</v>
      </c>
      <c r="G7" s="133">
        <v>1000</v>
      </c>
      <c r="H7" s="133">
        <v>1000</v>
      </c>
      <c r="I7" s="133">
        <v>1000</v>
      </c>
      <c r="J7" s="133"/>
      <c r="K7" s="133">
        <f t="shared" si="0"/>
        <v>4000</v>
      </c>
      <c r="L7" s="133">
        <f t="shared" si="1"/>
        <v>4000</v>
      </c>
      <c r="M7" s="101"/>
    </row>
    <row r="8" spans="1:20">
      <c r="A8" s="86" t="s">
        <v>32</v>
      </c>
      <c r="B8" s="133">
        <v>0</v>
      </c>
      <c r="C8" s="133">
        <f>B8</f>
        <v>0</v>
      </c>
      <c r="D8" s="133">
        <f>B8</f>
        <v>0</v>
      </c>
      <c r="E8" s="133">
        <f>B8</f>
        <v>0</v>
      </c>
      <c r="F8" s="133">
        <f>B8</f>
        <v>0</v>
      </c>
      <c r="G8" s="133">
        <f>B8</f>
        <v>0</v>
      </c>
      <c r="H8" s="133">
        <f>B8</f>
        <v>0</v>
      </c>
      <c r="I8" s="133">
        <f>B8</f>
        <v>0</v>
      </c>
      <c r="J8" s="133"/>
      <c r="K8" s="133">
        <f t="shared" si="0"/>
        <v>0</v>
      </c>
      <c r="L8" s="133">
        <f t="shared" si="1"/>
        <v>0</v>
      </c>
      <c r="M8" s="101"/>
    </row>
    <row r="9" spans="1:20">
      <c r="A9" s="111" t="s">
        <v>43</v>
      </c>
      <c r="B9" s="133">
        <v>0</v>
      </c>
      <c r="C9" s="133">
        <f>B9</f>
        <v>0</v>
      </c>
      <c r="D9" s="133">
        <f>B9</f>
        <v>0</v>
      </c>
      <c r="E9" s="133">
        <f>B9</f>
        <v>0</v>
      </c>
      <c r="F9" s="133">
        <f>B9</f>
        <v>0</v>
      </c>
      <c r="G9" s="133">
        <f>B9</f>
        <v>0</v>
      </c>
      <c r="H9" s="133">
        <f>B9</f>
        <v>0</v>
      </c>
      <c r="I9" s="133">
        <f>B9</f>
        <v>0</v>
      </c>
      <c r="J9" s="133"/>
      <c r="K9" s="133">
        <f>SUM(B9:E9)</f>
        <v>0</v>
      </c>
      <c r="L9" s="133">
        <f>SUM(F9:I9)</f>
        <v>0</v>
      </c>
      <c r="M9" s="101"/>
    </row>
    <row r="10" spans="1:20">
      <c r="A10" s="86" t="s">
        <v>33</v>
      </c>
      <c r="B10" s="133">
        <v>1500</v>
      </c>
      <c r="C10" s="133">
        <f>B10</f>
        <v>1500</v>
      </c>
      <c r="D10" s="133">
        <f t="shared" ref="D10:I10" si="2">C10</f>
        <v>1500</v>
      </c>
      <c r="E10" s="133">
        <f t="shared" si="2"/>
        <v>1500</v>
      </c>
      <c r="F10" s="133">
        <f t="shared" si="2"/>
        <v>1500</v>
      </c>
      <c r="G10" s="133">
        <f t="shared" si="2"/>
        <v>1500</v>
      </c>
      <c r="H10" s="133">
        <f t="shared" si="2"/>
        <v>1500</v>
      </c>
      <c r="I10" s="133">
        <f t="shared" si="2"/>
        <v>1500</v>
      </c>
      <c r="J10" s="133"/>
      <c r="K10" s="133">
        <f t="shared" si="0"/>
        <v>6000</v>
      </c>
      <c r="L10" s="133">
        <f t="shared" si="1"/>
        <v>6000</v>
      </c>
      <c r="M10" s="101"/>
    </row>
    <row r="11" spans="1:20">
      <c r="A11" s="86" t="s">
        <v>19</v>
      </c>
      <c r="B11" s="133">
        <v>3000</v>
      </c>
      <c r="C11" s="133">
        <v>3000</v>
      </c>
      <c r="D11" s="133">
        <v>3000</v>
      </c>
      <c r="E11" s="133">
        <v>3000</v>
      </c>
      <c r="F11" s="133">
        <v>3000</v>
      </c>
      <c r="G11" s="133">
        <v>3000</v>
      </c>
      <c r="H11" s="133">
        <v>3000</v>
      </c>
      <c r="I11" s="133">
        <v>3000</v>
      </c>
      <c r="J11" s="133"/>
      <c r="K11" s="133">
        <f t="shared" si="0"/>
        <v>12000</v>
      </c>
      <c r="L11" s="133">
        <f t="shared" si="1"/>
        <v>12000</v>
      </c>
      <c r="M11" s="101"/>
    </row>
    <row r="12" spans="1:20">
      <c r="A12" s="86" t="s">
        <v>44</v>
      </c>
      <c r="B12" s="133">
        <v>10000</v>
      </c>
      <c r="C12" s="133">
        <v>10000</v>
      </c>
      <c r="D12" s="133">
        <v>10000</v>
      </c>
      <c r="E12" s="133">
        <v>10000</v>
      </c>
      <c r="F12" s="133">
        <v>10000</v>
      </c>
      <c r="G12" s="133">
        <v>10000</v>
      </c>
      <c r="H12" s="133">
        <v>10000</v>
      </c>
      <c r="I12" s="133">
        <v>10000</v>
      </c>
      <c r="J12" s="133"/>
      <c r="K12" s="133">
        <f>SUM(B12:E12)</f>
        <v>40000</v>
      </c>
      <c r="L12" s="133">
        <f>SUM(F12:I12)</f>
        <v>40000</v>
      </c>
      <c r="M12" s="101"/>
    </row>
    <row r="13" spans="1:20">
      <c r="A13" s="111" t="s">
        <v>51</v>
      </c>
      <c r="B13" s="133">
        <v>1000</v>
      </c>
      <c r="C13" s="133">
        <v>1000</v>
      </c>
      <c r="D13" s="133">
        <v>1000</v>
      </c>
      <c r="E13" s="133">
        <v>1000</v>
      </c>
      <c r="F13" s="133">
        <v>1000</v>
      </c>
      <c r="G13" s="133">
        <v>1000</v>
      </c>
      <c r="H13" s="133">
        <v>1000</v>
      </c>
      <c r="I13" s="133">
        <v>1000</v>
      </c>
      <c r="J13" s="133"/>
      <c r="K13" s="133">
        <f>SUM(B13:E13)</f>
        <v>4000</v>
      </c>
      <c r="L13" s="133">
        <f>SUM(F13:I13)</f>
        <v>4000</v>
      </c>
      <c r="M13" s="101"/>
    </row>
    <row r="14" spans="1:20">
      <c r="A14" s="111" t="s">
        <v>52</v>
      </c>
      <c r="B14" s="133">
        <v>500</v>
      </c>
      <c r="C14" s="133">
        <v>500</v>
      </c>
      <c r="D14" s="133">
        <v>500</v>
      </c>
      <c r="E14" s="133">
        <v>500</v>
      </c>
      <c r="F14" s="133">
        <v>500</v>
      </c>
      <c r="G14" s="133">
        <v>500</v>
      </c>
      <c r="H14" s="133">
        <v>500</v>
      </c>
      <c r="I14" s="133">
        <v>500</v>
      </c>
      <c r="J14" s="133"/>
      <c r="K14" s="133">
        <f>SUM(B14:E14)</f>
        <v>2000</v>
      </c>
      <c r="L14" s="133">
        <f>SUM(F14:I14)</f>
        <v>2000</v>
      </c>
      <c r="M14" s="101"/>
    </row>
    <row r="15" spans="1:20">
      <c r="A15" s="111" t="s">
        <v>53</v>
      </c>
      <c r="B15" s="133">
        <v>500</v>
      </c>
      <c r="C15" s="133">
        <v>500</v>
      </c>
      <c r="D15" s="133">
        <v>500</v>
      </c>
      <c r="E15" s="133">
        <v>500</v>
      </c>
      <c r="F15" s="133">
        <v>500</v>
      </c>
      <c r="G15" s="133">
        <v>500</v>
      </c>
      <c r="H15" s="133">
        <v>500</v>
      </c>
      <c r="I15" s="133">
        <v>500</v>
      </c>
      <c r="J15" s="133"/>
      <c r="K15" s="133">
        <f>SUM(B15:E15)</f>
        <v>2000</v>
      </c>
      <c r="L15" s="133">
        <f>SUM(F15:I15)</f>
        <v>2000</v>
      </c>
      <c r="M15" s="101"/>
    </row>
    <row r="16" spans="1:20">
      <c r="A16" s="111" t="s">
        <v>54</v>
      </c>
      <c r="B16" s="133">
        <v>1000</v>
      </c>
      <c r="C16" s="133">
        <v>1000</v>
      </c>
      <c r="D16" s="133">
        <v>1000</v>
      </c>
      <c r="E16" s="133">
        <v>1000</v>
      </c>
      <c r="F16" s="133">
        <v>1000</v>
      </c>
      <c r="G16" s="133">
        <v>1000</v>
      </c>
      <c r="H16" s="133">
        <v>1000</v>
      </c>
      <c r="I16" s="133">
        <v>1000</v>
      </c>
      <c r="J16" s="133"/>
      <c r="K16" s="133">
        <f>SUM(B16:E16)</f>
        <v>4000</v>
      </c>
      <c r="L16" s="133">
        <f>SUM(F16:I16)</f>
        <v>4000</v>
      </c>
      <c r="M16" s="101"/>
    </row>
    <row r="17" spans="1:13" ht="15.75" thickBot="1">
      <c r="A17" s="111" t="s">
        <v>56</v>
      </c>
      <c r="B17" s="136">
        <v>30000</v>
      </c>
      <c r="C17" s="136">
        <f>B17</f>
        <v>30000</v>
      </c>
      <c r="D17" s="136">
        <f>B17</f>
        <v>30000</v>
      </c>
      <c r="E17" s="136">
        <f>B17</f>
        <v>30000</v>
      </c>
      <c r="F17" s="136">
        <f>B17</f>
        <v>30000</v>
      </c>
      <c r="G17" s="136">
        <f>B17</f>
        <v>30000</v>
      </c>
      <c r="H17" s="136">
        <f>B17</f>
        <v>30000</v>
      </c>
      <c r="I17" s="136">
        <f>B17</f>
        <v>30000</v>
      </c>
      <c r="J17" s="133"/>
      <c r="K17" s="136">
        <f t="shared" si="0"/>
        <v>120000</v>
      </c>
      <c r="L17" s="136">
        <f t="shared" si="1"/>
        <v>120000</v>
      </c>
      <c r="M17" s="101"/>
    </row>
    <row r="18" spans="1:13" s="110" customFormat="1" ht="16.5" customHeight="1" thickTop="1">
      <c r="A18" s="112" t="s">
        <v>20</v>
      </c>
      <c r="B18" s="81">
        <f>SUM(B6:B17)</f>
        <v>50500</v>
      </c>
      <c r="C18" s="81">
        <f t="shared" ref="C18:I18" si="3">SUM(C6:C17)</f>
        <v>50500</v>
      </c>
      <c r="D18" s="81">
        <f t="shared" si="3"/>
        <v>50500</v>
      </c>
      <c r="E18" s="81">
        <f t="shared" si="3"/>
        <v>50500</v>
      </c>
      <c r="F18" s="81">
        <f t="shared" si="3"/>
        <v>50500</v>
      </c>
      <c r="G18" s="81">
        <f t="shared" si="3"/>
        <v>50500</v>
      </c>
      <c r="H18" s="81">
        <f t="shared" si="3"/>
        <v>50500</v>
      </c>
      <c r="I18" s="81">
        <f t="shared" si="3"/>
        <v>50500</v>
      </c>
      <c r="J18" s="81"/>
      <c r="K18" s="81">
        <f t="shared" si="0"/>
        <v>202000</v>
      </c>
      <c r="L18" s="81">
        <f t="shared" si="1"/>
        <v>202000</v>
      </c>
      <c r="M18" s="113"/>
    </row>
    <row r="19" spans="1:13">
      <c r="A19" s="86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101"/>
    </row>
    <row r="20" spans="1:13">
      <c r="A20" s="45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101"/>
    </row>
    <row r="21" spans="1:13">
      <c r="A21" s="45"/>
      <c r="B21" s="77"/>
      <c r="C21" s="77"/>
      <c r="D21" s="77"/>
      <c r="E21" s="77"/>
      <c r="F21" s="77"/>
      <c r="G21" s="77"/>
      <c r="H21" s="77"/>
      <c r="I21" s="77"/>
      <c r="J21" s="98"/>
      <c r="K21" s="77"/>
      <c r="L21" s="77"/>
    </row>
    <row r="22" spans="1:13">
      <c r="A22" s="45"/>
      <c r="B22" s="77"/>
      <c r="C22" s="77"/>
      <c r="D22" s="77"/>
      <c r="E22" s="77"/>
      <c r="F22" s="77"/>
      <c r="G22" s="77"/>
      <c r="H22" s="77"/>
      <c r="I22" s="77"/>
      <c r="J22" s="59"/>
      <c r="K22" s="77"/>
      <c r="L22" s="77"/>
    </row>
    <row r="23" spans="1:13">
      <c r="A23" s="111"/>
      <c r="B23" s="77"/>
      <c r="C23" s="77"/>
      <c r="D23" s="77"/>
      <c r="E23" s="77"/>
      <c r="F23" s="77"/>
      <c r="G23" s="77"/>
      <c r="H23" s="77"/>
      <c r="I23" s="77"/>
      <c r="J23" s="59"/>
      <c r="K23" s="77"/>
      <c r="L23" s="77"/>
    </row>
    <row r="24" spans="1:13">
      <c r="A24" s="111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1:13">
      <c r="A25" s="45"/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</row>
    <row r="26" spans="1:13">
      <c r="A26" s="45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</row>
    <row r="27" spans="1:13">
      <c r="A27" s="45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</row>
    <row r="28" spans="1:13">
      <c r="A28" s="111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1:13">
      <c r="A29" s="45"/>
      <c r="B29" s="59"/>
      <c r="C29" s="59"/>
      <c r="D29" s="59"/>
      <c r="E29" s="59"/>
      <c r="F29" s="59"/>
      <c r="G29" s="59"/>
      <c r="H29" s="59"/>
      <c r="I29" s="59"/>
      <c r="J29" s="98"/>
      <c r="K29" s="59"/>
      <c r="L29" s="59"/>
    </row>
    <row r="30" spans="1:13">
      <c r="A30" s="45"/>
      <c r="B30" s="59"/>
      <c r="C30" s="59"/>
      <c r="D30" s="59"/>
      <c r="E30" s="59"/>
      <c r="F30" s="59"/>
      <c r="G30" s="59"/>
      <c r="H30" s="59"/>
      <c r="I30" s="59"/>
      <c r="J30" s="98"/>
      <c r="K30" s="59"/>
      <c r="L30" s="59"/>
    </row>
    <row r="31" spans="1:13">
      <c r="A31" s="45"/>
      <c r="B31" s="77"/>
      <c r="C31" s="77"/>
      <c r="D31" s="77"/>
      <c r="E31" s="77"/>
      <c r="F31" s="77"/>
      <c r="G31" s="77"/>
      <c r="H31" s="77"/>
      <c r="I31" s="77"/>
      <c r="J31" s="98"/>
      <c r="K31" s="77"/>
      <c r="L31" s="77"/>
    </row>
    <row r="32" spans="1:13">
      <c r="A32" s="44"/>
      <c r="B32" s="59"/>
      <c r="C32" s="59"/>
      <c r="D32" s="59"/>
      <c r="E32" s="59"/>
      <c r="F32" s="59"/>
      <c r="G32" s="59"/>
      <c r="H32" s="59"/>
      <c r="I32" s="59"/>
      <c r="J32" s="98"/>
      <c r="K32" s="59"/>
      <c r="L32" s="59"/>
    </row>
    <row r="33" spans="1:12">
      <c r="A33" s="45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</row>
    <row r="34" spans="1:12">
      <c r="A34" s="111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</row>
    <row r="35" spans="1:12">
      <c r="A35" s="111"/>
      <c r="B35" s="59"/>
      <c r="C35" s="59"/>
      <c r="D35" s="59"/>
      <c r="E35" s="59"/>
      <c r="F35" s="59"/>
      <c r="G35" s="59"/>
      <c r="H35" s="59"/>
      <c r="I35" s="59"/>
      <c r="J35" s="98"/>
      <c r="K35" s="59"/>
      <c r="L35" s="59"/>
    </row>
    <row r="36" spans="1:12">
      <c r="A36" s="45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</row>
    <row r="37" spans="1:12">
      <c r="A37" s="45"/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</row>
    <row r="38" spans="1:12">
      <c r="A38" s="111"/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</row>
    <row r="39" spans="1:12">
      <c r="A39" s="111"/>
      <c r="B39" s="101"/>
      <c r="C39" s="101"/>
      <c r="D39" s="101"/>
    </row>
    <row r="40" spans="1:12">
      <c r="A40" s="45"/>
      <c r="B40" s="101"/>
      <c r="C40" s="101"/>
      <c r="D40" s="101"/>
    </row>
    <row r="41" spans="1:12">
      <c r="A41" s="111"/>
      <c r="B41" s="101"/>
      <c r="C41" s="101"/>
      <c r="D41" s="101"/>
    </row>
    <row r="42" spans="1:12">
      <c r="A42" s="45"/>
      <c r="B42" s="101"/>
      <c r="C42" s="101"/>
      <c r="D42" s="101"/>
    </row>
    <row r="43" spans="1:12">
      <c r="A43" s="45"/>
      <c r="B43" s="101"/>
      <c r="C43" s="101"/>
      <c r="D43" s="101"/>
    </row>
    <row r="44" spans="1:12">
      <c r="A44" s="101"/>
      <c r="B44" s="101"/>
      <c r="C44" s="101"/>
      <c r="D44" s="101"/>
    </row>
    <row r="45" spans="1:12">
      <c r="A45" s="101"/>
      <c r="B45" s="101"/>
      <c r="C45" s="101"/>
      <c r="D45" s="101"/>
    </row>
    <row r="48" spans="1:12">
      <c r="A48" s="41"/>
    </row>
    <row r="50" spans="1:1">
      <c r="A50" s="41"/>
    </row>
    <row r="52" spans="1:1">
      <c r="A52" s="41"/>
    </row>
    <row r="53" spans="1:1">
      <c r="A53" s="48"/>
    </row>
    <row r="54" spans="1:1">
      <c r="A54" s="48"/>
    </row>
    <row r="55" spans="1:1">
      <c r="A55" s="48"/>
    </row>
    <row r="56" spans="1:1">
      <c r="A56" s="48"/>
    </row>
    <row r="58" spans="1:1">
      <c r="A58" s="41"/>
    </row>
    <row r="69" spans="1:1">
      <c r="A69" s="41"/>
    </row>
  </sheetData>
  <pageMargins left="0.7" right="0.7" top="0.75" bottom="0.75" header="0.3" footer="0.3"/>
  <ignoredErrors>
    <ignoredError sqref="K6:L7 K10:L11 L12:L16 K13:K16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0"/>
  <sheetViews>
    <sheetView workbookViewId="0">
      <selection activeCell="K35" sqref="K35"/>
    </sheetView>
  </sheetViews>
  <sheetFormatPr defaultRowHeight="15"/>
  <cols>
    <col min="1" max="1" width="29" customWidth="1"/>
    <col min="2" max="2" width="11.140625" bestFit="1" customWidth="1"/>
    <col min="3" max="4" width="10.140625" bestFit="1" customWidth="1"/>
    <col min="5" max="9" width="9.5703125" bestFit="1" customWidth="1"/>
    <col min="11" max="12" width="10.5703125" bestFit="1" customWidth="1"/>
  </cols>
  <sheetData>
    <row r="1" spans="1:20" ht="15.75">
      <c r="A1" s="49" t="s">
        <v>14</v>
      </c>
      <c r="B1" s="42"/>
      <c r="C1" s="42"/>
      <c r="D1" s="42"/>
      <c r="E1" s="42"/>
      <c r="F1" s="42"/>
      <c r="G1" s="42"/>
      <c r="H1" s="42"/>
      <c r="I1" s="42"/>
      <c r="J1" s="40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>
      <c r="A2" s="45"/>
      <c r="B2" s="51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spans="1:20">
      <c r="A3" s="53" t="s">
        <v>2</v>
      </c>
      <c r="B3" s="46" t="s">
        <v>3</v>
      </c>
      <c r="C3" s="46" t="s">
        <v>4</v>
      </c>
      <c r="D3" s="46" t="s">
        <v>5</v>
      </c>
      <c r="E3" s="46" t="s">
        <v>6</v>
      </c>
      <c r="F3" s="46" t="s">
        <v>3</v>
      </c>
      <c r="G3" s="46" t="s">
        <v>4</v>
      </c>
      <c r="H3" s="46" t="s">
        <v>5</v>
      </c>
      <c r="I3" s="46" t="s">
        <v>6</v>
      </c>
      <c r="J3" s="40"/>
      <c r="K3" s="47" t="s">
        <v>10</v>
      </c>
      <c r="L3" s="47" t="s">
        <v>11</v>
      </c>
      <c r="M3" s="40"/>
      <c r="N3" s="40"/>
      <c r="O3" s="40"/>
      <c r="P3" s="40"/>
      <c r="Q3" s="40"/>
      <c r="R3" s="40"/>
      <c r="S3" s="40"/>
      <c r="T3" s="40"/>
    </row>
    <row r="4" spans="1:20">
      <c r="A4" s="45"/>
      <c r="B4" s="54"/>
      <c r="C4" s="54"/>
      <c r="D4" s="54"/>
      <c r="E4" s="54"/>
      <c r="F4" s="54"/>
      <c r="G4" s="54"/>
      <c r="H4" s="54"/>
      <c r="I4" s="54"/>
      <c r="J4" s="40"/>
      <c r="K4" s="46"/>
      <c r="L4" s="46"/>
      <c r="M4" s="40"/>
      <c r="N4" s="40"/>
      <c r="O4" s="40"/>
      <c r="P4" s="40"/>
      <c r="Q4" s="40"/>
      <c r="R4" s="40"/>
      <c r="S4" s="40"/>
      <c r="T4" s="40"/>
    </row>
    <row r="5" spans="1:20">
      <c r="A5" s="45" t="s">
        <v>15</v>
      </c>
      <c r="B5" s="40"/>
      <c r="C5" s="40"/>
      <c r="D5" s="40"/>
      <c r="E5" s="40"/>
      <c r="F5" s="40"/>
      <c r="G5" s="40"/>
      <c r="H5" s="40"/>
      <c r="I5" s="40"/>
      <c r="J5" s="42"/>
      <c r="K5" s="40"/>
      <c r="L5" s="40"/>
      <c r="M5" s="40"/>
      <c r="N5" s="40"/>
      <c r="O5" s="40"/>
      <c r="P5" s="40"/>
      <c r="Q5" s="40"/>
      <c r="R5" s="40"/>
      <c r="S5" s="40"/>
      <c r="T5" s="40"/>
    </row>
    <row r="6" spans="1:20">
      <c r="A6" s="82" t="s">
        <v>31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4"/>
    </row>
    <row r="7" spans="1:20">
      <c r="A7" s="86" t="s">
        <v>71</v>
      </c>
      <c r="B7" s="133">
        <f>'Cost of Sales'!$B$9</f>
        <v>0</v>
      </c>
      <c r="C7" s="133">
        <f>'Cost of Sales'!$B$9</f>
        <v>0</v>
      </c>
      <c r="D7" s="133">
        <f>'Cost of Sales'!$B$9</f>
        <v>0</v>
      </c>
      <c r="E7" s="133">
        <f>'Cost of Sales'!$B$9</f>
        <v>0</v>
      </c>
      <c r="F7" s="133">
        <f>'Cost of Sales'!$B$9</f>
        <v>0</v>
      </c>
      <c r="G7" s="133">
        <f>'Cost of Sales'!$B$9</f>
        <v>0</v>
      </c>
      <c r="H7" s="133">
        <f>'Cost of Sales'!$B$9</f>
        <v>0</v>
      </c>
      <c r="I7" s="133">
        <f>'Cost of Sales'!$B$9</f>
        <v>0</v>
      </c>
      <c r="J7" s="133"/>
      <c r="K7" s="133">
        <f>'Cost of Sales'!$B$9</f>
        <v>0</v>
      </c>
      <c r="L7" s="133">
        <f>'Cost of Sales'!$B$9</f>
        <v>0</v>
      </c>
      <c r="M7" s="107"/>
    </row>
    <row r="8" spans="1:20">
      <c r="A8" s="86" t="str">
        <f>Traffic!A6</f>
        <v>Paid Search</v>
      </c>
      <c r="B8" s="133">
        <f>'Cost of Sales'!B5</f>
        <v>0</v>
      </c>
      <c r="C8" s="133">
        <f>'Cost of Sales'!C5</f>
        <v>0</v>
      </c>
      <c r="D8" s="133">
        <f>'Cost of Sales'!D5</f>
        <v>0</v>
      </c>
      <c r="E8" s="133">
        <f>'Cost of Sales'!E5</f>
        <v>0</v>
      </c>
      <c r="F8" s="133">
        <f>'Cost of Sales'!F5</f>
        <v>0</v>
      </c>
      <c r="G8" s="133">
        <f>'Cost of Sales'!G5</f>
        <v>0</v>
      </c>
      <c r="H8" s="133">
        <f>'Cost of Sales'!H5</f>
        <v>0</v>
      </c>
      <c r="I8" s="133">
        <f>'Cost of Sales'!I5</f>
        <v>0</v>
      </c>
      <c r="J8" s="75"/>
      <c r="K8" s="133">
        <f t="shared" ref="K8:K12" si="0">SUM(B8:E8)</f>
        <v>0</v>
      </c>
      <c r="L8" s="152">
        <f t="shared" ref="L8:L12" si="1">SUM(F8:I8)</f>
        <v>0</v>
      </c>
      <c r="M8" s="107"/>
    </row>
    <row r="9" spans="1:20">
      <c r="A9" s="117" t="str">
        <f>Traffic!A12</f>
        <v>Natural Search</v>
      </c>
      <c r="B9" s="133">
        <f>'Cost of Sales'!B6</f>
        <v>150</v>
      </c>
      <c r="C9" s="133">
        <f>'Cost of Sales'!C6</f>
        <v>150</v>
      </c>
      <c r="D9" s="133">
        <f>'Cost of Sales'!D6</f>
        <v>150</v>
      </c>
      <c r="E9" s="133">
        <f>'Cost of Sales'!E6</f>
        <v>150</v>
      </c>
      <c r="F9" s="133">
        <f>'Cost of Sales'!F6</f>
        <v>150</v>
      </c>
      <c r="G9" s="133">
        <f>'Cost of Sales'!G6</f>
        <v>150</v>
      </c>
      <c r="H9" s="133">
        <f>'Cost of Sales'!H6</f>
        <v>150</v>
      </c>
      <c r="I9" s="133">
        <f>'Cost of Sales'!I6</f>
        <v>150</v>
      </c>
      <c r="J9" s="75"/>
      <c r="K9" s="133">
        <f t="shared" si="0"/>
        <v>600</v>
      </c>
      <c r="L9" s="152">
        <f t="shared" si="1"/>
        <v>600</v>
      </c>
      <c r="M9" s="107"/>
    </row>
    <row r="10" spans="1:20">
      <c r="A10" s="86" t="str">
        <f>Traffic!A18</f>
        <v>E-mails</v>
      </c>
      <c r="B10" s="133">
        <f>'Cost of Sales'!B7</f>
        <v>500</v>
      </c>
      <c r="C10" s="133">
        <f>'Cost of Sales'!C7</f>
        <v>500</v>
      </c>
      <c r="D10" s="133">
        <f>'Cost of Sales'!D7</f>
        <v>500</v>
      </c>
      <c r="E10" s="133">
        <f>'Cost of Sales'!E7</f>
        <v>500</v>
      </c>
      <c r="F10" s="133">
        <f>'Cost of Sales'!F7</f>
        <v>500</v>
      </c>
      <c r="G10" s="133">
        <f>'Cost of Sales'!G7</f>
        <v>500</v>
      </c>
      <c r="H10" s="133">
        <f>'Cost of Sales'!H7</f>
        <v>500</v>
      </c>
      <c r="I10" s="133">
        <f>'Cost of Sales'!I7</f>
        <v>500</v>
      </c>
      <c r="J10" s="75"/>
      <c r="K10" s="133">
        <f t="shared" si="0"/>
        <v>2000</v>
      </c>
      <c r="L10" s="152">
        <f t="shared" si="1"/>
        <v>2000</v>
      </c>
      <c r="M10" s="107"/>
    </row>
    <row r="11" spans="1:20" ht="15.75" thickBot="1">
      <c r="A11" s="111" t="str">
        <f>Traffic!A24</f>
        <v>Social Networks</v>
      </c>
      <c r="B11" s="136">
        <f>'Cost of Sales'!B8</f>
        <v>0</v>
      </c>
      <c r="C11" s="136">
        <f>'Cost of Sales'!C8</f>
        <v>0</v>
      </c>
      <c r="D11" s="136">
        <f>'Cost of Sales'!D8</f>
        <v>0</v>
      </c>
      <c r="E11" s="136">
        <f>'Cost of Sales'!E8</f>
        <v>0</v>
      </c>
      <c r="F11" s="136">
        <f>'Cost of Sales'!F8</f>
        <v>0</v>
      </c>
      <c r="G11" s="136">
        <f>'Cost of Sales'!G8</f>
        <v>0</v>
      </c>
      <c r="H11" s="136">
        <f>'Cost of Sales'!H8</f>
        <v>0</v>
      </c>
      <c r="I11" s="136">
        <f>'Cost of Sales'!I8</f>
        <v>0</v>
      </c>
      <c r="J11" s="153"/>
      <c r="K11" s="136">
        <f t="shared" si="0"/>
        <v>0</v>
      </c>
      <c r="L11" s="151">
        <f t="shared" si="1"/>
        <v>0</v>
      </c>
      <c r="M11" s="107"/>
    </row>
    <row r="12" spans="1:20" ht="15.75" thickTop="1">
      <c r="A12" s="87" t="s">
        <v>38</v>
      </c>
      <c r="B12" s="131">
        <f>'Cost of Sales'!B10</f>
        <v>650</v>
      </c>
      <c r="C12" s="131">
        <f>'Cost of Sales'!C10</f>
        <v>650</v>
      </c>
      <c r="D12" s="131">
        <f>'Cost of Sales'!D10</f>
        <v>650</v>
      </c>
      <c r="E12" s="131">
        <f>'Cost of Sales'!E10</f>
        <v>650</v>
      </c>
      <c r="F12" s="131">
        <f>'Cost of Sales'!F10</f>
        <v>650</v>
      </c>
      <c r="G12" s="131">
        <f>'Cost of Sales'!G10</f>
        <v>650</v>
      </c>
      <c r="H12" s="131">
        <f>'Cost of Sales'!H10</f>
        <v>650</v>
      </c>
      <c r="I12" s="131">
        <f>'Cost of Sales'!I10</f>
        <v>650</v>
      </c>
      <c r="J12" s="88"/>
      <c r="K12" s="131">
        <f t="shared" si="0"/>
        <v>2600</v>
      </c>
      <c r="L12" s="132">
        <f t="shared" si="1"/>
        <v>2600</v>
      </c>
      <c r="M12" s="107"/>
    </row>
    <row r="13" spans="1:20">
      <c r="A13" s="44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</row>
    <row r="14" spans="1:20">
      <c r="A14" s="45" t="s">
        <v>17</v>
      </c>
      <c r="B14" s="92"/>
      <c r="C14" s="92"/>
      <c r="D14" s="92"/>
      <c r="E14" s="92"/>
      <c r="F14" s="92"/>
      <c r="G14" s="92"/>
      <c r="H14" s="92"/>
      <c r="I14" s="92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</row>
    <row r="15" spans="1:20">
      <c r="A15" s="91" t="str">
        <f>'Operating Costs'!A6</f>
        <v>Sales and Marketing</v>
      </c>
      <c r="B15" s="133">
        <f>'Operating Costs'!B6</f>
        <v>2000</v>
      </c>
      <c r="C15" s="133">
        <f>'Operating Costs'!C6</f>
        <v>2000</v>
      </c>
      <c r="D15" s="133">
        <f>'Operating Costs'!D6</f>
        <v>2000</v>
      </c>
      <c r="E15" s="133">
        <f>'Operating Costs'!E6</f>
        <v>2000</v>
      </c>
      <c r="F15" s="133">
        <f>'Operating Costs'!F6</f>
        <v>2000</v>
      </c>
      <c r="G15" s="133">
        <f>'Operating Costs'!G6</f>
        <v>2000</v>
      </c>
      <c r="H15" s="133">
        <f>'Operating Costs'!H6</f>
        <v>2000</v>
      </c>
      <c r="I15" s="133">
        <f>'Operating Costs'!I6</f>
        <v>2000</v>
      </c>
      <c r="J15" s="134"/>
      <c r="K15" s="135">
        <f t="shared" ref="K15:K23" si="2">SUM(B15:E15)</f>
        <v>8000</v>
      </c>
      <c r="L15" s="135">
        <f t="shared" ref="L15:L23" si="3">SUM(F15:I15)</f>
        <v>8000</v>
      </c>
      <c r="M15" s="118"/>
      <c r="N15" s="40"/>
      <c r="O15" s="40"/>
      <c r="P15" s="40"/>
      <c r="Q15" s="40"/>
      <c r="R15" s="40"/>
      <c r="S15" s="40"/>
      <c r="T15" s="40"/>
    </row>
    <row r="16" spans="1:20">
      <c r="A16" s="86" t="str">
        <f>'Operating Costs'!A7</f>
        <v>Travel and entertainment</v>
      </c>
      <c r="B16" s="133">
        <f>'Operating Costs'!B7</f>
        <v>1000</v>
      </c>
      <c r="C16" s="133">
        <f>'Operating Costs'!C7</f>
        <v>1000</v>
      </c>
      <c r="D16" s="133">
        <f>'Operating Costs'!D7</f>
        <v>1000</v>
      </c>
      <c r="E16" s="133">
        <f>'Operating Costs'!E7</f>
        <v>1000</v>
      </c>
      <c r="F16" s="133">
        <f>'Operating Costs'!F7</f>
        <v>1000</v>
      </c>
      <c r="G16" s="133">
        <f>'Operating Costs'!G7</f>
        <v>1000</v>
      </c>
      <c r="H16" s="133">
        <f>'Operating Costs'!H7</f>
        <v>1000</v>
      </c>
      <c r="I16" s="133">
        <f>'Operating Costs'!I7</f>
        <v>1000</v>
      </c>
      <c r="J16" s="75"/>
      <c r="K16" s="133">
        <f t="shared" si="2"/>
        <v>4000</v>
      </c>
      <c r="L16" s="133">
        <f t="shared" si="3"/>
        <v>4000</v>
      </c>
      <c r="M16" s="118"/>
      <c r="N16" s="40"/>
      <c r="O16" s="40"/>
      <c r="P16" s="40"/>
      <c r="Q16" s="40"/>
      <c r="R16" s="40"/>
      <c r="S16" s="40"/>
      <c r="T16" s="40"/>
    </row>
    <row r="17" spans="1:20">
      <c r="A17" s="86" t="str">
        <f>'Operating Costs'!A8</f>
        <v>CMS</v>
      </c>
      <c r="B17" s="133">
        <f>'Operating Costs'!B8</f>
        <v>0</v>
      </c>
      <c r="C17" s="133">
        <f>'Operating Costs'!C8</f>
        <v>0</v>
      </c>
      <c r="D17" s="133">
        <f>'Operating Costs'!D8</f>
        <v>0</v>
      </c>
      <c r="E17" s="133">
        <f>'Operating Costs'!E8</f>
        <v>0</v>
      </c>
      <c r="F17" s="133">
        <f>'Operating Costs'!F8</f>
        <v>0</v>
      </c>
      <c r="G17" s="133">
        <f>'Operating Costs'!G8</f>
        <v>0</v>
      </c>
      <c r="H17" s="133">
        <f>'Operating Costs'!H8</f>
        <v>0</v>
      </c>
      <c r="I17" s="133">
        <f>'Operating Costs'!I8</f>
        <v>0</v>
      </c>
      <c r="J17" s="75"/>
      <c r="K17" s="133">
        <f t="shared" si="2"/>
        <v>0</v>
      </c>
      <c r="L17" s="133">
        <f t="shared" si="3"/>
        <v>0</v>
      </c>
      <c r="M17" s="118"/>
      <c r="N17" s="40"/>
      <c r="O17" s="40"/>
      <c r="P17" s="40"/>
      <c r="Q17" s="40"/>
      <c r="R17" s="40"/>
      <c r="S17" s="40"/>
      <c r="T17" s="40"/>
    </row>
    <row r="18" spans="1:20">
      <c r="A18" s="86" t="str">
        <f>'Operating Costs'!A9</f>
        <v>Analytics</v>
      </c>
      <c r="B18" s="133">
        <f>'Operating Costs'!B9</f>
        <v>0</v>
      </c>
      <c r="C18" s="133">
        <f>'Operating Costs'!C9</f>
        <v>0</v>
      </c>
      <c r="D18" s="133">
        <f>'Operating Costs'!D9</f>
        <v>0</v>
      </c>
      <c r="E18" s="133">
        <f>'Operating Costs'!E9</f>
        <v>0</v>
      </c>
      <c r="F18" s="133">
        <f>'Operating Costs'!F9</f>
        <v>0</v>
      </c>
      <c r="G18" s="133">
        <f>'Operating Costs'!G9</f>
        <v>0</v>
      </c>
      <c r="H18" s="133">
        <f>'Operating Costs'!H9</f>
        <v>0</v>
      </c>
      <c r="I18" s="133">
        <f>'Operating Costs'!I9</f>
        <v>0</v>
      </c>
      <c r="J18" s="75"/>
      <c r="K18" s="133">
        <f>SUM(B18:E18)</f>
        <v>0</v>
      </c>
      <c r="L18" s="133">
        <f>SUM(F18:I18)</f>
        <v>0</v>
      </c>
      <c r="M18" s="118"/>
      <c r="N18" s="40"/>
      <c r="O18" s="40"/>
      <c r="P18" s="40"/>
      <c r="Q18" s="40"/>
      <c r="R18" s="40"/>
      <c r="S18" s="40"/>
      <c r="T18" s="40"/>
    </row>
    <row r="19" spans="1:20">
      <c r="A19" s="86" t="str">
        <f>'Operating Costs'!A10</f>
        <v>Hosting</v>
      </c>
      <c r="B19" s="133">
        <f>'Operating Costs'!B10</f>
        <v>1500</v>
      </c>
      <c r="C19" s="133">
        <f>'Operating Costs'!C10</f>
        <v>1500</v>
      </c>
      <c r="D19" s="133">
        <f>'Operating Costs'!D10</f>
        <v>1500</v>
      </c>
      <c r="E19" s="133">
        <f>'Operating Costs'!E10</f>
        <v>1500</v>
      </c>
      <c r="F19" s="133">
        <f>'Operating Costs'!F10</f>
        <v>1500</v>
      </c>
      <c r="G19" s="133">
        <f>'Operating Costs'!G10</f>
        <v>1500</v>
      </c>
      <c r="H19" s="133">
        <f>'Operating Costs'!H10</f>
        <v>1500</v>
      </c>
      <c r="I19" s="133">
        <f>'Operating Costs'!I10</f>
        <v>1500</v>
      </c>
      <c r="J19" s="75"/>
      <c r="K19" s="133">
        <f t="shared" si="2"/>
        <v>6000</v>
      </c>
      <c r="L19" s="133">
        <f t="shared" si="3"/>
        <v>6000</v>
      </c>
      <c r="M19" s="118"/>
      <c r="N19" s="40"/>
      <c r="O19" s="40"/>
      <c r="P19" s="40"/>
      <c r="Q19" s="40"/>
      <c r="R19" s="40"/>
      <c r="S19" s="40"/>
      <c r="T19" s="40"/>
    </row>
    <row r="20" spans="1:20">
      <c r="A20" s="86" t="str">
        <f>'Operating Costs'!A11</f>
        <v>Depreciation</v>
      </c>
      <c r="B20" s="133">
        <f>'Operating Costs'!B11</f>
        <v>3000</v>
      </c>
      <c r="C20" s="133">
        <f>'Operating Costs'!C11</f>
        <v>3000</v>
      </c>
      <c r="D20" s="133">
        <f>'Operating Costs'!D11</f>
        <v>3000</v>
      </c>
      <c r="E20" s="133">
        <f>'Operating Costs'!E11</f>
        <v>3000</v>
      </c>
      <c r="F20" s="133">
        <f>'Operating Costs'!F11</f>
        <v>3000</v>
      </c>
      <c r="G20" s="133">
        <f>'Operating Costs'!G11</f>
        <v>3000</v>
      </c>
      <c r="H20" s="133">
        <f>'Operating Costs'!H11</f>
        <v>3000</v>
      </c>
      <c r="I20" s="133">
        <f>'Operating Costs'!I11</f>
        <v>3000</v>
      </c>
      <c r="J20" s="75"/>
      <c r="K20" s="133">
        <f t="shared" si="2"/>
        <v>12000</v>
      </c>
      <c r="L20" s="133">
        <f t="shared" si="3"/>
        <v>12000</v>
      </c>
      <c r="M20" s="118"/>
      <c r="N20" s="40"/>
      <c r="O20" s="40"/>
      <c r="P20" s="40"/>
      <c r="Q20" s="40"/>
      <c r="R20" s="40"/>
      <c r="S20" s="40"/>
      <c r="T20" s="40"/>
    </row>
    <row r="21" spans="1:20">
      <c r="A21" s="86" t="str">
        <f>'Operating Costs'!A12</f>
        <v>Web Design</v>
      </c>
      <c r="B21" s="133">
        <f>'Operating Costs'!B12</f>
        <v>10000</v>
      </c>
      <c r="C21" s="133">
        <f>'Operating Costs'!C12</f>
        <v>10000</v>
      </c>
      <c r="D21" s="133">
        <f>'Operating Costs'!D12</f>
        <v>10000</v>
      </c>
      <c r="E21" s="133">
        <f>'Operating Costs'!E12</f>
        <v>10000</v>
      </c>
      <c r="F21" s="133">
        <f>'Operating Costs'!F12</f>
        <v>10000</v>
      </c>
      <c r="G21" s="133">
        <f>'Operating Costs'!G12</f>
        <v>10000</v>
      </c>
      <c r="H21" s="133">
        <f>'Operating Costs'!H12</f>
        <v>10000</v>
      </c>
      <c r="I21" s="133">
        <f>'Operating Costs'!I12</f>
        <v>10000</v>
      </c>
      <c r="J21" s="75"/>
      <c r="K21" s="133">
        <f>SUM(B21:H21)</f>
        <v>70000</v>
      </c>
      <c r="L21" s="133">
        <f>SUM(F21:I21)</f>
        <v>40000</v>
      </c>
      <c r="M21" s="118"/>
      <c r="N21" s="40"/>
      <c r="O21" s="40"/>
      <c r="P21" s="40"/>
      <c r="Q21" s="40"/>
      <c r="R21" s="40"/>
      <c r="S21" s="40"/>
      <c r="T21" s="40"/>
    </row>
    <row r="22" spans="1:20" ht="15.75" thickBot="1">
      <c r="A22" s="86" t="str">
        <f>'Operating Costs'!A17</f>
        <v>Development &amp; Support Team</v>
      </c>
      <c r="B22" s="136">
        <f>'Operating Costs'!B17</f>
        <v>30000</v>
      </c>
      <c r="C22" s="136">
        <f>'Operating Costs'!C17</f>
        <v>30000</v>
      </c>
      <c r="D22" s="136">
        <f>'Operating Costs'!D17</f>
        <v>30000</v>
      </c>
      <c r="E22" s="136">
        <f>'Operating Costs'!E17</f>
        <v>30000</v>
      </c>
      <c r="F22" s="136">
        <f>'Operating Costs'!F17</f>
        <v>30000</v>
      </c>
      <c r="G22" s="136">
        <f>'Operating Costs'!G17</f>
        <v>30000</v>
      </c>
      <c r="H22" s="136">
        <f>'Operating Costs'!H17</f>
        <v>30000</v>
      </c>
      <c r="I22" s="136">
        <f>'Operating Costs'!I17</f>
        <v>30000</v>
      </c>
      <c r="J22" s="75"/>
      <c r="K22" s="136">
        <f t="shared" si="2"/>
        <v>120000</v>
      </c>
      <c r="L22" s="136">
        <f t="shared" si="3"/>
        <v>120000</v>
      </c>
      <c r="M22" s="118"/>
      <c r="N22" s="40"/>
      <c r="O22" s="40"/>
      <c r="P22" s="40"/>
      <c r="Q22" s="40"/>
      <c r="R22" s="40"/>
      <c r="S22" s="40"/>
      <c r="T22" s="40"/>
    </row>
    <row r="23" spans="1:20" ht="15.75" thickTop="1">
      <c r="A23" s="87" t="s">
        <v>20</v>
      </c>
      <c r="B23" s="88">
        <f>'Operating Costs'!B18</f>
        <v>50500</v>
      </c>
      <c r="C23" s="88">
        <f>'Operating Costs'!C18</f>
        <v>50500</v>
      </c>
      <c r="D23" s="88">
        <f>'Operating Costs'!D18</f>
        <v>50500</v>
      </c>
      <c r="E23" s="88">
        <f>'Operating Costs'!E18</f>
        <v>50500</v>
      </c>
      <c r="F23" s="88">
        <f>'Operating Costs'!F18</f>
        <v>50500</v>
      </c>
      <c r="G23" s="88">
        <f>'Operating Costs'!G18</f>
        <v>50500</v>
      </c>
      <c r="H23" s="88">
        <f>'Operating Costs'!H18</f>
        <v>50500</v>
      </c>
      <c r="I23" s="88">
        <f>'Operating Costs'!I18</f>
        <v>50500</v>
      </c>
      <c r="J23" s="92"/>
      <c r="K23" s="88">
        <f t="shared" si="2"/>
        <v>202000</v>
      </c>
      <c r="L23" s="89">
        <f t="shared" si="3"/>
        <v>202000</v>
      </c>
    </row>
    <row r="24" spans="1:20">
      <c r="A24" s="45"/>
      <c r="B24" s="52"/>
      <c r="C24" s="52"/>
      <c r="D24" s="52"/>
      <c r="E24" s="52"/>
      <c r="F24" s="52"/>
      <c r="G24" s="52"/>
      <c r="H24" s="52"/>
      <c r="I24" s="52"/>
      <c r="J24" s="40"/>
      <c r="K24" s="52"/>
      <c r="L24" s="52"/>
    </row>
    <row r="26" spans="1:20">
      <c r="B26" s="40"/>
      <c r="C26" s="40"/>
      <c r="D26" s="40"/>
      <c r="E26" s="40"/>
      <c r="F26" s="40"/>
      <c r="G26" s="40"/>
      <c r="H26" s="40"/>
      <c r="I26" s="40"/>
      <c r="J26" s="43"/>
      <c r="K26" s="40"/>
      <c r="L26" s="40"/>
    </row>
    <row r="28" spans="1:20">
      <c r="J28" s="50"/>
      <c r="K28" s="50"/>
      <c r="L28" s="50"/>
    </row>
    <row r="29" spans="1:20">
      <c r="A29" s="41"/>
    </row>
    <row r="31" spans="1:20">
      <c r="A31" s="41"/>
    </row>
    <row r="33" spans="1:1">
      <c r="A33" s="41"/>
    </row>
    <row r="34" spans="1:1">
      <c r="A34" s="48"/>
    </row>
    <row r="35" spans="1:1">
      <c r="A35" s="48"/>
    </row>
    <row r="36" spans="1:1">
      <c r="A36" s="48"/>
    </row>
    <row r="37" spans="1:1">
      <c r="A37" s="48"/>
    </row>
    <row r="39" spans="1:1">
      <c r="A39" s="41"/>
    </row>
    <row r="50" spans="1:1">
      <c r="A50" s="41"/>
    </row>
  </sheetData>
  <pageMargins left="0.7" right="0.7" top="0.75" bottom="0.75" header="0.3" footer="0.3"/>
  <pageSetup paperSize="9" orientation="portrait" r:id="rId1"/>
  <ignoredErrors>
    <ignoredError sqref="K15:L16 K22:L22 K19:L20 L21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6"/>
  <sheetViews>
    <sheetView workbookViewId="0">
      <selection activeCell="P7" sqref="P7"/>
    </sheetView>
  </sheetViews>
  <sheetFormatPr defaultRowHeight="15"/>
  <cols>
    <col min="1" max="1" width="27.85546875" customWidth="1"/>
    <col min="2" max="9" width="10.5703125" customWidth="1"/>
    <col min="10" max="10" width="3.7109375" customWidth="1"/>
    <col min="11" max="11" width="12.7109375" customWidth="1"/>
    <col min="12" max="12" width="11.85546875" customWidth="1"/>
  </cols>
  <sheetData>
    <row r="1" spans="1:15" ht="15.75">
      <c r="A1" s="65" t="s">
        <v>70</v>
      </c>
      <c r="B1" s="65"/>
      <c r="C1" s="65"/>
      <c r="D1" s="65"/>
      <c r="E1" s="65"/>
      <c r="F1" s="65"/>
      <c r="G1" s="65"/>
      <c r="H1" s="65"/>
      <c r="I1" s="65"/>
      <c r="J1" s="55"/>
      <c r="K1" s="55"/>
      <c r="L1" s="55"/>
      <c r="M1" s="55"/>
      <c r="N1" s="55"/>
      <c r="O1" s="55"/>
    </row>
    <row r="2" spans="1:15">
      <c r="A2" s="60"/>
      <c r="B2" s="68"/>
      <c r="C2" s="68"/>
      <c r="D2" s="68"/>
      <c r="E2" s="68"/>
      <c r="F2" s="68"/>
      <c r="G2" s="68"/>
      <c r="H2" s="68"/>
      <c r="I2" s="68"/>
      <c r="J2" s="55"/>
      <c r="K2" s="55"/>
      <c r="L2" s="55"/>
      <c r="M2" s="55"/>
      <c r="N2" s="55"/>
      <c r="O2" s="55"/>
    </row>
    <row r="3" spans="1:15">
      <c r="A3" s="60" t="s">
        <v>2</v>
      </c>
      <c r="B3" s="61" t="s">
        <v>3</v>
      </c>
      <c r="C3" s="61" t="s">
        <v>4</v>
      </c>
      <c r="D3" s="61" t="s">
        <v>5</v>
      </c>
      <c r="E3" s="61" t="s">
        <v>6</v>
      </c>
      <c r="F3" s="61" t="s">
        <v>3</v>
      </c>
      <c r="G3" s="61" t="s">
        <v>4</v>
      </c>
      <c r="H3" s="61" t="s">
        <v>5</v>
      </c>
      <c r="I3" s="61" t="s">
        <v>6</v>
      </c>
      <c r="J3" s="61"/>
      <c r="K3" s="64" t="s">
        <v>10</v>
      </c>
      <c r="L3" s="64" t="s">
        <v>11</v>
      </c>
      <c r="M3" s="55"/>
      <c r="N3" s="55"/>
      <c r="O3" s="55"/>
    </row>
    <row r="4" spans="1:15">
      <c r="A4" s="57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</row>
    <row r="5" spans="1:15">
      <c r="A5" s="57" t="s">
        <v>22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</row>
    <row r="6" spans="1:15" ht="15.75" thickBot="1">
      <c r="A6" s="63" t="s">
        <v>61</v>
      </c>
      <c r="B6" s="62">
        <f>Conversions!B11</f>
        <v>141484</v>
      </c>
      <c r="C6" s="62">
        <f>Conversions!C11</f>
        <v>155632.4</v>
      </c>
      <c r="D6" s="62">
        <f>Conversions!D11</f>
        <v>169780.80000000002</v>
      </c>
      <c r="E6" s="62">
        <f>Conversions!E11</f>
        <v>183929.19999999998</v>
      </c>
      <c r="F6" s="62">
        <f>Conversions!F11</f>
        <v>198077.6</v>
      </c>
      <c r="G6" s="62">
        <f>Conversions!G11</f>
        <v>226374.39999999999</v>
      </c>
      <c r="H6" s="62">
        <f>Conversions!H11</f>
        <v>254671.19999999998</v>
      </c>
      <c r="I6" s="62">
        <f>Conversions!I11</f>
        <v>282968</v>
      </c>
      <c r="J6" s="58"/>
      <c r="K6" s="62">
        <f>SUM(B6:E6)</f>
        <v>650826.4</v>
      </c>
      <c r="L6" s="62">
        <f>SUM(F6:I6)</f>
        <v>962091.2</v>
      </c>
      <c r="M6" s="55"/>
      <c r="N6" s="55"/>
      <c r="O6" s="55"/>
    </row>
    <row r="7" spans="1:15" ht="15.75" thickTop="1">
      <c r="A7" s="57" t="s">
        <v>67</v>
      </c>
      <c r="B7" s="69">
        <f t="shared" ref="B7:I7" si="0">SUM(B6:B6)</f>
        <v>141484</v>
      </c>
      <c r="C7" s="69">
        <f t="shared" si="0"/>
        <v>155632.4</v>
      </c>
      <c r="D7" s="69">
        <f t="shared" si="0"/>
        <v>169780.80000000002</v>
      </c>
      <c r="E7" s="69">
        <f t="shared" si="0"/>
        <v>183929.19999999998</v>
      </c>
      <c r="F7" s="69">
        <f t="shared" si="0"/>
        <v>198077.6</v>
      </c>
      <c r="G7" s="69">
        <f t="shared" si="0"/>
        <v>226374.39999999999</v>
      </c>
      <c r="H7" s="69">
        <f t="shared" si="0"/>
        <v>254671.19999999998</v>
      </c>
      <c r="I7" s="69">
        <f t="shared" si="0"/>
        <v>282968</v>
      </c>
      <c r="J7" s="69"/>
      <c r="K7" s="69">
        <f>SUM(B7:E7)</f>
        <v>650826.4</v>
      </c>
      <c r="L7" s="69">
        <f>SUM(F7:I7)</f>
        <v>962091.2</v>
      </c>
      <c r="M7" s="55"/>
      <c r="N7" s="55"/>
      <c r="O7" s="55"/>
    </row>
    <row r="8" spans="1:15">
      <c r="A8" s="60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</row>
    <row r="9" spans="1:15">
      <c r="A9" s="57" t="s">
        <v>68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</row>
    <row r="10" spans="1:15" ht="15.75" thickBot="1">
      <c r="A10" s="63" t="s">
        <v>45</v>
      </c>
      <c r="B10" s="95">
        <f>Revenue!B7</f>
        <v>212226</v>
      </c>
      <c r="C10" s="95">
        <f>Revenue!C7</f>
        <v>233448.59999999998</v>
      </c>
      <c r="D10" s="95">
        <f>Revenue!D7</f>
        <v>254671.2</v>
      </c>
      <c r="E10" s="95">
        <f>Revenue!E7</f>
        <v>275893.8</v>
      </c>
      <c r="F10" s="95">
        <f>Revenue!F7</f>
        <v>297116.40000000002</v>
      </c>
      <c r="G10" s="95">
        <f>Revenue!G7</f>
        <v>339561.6</v>
      </c>
      <c r="H10" s="95">
        <f>Revenue!H7</f>
        <v>382006.8</v>
      </c>
      <c r="I10" s="95">
        <f>Revenue!I7</f>
        <v>424452</v>
      </c>
      <c r="J10" s="71"/>
      <c r="K10" s="95">
        <f>SUM(B10:E10)</f>
        <v>976239.60000000009</v>
      </c>
      <c r="L10" s="95">
        <f>SUM(F10:I10)</f>
        <v>1443136.8</v>
      </c>
      <c r="M10" s="63"/>
      <c r="N10" s="63"/>
      <c r="O10" s="63"/>
    </row>
    <row r="11" spans="1:15" ht="15.75" thickTop="1">
      <c r="A11" s="57" t="s">
        <v>39</v>
      </c>
      <c r="B11" s="97">
        <f>SUM(B10)</f>
        <v>212226</v>
      </c>
      <c r="C11" s="97">
        <f t="shared" ref="C11:I11" si="1">SUM(C10)</f>
        <v>233448.59999999998</v>
      </c>
      <c r="D11" s="97">
        <f t="shared" si="1"/>
        <v>254671.2</v>
      </c>
      <c r="E11" s="97">
        <f t="shared" si="1"/>
        <v>275893.8</v>
      </c>
      <c r="F11" s="97">
        <f t="shared" si="1"/>
        <v>297116.40000000002</v>
      </c>
      <c r="G11" s="97">
        <f t="shared" si="1"/>
        <v>339561.6</v>
      </c>
      <c r="H11" s="97">
        <f t="shared" si="1"/>
        <v>382006.8</v>
      </c>
      <c r="I11" s="97">
        <f t="shared" si="1"/>
        <v>424452</v>
      </c>
      <c r="J11" s="97"/>
      <c r="K11" s="97">
        <f>SUM(B11:E11)</f>
        <v>976239.60000000009</v>
      </c>
      <c r="L11" s="97">
        <f>SUM(F11:I11)</f>
        <v>1443136.8</v>
      </c>
      <c r="M11" s="63"/>
      <c r="N11" s="63"/>
      <c r="O11" s="63"/>
    </row>
    <row r="13" spans="1:15">
      <c r="A13" s="57" t="s">
        <v>15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</row>
    <row r="14" spans="1:15" ht="15.75" thickBot="1">
      <c r="A14" s="63" t="s">
        <v>74</v>
      </c>
      <c r="B14" s="95">
        <f>'Cost of Sales'!B12</f>
        <v>8476</v>
      </c>
      <c r="C14" s="95">
        <f>'Cost of Sales'!C12</f>
        <v>8476</v>
      </c>
      <c r="D14" s="95">
        <f>'Cost of Sales'!D12</f>
        <v>8476</v>
      </c>
      <c r="E14" s="95">
        <f>'Cost of Sales'!E12</f>
        <v>8476</v>
      </c>
      <c r="F14" s="95">
        <f>'Cost of Sales'!F12</f>
        <v>8476</v>
      </c>
      <c r="G14" s="95">
        <f>'Cost of Sales'!G12</f>
        <v>8476</v>
      </c>
      <c r="H14" s="95">
        <f>'Cost of Sales'!H12</f>
        <v>8476</v>
      </c>
      <c r="I14" s="95">
        <f>'Cost of Sales'!I12</f>
        <v>8476</v>
      </c>
      <c r="J14" s="71"/>
      <c r="K14" s="95">
        <f>SUM(B14:E14)</f>
        <v>33904</v>
      </c>
      <c r="L14" s="95">
        <f>SUM(F14:I14)</f>
        <v>33904</v>
      </c>
      <c r="M14" s="55"/>
      <c r="N14" s="55"/>
      <c r="O14" s="55"/>
    </row>
    <row r="15" spans="1:15" ht="15.75" thickTop="1">
      <c r="A15" s="56" t="s">
        <v>16</v>
      </c>
      <c r="B15" s="97">
        <f t="shared" ref="B15:I15" si="2">SUM(B14:B14)</f>
        <v>8476</v>
      </c>
      <c r="C15" s="97">
        <f t="shared" si="2"/>
        <v>8476</v>
      </c>
      <c r="D15" s="97">
        <f t="shared" si="2"/>
        <v>8476</v>
      </c>
      <c r="E15" s="97">
        <f t="shared" si="2"/>
        <v>8476</v>
      </c>
      <c r="F15" s="97">
        <f t="shared" si="2"/>
        <v>8476</v>
      </c>
      <c r="G15" s="97">
        <f t="shared" si="2"/>
        <v>8476</v>
      </c>
      <c r="H15" s="97">
        <f t="shared" si="2"/>
        <v>8476</v>
      </c>
      <c r="I15" s="97">
        <f t="shared" si="2"/>
        <v>8476</v>
      </c>
      <c r="J15" s="97"/>
      <c r="K15" s="97">
        <f>SUM(B15:E15)</f>
        <v>33904</v>
      </c>
      <c r="L15" s="97">
        <f>SUM(F15:I15)</f>
        <v>33904</v>
      </c>
    </row>
    <row r="16" spans="1:15">
      <c r="A16" s="57" t="s">
        <v>49</v>
      </c>
      <c r="B16" s="69">
        <f t="shared" ref="B16:I16" si="3">B11-B15</f>
        <v>203750</v>
      </c>
      <c r="C16" s="69">
        <f t="shared" si="3"/>
        <v>224972.59999999998</v>
      </c>
      <c r="D16" s="69">
        <f t="shared" si="3"/>
        <v>246195.20000000001</v>
      </c>
      <c r="E16" s="69">
        <f t="shared" si="3"/>
        <v>267417.8</v>
      </c>
      <c r="F16" s="69">
        <f t="shared" si="3"/>
        <v>288640.40000000002</v>
      </c>
      <c r="G16" s="69">
        <f t="shared" si="3"/>
        <v>331085.59999999998</v>
      </c>
      <c r="H16" s="69">
        <f t="shared" si="3"/>
        <v>373530.8</v>
      </c>
      <c r="I16" s="69">
        <f t="shared" si="3"/>
        <v>415976</v>
      </c>
      <c r="J16" s="69"/>
      <c r="K16" s="69">
        <f>SUM(B16:E16)</f>
        <v>942335.60000000009</v>
      </c>
      <c r="L16" s="69">
        <f>SUM(F16:I16)</f>
        <v>1409232.8</v>
      </c>
    </row>
    <row r="17" spans="1:12">
      <c r="A17" s="57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</row>
    <row r="18" spans="1:12">
      <c r="A18" s="57" t="s">
        <v>17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</row>
    <row r="19" spans="1:12" ht="15.75" thickBot="1">
      <c r="A19" s="59" t="str">
        <f>Costs!A23</f>
        <v>Operating Costs: Total</v>
      </c>
      <c r="B19" s="121">
        <f>Costs!B23</f>
        <v>50500</v>
      </c>
      <c r="C19" s="121">
        <f>Costs!C23</f>
        <v>50500</v>
      </c>
      <c r="D19" s="121">
        <f>Costs!D23</f>
        <v>50500</v>
      </c>
      <c r="E19" s="121">
        <f>Costs!E23</f>
        <v>50500</v>
      </c>
      <c r="F19" s="121">
        <f>Costs!F23</f>
        <v>50500</v>
      </c>
      <c r="G19" s="121">
        <f>Costs!G23</f>
        <v>50500</v>
      </c>
      <c r="H19" s="121">
        <f>Costs!H23</f>
        <v>50500</v>
      </c>
      <c r="I19" s="121">
        <f>Costs!I23</f>
        <v>50500</v>
      </c>
      <c r="J19" s="96"/>
      <c r="K19" s="121">
        <f>SUM(B19:E19)</f>
        <v>202000</v>
      </c>
      <c r="L19" s="121">
        <f>SUM(F19:I19)</f>
        <v>202000</v>
      </c>
    </row>
    <row r="20" spans="1:12" ht="15.75" thickTop="1">
      <c r="A20" s="57" t="s">
        <v>50</v>
      </c>
      <c r="B20" s="69">
        <f t="shared" ref="B20:I20" si="4">B16-B19</f>
        <v>153250</v>
      </c>
      <c r="C20" s="69">
        <f t="shared" si="4"/>
        <v>174472.59999999998</v>
      </c>
      <c r="D20" s="69">
        <f t="shared" si="4"/>
        <v>195695.2</v>
      </c>
      <c r="E20" s="69">
        <f t="shared" si="4"/>
        <v>216917.8</v>
      </c>
      <c r="F20" s="69">
        <f t="shared" si="4"/>
        <v>238140.40000000002</v>
      </c>
      <c r="G20" s="69">
        <f t="shared" si="4"/>
        <v>280585.59999999998</v>
      </c>
      <c r="H20" s="69">
        <f t="shared" si="4"/>
        <v>323030.8</v>
      </c>
      <c r="I20" s="69">
        <f t="shared" si="4"/>
        <v>365476</v>
      </c>
      <c r="J20" s="69"/>
      <c r="K20" s="69">
        <f t="shared" ref="K20" si="5">SUM(B20:E20)</f>
        <v>740335.6</v>
      </c>
      <c r="L20" s="69">
        <f t="shared" ref="L20" si="6">SUM(F20:I20)</f>
        <v>1207232.8</v>
      </c>
    </row>
    <row r="21" spans="1:12">
      <c r="A21" s="57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</row>
    <row r="36" spans="1:1">
      <c r="A36" s="5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U82"/>
  <sheetViews>
    <sheetView workbookViewId="0">
      <selection activeCell="B9" sqref="B9"/>
    </sheetView>
  </sheetViews>
  <sheetFormatPr defaultRowHeight="15"/>
  <cols>
    <col min="1" max="1" width="29.85546875" customWidth="1"/>
  </cols>
  <sheetData>
    <row r="1" spans="1:21" ht="15.75">
      <c r="A1" s="27" t="s">
        <v>12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>
      <c r="A2" s="24"/>
      <c r="B2" s="29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>
      <c r="A3" s="20" t="s">
        <v>7</v>
      </c>
      <c r="B3" s="127">
        <v>24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spans="1:21">
      <c r="A4" s="20" t="s">
        <v>13</v>
      </c>
      <c r="B4" s="20">
        <v>7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5" spans="1:21">
      <c r="A5" s="20" t="s">
        <v>8</v>
      </c>
      <c r="B5" s="127">
        <v>91.25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1:21">
      <c r="A6" s="20" t="s">
        <v>36</v>
      </c>
      <c r="B6" s="127">
        <v>13.04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>
      <c r="A8" s="20" t="s">
        <v>69</v>
      </c>
      <c r="B8" s="129">
        <v>1.5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spans="1:2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</row>
    <row r="10" spans="1:2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</row>
    <row r="11" spans="1:2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 spans="1:2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</row>
    <row r="13" spans="1:2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 spans="1:2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</row>
    <row r="15" spans="1:2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6" spans="1:2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  <row r="17" spans="1:1">
      <c r="A17" s="20"/>
    </row>
    <row r="18" spans="1:1">
      <c r="A18" s="28"/>
    </row>
    <row r="19" spans="1:1">
      <c r="A19" s="28"/>
    </row>
    <row r="21" spans="1:1">
      <c r="A21" s="22"/>
    </row>
    <row r="22" spans="1:1">
      <c r="A22" s="25"/>
    </row>
    <row r="23" spans="1:1">
      <c r="A23" s="25"/>
    </row>
    <row r="24" spans="1:1">
      <c r="A24" s="25"/>
    </row>
    <row r="38" spans="1:1">
      <c r="A38" s="22"/>
    </row>
    <row r="39" spans="1:1">
      <c r="A39" s="25"/>
    </row>
    <row r="45" spans="1:1">
      <c r="A45" s="22"/>
    </row>
    <row r="46" spans="1:1">
      <c r="A46" s="22"/>
    </row>
    <row r="48" spans="1:1">
      <c r="A48" s="22"/>
    </row>
    <row r="52" spans="1:1">
      <c r="A52" s="22"/>
    </row>
    <row r="56" spans="1:1">
      <c r="A56" s="22"/>
    </row>
    <row r="60" spans="1:1">
      <c r="A60" s="22"/>
    </row>
    <row r="61" spans="1:1">
      <c r="A61" s="22"/>
    </row>
    <row r="62" spans="1:1">
      <c r="A62" s="22"/>
    </row>
    <row r="63" spans="1:1">
      <c r="A63" s="22"/>
    </row>
    <row r="65" spans="1:1">
      <c r="A65" s="22"/>
    </row>
    <row r="66" spans="1:1">
      <c r="A66" s="26"/>
    </row>
    <row r="67" spans="1:1">
      <c r="A67" s="26"/>
    </row>
    <row r="68" spans="1:1">
      <c r="A68" s="26"/>
    </row>
    <row r="69" spans="1:1">
      <c r="A69" s="26"/>
    </row>
    <row r="71" spans="1:1">
      <c r="A71" s="22"/>
    </row>
    <row r="82" spans="1:1">
      <c r="A82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Traffic</vt:lpstr>
      <vt:lpstr>Conversions</vt:lpstr>
      <vt:lpstr>Revenue</vt:lpstr>
      <vt:lpstr>Cost of Sales</vt:lpstr>
      <vt:lpstr>Operating Costs</vt:lpstr>
      <vt:lpstr>Costs</vt:lpstr>
      <vt:lpstr>Model</vt:lpstr>
      <vt:lpstr>Assumptions</vt:lpstr>
    </vt:vector>
  </TitlesOfParts>
  <Company>The Listening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gavinconran</dc:creator>
  <cp:lastModifiedBy>The Conrans</cp:lastModifiedBy>
  <dcterms:created xsi:type="dcterms:W3CDTF">2009-10-02T12:57:45Z</dcterms:created>
  <dcterms:modified xsi:type="dcterms:W3CDTF">2012-12-10T01:40:20Z</dcterms:modified>
</cp:coreProperties>
</file>