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solver_adj" vbProcedure="false">Sheet1!$F$81:$F$82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#REF!!#REF!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<sst xmlns="http://schemas.openxmlformats.org/spreadsheetml/2006/main" count="48" uniqueCount="29">
  <si>
    <t>#</t>
  </si>
  <si>
    <t>NatM_p_1_Fem_GP_1</t>
  </si>
  <si>
    <t>L_at_Amin_Fem_GP_1</t>
  </si>
  <si>
    <t>L_at_Amax_Fem_GP_1</t>
  </si>
  <si>
    <t>VonBert_K_Fem_GP_1</t>
  </si>
  <si>
    <t>CV_young_Fem_GP_1</t>
  </si>
  <si>
    <t>CV_old_Fem_GP_1</t>
  </si>
  <si>
    <t>Wtlen_1_Fem_GP_1</t>
  </si>
  <si>
    <t>Wtlen_2_Fem_GP_1</t>
  </si>
  <si>
    <t>Mat50%_Fem_GP_1</t>
  </si>
  <si>
    <t>Mat_slope_Fem_GP_1</t>
  </si>
  <si>
    <t>Eggs/kg_inter_Fem_GP_1</t>
  </si>
  <si>
    <t>Eggs/kg_slope_wt_Fem_GP_1</t>
  </si>
  <si>
    <t>NatM_p_1_Mal_GP_1</t>
  </si>
  <si>
    <t>L_at_Amin_Mal_GP_1</t>
  </si>
  <si>
    <t>L_at_Amax_Mal_GP_1</t>
  </si>
  <si>
    <t>VonBert_K_Mal_GP_1</t>
  </si>
  <si>
    <t>CV_young_Mal_GP_1</t>
  </si>
  <si>
    <t>CV_old_Mal_GP_1</t>
  </si>
  <si>
    <t>Wtlen_1_Mal_GP_1</t>
  </si>
  <si>
    <t>Wtlen_2_Mal_GP_1</t>
  </si>
  <si>
    <t>Maturity from JM 1/31/19</t>
  </si>
  <si>
    <r>
      <t xml:space="preserve">L = Linf </t>
    </r>
    <r>
      <rPr>
        <b val="true"/>
        <sz val="10"/>
        <rFont val="Arial"/>
        <family val="2"/>
        <charset val="1"/>
      </rPr>
      <t xml:space="preserve">(1-EXP(-K</t>
    </r>
    <r>
      <rPr>
        <sz val="10"/>
        <rFont val="Arial"/>
        <family val="2"/>
        <charset val="1"/>
      </rPr>
      <t xml:space="preserve">(A-t0)))</t>
    </r>
  </si>
  <si>
    <t>wt begim</t>
  </si>
  <si>
    <t>wt mid</t>
  </si>
  <si>
    <t>wt cv</t>
  </si>
  <si>
    <t>mat</t>
  </si>
  <si>
    <t>selex</t>
  </si>
  <si>
    <t>#-999 1 2 100 0.01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</si>
</sst>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Sheet1!$P$96:$W$96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Sheet1!$P$97:$W$97</c:f>
              <c:numCache>
                <c:formatCode>General</c:formatCode>
                <c:ptCount val="8"/>
                <c:pt idx="0">
                  <c:v>0.09263669</c:v>
                </c:pt>
                <c:pt idx="1">
                  <c:v>0.6984085</c:v>
                </c:pt>
                <c:pt idx="2">
                  <c:v>1</c:v>
                </c:pt>
                <c:pt idx="3">
                  <c:v>0.7176252</c:v>
                </c:pt>
                <c:pt idx="4">
                  <c:v>0.3411818</c:v>
                </c:pt>
                <c:pt idx="5">
                  <c:v>0.273158</c:v>
                </c:pt>
                <c:pt idx="6">
                  <c:v>0.3145617</c:v>
                </c:pt>
                <c:pt idx="7">
                  <c:v>0.3281245</c:v>
                </c:pt>
              </c:numCache>
            </c:numRef>
          </c:yVal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Sheet1!$P$96:$W$96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Sheet1!$P$98:$W$98</c:f>
              <c:numCache>
                <c:formatCode>General</c:formatCode>
                <c:ptCount val="8"/>
                <c:pt idx="0">
                  <c:v>0.0916281441438147</c:v>
                </c:pt>
                <c:pt idx="1">
                  <c:v>0.670869067382177</c:v>
                </c:pt>
                <c:pt idx="2">
                  <c:v>0.867490221175534</c:v>
                </c:pt>
                <c:pt idx="3">
                  <c:v>0.790421416874819</c:v>
                </c:pt>
                <c:pt idx="4">
                  <c:v>0.829661615066914</c:v>
                </c:pt>
                <c:pt idx="5">
                  <c:v>0.801068135987518</c:v>
                </c:pt>
                <c:pt idx="6">
                  <c:v>0.826962310747051</c:v>
                </c:pt>
                <c:pt idx="7">
                  <c:v>0.713891242980977</c:v>
                </c:pt>
              </c:numCache>
            </c:numRef>
          </c:yVal>
        </c:ser>
        <c:ser>
          <c:idx val="2"/>
          <c:order val="2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xVal>
            <c:numRef>
              <c:f>Sheet1!$P$96:$W$96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Sheet1!$P$99:$W$99</c:f>
              <c:numCache>
                <c:formatCode>General</c:formatCode>
                <c:ptCount val="8"/>
                <c:pt idx="0">
                  <c:v>0.0147740316931602</c:v>
                </c:pt>
                <c:pt idx="1">
                  <c:v>0.622851183394595</c:v>
                </c:pt>
                <c:pt idx="2">
                  <c:v>0.991932885041672</c:v>
                </c:pt>
                <c:pt idx="3">
                  <c:v>0.734992180107731</c:v>
                </c:pt>
                <c:pt idx="4">
                  <c:v>0.385405353383459</c:v>
                </c:pt>
                <c:pt idx="5">
                  <c:v>0.311818421964462</c:v>
                </c:pt>
                <c:pt idx="6">
                  <c:v>0.301884094270164</c:v>
                </c:pt>
                <c:pt idx="7">
                  <c:v>0.300391455592391</c:v>
                </c:pt>
              </c:numCache>
            </c:numRef>
          </c:yVal>
        </c:ser>
        <c:axId val="13218145"/>
        <c:axId val="21832997"/>
      </c:scatterChart>
      <c:valAx>
        <c:axId val="132181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832997"/>
        <c:crosses val="autoZero"/>
      </c:valAx>
      <c:valAx>
        <c:axId val="218329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2181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406440</xdr:colOff>
      <xdr:row>106</xdr:row>
      <xdr:rowOff>128520</xdr:rowOff>
    </xdr:from>
    <xdr:to>
      <xdr:col>28</xdr:col>
      <xdr:colOff>535680</xdr:colOff>
      <xdr:row>126</xdr:row>
      <xdr:rowOff>115920</xdr:rowOff>
    </xdr:to>
    <xdr:graphicFrame>
      <xdr:nvGraphicFramePr>
        <xdr:cNvPr id="0" name=""/>
        <xdr:cNvGraphicFramePr/>
      </xdr:nvGraphicFramePr>
      <xdr:xfrm>
        <a:off x="12278160" y="17307720"/>
        <a:ext cx="57528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BZ173"/>
  <sheetViews>
    <sheetView windowProtection="false" showFormulas="false" showGridLines="true" showRowColHeaders="true" showZeros="true" rightToLeft="false" tabSelected="true" showOutlineSymbols="true" defaultGridColor="true" view="normal" topLeftCell="AZ67" colorId="64" zoomScale="100" zoomScaleNormal="100" zoomScalePageLayoutView="100" workbookViewId="0">
      <selection pane="topLeft" activeCell="BD100" activeCellId="0" sqref="BD100"/>
    </sheetView>
  </sheetViews>
  <sheetFormatPr defaultRowHeight="12.75"/>
  <cols>
    <col collapsed="false" hidden="false" max="1025" min="1" style="0" width="8.85714285714286"/>
  </cols>
  <sheetData>
    <row r="5" customFormat="false" ht="12.75" hidden="false" customHeight="false" outlineLevel="0" collapsed="false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  <c r="I5" s="0" t="n">
        <v>9</v>
      </c>
      <c r="J5" s="0" t="n">
        <v>10</v>
      </c>
      <c r="K5" s="0" t="n">
        <v>11</v>
      </c>
      <c r="L5" s="0" t="n">
        <v>12</v>
      </c>
      <c r="M5" s="0" t="n">
        <v>13</v>
      </c>
      <c r="N5" s="0" t="n">
        <v>14</v>
      </c>
      <c r="O5" s="0" t="n">
        <v>15</v>
      </c>
      <c r="P5" s="0" t="n">
        <v>16</v>
      </c>
      <c r="Q5" s="0" t="n">
        <v>17</v>
      </c>
      <c r="R5" s="0" t="n">
        <v>18</v>
      </c>
      <c r="S5" s="0" t="n">
        <v>19</v>
      </c>
      <c r="T5" s="0" t="n">
        <v>20</v>
      </c>
      <c r="U5" s="0" t="n">
        <v>21</v>
      </c>
      <c r="V5" s="0" t="n">
        <v>22</v>
      </c>
      <c r="W5" s="0" t="n">
        <v>23</v>
      </c>
      <c r="X5" s="0" t="n">
        <v>24</v>
      </c>
      <c r="Y5" s="0" t="n">
        <v>25</v>
      </c>
      <c r="Z5" s="0" t="n">
        <v>26</v>
      </c>
      <c r="AA5" s="0" t="n">
        <v>27</v>
      </c>
      <c r="AB5" s="0" t="n">
        <v>28</v>
      </c>
      <c r="AC5" s="0" t="n">
        <v>29</v>
      </c>
      <c r="AD5" s="0" t="n">
        <v>30</v>
      </c>
      <c r="AE5" s="0" t="n">
        <v>31</v>
      </c>
      <c r="AF5" s="0" t="n">
        <v>32</v>
      </c>
      <c r="AG5" s="0" t="n">
        <v>33</v>
      </c>
      <c r="AH5" s="0" t="n">
        <v>34</v>
      </c>
      <c r="AI5" s="0" t="n">
        <v>35</v>
      </c>
      <c r="AJ5" s="0" t="n">
        <v>36</v>
      </c>
      <c r="AK5" s="0" t="n">
        <v>37</v>
      </c>
      <c r="AL5" s="0" t="n">
        <v>38</v>
      </c>
      <c r="AM5" s="0" t="n">
        <v>39</v>
      </c>
      <c r="AN5" s="0" t="n">
        <v>40</v>
      </c>
      <c r="AO5" s="0" t="n">
        <v>41</v>
      </c>
      <c r="AP5" s="0" t="n">
        <v>42</v>
      </c>
    </row>
    <row r="6" customFormat="false" ht="12.75" hidden="false" customHeight="false" outlineLevel="0" collapsed="false">
      <c r="A6" s="0" t="n">
        <v>10</v>
      </c>
      <c r="B6" s="0" t="n">
        <v>12</v>
      </c>
      <c r="C6" s="0" t="n">
        <v>14</v>
      </c>
      <c r="D6" s="0" t="n">
        <v>16</v>
      </c>
      <c r="E6" s="0" t="n">
        <v>18</v>
      </c>
      <c r="F6" s="0" t="n">
        <v>20</v>
      </c>
      <c r="G6" s="0" t="n">
        <v>22</v>
      </c>
      <c r="H6" s="0" t="n">
        <v>24</v>
      </c>
      <c r="I6" s="0" t="n">
        <v>26</v>
      </c>
      <c r="J6" s="0" t="n">
        <v>28</v>
      </c>
      <c r="K6" s="0" t="n">
        <v>30</v>
      </c>
      <c r="L6" s="0" t="n">
        <v>32</v>
      </c>
      <c r="M6" s="0" t="n">
        <v>34</v>
      </c>
      <c r="N6" s="0" t="n">
        <v>36</v>
      </c>
      <c r="O6" s="0" t="n">
        <v>38</v>
      </c>
      <c r="P6" s="0" t="n">
        <v>40</v>
      </c>
      <c r="Q6" s="0" t="n">
        <v>42</v>
      </c>
      <c r="R6" s="0" t="n">
        <v>44</v>
      </c>
      <c r="S6" s="0" t="n">
        <v>46</v>
      </c>
      <c r="T6" s="0" t="n">
        <v>48</v>
      </c>
      <c r="U6" s="0" t="n">
        <v>50</v>
      </c>
      <c r="V6" s="0" t="n">
        <v>52</v>
      </c>
      <c r="W6" s="0" t="n">
        <v>54</v>
      </c>
      <c r="X6" s="0" t="n">
        <v>56</v>
      </c>
      <c r="Y6" s="0" t="n">
        <v>58</v>
      </c>
      <c r="Z6" s="0" t="n">
        <v>60</v>
      </c>
      <c r="AA6" s="0" t="n">
        <v>62</v>
      </c>
      <c r="AB6" s="0" t="n">
        <v>64</v>
      </c>
      <c r="AC6" s="0" t="n">
        <v>66</v>
      </c>
      <c r="AD6" s="0" t="n">
        <v>68</v>
      </c>
      <c r="AE6" s="0" t="n">
        <v>70</v>
      </c>
      <c r="AF6" s="0" t="n">
        <v>72</v>
      </c>
      <c r="AG6" s="0" t="n">
        <v>74</v>
      </c>
      <c r="AH6" s="0" t="n">
        <v>76</v>
      </c>
      <c r="AI6" s="0" t="n">
        <v>78</v>
      </c>
      <c r="AJ6" s="0" t="n">
        <v>80</v>
      </c>
      <c r="AK6" s="0" t="n">
        <v>82</v>
      </c>
      <c r="AL6" s="0" t="n">
        <v>84</v>
      </c>
      <c r="AM6" s="0" t="n">
        <v>86</v>
      </c>
      <c r="AN6" s="0" t="n">
        <v>88</v>
      </c>
      <c r="AO6" s="0" t="n">
        <v>90</v>
      </c>
      <c r="AP6" s="0" t="n">
        <v>92</v>
      </c>
    </row>
    <row r="13" customFormat="false" ht="12.75" hidden="false" customHeight="false" outlineLevel="0" collapsed="false">
      <c r="B13" s="0" t="n">
        <v>0.05</v>
      </c>
      <c r="C13" s="0" t="n">
        <v>0.8</v>
      </c>
      <c r="D13" s="0" t="n">
        <v>0.2</v>
      </c>
      <c r="E13" s="0" t="n">
        <v>0.2</v>
      </c>
      <c r="F13" s="0" t="n">
        <v>0.8</v>
      </c>
      <c r="G13" s="0" t="n">
        <v>0</v>
      </c>
      <c r="H13" s="0" t="n">
        <v>-3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0.5</v>
      </c>
      <c r="N13" s="0" t="n">
        <v>0</v>
      </c>
      <c r="O13" s="0" t="n">
        <v>0</v>
      </c>
      <c r="P13" s="0" t="s">
        <v>0</v>
      </c>
      <c r="Q13" s="0" t="s">
        <v>1</v>
      </c>
    </row>
    <row r="14" customFormat="false" ht="12.75" hidden="false" customHeight="false" outlineLevel="0" collapsed="false">
      <c r="B14" s="0" t="n">
        <v>10</v>
      </c>
      <c r="C14" s="0" t="n">
        <v>30</v>
      </c>
      <c r="D14" s="0" t="n">
        <v>29.61</v>
      </c>
      <c r="E14" s="0" t="n">
        <v>28.1</v>
      </c>
      <c r="F14" s="0" t="n">
        <v>10</v>
      </c>
      <c r="G14" s="0" t="n">
        <v>0</v>
      </c>
      <c r="H14" s="0" t="n">
        <v>-2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0.5</v>
      </c>
      <c r="N14" s="0" t="n">
        <v>0</v>
      </c>
      <c r="O14" s="0" t="n">
        <v>0</v>
      </c>
      <c r="P14" s="0" t="s">
        <v>0</v>
      </c>
      <c r="Q14" s="0" t="s">
        <v>2</v>
      </c>
    </row>
    <row r="15" customFormat="false" ht="12.75" hidden="false" customHeight="false" outlineLevel="0" collapsed="false">
      <c r="B15" s="0" t="n">
        <v>50</v>
      </c>
      <c r="C15" s="0" t="n">
        <v>70</v>
      </c>
      <c r="D15" s="0" t="n">
        <v>62.12</v>
      </c>
      <c r="E15" s="0" t="n">
        <v>60.2</v>
      </c>
      <c r="F15" s="0" t="n">
        <v>10</v>
      </c>
      <c r="G15" s="0" t="n">
        <v>0</v>
      </c>
      <c r="H15" s="0" t="n">
        <v>-2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0.5</v>
      </c>
      <c r="N15" s="0" t="n">
        <v>0</v>
      </c>
      <c r="O15" s="0" t="n">
        <v>0</v>
      </c>
      <c r="P15" s="0" t="s">
        <v>0</v>
      </c>
      <c r="Q15" s="0" t="s">
        <v>3</v>
      </c>
    </row>
    <row r="16" customFormat="false" ht="12.75" hidden="false" customHeight="false" outlineLevel="0" collapsed="false">
      <c r="B16" s="0" t="n">
        <v>0.15</v>
      </c>
      <c r="C16" s="0" t="n">
        <v>0.3</v>
      </c>
      <c r="D16" s="0" t="n">
        <v>0.200667</v>
      </c>
      <c r="E16" s="0" t="n">
        <v>0.2052</v>
      </c>
      <c r="F16" s="0" t="n">
        <v>0.3</v>
      </c>
      <c r="G16" s="0" t="n">
        <v>0</v>
      </c>
      <c r="H16" s="0" t="n">
        <v>-3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0.5</v>
      </c>
      <c r="N16" s="0" t="n">
        <v>0</v>
      </c>
      <c r="O16" s="0" t="n">
        <v>0</v>
      </c>
      <c r="P16" s="0" t="s">
        <v>0</v>
      </c>
      <c r="Q16" s="0" t="s">
        <v>4</v>
      </c>
    </row>
    <row r="17" customFormat="false" ht="12.75" hidden="false" customHeight="false" outlineLevel="0" collapsed="false">
      <c r="B17" s="0" t="n">
        <v>0.01</v>
      </c>
      <c r="C17" s="0" t="n">
        <v>0.3</v>
      </c>
      <c r="D17" s="0" t="n">
        <v>0.001</v>
      </c>
      <c r="E17" s="0" t="n">
        <v>0.1</v>
      </c>
      <c r="F17" s="0" t="n">
        <v>0.3</v>
      </c>
      <c r="G17" s="0" t="n">
        <v>0</v>
      </c>
      <c r="H17" s="0" t="n">
        <v>-2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0.5</v>
      </c>
      <c r="N17" s="0" t="n">
        <v>0</v>
      </c>
      <c r="O17" s="0" t="n">
        <v>0</v>
      </c>
      <c r="P17" s="0" t="s">
        <v>0</v>
      </c>
      <c r="Q17" s="0" t="s">
        <v>5</v>
      </c>
    </row>
    <row r="18" customFormat="false" ht="12.75" hidden="false" customHeight="false" outlineLevel="0" collapsed="false">
      <c r="B18" s="0" t="n">
        <v>-3</v>
      </c>
      <c r="C18" s="0" t="n">
        <v>3</v>
      </c>
      <c r="D18" s="0" t="n">
        <v>0</v>
      </c>
      <c r="E18" s="0" t="n">
        <v>0</v>
      </c>
      <c r="F18" s="0" t="n">
        <v>0.3</v>
      </c>
      <c r="G18" s="0" t="n">
        <v>0</v>
      </c>
      <c r="H18" s="0" t="n">
        <v>-3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0.5</v>
      </c>
      <c r="N18" s="0" t="n">
        <v>0</v>
      </c>
      <c r="O18" s="0" t="n">
        <v>0</v>
      </c>
      <c r="P18" s="0" t="s">
        <v>0</v>
      </c>
      <c r="Q18" s="0" t="s">
        <v>6</v>
      </c>
    </row>
    <row r="19" customFormat="false" ht="12.75" hidden="false" customHeight="false" outlineLevel="0" collapsed="false">
      <c r="B19" s="0" t="n">
        <v>-3</v>
      </c>
      <c r="C19" s="0" t="n">
        <v>3</v>
      </c>
      <c r="D19" s="0" t="n">
        <v>2.44E-006</v>
      </c>
      <c r="E19" s="0" t="n">
        <v>2.44E-006</v>
      </c>
      <c r="F19" s="0" t="n">
        <v>0.8</v>
      </c>
      <c r="G19" s="0" t="n">
        <v>0</v>
      </c>
      <c r="H19" s="0" t="n">
        <v>-3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0.5</v>
      </c>
      <c r="N19" s="0" t="n">
        <v>0</v>
      </c>
      <c r="O19" s="0" t="n">
        <v>0</v>
      </c>
      <c r="P19" s="0" t="s">
        <v>0</v>
      </c>
      <c r="Q19" s="0" t="s">
        <v>7</v>
      </c>
    </row>
    <row r="20" customFormat="false" ht="12.75" hidden="false" customHeight="false" outlineLevel="0" collapsed="false">
      <c r="B20" s="0" t="n">
        <v>-3</v>
      </c>
      <c r="C20" s="0" t="n">
        <v>5</v>
      </c>
      <c r="D20" s="0" t="n">
        <v>3.34694</v>
      </c>
      <c r="E20" s="0" t="n">
        <v>3.34694</v>
      </c>
      <c r="F20" s="0" t="n">
        <v>0.8</v>
      </c>
      <c r="G20" s="0" t="n">
        <v>0</v>
      </c>
      <c r="H20" s="0" t="n">
        <v>-3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0.5</v>
      </c>
      <c r="N20" s="0" t="n">
        <v>0</v>
      </c>
      <c r="O20" s="0" t="n">
        <v>0</v>
      </c>
      <c r="P20" s="0" t="s">
        <v>0</v>
      </c>
      <c r="Q20" s="0" t="s">
        <v>8</v>
      </c>
    </row>
    <row r="21" customFormat="false" ht="12.75" hidden="false" customHeight="false" outlineLevel="0" collapsed="false">
      <c r="B21" s="0" t="n">
        <v>50</v>
      </c>
      <c r="C21" s="0" t="n">
        <v>60</v>
      </c>
      <c r="D21" s="0" t="n">
        <v>55</v>
      </c>
      <c r="E21" s="0" t="n">
        <v>55</v>
      </c>
      <c r="F21" s="0" t="n">
        <v>0.8</v>
      </c>
      <c r="G21" s="0" t="n">
        <v>0</v>
      </c>
      <c r="H21" s="0" t="n">
        <v>-3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s">
        <v>0</v>
      </c>
      <c r="Q21" s="0" t="s">
        <v>9</v>
      </c>
    </row>
    <row r="22" customFormat="false" ht="12.75" hidden="false" customHeight="false" outlineLevel="0" collapsed="false">
      <c r="B22" s="0" t="n">
        <v>-3</v>
      </c>
      <c r="C22" s="0" t="n">
        <v>3</v>
      </c>
      <c r="D22" s="0" t="n">
        <v>-0.25</v>
      </c>
      <c r="E22" s="0" t="n">
        <v>-0.25</v>
      </c>
      <c r="F22" s="0" t="n">
        <v>0.8</v>
      </c>
      <c r="G22" s="0" t="n">
        <v>0</v>
      </c>
      <c r="H22" s="0" t="n">
        <v>-3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s">
        <v>0</v>
      </c>
      <c r="Q22" s="0" t="s">
        <v>10</v>
      </c>
    </row>
    <row r="23" customFormat="false" ht="12.75" hidden="false" customHeight="false" outlineLevel="0" collapsed="false">
      <c r="B23" s="0" t="n">
        <v>-3</v>
      </c>
      <c r="C23" s="0" t="n">
        <v>3</v>
      </c>
      <c r="D23" s="0" t="n">
        <v>1</v>
      </c>
      <c r="E23" s="0" t="n">
        <v>1</v>
      </c>
      <c r="F23" s="0" t="n">
        <v>0.8</v>
      </c>
      <c r="G23" s="0" t="n">
        <v>0</v>
      </c>
      <c r="H23" s="0" t="n">
        <v>-3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s">
        <v>0</v>
      </c>
      <c r="Q23" s="0" t="s">
        <v>11</v>
      </c>
    </row>
    <row r="24" customFormat="false" ht="12.75" hidden="false" customHeight="false" outlineLevel="0" collapsed="false">
      <c r="B24" s="0" t="n">
        <v>-3</v>
      </c>
      <c r="C24" s="0" t="n">
        <v>3</v>
      </c>
      <c r="D24" s="0" t="n">
        <v>0</v>
      </c>
      <c r="E24" s="0" t="n">
        <v>0</v>
      </c>
      <c r="F24" s="0" t="n">
        <v>0.8</v>
      </c>
      <c r="G24" s="0" t="n">
        <v>0</v>
      </c>
      <c r="H24" s="0" t="n">
        <v>-3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s">
        <v>0</v>
      </c>
      <c r="Q24" s="0" t="s">
        <v>12</v>
      </c>
    </row>
    <row r="25" customFormat="false" ht="12.75" hidden="false" customHeight="false" outlineLevel="0" collapsed="false">
      <c r="B25" s="0" t="n">
        <v>-3</v>
      </c>
      <c r="C25" s="0" t="n">
        <v>3</v>
      </c>
      <c r="D25" s="0" t="n">
        <v>0.405465108</v>
      </c>
      <c r="E25" s="0" t="n">
        <v>0</v>
      </c>
      <c r="F25" s="0" t="n">
        <v>0.8</v>
      </c>
      <c r="G25" s="0" t="n">
        <v>0</v>
      </c>
      <c r="H25" s="0" t="n">
        <v>-3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0.5</v>
      </c>
      <c r="N25" s="0" t="n">
        <v>0</v>
      </c>
      <c r="O25" s="0" t="n">
        <v>0</v>
      </c>
      <c r="P25" s="0" t="s">
        <v>0</v>
      </c>
      <c r="Q25" s="0" t="s">
        <v>13</v>
      </c>
    </row>
    <row r="26" customFormat="false" ht="12.75" hidden="false" customHeight="false" outlineLevel="0" collapsed="false">
      <c r="B26" s="0" t="n">
        <v>-3</v>
      </c>
      <c r="C26" s="0" t="n">
        <v>3</v>
      </c>
      <c r="D26" s="0" t="n">
        <v>-0.0243857</v>
      </c>
      <c r="E26" s="0" t="n">
        <v>0</v>
      </c>
      <c r="F26" s="0" t="n">
        <v>0.8</v>
      </c>
      <c r="G26" s="0" t="n">
        <v>0</v>
      </c>
      <c r="H26" s="0" t="n">
        <v>-2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0.5</v>
      </c>
      <c r="N26" s="0" t="n">
        <v>0</v>
      </c>
      <c r="O26" s="0" t="n">
        <v>0</v>
      </c>
      <c r="P26" s="0" t="s">
        <v>0</v>
      </c>
      <c r="Q26" s="0" t="s">
        <v>14</v>
      </c>
    </row>
    <row r="27" customFormat="false" ht="12.75" hidden="false" customHeight="false" outlineLevel="0" collapsed="false">
      <c r="B27" s="0" t="n">
        <v>-3</v>
      </c>
      <c r="C27" s="0" t="n">
        <v>3</v>
      </c>
      <c r="D27" s="0" t="n">
        <v>-0.155104</v>
      </c>
      <c r="E27" s="0" t="n">
        <v>0</v>
      </c>
      <c r="F27" s="0" t="n">
        <v>0.8</v>
      </c>
      <c r="G27" s="0" t="n">
        <v>0</v>
      </c>
      <c r="H27" s="0" t="n">
        <v>-3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0.5</v>
      </c>
      <c r="N27" s="0" t="n">
        <v>0</v>
      </c>
      <c r="O27" s="0" t="n">
        <v>0</v>
      </c>
      <c r="P27" s="0" t="s">
        <v>0</v>
      </c>
      <c r="Q27" s="0" t="s">
        <v>15</v>
      </c>
    </row>
    <row r="28" customFormat="false" ht="12.75" hidden="false" customHeight="false" outlineLevel="0" collapsed="false">
      <c r="B28" s="0" t="n">
        <v>-3</v>
      </c>
      <c r="C28" s="0" t="n">
        <v>3</v>
      </c>
      <c r="D28" s="0" t="n">
        <v>0.0619715</v>
      </c>
      <c r="E28" s="0" t="n">
        <v>0</v>
      </c>
      <c r="F28" s="0" t="n">
        <v>0.8</v>
      </c>
      <c r="G28" s="0" t="n">
        <v>0</v>
      </c>
      <c r="H28" s="0" t="n">
        <v>-3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0.5</v>
      </c>
      <c r="N28" s="0" t="n">
        <v>0</v>
      </c>
      <c r="O28" s="0" t="n">
        <v>0</v>
      </c>
      <c r="P28" s="0" t="s">
        <v>0</v>
      </c>
      <c r="Q28" s="0" t="s">
        <v>16</v>
      </c>
    </row>
    <row r="29" customFormat="false" ht="12.75" hidden="false" customHeight="false" outlineLevel="0" collapsed="false">
      <c r="B29" s="0" t="n">
        <v>-3</v>
      </c>
      <c r="C29" s="0" t="n">
        <v>3</v>
      </c>
      <c r="D29" s="0" t="n">
        <v>0</v>
      </c>
      <c r="E29" s="0" t="n">
        <v>0</v>
      </c>
      <c r="F29" s="0" t="n">
        <v>0.8</v>
      </c>
      <c r="G29" s="0" t="n">
        <v>0</v>
      </c>
      <c r="H29" s="0" t="n">
        <v>-3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0.5</v>
      </c>
      <c r="N29" s="0" t="n">
        <v>0</v>
      </c>
      <c r="O29" s="0" t="n">
        <v>0</v>
      </c>
      <c r="P29" s="0" t="s">
        <v>0</v>
      </c>
      <c r="Q29" s="0" t="s">
        <v>17</v>
      </c>
    </row>
    <row r="30" customFormat="false" ht="12.75" hidden="false" customHeight="false" outlineLevel="0" collapsed="false">
      <c r="B30" s="0" t="n">
        <v>-3</v>
      </c>
      <c r="C30" s="0" t="n">
        <v>3</v>
      </c>
      <c r="D30" s="0" t="n">
        <v>0</v>
      </c>
      <c r="E30" s="0" t="n">
        <v>0</v>
      </c>
      <c r="F30" s="0" t="n">
        <v>0.3</v>
      </c>
      <c r="G30" s="0" t="n">
        <v>0</v>
      </c>
      <c r="H30" s="0" t="n">
        <v>-3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0.5</v>
      </c>
      <c r="N30" s="0" t="n">
        <v>0</v>
      </c>
      <c r="O30" s="0" t="n">
        <v>0</v>
      </c>
      <c r="P30" s="0" t="s">
        <v>0</v>
      </c>
      <c r="Q30" s="0" t="s">
        <v>18</v>
      </c>
    </row>
    <row r="31" customFormat="false" ht="12.75" hidden="false" customHeight="false" outlineLevel="0" collapsed="false">
      <c r="B31" s="0" t="n">
        <v>-3</v>
      </c>
      <c r="C31" s="0" t="n">
        <v>3</v>
      </c>
      <c r="D31" s="0" t="n">
        <v>2.44E-006</v>
      </c>
      <c r="E31" s="0" t="n">
        <v>2.44E-006</v>
      </c>
      <c r="F31" s="0" t="n">
        <v>0.8</v>
      </c>
      <c r="G31" s="0" t="n">
        <v>0</v>
      </c>
      <c r="H31" s="0" t="n">
        <v>-3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0.5</v>
      </c>
      <c r="N31" s="0" t="n">
        <v>0</v>
      </c>
      <c r="O31" s="0" t="n">
        <v>0</v>
      </c>
      <c r="P31" s="0" t="s">
        <v>0</v>
      </c>
      <c r="Q31" s="0" t="s">
        <v>19</v>
      </c>
    </row>
    <row r="32" customFormat="false" ht="12.75" hidden="false" customHeight="false" outlineLevel="0" collapsed="false">
      <c r="B32" s="0" t="n">
        <v>-3</v>
      </c>
      <c r="C32" s="0" t="n">
        <v>5</v>
      </c>
      <c r="D32" s="0" t="n">
        <v>3.34694</v>
      </c>
      <c r="E32" s="0" t="n">
        <v>3.34694</v>
      </c>
      <c r="F32" s="0" t="n">
        <v>0.8</v>
      </c>
      <c r="G32" s="0" t="n">
        <v>0</v>
      </c>
      <c r="H32" s="0" t="n">
        <v>-3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0.5</v>
      </c>
      <c r="N32" s="0" t="n">
        <v>0</v>
      </c>
      <c r="O32" s="0" t="n">
        <v>0</v>
      </c>
      <c r="P32" s="0" t="s">
        <v>0</v>
      </c>
      <c r="Q32" s="0" t="s">
        <v>20</v>
      </c>
    </row>
    <row r="33" customFormat="false" ht="12.75" hidden="false" customHeight="false" outlineLevel="0" collapsed="false">
      <c r="D33" s="0" t="n">
        <f aca="false">D14*EXP(D26)</f>
        <v>28.8966722697615</v>
      </c>
    </row>
    <row r="34" customFormat="false" ht="12.75" hidden="false" customHeight="false" outlineLevel="0" collapsed="false">
      <c r="D34" s="0" t="n">
        <f aca="false">D15*EXP(D27)</f>
        <v>53.1949782598546</v>
      </c>
    </row>
    <row r="36" customFormat="false" ht="12.75" hidden="false" customHeight="false" outlineLevel="0" collapsed="false">
      <c r="N36" s="0" t="s">
        <v>21</v>
      </c>
    </row>
    <row r="37" customFormat="false" ht="12.75" hidden="false" customHeight="false" outlineLevel="0" collapsed="false">
      <c r="N37" s="1" t="n">
        <v>0.32</v>
      </c>
      <c r="O37" s="1" t="n">
        <v>0.93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</row>
    <row r="38" customFormat="false" ht="12.75" hidden="false" customHeight="false" outlineLevel="0" collapsed="false">
      <c r="N38" s="1" t="n">
        <v>0.34</v>
      </c>
      <c r="O38" s="1" t="n">
        <v>0.94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</row>
    <row r="39" customFormat="false" ht="12.75" hidden="false" customHeight="false" outlineLevel="0" collapsed="false">
      <c r="N39" s="1" t="n">
        <v>0.26</v>
      </c>
      <c r="O39" s="1" t="n">
        <v>0.91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</row>
    <row r="40" customFormat="false" ht="12.75" hidden="false" customHeight="false" outlineLevel="0" collapsed="false">
      <c r="N40" s="1" t="n">
        <v>0.38</v>
      </c>
      <c r="O40" s="1" t="n">
        <v>0.92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</row>
    <row r="41" customFormat="false" ht="12.75" hidden="false" customHeight="false" outlineLevel="0" collapsed="false">
      <c r="B41" s="0" t="s">
        <v>22</v>
      </c>
      <c r="N41" s="1" t="n">
        <v>0.38</v>
      </c>
      <c r="O41" s="1" t="n">
        <v>0.9</v>
      </c>
      <c r="P41" s="1" t="n">
        <v>0.99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</row>
    <row r="42" customFormat="false" ht="12.75" hidden="false" customHeight="false" outlineLevel="0" collapsed="false">
      <c r="N42" s="1" t="n">
        <v>0.47</v>
      </c>
      <c r="O42" s="1" t="n">
        <v>0.92</v>
      </c>
      <c r="P42" s="1" t="n">
        <v>0.99</v>
      </c>
      <c r="Q42" s="1" t="n">
        <v>1</v>
      </c>
      <c r="R42" s="1" t="n">
        <v>1</v>
      </c>
      <c r="S42" s="1" t="n">
        <v>1</v>
      </c>
      <c r="T42" s="1" t="n">
        <v>1</v>
      </c>
      <c r="U42" s="1" t="n">
        <v>1</v>
      </c>
    </row>
    <row r="43" customFormat="false" ht="12.75" hidden="false" customHeight="false" outlineLevel="0" collapsed="false">
      <c r="B43" s="0" t="n">
        <v>29.61</v>
      </c>
      <c r="C43" s="0" t="n">
        <v>62.12</v>
      </c>
      <c r="N43" s="1" t="n">
        <v>0.49</v>
      </c>
      <c r="O43" s="1" t="n">
        <v>0.94</v>
      </c>
      <c r="P43" s="1" t="n">
        <v>1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</row>
    <row r="44" customFormat="false" ht="12.75" hidden="false" customHeight="false" outlineLevel="0" collapsed="false">
      <c r="B44" s="0" t="n">
        <v>0.5</v>
      </c>
      <c r="N44" s="1" t="n">
        <v>0.42</v>
      </c>
      <c r="O44" s="1" t="n">
        <v>0.96</v>
      </c>
      <c r="P44" s="1" t="n">
        <v>1</v>
      </c>
      <c r="Q44" s="1" t="n">
        <v>1</v>
      </c>
      <c r="R44" s="1" t="n">
        <v>1</v>
      </c>
      <c r="S44" s="1" t="n">
        <v>1</v>
      </c>
      <c r="T44" s="1" t="n">
        <v>1</v>
      </c>
      <c r="U44" s="1" t="n">
        <v>1</v>
      </c>
    </row>
    <row r="45" customFormat="false" ht="12.75" hidden="false" customHeight="false" outlineLevel="0" collapsed="false">
      <c r="N45" s="1" t="n">
        <v>0.39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  <c r="T45" s="1" t="n">
        <v>1</v>
      </c>
      <c r="U45" s="1" t="n">
        <v>1</v>
      </c>
    </row>
    <row r="46" customFormat="false" ht="12.75" hidden="false" customHeight="false" outlineLevel="0" collapsed="false">
      <c r="B46" s="0" t="n">
        <f aca="false">B43/C43</f>
        <v>0.47665808113329</v>
      </c>
      <c r="C46" s="0" t="n">
        <f aca="false">1-B46</f>
        <v>0.52334191886671</v>
      </c>
      <c r="D46" s="0" t="n">
        <f aca="false">LN(C46)</f>
        <v>-0.647520263964672</v>
      </c>
      <c r="E46" s="0" t="n">
        <f aca="false">D46/D16</f>
        <v>-3.22683980906014</v>
      </c>
      <c r="F46" s="0" t="n">
        <f aca="false">E46*-1</f>
        <v>3.22683980906014</v>
      </c>
      <c r="G46" s="0" t="n">
        <f aca="false">0.5-F46</f>
        <v>-2.72683980906014</v>
      </c>
      <c r="N46" s="1" t="n">
        <v>0.39</v>
      </c>
      <c r="O46" s="1" t="n">
        <v>0.97</v>
      </c>
      <c r="P46" s="1" t="n">
        <v>1</v>
      </c>
      <c r="Q46" s="1" t="n">
        <v>1</v>
      </c>
      <c r="R46" s="1" t="n">
        <v>1</v>
      </c>
      <c r="S46" s="1" t="n">
        <v>1</v>
      </c>
      <c r="T46" s="1" t="n">
        <v>1</v>
      </c>
      <c r="U46" s="1" t="n">
        <v>1</v>
      </c>
    </row>
    <row r="47" customFormat="false" ht="12.75" hidden="false" customHeight="false" outlineLevel="0" collapsed="false">
      <c r="N47" s="1" t="n">
        <v>0.42</v>
      </c>
      <c r="O47" s="1" t="n">
        <v>0.96</v>
      </c>
      <c r="P47" s="1" t="n">
        <v>1</v>
      </c>
      <c r="Q47" s="1" t="n">
        <v>1</v>
      </c>
      <c r="R47" s="1" t="n">
        <v>1</v>
      </c>
      <c r="S47" s="1" t="n">
        <v>1</v>
      </c>
      <c r="T47" s="1" t="n">
        <v>1</v>
      </c>
      <c r="U47" s="1" t="n">
        <v>1</v>
      </c>
    </row>
    <row r="48" customFormat="false" ht="12.75" hidden="false" customHeight="false" outlineLevel="0" collapsed="false">
      <c r="B48" s="0" t="n">
        <f aca="false">C43*(1-EXP(-D16*(0.5-G46)))</f>
        <v>29.61</v>
      </c>
      <c r="N48" s="1" t="n">
        <v>0.42</v>
      </c>
      <c r="O48" s="1" t="n">
        <v>0.94</v>
      </c>
      <c r="P48" s="1" t="n">
        <v>1</v>
      </c>
      <c r="Q48" s="1" t="n">
        <v>1</v>
      </c>
      <c r="R48" s="1" t="n">
        <v>1</v>
      </c>
      <c r="S48" s="1" t="n">
        <v>1</v>
      </c>
      <c r="T48" s="1" t="n">
        <v>1</v>
      </c>
      <c r="U48" s="1" t="n">
        <v>1</v>
      </c>
    </row>
    <row r="49" customFormat="false" ht="12.75" hidden="false" customHeight="false" outlineLevel="0" collapsed="false">
      <c r="N49" s="1" t="n">
        <v>0.36</v>
      </c>
      <c r="O49" s="1" t="n">
        <v>0.89</v>
      </c>
      <c r="P49" s="1" t="n">
        <v>0.99</v>
      </c>
      <c r="Q49" s="1" t="n">
        <v>1</v>
      </c>
      <c r="R49" s="1" t="n">
        <v>1</v>
      </c>
      <c r="S49" s="1" t="n">
        <v>1</v>
      </c>
      <c r="T49" s="1" t="n">
        <v>1</v>
      </c>
      <c r="U49" s="1" t="n">
        <v>1</v>
      </c>
    </row>
    <row r="50" customFormat="false" ht="12.75" hidden="false" customHeight="false" outlineLevel="0" collapsed="false">
      <c r="B50" s="0" t="n">
        <v>80.6</v>
      </c>
      <c r="C50" s="0" t="n">
        <v>0.18</v>
      </c>
      <c r="D50" s="0" t="n">
        <v>0</v>
      </c>
      <c r="F50" s="0" t="n">
        <v>2.44E-006</v>
      </c>
      <c r="N50" s="1" t="n">
        <v>0.34</v>
      </c>
      <c r="O50" s="1" t="n">
        <v>0.79</v>
      </c>
      <c r="P50" s="1" t="n">
        <v>0.97</v>
      </c>
      <c r="Q50" s="1" t="n">
        <v>1</v>
      </c>
      <c r="R50" s="1" t="n">
        <v>1</v>
      </c>
      <c r="S50" s="1" t="n">
        <v>1</v>
      </c>
      <c r="T50" s="1" t="n">
        <v>1</v>
      </c>
      <c r="U50" s="1" t="n">
        <v>1</v>
      </c>
    </row>
    <row r="51" customFormat="false" ht="12.75" hidden="false" customHeight="false" outlineLevel="0" collapsed="false">
      <c r="B51" s="0" t="n">
        <v>63.9</v>
      </c>
      <c r="C51" s="0" t="n">
        <v>0.18</v>
      </c>
      <c r="D51" s="0" t="n">
        <v>0</v>
      </c>
      <c r="F51" s="0" t="n">
        <v>3.34694</v>
      </c>
      <c r="N51" s="1" t="n">
        <v>0.31</v>
      </c>
      <c r="O51" s="1" t="n">
        <v>0.8</v>
      </c>
      <c r="P51" s="1" t="n">
        <v>0.97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</row>
    <row r="52" customFormat="false" ht="12.75" hidden="false" customHeight="false" outlineLevel="0" collapsed="false"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N52" s="1" t="n">
        <v>0.24</v>
      </c>
      <c r="O52" s="1" t="n">
        <v>0.84</v>
      </c>
      <c r="P52" s="1" t="n">
        <v>0.99</v>
      </c>
      <c r="Q52" s="1" t="n">
        <v>1</v>
      </c>
      <c r="R52" s="1" t="n">
        <v>1</v>
      </c>
      <c r="S52" s="1" t="n">
        <v>1</v>
      </c>
      <c r="T52" s="1" t="n">
        <v>1</v>
      </c>
      <c r="U52" s="1" t="n">
        <v>1</v>
      </c>
    </row>
    <row r="53" customFormat="false" ht="12.75" hidden="false" customHeight="false" outlineLevel="0" collapsed="false">
      <c r="B53" s="0" t="n">
        <v>0.5</v>
      </c>
      <c r="C53" s="0" t="n">
        <v>1.5</v>
      </c>
      <c r="D53" s="0" t="n">
        <v>2.5</v>
      </c>
      <c r="E53" s="0" t="n">
        <v>3.5</v>
      </c>
      <c r="F53" s="0" t="n">
        <v>4.5</v>
      </c>
      <c r="G53" s="0" t="n">
        <v>5.5</v>
      </c>
      <c r="H53" s="0" t="n">
        <v>6.5</v>
      </c>
      <c r="I53" s="0" t="n">
        <v>7.5</v>
      </c>
      <c r="N53" s="1" t="n">
        <v>0.17</v>
      </c>
      <c r="O53" s="1" t="n">
        <v>0.81</v>
      </c>
      <c r="P53" s="1" t="n">
        <v>0.99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</row>
    <row r="54" customFormat="false" ht="12.75" hidden="false" customHeight="false" outlineLevel="0" collapsed="false">
      <c r="B54" s="2" t="n">
        <f aca="false">$B50*(1-EXP(-$C50*(B53-$D50)))</f>
        <v>6.93714646713901</v>
      </c>
      <c r="C54" s="2" t="n">
        <f aca="false">$B50*(1-EXP(-$C50*(C53-$D50)))</f>
        <v>19.0716127564496</v>
      </c>
      <c r="D54" s="2" t="n">
        <f aca="false">$B50*(1-EXP(-$C50*(D53-$D50)))</f>
        <v>29.2071709792851</v>
      </c>
      <c r="E54" s="2" t="n">
        <f aca="false">$B50*(1-EXP(-$C50*(E53-$D50)))</f>
        <v>37.6731008388441</v>
      </c>
      <c r="F54" s="2" t="n">
        <f aca="false">$B50*(1-EXP(-$C50*(F53-$D50)))</f>
        <v>44.7444398624309</v>
      </c>
      <c r="G54" s="2" t="n">
        <f aca="false">$B50*(1-EXP(-$C50*(G53-$D50)))</f>
        <v>50.6509187036231</v>
      </c>
      <c r="H54" s="2" t="n">
        <f aca="false">$B50*(1-EXP(-$C50*(H53-$D50)))</f>
        <v>55.5844245340019</v>
      </c>
      <c r="I54" s="2" t="n">
        <f aca="false">$B50*(1-EXP(-$C50*(I53-$D50)))</f>
        <v>59.7052349919411</v>
      </c>
      <c r="N54" s="1" t="n">
        <v>0.14</v>
      </c>
      <c r="O54" s="1" t="n">
        <v>0.81</v>
      </c>
      <c r="P54" s="1" t="n">
        <v>0.99</v>
      </c>
      <c r="Q54" s="1" t="n">
        <v>1</v>
      </c>
      <c r="R54" s="1" t="n">
        <v>1</v>
      </c>
      <c r="S54" s="1" t="n">
        <v>1</v>
      </c>
      <c r="T54" s="1" t="n">
        <v>1</v>
      </c>
      <c r="U54" s="1" t="n">
        <v>1</v>
      </c>
    </row>
    <row r="55" customFormat="false" ht="12.75" hidden="false" customHeight="false" outlineLevel="0" collapsed="false">
      <c r="B55" s="2" t="n">
        <f aca="false">$B51*(1-EXP(-$C51*(B53-$D51)))</f>
        <v>5.49979726116852</v>
      </c>
      <c r="C55" s="2" t="n">
        <f aca="false">$B51*(1-EXP(-$C51*(C53-$D51)))</f>
        <v>15.1200503118751</v>
      </c>
      <c r="D55" s="2" t="n">
        <f aca="false">$B51*(1-EXP(-$C51*(D53-$D51)))</f>
        <v>23.1555611113687</v>
      </c>
      <c r="E55" s="2" t="n">
        <f aca="false">$B51*(1-EXP(-$C51*(E53-$D51)))</f>
        <v>29.8673839156593</v>
      </c>
      <c r="F55" s="2" t="n">
        <f aca="false">$B51*(1-EXP(-$C51*(F53-$D51)))</f>
        <v>35.4735695683541</v>
      </c>
      <c r="G55" s="2" t="n">
        <f aca="false">$B51*(1-EXP(-$C51*(G53-$D51)))</f>
        <v>40.1562494436913</v>
      </c>
      <c r="H55" s="2" t="n">
        <f aca="false">$B51*(1-EXP(-$C51*(H53-$D51)))</f>
        <v>44.0675524531355</v>
      </c>
      <c r="I55" s="2" t="n">
        <f aca="false">$B51*(1-EXP(-$C51*(I53-$D51)))</f>
        <v>47.3345473447275</v>
      </c>
      <c r="N55" s="1" t="n">
        <v>0.18</v>
      </c>
      <c r="O55" s="1" t="n">
        <v>0.81</v>
      </c>
      <c r="P55" s="1" t="n">
        <v>0.99</v>
      </c>
      <c r="Q55" s="1" t="n">
        <v>1</v>
      </c>
      <c r="R55" s="1" t="n">
        <v>1</v>
      </c>
      <c r="S55" s="1" t="n">
        <v>1</v>
      </c>
      <c r="T55" s="1" t="n">
        <v>1</v>
      </c>
      <c r="U55" s="1" t="n">
        <v>1</v>
      </c>
    </row>
    <row r="56" customFormat="false" ht="12.75" hidden="false" customHeight="false" outlineLevel="0" collapsed="false">
      <c r="B56" s="2" t="n">
        <f aca="false">B54*0.1</f>
        <v>0.693714646713901</v>
      </c>
      <c r="C56" s="2" t="n">
        <f aca="false">C54*0.1</f>
        <v>1.90716127564496</v>
      </c>
      <c r="D56" s="2" t="n">
        <f aca="false">D54*0.1</f>
        <v>2.92071709792851</v>
      </c>
      <c r="E56" s="2" t="n">
        <f aca="false">E54*0.1</f>
        <v>3.76731008388441</v>
      </c>
      <c r="F56" s="2" t="n">
        <f aca="false">F54*0.1</f>
        <v>4.47444398624309</v>
      </c>
      <c r="G56" s="2" t="n">
        <f aca="false">G54*0.1</f>
        <v>5.06509187036231</v>
      </c>
      <c r="H56" s="2" t="n">
        <f aca="false">H54*0.1</f>
        <v>5.55844245340019</v>
      </c>
      <c r="I56" s="2" t="n">
        <f aca="false">I54*0.1</f>
        <v>5.97052349919411</v>
      </c>
      <c r="N56" s="1" t="n">
        <v>0.22</v>
      </c>
      <c r="O56" s="1" t="n">
        <v>0.92</v>
      </c>
      <c r="P56" s="1" t="n">
        <v>1</v>
      </c>
      <c r="Q56" s="1" t="n">
        <v>1</v>
      </c>
      <c r="R56" s="1" t="n">
        <v>1</v>
      </c>
      <c r="S56" s="1" t="n">
        <v>1</v>
      </c>
      <c r="T56" s="1" t="n">
        <v>1</v>
      </c>
      <c r="U56" s="1" t="n">
        <v>1</v>
      </c>
    </row>
    <row r="57" customFormat="false" ht="12.75" hidden="false" customHeight="false" outlineLevel="0" collapsed="false">
      <c r="B57" s="2" t="n">
        <f aca="false">B55*0.1</f>
        <v>0.549979726116852</v>
      </c>
      <c r="C57" s="2" t="n">
        <f aca="false">C55*0.1</f>
        <v>1.51200503118751</v>
      </c>
      <c r="D57" s="2" t="n">
        <f aca="false">D55*0.1</f>
        <v>2.31555611113687</v>
      </c>
      <c r="E57" s="2" t="n">
        <f aca="false">E55*0.1</f>
        <v>2.98673839156593</v>
      </c>
      <c r="F57" s="2" t="n">
        <f aca="false">F55*0.1</f>
        <v>3.54735695683541</v>
      </c>
      <c r="G57" s="2" t="n">
        <f aca="false">G55*0.1</f>
        <v>4.01562494436913</v>
      </c>
      <c r="H57" s="2" t="n">
        <f aca="false">H55*0.1</f>
        <v>4.40675524531355</v>
      </c>
      <c r="I57" s="2" t="n">
        <f aca="false">I55*0.1</f>
        <v>4.73345473447275</v>
      </c>
      <c r="N57" s="1" t="n">
        <v>0.23</v>
      </c>
      <c r="O57" s="1" t="n">
        <v>0.95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</row>
    <row r="58" customFormat="false" ht="12.75" hidden="false" customHeight="false" outlineLevel="0" collapsed="false">
      <c r="B58" s="2" t="n">
        <f aca="false">$F$50*B54^$F$51</f>
        <v>0.00159504047312305</v>
      </c>
      <c r="C58" s="2" t="n">
        <f aca="false">$F$50*C54^$F$51</f>
        <v>0.0470727637615559</v>
      </c>
      <c r="D58" s="2" t="n">
        <f aca="false">$F$50*D54^$F$51</f>
        <v>0.196017673428109</v>
      </c>
      <c r="E58" s="2" t="n">
        <f aca="false">$F$50*E54^$F$51</f>
        <v>0.459485968127419</v>
      </c>
      <c r="F58" s="2" t="n">
        <f aca="false">$F$50*F54^$F$51</f>
        <v>0.817173864708065</v>
      </c>
      <c r="G58" s="2" t="n">
        <f aca="false">$F$50*G54^$F$51</f>
        <v>1.23748896381213</v>
      </c>
      <c r="H58" s="2" t="n">
        <f aca="false">$F$50*H54^$F$51</f>
        <v>1.68905270294152</v>
      </c>
      <c r="I58" s="2" t="n">
        <f aca="false">$F$50*I54^$F$51</f>
        <v>2.14583739112485</v>
      </c>
      <c r="N58" s="1" t="n">
        <v>0.18</v>
      </c>
      <c r="O58" s="1" t="n">
        <v>0.97</v>
      </c>
      <c r="P58" s="1" t="n">
        <v>1</v>
      </c>
      <c r="Q58" s="1" t="n">
        <v>1</v>
      </c>
      <c r="R58" s="1" t="n">
        <v>1</v>
      </c>
      <c r="S58" s="1" t="n">
        <v>1</v>
      </c>
      <c r="T58" s="1" t="n">
        <v>1</v>
      </c>
      <c r="U58" s="1" t="n">
        <v>1</v>
      </c>
    </row>
    <row r="59" customFormat="false" ht="12.75" hidden="false" customHeight="false" outlineLevel="0" collapsed="false">
      <c r="B59" s="2" t="n">
        <f aca="false">$F$50*B55^$F$51</f>
        <v>0.000733306855056278</v>
      </c>
      <c r="C59" s="2" t="n">
        <f aca="false">$F$50*C55^$F$51</f>
        <v>0.0216413194112916</v>
      </c>
      <c r="D59" s="2" t="n">
        <f aca="false">$F$50*D55^$F$51</f>
        <v>0.090117527460337</v>
      </c>
      <c r="E59" s="2" t="n">
        <f aca="false">$F$50*E55^$F$51</f>
        <v>0.211244928205664</v>
      </c>
      <c r="F59" s="2" t="n">
        <f aca="false">$F$50*F55^$F$51</f>
        <v>0.375689022855928</v>
      </c>
      <c r="G59" s="2" t="n">
        <f aca="false">$F$50*G55^$F$51</f>
        <v>0.568925463341466</v>
      </c>
      <c r="H59" s="2" t="n">
        <f aca="false">$F$50*H55^$F$51</f>
        <v>0.776528211345768</v>
      </c>
      <c r="I59" s="2" t="n">
        <f aca="false">$F$50*I55^$F$51</f>
        <v>0.98653124811745</v>
      </c>
      <c r="N59" s="1" t="n">
        <v>0.28</v>
      </c>
      <c r="O59" s="1" t="n">
        <v>0.89</v>
      </c>
      <c r="P59" s="1" t="n">
        <v>0.99</v>
      </c>
      <c r="Q59" s="1" t="n">
        <v>1</v>
      </c>
      <c r="R59" s="1" t="n">
        <v>1</v>
      </c>
      <c r="S59" s="1" t="n">
        <v>1</v>
      </c>
      <c r="T59" s="1" t="n">
        <v>1</v>
      </c>
      <c r="U59" s="1" t="n">
        <v>1</v>
      </c>
    </row>
    <row r="60" customFormat="false" ht="12.75" hidden="false" customHeight="false" outlineLevel="0" collapsed="false">
      <c r="B60" s="0" t="n">
        <v>0.01</v>
      </c>
      <c r="C60" s="0" t="n">
        <f aca="false">$B50*(1-EXP(-$C50*(C$52-$D50)))</f>
        <v>13.2772209602515</v>
      </c>
      <c r="D60" s="0" t="n">
        <f aca="false">$B50*(1-EXP(-$C50*(D$52-$D50)))</f>
        <v>24.3672881186749</v>
      </c>
      <c r="E60" s="0" t="n">
        <f aca="false">$B50*(1-EXP(-$C50*(E$52-$D50)))</f>
        <v>33.6304908586564</v>
      </c>
      <c r="F60" s="0" t="n">
        <f aca="false">$B50*(1-EXP(-$C50*(F$52-$D50)))</f>
        <v>41.3677681696263</v>
      </c>
      <c r="G60" s="0" t="n">
        <f aca="false">$B50*(1-EXP(-$C50*(G$52-$D50)))</f>
        <v>47.8304854249077</v>
      </c>
      <c r="H60" s="0" t="n">
        <f aca="false">$B50*(1-EXP(-$C50*(H$52-$D50)))</f>
        <v>53.2286006330179</v>
      </c>
      <c r="I60" s="0" t="n">
        <f aca="false">$B50*(1-EXP(-$C50*(I$52-$D50)))</f>
        <v>57.7374854641185</v>
      </c>
      <c r="N60" s="1" t="n">
        <v>0.25</v>
      </c>
      <c r="O60" s="1" t="n">
        <v>0.86</v>
      </c>
      <c r="P60" s="1" t="n">
        <v>0.99</v>
      </c>
      <c r="Q60" s="1" t="n">
        <v>1</v>
      </c>
      <c r="R60" s="1" t="n">
        <v>1</v>
      </c>
      <c r="S60" s="1" t="n">
        <v>1</v>
      </c>
      <c r="T60" s="1" t="n">
        <v>1</v>
      </c>
      <c r="U60" s="1" t="n">
        <v>1</v>
      </c>
    </row>
    <row r="61" customFormat="false" ht="12.75" hidden="false" customHeight="false" outlineLevel="0" collapsed="false">
      <c r="B61" s="0" t="n">
        <v>0.01</v>
      </c>
      <c r="C61" s="0" t="n">
        <f aca="false">$B51*(1-EXP(-$C51*(C$52-$D51)))</f>
        <v>10.5262334908197</v>
      </c>
      <c r="D61" s="0" t="n">
        <f aca="false">$B51*(1-EXP(-$C51*(D$52-$D51)))</f>
        <v>19.3184827640611</v>
      </c>
      <c r="E61" s="0" t="n">
        <f aca="false">$B51*(1-EXP(-$C51*(E$52-$D51)))</f>
        <v>26.6623866733021</v>
      </c>
      <c r="F61" s="0" t="n">
        <f aca="false">$B51*(1-EXP(-$C51*(F$52-$D51)))</f>
        <v>32.7965308441578</v>
      </c>
      <c r="G61" s="0" t="n">
        <f aca="false">$B51*(1-EXP(-$C51*(G$52-$D51)))</f>
        <v>37.9201987425757</v>
      </c>
      <c r="H61" s="0" t="n">
        <f aca="false">$B51*(1-EXP(-$C51*(H$52-$D51)))</f>
        <v>42.1998459112884</v>
      </c>
      <c r="I61" s="0" t="n">
        <f aca="false">$B51*(1-EXP(-$C51*(I$52-$D51)))</f>
        <v>45.7745077066647</v>
      </c>
      <c r="N61" s="1" t="n">
        <v>0.25</v>
      </c>
      <c r="O61" s="1" t="n">
        <v>0.8</v>
      </c>
      <c r="P61" s="1" t="n">
        <v>0.98</v>
      </c>
      <c r="Q61" s="1" t="n">
        <v>1</v>
      </c>
      <c r="R61" s="1" t="n">
        <v>1</v>
      </c>
      <c r="S61" s="1" t="n">
        <v>1</v>
      </c>
      <c r="T61" s="1" t="n">
        <v>1</v>
      </c>
      <c r="U61" s="1" t="n">
        <v>1</v>
      </c>
    </row>
    <row r="62" customFormat="false" ht="12.75" hidden="false" customHeight="false" outlineLevel="0" collapsed="false">
      <c r="B62" s="2" t="n">
        <f aca="false">$F$50*B60^$F$51</f>
        <v>4.93753089771364E-013</v>
      </c>
      <c r="C62" s="2" t="n">
        <f aca="false">$F$50*C60^$F$51</f>
        <v>0.0140075499874599</v>
      </c>
      <c r="D62" s="2" t="n">
        <f aca="false">$F$50*D60^$F$51</f>
        <v>0.106893257236422</v>
      </c>
      <c r="E62" s="2" t="n">
        <f aca="false">$F$50*E60^$F$51</f>
        <v>0.314249259795457</v>
      </c>
      <c r="F62" s="2" t="n">
        <f aca="false">$F$50*F60^$F$51</f>
        <v>0.628435695080492</v>
      </c>
      <c r="G62" s="2" t="n">
        <f aca="false">$F$50*G60^$F$51</f>
        <v>1.02155315899286</v>
      </c>
      <c r="H62" s="2" t="n">
        <f aca="false">$F$50*H60^$F$51</f>
        <v>1.46114641237424</v>
      </c>
      <c r="I62" s="2" t="n">
        <f aca="false">$F$50*I60^$F$51</f>
        <v>1.91815463732205</v>
      </c>
      <c r="N62" s="1" t="n">
        <v>0.13</v>
      </c>
      <c r="O62" s="1" t="n">
        <v>0.82</v>
      </c>
      <c r="P62" s="1" t="n">
        <v>0.99</v>
      </c>
      <c r="Q62" s="1" t="n">
        <v>1</v>
      </c>
      <c r="R62" s="1" t="n">
        <v>1</v>
      </c>
      <c r="S62" s="1" t="n">
        <v>1</v>
      </c>
      <c r="T62" s="1" t="n">
        <v>1</v>
      </c>
      <c r="U62" s="1" t="n">
        <v>1</v>
      </c>
    </row>
    <row r="63" customFormat="false" ht="12.75" hidden="false" customHeight="false" outlineLevel="0" collapsed="false">
      <c r="B63" s="2" t="n">
        <f aca="false">$F$50*B61^$F$51</f>
        <v>4.93753089771364E-013</v>
      </c>
      <c r="C63" s="2" t="n">
        <f aca="false">$F$50*C61^$F$51</f>
        <v>0.00643985691989107</v>
      </c>
      <c r="D63" s="2" t="n">
        <f aca="false">$F$50*D61^$F$51</f>
        <v>0.049143303641246</v>
      </c>
      <c r="E63" s="2" t="n">
        <f aca="false">$F$50*E61^$F$51</f>
        <v>0.144473535491656</v>
      </c>
      <c r="F63" s="2" t="n">
        <f aca="false">$F$50*F61^$F$51</f>
        <v>0.288918187926778</v>
      </c>
      <c r="G63" s="2" t="n">
        <f aca="false">$F$50*G61^$F$51</f>
        <v>0.469650737342806</v>
      </c>
      <c r="H63" s="2" t="n">
        <f aca="false">$F$50*H61^$F$51</f>
        <v>0.671750152105553</v>
      </c>
      <c r="I63" s="2" t="n">
        <f aca="false">$F$50*I61^$F$51</f>
        <v>0.881855958082475</v>
      </c>
      <c r="N63" s="1" t="n">
        <v>0.17</v>
      </c>
      <c r="O63" s="1" t="n">
        <v>0.83</v>
      </c>
      <c r="P63" s="1" t="n">
        <v>0.99</v>
      </c>
      <c r="Q63" s="1" t="n">
        <v>1</v>
      </c>
      <c r="R63" s="1" t="n">
        <v>1</v>
      </c>
      <c r="S63" s="1" t="n">
        <v>1</v>
      </c>
      <c r="T63" s="1" t="n">
        <v>1</v>
      </c>
      <c r="U63" s="1" t="n">
        <v>1</v>
      </c>
    </row>
    <row r="64" customFormat="false" ht="12.75" hidden="false" customHeight="false" outlineLevel="0" collapsed="false">
      <c r="N64" s="1" t="n">
        <v>0.24</v>
      </c>
      <c r="O64" s="1" t="n">
        <v>0.76</v>
      </c>
      <c r="P64" s="1" t="n">
        <v>0.97</v>
      </c>
      <c r="Q64" s="1" t="n">
        <v>1</v>
      </c>
      <c r="R64" s="1" t="n">
        <v>1</v>
      </c>
      <c r="S64" s="1" t="n">
        <v>1</v>
      </c>
      <c r="T64" s="1" t="n">
        <v>1</v>
      </c>
      <c r="U64" s="1" t="n">
        <v>1</v>
      </c>
    </row>
    <row r="65" customFormat="false" ht="12.75" hidden="false" customHeight="false" outlineLevel="0" collapsed="false">
      <c r="B65" s="0" t="s">
        <v>23</v>
      </c>
      <c r="N65" s="1" t="n">
        <v>0.32</v>
      </c>
      <c r="O65" s="1" t="n">
        <v>0.77</v>
      </c>
      <c r="P65" s="1" t="n">
        <v>0.96</v>
      </c>
      <c r="Q65" s="1" t="n">
        <v>0.99</v>
      </c>
      <c r="R65" s="1" t="n">
        <v>1</v>
      </c>
      <c r="S65" s="1" t="n">
        <v>1</v>
      </c>
      <c r="T65" s="1" t="n">
        <v>1</v>
      </c>
      <c r="U65" s="1" t="n">
        <v>1</v>
      </c>
    </row>
    <row r="66" customFormat="false" ht="12.75" hidden="false" customHeight="false" outlineLevel="0" collapsed="false">
      <c r="B66" s="0" t="n">
        <v>0.09</v>
      </c>
      <c r="C66" s="0" t="n">
        <v>0.236</v>
      </c>
      <c r="D66" s="0" t="n">
        <v>0.475</v>
      </c>
      <c r="E66" s="0" t="n">
        <v>0.725</v>
      </c>
      <c r="F66" s="0" t="n">
        <v>0.927</v>
      </c>
      <c r="G66" s="0" t="n">
        <v>1.182</v>
      </c>
      <c r="H66" s="0" t="n">
        <v>1.437</v>
      </c>
      <c r="I66" s="0" t="n">
        <v>1.841</v>
      </c>
      <c r="N66" s="0" t="n">
        <f aca="false">AVERAGE(N56:N65)</f>
        <v>0.227</v>
      </c>
      <c r="O66" s="0" t="n">
        <f aca="false">AVERAGE(O56:O65)</f>
        <v>0.857</v>
      </c>
      <c r="P66" s="0" t="n">
        <f aca="false">AVERAGE(P56:P65)</f>
        <v>0.987</v>
      </c>
      <c r="Q66" s="0" t="n">
        <f aca="false">AVERAGE(Q56:Q65)</f>
        <v>0.999</v>
      </c>
      <c r="R66" s="0" t="n">
        <f aca="false">AVERAGE(R56:R65)</f>
        <v>1</v>
      </c>
      <c r="S66" s="0" t="n">
        <f aca="false">AVERAGE(S56:S65)</f>
        <v>1</v>
      </c>
      <c r="T66" s="0" t="n">
        <f aca="false">AVERAGE(T56:T65)</f>
        <v>1</v>
      </c>
      <c r="U66" s="0" t="n">
        <f aca="false">AVERAGE(U56:U65)</f>
        <v>1</v>
      </c>
    </row>
    <row r="67" customFormat="false" ht="12.75" hidden="false" customHeight="false" outlineLevel="0" collapsed="false">
      <c r="B67" s="0" t="s">
        <v>24</v>
      </c>
    </row>
    <row r="68" customFormat="false" ht="12.75" hidden="false" customHeight="false" outlineLevel="0" collapsed="false">
      <c r="B68" s="0" t="n">
        <v>0.148</v>
      </c>
      <c r="C68" s="0" t="n">
        <v>0.358</v>
      </c>
      <c r="D68" s="0" t="n">
        <v>0.633</v>
      </c>
      <c r="E68" s="0" t="n">
        <v>0.834</v>
      </c>
      <c r="F68" s="0" t="n">
        <v>1.053</v>
      </c>
      <c r="G68" s="0" t="n">
        <v>1.366</v>
      </c>
      <c r="H68" s="0" t="n">
        <v>1.606</v>
      </c>
      <c r="I68" s="0" t="n">
        <v>1.964</v>
      </c>
    </row>
    <row r="69" customFormat="false" ht="12.75" hidden="false" customHeight="false" outlineLevel="0" collapsed="false">
      <c r="B69" s="0" t="s">
        <v>25</v>
      </c>
    </row>
    <row r="70" customFormat="false" ht="12.75" hidden="false" customHeight="false" outlineLevel="0" collapsed="false">
      <c r="B70" s="0" t="n">
        <v>0.26</v>
      </c>
      <c r="C70" s="0" t="n">
        <v>0.14</v>
      </c>
      <c r="D70" s="0" t="n">
        <v>0.11</v>
      </c>
      <c r="E70" s="0" t="n">
        <v>0.18</v>
      </c>
      <c r="F70" s="0" t="n">
        <v>0.18</v>
      </c>
      <c r="G70" s="0" t="n">
        <v>0.2</v>
      </c>
      <c r="H70" s="0" t="n">
        <v>0.2</v>
      </c>
      <c r="I70" s="0" t="n">
        <v>0.2</v>
      </c>
    </row>
    <row r="71" customFormat="false" ht="12.75" hidden="false" customHeight="false" outlineLevel="0" collapsed="false">
      <c r="B71" s="0" t="s">
        <v>26</v>
      </c>
    </row>
    <row r="72" customFormat="false" ht="12.75" hidden="false" customHeight="false" outlineLevel="0" collapsed="false">
      <c r="B72" s="0" t="n">
        <v>0.26</v>
      </c>
      <c r="C72" s="0" t="n">
        <v>0.78</v>
      </c>
      <c r="D72" s="0" t="n">
        <v>0.97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</row>
    <row r="73" customFormat="false" ht="12.75" hidden="false" customHeight="false" outlineLevel="0" collapsed="false">
      <c r="B73" s="0" t="s">
        <v>27</v>
      </c>
    </row>
    <row r="74" customFormat="false" ht="12.75" hidden="false" customHeight="false" outlineLevel="0" collapsed="false">
      <c r="B74" s="0" t="n">
        <v>0.03</v>
      </c>
      <c r="C74" s="0" t="n">
        <v>0.11</v>
      </c>
      <c r="D74" s="0" t="n">
        <v>0.32</v>
      </c>
      <c r="E74" s="0" t="n">
        <v>0.62</v>
      </c>
      <c r="F74" s="0" t="n">
        <v>1</v>
      </c>
      <c r="G74" s="0" t="n">
        <v>0.92</v>
      </c>
      <c r="H74" s="0" t="n">
        <v>0.91</v>
      </c>
      <c r="I74" s="0" t="n">
        <v>0.66</v>
      </c>
    </row>
    <row r="78" customFormat="false" ht="12.75" hidden="false" customHeight="false" outlineLevel="0" collapsed="false">
      <c r="A78" s="0" t="n">
        <v>0.8</v>
      </c>
    </row>
    <row r="79" customFormat="false" ht="12.75" hidden="false" customHeight="false" outlineLevel="0" collapsed="false">
      <c r="A79" s="0" t="n">
        <v>1940</v>
      </c>
      <c r="B79" s="0" t="n">
        <v>1941</v>
      </c>
      <c r="C79" s="0" t="n">
        <v>1942</v>
      </c>
      <c r="D79" s="0" t="n">
        <v>1943</v>
      </c>
      <c r="E79" s="0" t="n">
        <v>1944</v>
      </c>
      <c r="F79" s="0" t="n">
        <v>1945</v>
      </c>
      <c r="G79" s="0" t="n">
        <v>1946</v>
      </c>
      <c r="H79" s="0" t="n">
        <v>1947</v>
      </c>
      <c r="I79" s="0" t="n">
        <v>1948</v>
      </c>
      <c r="J79" s="0" t="n">
        <v>1949</v>
      </c>
      <c r="K79" s="0" t="n">
        <v>1950</v>
      </c>
      <c r="L79" s="0" t="n">
        <v>1951</v>
      </c>
      <c r="M79" s="0" t="n">
        <v>1952</v>
      </c>
      <c r="N79" s="0" t="n">
        <v>1953</v>
      </c>
      <c r="O79" s="0" t="n">
        <v>1954</v>
      </c>
      <c r="P79" s="0" t="n">
        <v>1955</v>
      </c>
      <c r="Q79" s="0" t="n">
        <v>1956</v>
      </c>
      <c r="R79" s="0" t="n">
        <v>1957</v>
      </c>
      <c r="S79" s="0" t="n">
        <v>1958</v>
      </c>
      <c r="T79" s="0" t="n">
        <v>1959</v>
      </c>
      <c r="U79" s="0" t="n">
        <v>1960</v>
      </c>
      <c r="V79" s="0" t="n">
        <v>1961</v>
      </c>
      <c r="W79" s="0" t="n">
        <v>1962</v>
      </c>
      <c r="X79" s="0" t="n">
        <v>1963</v>
      </c>
      <c r="Y79" s="0" t="n">
        <v>1964</v>
      </c>
      <c r="Z79" s="0" t="n">
        <v>1965</v>
      </c>
      <c r="AA79" s="0" t="n">
        <v>1966</v>
      </c>
      <c r="AB79" s="0" t="n">
        <v>1967</v>
      </c>
      <c r="AC79" s="0" t="n">
        <v>1968</v>
      </c>
      <c r="AD79" s="0" t="n">
        <v>1969</v>
      </c>
      <c r="AE79" s="0" t="n">
        <v>1970</v>
      </c>
      <c r="AF79" s="0" t="n">
        <v>1971</v>
      </c>
      <c r="AG79" s="0" t="n">
        <v>1972</v>
      </c>
      <c r="AH79" s="0" t="n">
        <v>1973</v>
      </c>
      <c r="AI79" s="0" t="n">
        <v>1974</v>
      </c>
      <c r="AJ79" s="0" t="n">
        <v>1975</v>
      </c>
      <c r="AK79" s="0" t="n">
        <v>1976</v>
      </c>
      <c r="AL79" s="0" t="n">
        <v>1977</v>
      </c>
      <c r="AM79" s="0" t="n">
        <v>1978</v>
      </c>
      <c r="AN79" s="0" t="n">
        <v>1979</v>
      </c>
      <c r="AO79" s="0" t="n">
        <v>1980</v>
      </c>
      <c r="AP79" s="0" t="n">
        <v>1981</v>
      </c>
      <c r="AQ79" s="0" t="n">
        <v>1982</v>
      </c>
      <c r="AR79" s="0" t="n">
        <v>1983</v>
      </c>
      <c r="AS79" s="0" t="n">
        <v>1984</v>
      </c>
      <c r="AT79" s="0" t="n">
        <v>1985</v>
      </c>
      <c r="AU79" s="0" t="n">
        <v>1986</v>
      </c>
      <c r="AV79" s="0" t="n">
        <v>1987</v>
      </c>
      <c r="AW79" s="0" t="n">
        <v>1988</v>
      </c>
      <c r="AX79" s="0" t="n">
        <v>1989</v>
      </c>
      <c r="AY79" s="0" t="n">
        <v>1990</v>
      </c>
      <c r="AZ79" s="0" t="n">
        <v>1991</v>
      </c>
      <c r="BA79" s="0" t="n">
        <v>1992</v>
      </c>
      <c r="BB79" s="0" t="n">
        <v>1993</v>
      </c>
      <c r="BC79" s="0" t="n">
        <v>1994</v>
      </c>
      <c r="BD79" s="0" t="n">
        <v>1995</v>
      </c>
      <c r="BE79" s="0" t="n">
        <v>1996</v>
      </c>
      <c r="BF79" s="0" t="n">
        <v>1997</v>
      </c>
      <c r="BG79" s="0" t="n">
        <v>1998</v>
      </c>
      <c r="BH79" s="0" t="n">
        <v>1999</v>
      </c>
      <c r="BI79" s="0" t="n">
        <v>2000</v>
      </c>
      <c r="BJ79" s="0" t="n">
        <v>2001</v>
      </c>
      <c r="BK79" s="0" t="n">
        <v>2002</v>
      </c>
      <c r="BL79" s="0" t="n">
        <v>2003</v>
      </c>
      <c r="BM79" s="0" t="n">
        <v>2004</v>
      </c>
      <c r="BN79" s="0" t="n">
        <v>2005</v>
      </c>
      <c r="BO79" s="0" t="n">
        <v>2006</v>
      </c>
      <c r="BP79" s="0" t="n">
        <v>2007</v>
      </c>
      <c r="BQ79" s="0" t="n">
        <v>2008</v>
      </c>
      <c r="BR79" s="0" t="n">
        <v>2009</v>
      </c>
      <c r="BS79" s="0" t="n">
        <v>2010</v>
      </c>
      <c r="BT79" s="0" t="n">
        <v>2011</v>
      </c>
      <c r="BU79" s="0" t="n">
        <v>2012</v>
      </c>
      <c r="BV79" s="0" t="n">
        <v>2013</v>
      </c>
      <c r="BW79" s="0" t="n">
        <v>2014</v>
      </c>
      <c r="BX79" s="0" t="n">
        <v>2015</v>
      </c>
      <c r="BY79" s="0" t="n">
        <v>2016</v>
      </c>
      <c r="BZ79" s="0" t="n">
        <v>2017</v>
      </c>
    </row>
    <row r="80" customFormat="false" ht="12.75" hidden="false" customHeight="false" outlineLevel="0" collapsed="false">
      <c r="A80" s="0" t="n">
        <f aca="false">0.5*$A$78*$A$78</f>
        <v>0.32</v>
      </c>
      <c r="B80" s="0" t="n">
        <f aca="false">0.5*$A$78*$A$78</f>
        <v>0.32</v>
      </c>
      <c r="C80" s="0" t="n">
        <f aca="false">0.5*$A$78*$A$78</f>
        <v>0.32</v>
      </c>
      <c r="D80" s="0" t="n">
        <f aca="false">0.5*$A$78*$A$78</f>
        <v>0.32</v>
      </c>
      <c r="E80" s="0" t="n">
        <f aca="false">0.5*$A$78*$A$78</f>
        <v>0.32</v>
      </c>
      <c r="F80" s="0" t="n">
        <f aca="false">0.5*$A$78*$A$78</f>
        <v>0.32</v>
      </c>
      <c r="G80" s="0" t="n">
        <f aca="false">0.5*$A$78*$A$78</f>
        <v>0.32</v>
      </c>
      <c r="H80" s="0" t="n">
        <f aca="false">0.5*$A$78*$A$78</f>
        <v>0.32</v>
      </c>
      <c r="I80" s="0" t="n">
        <f aca="false">0.5*$A$78*$A$78</f>
        <v>0.32</v>
      </c>
      <c r="J80" s="0" t="n">
        <f aca="false">0.5*$A$78*$A$78</f>
        <v>0.32</v>
      </c>
      <c r="K80" s="0" t="n">
        <f aca="false">0.5*$A$78*$A$78</f>
        <v>0.32</v>
      </c>
      <c r="L80" s="0" t="n">
        <f aca="false">0.5*$A$78*$A$78</f>
        <v>0.32</v>
      </c>
      <c r="M80" s="0" t="n">
        <f aca="false">0.5*$A$78*$A$78</f>
        <v>0.32</v>
      </c>
      <c r="N80" s="0" t="n">
        <f aca="false">0.5*$A$78*$A$78</f>
        <v>0.32</v>
      </c>
      <c r="O80" s="0" t="n">
        <f aca="false">0.5*$A$78*$A$78</f>
        <v>0.32</v>
      </c>
      <c r="P80" s="0" t="n">
        <f aca="false">0.5*$A$78*$A$78</f>
        <v>0.32</v>
      </c>
      <c r="Q80" s="0" t="n">
        <f aca="false">0.5*$A$78*$A$78</f>
        <v>0.32</v>
      </c>
      <c r="R80" s="0" t="n">
        <f aca="false">0.5*$A$78*$A$78</f>
        <v>0.32</v>
      </c>
      <c r="S80" s="0" t="n">
        <f aca="false">0.5*$A$78*$A$78</f>
        <v>0.32</v>
      </c>
      <c r="T80" s="0" t="n">
        <f aca="false">0.5*$A$78*$A$78</f>
        <v>0.32</v>
      </c>
      <c r="U80" s="0" t="n">
        <f aca="false">0.5*$A$78*$A$78</f>
        <v>0.32</v>
      </c>
      <c r="V80" s="0" t="n">
        <f aca="false">0.5*$A$78*$A$78</f>
        <v>0.32</v>
      </c>
      <c r="W80" s="0" t="n">
        <f aca="false">0.5*$A$78*$A$78</f>
        <v>0.32</v>
      </c>
      <c r="X80" s="0" t="n">
        <f aca="false">0.5*$A$78*$A$78</f>
        <v>0.32</v>
      </c>
      <c r="Y80" s="0" t="n">
        <f aca="false">0.5*$A$78*$A$78</f>
        <v>0.32</v>
      </c>
      <c r="Z80" s="0" t="n">
        <f aca="false">0.5*$A$78*$A$78</f>
        <v>0.32</v>
      </c>
      <c r="AA80" s="0" t="n">
        <f aca="false">0.5*$A$78*$A$78</f>
        <v>0.32</v>
      </c>
      <c r="AB80" s="0" t="n">
        <f aca="false">0.5*$A$78*$A$78</f>
        <v>0.32</v>
      </c>
      <c r="AC80" s="0" t="n">
        <f aca="false">0.5*$A$78*$A$78</f>
        <v>0.32</v>
      </c>
      <c r="AD80" s="0" t="n">
        <f aca="false">0.5*$A$78*$A$78</f>
        <v>0.32</v>
      </c>
      <c r="AE80" s="0" t="n">
        <f aca="false">0.5*$A$78*$A$78</f>
        <v>0.32</v>
      </c>
      <c r="AF80" s="0" t="n">
        <f aca="false">0.5*$A$78*$A$78</f>
        <v>0.32</v>
      </c>
      <c r="AG80" s="0" t="n">
        <f aca="false">0.5*$A$78*$A$78</f>
        <v>0.32</v>
      </c>
      <c r="AH80" s="0" t="n">
        <f aca="false">0.5*$A$78*$A$78</f>
        <v>0.32</v>
      </c>
      <c r="AI80" s="0" t="n">
        <f aca="false">0.5*$A$78*$A$78</f>
        <v>0.32</v>
      </c>
      <c r="AJ80" s="0" t="n">
        <f aca="false">0.5*$A$78*$A$78</f>
        <v>0.32</v>
      </c>
      <c r="AK80" s="0" t="n">
        <f aca="false">0.5*$A$78*$A$78</f>
        <v>0.32</v>
      </c>
      <c r="AL80" s="0" t="n">
        <f aca="false">0.5*$A$78*$A$78</f>
        <v>0.32</v>
      </c>
      <c r="AM80" s="0" t="n">
        <f aca="false">0.5*$A$78*$A$78</f>
        <v>0.32</v>
      </c>
      <c r="AN80" s="0" t="n">
        <f aca="false">0.5*$A$78*$A$78</f>
        <v>0.32</v>
      </c>
      <c r="AO80" s="0" t="n">
        <f aca="false">0.5*$A$78*$A$78</f>
        <v>0.32</v>
      </c>
      <c r="AP80" s="0" t="n">
        <f aca="false">0.5*$A$78*$A$78</f>
        <v>0.32</v>
      </c>
      <c r="AQ80" s="0" t="n">
        <f aca="false">0.5*$A$78*$A$78</f>
        <v>0.32</v>
      </c>
      <c r="AR80" s="0" t="n">
        <f aca="false">0.5*$A$78*$A$78</f>
        <v>0.32</v>
      </c>
      <c r="AS80" s="0" t="n">
        <f aca="false">0.5*$A$78*$A$78</f>
        <v>0.32</v>
      </c>
      <c r="AT80" s="0" t="n">
        <f aca="false">0.5*$A$78*$A$78</f>
        <v>0.32</v>
      </c>
      <c r="AU80" s="0" t="n">
        <f aca="false">0.5*$A$78*$A$78</f>
        <v>0.32</v>
      </c>
      <c r="AV80" s="0" t="n">
        <f aca="false">0.5*$A$78*$A$78</f>
        <v>0.32</v>
      </c>
      <c r="AW80" s="0" t="n">
        <f aca="false">0.5*$A$78*$A$78</f>
        <v>0.32</v>
      </c>
      <c r="AX80" s="0" t="n">
        <f aca="false">0.5*$A$78*$A$78</f>
        <v>0.32</v>
      </c>
      <c r="AY80" s="0" t="n">
        <f aca="false">0.5*$A$78*$A$78</f>
        <v>0.32</v>
      </c>
      <c r="AZ80" s="0" t="n">
        <f aca="false">0.5*$A$78*$A$78</f>
        <v>0.32</v>
      </c>
      <c r="BA80" s="0" t="n">
        <f aca="false">0.5*$A$78*$A$78</f>
        <v>0.32</v>
      </c>
      <c r="BB80" s="0" t="n">
        <f aca="false">0.5*$A$78*$A$78</f>
        <v>0.32</v>
      </c>
      <c r="BC80" s="0" t="n">
        <f aca="false">0.5*$A$78*$A$78</f>
        <v>0.32</v>
      </c>
      <c r="BD80" s="0" t="n">
        <f aca="false">0.5*$A$78*$A$78</f>
        <v>0.32</v>
      </c>
      <c r="BE80" s="0" t="n">
        <f aca="false">0.5*$A$78*$A$78</f>
        <v>0.32</v>
      </c>
      <c r="BF80" s="0" t="n">
        <f aca="false">0.5*$A$78*$A$78</f>
        <v>0.32</v>
      </c>
      <c r="BG80" s="0" t="n">
        <f aca="false">0.5*$A$78*$A$78</f>
        <v>0.32</v>
      </c>
      <c r="BH80" s="0" t="n">
        <f aca="false">0.5*$A$78*$A$78</f>
        <v>0.32</v>
      </c>
      <c r="BI80" s="0" t="n">
        <f aca="false">0.5*$A$78*$A$78</f>
        <v>0.32</v>
      </c>
      <c r="BJ80" s="0" t="n">
        <f aca="false">0.5*$A$78*$A$78</f>
        <v>0.32</v>
      </c>
      <c r="BK80" s="0" t="n">
        <f aca="false">0.5*$A$78*$A$78</f>
        <v>0.32</v>
      </c>
      <c r="BL80" s="0" t="n">
        <f aca="false">0.5*$A$78*$A$78</f>
        <v>0.32</v>
      </c>
      <c r="BM80" s="0" t="n">
        <f aca="false">0.5*$A$78*$A$78</f>
        <v>0.32</v>
      </c>
      <c r="BN80" s="0" t="n">
        <f aca="false">0.5*$A$78*$A$78</f>
        <v>0.32</v>
      </c>
      <c r="BO80" s="0" t="n">
        <f aca="false">0.5*$A$78*$A$78</f>
        <v>0.32</v>
      </c>
      <c r="BP80" s="0" t="n">
        <f aca="false">0.5*$A$78*$A$78</f>
        <v>0.32</v>
      </c>
      <c r="BQ80" s="0" t="n">
        <f aca="false">0.5*$A$78*$A$78</f>
        <v>0.32</v>
      </c>
      <c r="BR80" s="0" t="n">
        <f aca="false">0.5*$A$78*$A$78</f>
        <v>0.32</v>
      </c>
      <c r="BS80" s="0" t="n">
        <f aca="false">0.5*$A$78*$A$78</f>
        <v>0.32</v>
      </c>
      <c r="BT80" s="0" t="n">
        <f aca="false">0.5*$A$78*$A$78</f>
        <v>0.32</v>
      </c>
      <c r="BU80" s="0" t="n">
        <f aca="false">0.5*$A$78*$A$78</f>
        <v>0.32</v>
      </c>
      <c r="BV80" s="0" t="n">
        <f aca="false">0.5*$A$78*$A$78</f>
        <v>0.32</v>
      </c>
      <c r="BW80" s="0" t="n">
        <f aca="false">0.5*$A$78*$A$78</f>
        <v>0.32</v>
      </c>
      <c r="BX80" s="0" t="n">
        <f aca="false">0.5*$A$78*$A$78</f>
        <v>0.32</v>
      </c>
      <c r="BY80" s="0" t="n">
        <f aca="false">0.5*$A$78*$A$78</f>
        <v>0.32</v>
      </c>
      <c r="BZ80" s="0" t="n">
        <f aca="false">0.5*$A$78*$A$78</f>
        <v>0.32</v>
      </c>
    </row>
    <row r="82" customFormat="false" ht="12.75" hidden="false" customHeight="false" outlineLevel="0" collapsed="false">
      <c r="C82" s="0" t="n">
        <v>0</v>
      </c>
      <c r="D82" s="0" t="n">
        <v>1</v>
      </c>
      <c r="E82" s="0" t="n">
        <v>2</v>
      </c>
      <c r="F82" s="0" t="n">
        <v>3</v>
      </c>
      <c r="G82" s="0" t="n">
        <v>4</v>
      </c>
      <c r="H82" s="0" t="n">
        <v>5</v>
      </c>
      <c r="I82" s="0" t="n">
        <v>6</v>
      </c>
      <c r="J82" s="0" t="n">
        <v>7</v>
      </c>
    </row>
    <row r="83" customFormat="false" ht="12.8" hidden="false" customHeight="false" outlineLevel="0" collapsed="false">
      <c r="C83" s="0" t="n">
        <f aca="false">$B$50*(1-EXP(-$C$50*(C82+0.5-$D$50)))</f>
        <v>6.93714646713901</v>
      </c>
      <c r="D83" s="0" t="n">
        <f aca="false">$B$50*(1-EXP(-$C$50*(D82+0.5-$D$50)))</f>
        <v>19.0716127564496</v>
      </c>
      <c r="E83" s="0" t="n">
        <f aca="false">$B$50*(1-EXP(-$C$50*(E82+0.5-$D$50)))</f>
        <v>29.2071709792851</v>
      </c>
      <c r="F83" s="0" t="n">
        <f aca="false">$B$50*(1-EXP(-$C$50*(F82+0.5-$D$50)))</f>
        <v>37.6731008388441</v>
      </c>
      <c r="G83" s="0" t="n">
        <f aca="false">$B$50*(1-EXP(-$C$50*(G82+0.5-$D$50)))</f>
        <v>44.7444398624309</v>
      </c>
      <c r="H83" s="0" t="n">
        <f aca="false">$B$50*(1-EXP(-$C$50*(H82+0.5-$D$50)))</f>
        <v>50.6509187036231</v>
      </c>
      <c r="I83" s="0" t="n">
        <f aca="false">$B$50*(1-EXP(-$C$50*(I82+0.5-$D$50)))</f>
        <v>55.5844245340019</v>
      </c>
      <c r="J83" s="0" t="n">
        <f aca="false">$B$50*(1-EXP(-$C$50*(J82+0.5-$D$50)))</f>
        <v>59.7052349919411</v>
      </c>
      <c r="L83" s="0" t="n">
        <v>18</v>
      </c>
      <c r="M83" s="0" t="n">
        <v>39</v>
      </c>
      <c r="P83" s="0" t="n">
        <v>4</v>
      </c>
      <c r="Q83" s="0" t="n">
        <v>1</v>
      </c>
      <c r="R83" s="0" t="n">
        <v>28</v>
      </c>
      <c r="S83" s="0" t="n">
        <v>65</v>
      </c>
      <c r="T83" s="0" t="n">
        <v>0.00259906752285564</v>
      </c>
      <c r="U83" s="0" t="n">
        <v>0.00522012481718947</v>
      </c>
      <c r="V83" s="0" t="n">
        <v>0.0104567030331883</v>
      </c>
      <c r="W83" s="0" t="n">
        <v>0.0208363329047091</v>
      </c>
      <c r="X83" s="0" t="n">
        <v>0.0410912364669121</v>
      </c>
      <c r="Y83" s="0" t="n">
        <v>0.0794384021751762</v>
      </c>
      <c r="Z83" s="0" t="n">
        <v>0.148046698815966</v>
      </c>
      <c r="AA83" s="0" t="n">
        <v>0.259223508093565</v>
      </c>
      <c r="AB83" s="0" t="n">
        <v>0.413377793117853</v>
      </c>
      <c r="AC83" s="0" t="n">
        <v>0.586605612454138</v>
      </c>
      <c r="AD83" s="0" t="n">
        <v>0.740747365366519</v>
      </c>
      <c r="AE83" s="0" t="n">
        <v>0.851895104189281</v>
      </c>
      <c r="AF83" s="0" t="n">
        <v>0.920447858526129</v>
      </c>
      <c r="AG83" s="0" t="n">
        <v>0.958693143037751</v>
      </c>
      <c r="AH83" s="0" t="n">
        <v>0.978762622198887</v>
      </c>
      <c r="AI83" s="0" t="n">
        <v>0.988805065938601</v>
      </c>
      <c r="AJ83" s="0" t="n">
        <v>0.993428446000911</v>
      </c>
      <c r="AK83" s="0" t="n">
        <v>0.994934735596177</v>
      </c>
      <c r="AL83" s="0" t="n">
        <v>0.994217187820385</v>
      </c>
      <c r="AM83" s="0" t="n">
        <v>0.991200490983753</v>
      </c>
      <c r="AN83" s="0" t="n">
        <v>0.984911681095815</v>
      </c>
      <c r="AO83" s="0" t="n">
        <v>0.973248784131133</v>
      </c>
      <c r="AP83" s="0" t="n">
        <v>0.952499175076425</v>
      </c>
      <c r="AQ83" s="0" t="n">
        <v>0.916791478887369</v>
      </c>
      <c r="AR83" s="0" t="n">
        <v>0.858132283379036</v>
      </c>
      <c r="AS83" s="0" t="n">
        <v>0.768517378032437</v>
      </c>
      <c r="AT83" s="0" t="n">
        <v>0.645653216699359</v>
      </c>
      <c r="AU83" s="0" t="n">
        <v>0.499998811893336</v>
      </c>
      <c r="AV83" s="0" t="n">
        <v>0.354343275650762</v>
      </c>
      <c r="AW83" s="0" t="n">
        <v>0.231475080863903</v>
      </c>
      <c r="AX83" s="0" t="n">
        <v>0.14185102362421</v>
      </c>
      <c r="AY83" s="0" t="n">
        <v>0.0831726844756337</v>
      </c>
      <c r="AZ83" s="0" t="n">
        <v>0.0474258697744952</v>
      </c>
      <c r="BA83" s="0" t="n">
        <v>0.0265969926291412</v>
      </c>
      <c r="BB83" s="0" t="n">
        <v>0.0147740314318508</v>
      </c>
      <c r="BC83" s="0" t="n">
        <v>0.00816257108143592</v>
      </c>
      <c r="BD83" s="0" t="n">
        <v>0.00449627314132186</v>
      </c>
      <c r="BE83" s="0" t="n">
        <v>0.00247262315127702</v>
      </c>
      <c r="BF83" s="0" t="n">
        <v>0.00135851994896717</v>
      </c>
      <c r="BG83" s="0" t="n">
        <v>0.000746028833438068</v>
      </c>
      <c r="BH83" s="0" t="n">
        <v>0.000409567164877375</v>
      </c>
      <c r="BI83" s="0" t="n">
        <v>0.000224816770203672</v>
      </c>
    </row>
    <row r="84" customFormat="false" ht="12.8" hidden="false" customHeight="false" outlineLevel="0" collapsed="false">
      <c r="C84" s="0" t="n">
        <f aca="false">C83/10</f>
        <v>0.693714646713901</v>
      </c>
      <c r="D84" s="0" t="n">
        <f aca="false">D83/10</f>
        <v>1.90716127564496</v>
      </c>
      <c r="E84" s="0" t="n">
        <f aca="false">E83/10</f>
        <v>2.92071709792851</v>
      </c>
      <c r="F84" s="0" t="n">
        <f aca="false">F83/10</f>
        <v>3.76731008388441</v>
      </c>
      <c r="G84" s="0" t="n">
        <f aca="false">G83/10</f>
        <v>4.47444398624309</v>
      </c>
      <c r="H84" s="0" t="n">
        <f aca="false">H83/10</f>
        <v>5.06509187036231</v>
      </c>
      <c r="I84" s="0" t="n">
        <f aca="false">I83/10</f>
        <v>5.55844245340019</v>
      </c>
      <c r="J84" s="0" t="n">
        <f aca="false">J83/10</f>
        <v>5.97052349919411</v>
      </c>
      <c r="L84" s="0" t="n">
        <v>0.6</v>
      </c>
      <c r="M84" s="0" t="n">
        <v>0.9</v>
      </c>
      <c r="N84" s="0" t="n">
        <v>0.3</v>
      </c>
      <c r="R84" s="0" t="n">
        <v>0.35</v>
      </c>
      <c r="S84" s="0" t="n">
        <v>0.3</v>
      </c>
    </row>
    <row r="85" customFormat="false" ht="12.8" hidden="false" customHeight="false" outlineLevel="0" collapsed="false">
      <c r="A85" s="0" t="n">
        <v>10</v>
      </c>
      <c r="B85" s="0" t="n">
        <v>12</v>
      </c>
      <c r="C85" s="0" t="n">
        <f aca="false">NORMDIST($B85,C$83,C$84,1)</f>
        <v>0.999999999999854</v>
      </c>
      <c r="D85" s="0" t="n">
        <f aca="false">NORMDIST($B85,D$83,D$84,1)</f>
        <v>0.000104481875069417</v>
      </c>
      <c r="E85" s="0" t="n">
        <f aca="false">NORMDIST($B85,E$83,E$84,1)</f>
        <v>1.91445564772044E-009</v>
      </c>
      <c r="F85" s="0" t="n">
        <f aca="false">NORMDIST($B85,F$83,F$84,1)</f>
        <v>4.72292212748287E-012</v>
      </c>
      <c r="G85" s="0" t="n">
        <f aca="false">NORMDIST($B85,G$83,G$84,1)</f>
        <v>1.25750839247417E-013</v>
      </c>
      <c r="H85" s="0" t="n">
        <f aca="false">NORMDIST($B85,H$83,H$84,1)</f>
        <v>1.1661216600393E-014</v>
      </c>
      <c r="I85" s="0" t="n">
        <f aca="false">NORMDIST($B85,I$83,I$84,1)</f>
        <v>2.23269444085406E-015</v>
      </c>
      <c r="J85" s="0" t="n">
        <f aca="false">NORMDIST($B85,J$83,J$84,1)</f>
        <v>6.74004592747512E-016</v>
      </c>
      <c r="K85" s="0" t="n">
        <f aca="false">A85+(B85-A85)/2</f>
        <v>11</v>
      </c>
      <c r="L85" s="2" t="n">
        <f aca="false">1/(1+EXP(-$L$84*(K85-$L$83)))</f>
        <v>0.014774031693273</v>
      </c>
      <c r="M85" s="0" t="n">
        <f aca="false">$F$50*K85^$F$51</f>
        <v>0.00746223050372366</v>
      </c>
      <c r="N85" s="2" t="n">
        <f aca="false">1/(1+EXP($M$84*(K85-$M$83)))</f>
        <v>0.99999999998863</v>
      </c>
      <c r="O85" s="0" t="n">
        <f aca="false">L85*($N$84+(1-$N$84)*N85)</f>
        <v>0.0147740316931555</v>
      </c>
      <c r="P85" s="0" t="n">
        <v>2</v>
      </c>
      <c r="Q85" s="0" t="n">
        <v>18</v>
      </c>
      <c r="R85" s="0" t="n">
        <v>39</v>
      </c>
      <c r="T85" s="0" t="n">
        <v>0.0147740316931555</v>
      </c>
      <c r="U85" s="0" t="n">
        <v>0.0474258731752832</v>
      </c>
      <c r="V85" s="0" t="n">
        <v>0.141851064859167</v>
      </c>
      <c r="W85" s="0" t="n">
        <v>0.354343693149763</v>
      </c>
      <c r="X85" s="0" t="n">
        <v>0.645656299342463</v>
      </c>
      <c r="Y85" s="0" t="n">
        <v>0.858148879753025</v>
      </c>
      <c r="Z85" s="0" t="n">
        <v>0.95257375515369</v>
      </c>
      <c r="AA85" s="0" t="n">
        <v>0.985223642776687</v>
      </c>
      <c r="AB85" s="0" t="n">
        <v>0.995489511681871</v>
      </c>
      <c r="AC85" s="0" t="n">
        <v>0.998555221190176</v>
      </c>
      <c r="AD85" s="0" t="n">
        <v>0.999068426535568</v>
      </c>
      <c r="AE85" s="0" t="n">
        <v>0.996729602582359</v>
      </c>
      <c r="AF85" s="0" t="n">
        <v>0.981345627566478</v>
      </c>
      <c r="AG85" s="0" t="n">
        <v>0.900694170861721</v>
      </c>
      <c r="AH85" s="0" t="n">
        <v>0.649997808197489</v>
      </c>
      <c r="AI85" s="0" t="n">
        <v>0.399295339893428</v>
      </c>
      <c r="AJ85" s="0" t="n">
        <v>0.318617798037882</v>
      </c>
      <c r="AK85" s="0" t="n">
        <v>0.303147363281871</v>
      </c>
      <c r="AL85" s="0" t="n">
        <v>0.300522211843944</v>
      </c>
      <c r="AM85" s="0" t="n">
        <v>0.300086373694951</v>
      </c>
      <c r="AN85" s="0" t="n">
        <v>0.30001427860581</v>
      </c>
      <c r="AO85" s="0" t="n">
        <v>0.300002360175226</v>
      </c>
      <c r="AP85" s="0" t="n">
        <v>0.300000390104526</v>
      </c>
      <c r="AQ85" s="0" t="n">
        <v>0.300000064474564</v>
      </c>
      <c r="AR85" s="0" t="n">
        <v>0.30000001065477</v>
      </c>
      <c r="AS85" s="0" t="n">
        <v>0.300000001760377</v>
      </c>
      <c r="AT85" s="0" t="n">
        <v>0.300000000290734</v>
      </c>
      <c r="AU85" s="0" t="n">
        <v>0.300000000047981</v>
      </c>
      <c r="AV85" s="0" t="n">
        <v>0.300000000007908</v>
      </c>
      <c r="AW85" s="0" t="n">
        <v>0.3000000000013</v>
      </c>
      <c r="AX85" s="0" t="n">
        <v>0.300000000000213</v>
      </c>
      <c r="AY85" s="0" t="n">
        <v>0.300000000000035</v>
      </c>
      <c r="AZ85" s="0" t="n">
        <v>0.300000000000006</v>
      </c>
      <c r="BA85" s="0" t="n">
        <v>0.300000000000001</v>
      </c>
      <c r="BB85" s="0" t="n">
        <v>0.3</v>
      </c>
      <c r="BC85" s="0" t="n">
        <v>0.3</v>
      </c>
      <c r="BD85" s="0" t="n">
        <v>0.3</v>
      </c>
      <c r="BE85" s="0" t="n">
        <v>0.3</v>
      </c>
      <c r="BF85" s="0" t="n">
        <v>0.3</v>
      </c>
      <c r="BG85" s="0" t="n">
        <v>0.3</v>
      </c>
      <c r="BH85" s="0" t="n">
        <v>0.3</v>
      </c>
      <c r="BI85" s="0" t="n">
        <v>0.3</v>
      </c>
    </row>
    <row r="86" customFormat="false" ht="12.8" hidden="false" customHeight="false" outlineLevel="0" collapsed="false">
      <c r="A86" s="0" t="n">
        <f aca="false">A85+2</f>
        <v>12</v>
      </c>
      <c r="B86" s="0" t="n">
        <f aca="false">B85+2</f>
        <v>14</v>
      </c>
      <c r="C86" s="0" t="n">
        <f aca="false">NORMDIST($B86,C$83,C$84,1)-NORMDIST($A86,C$83,C$84,1)</f>
        <v>1.45883305435746E-013</v>
      </c>
      <c r="D86" s="0" t="n">
        <f aca="false">NORMDIST($B86,D$83,D$84,1)-NORMDIST($A86,D$83,D$84,1)</f>
        <v>0.00381129523406367</v>
      </c>
      <c r="E86" s="0" t="n">
        <f aca="false">NORMDIST($B86,E$83,E$84,1)-NORMDIST($A86,E$83,E$84,1)</f>
        <v>9.42222583412938E-008</v>
      </c>
      <c r="F86" s="0" t="n">
        <f aca="false">NORMDIST($B86,F$83,F$84,1)-NORMDIST($A86,F$83,F$84,1)</f>
        <v>1.60452995017979E-010</v>
      </c>
      <c r="G86" s="0" t="n">
        <f aca="false">NORMDIST($B86,G$83,G$84,1)-NORMDIST($A86,G$83,G$84,1)</f>
        <v>3.05924662100371E-012</v>
      </c>
      <c r="H86" s="0" t="n">
        <f aca="false">NORMDIST($B86,H$83,H$84,1)-NORMDIST($A86,H$83,H$84,1)</f>
        <v>2.19423380567679E-013</v>
      </c>
      <c r="I86" s="0" t="n">
        <f aca="false">NORMDIST($B86,I$83,I$84,1)-NORMDIST($A86,I$83,I$84,1)</f>
        <v>3.45603214197221E-014</v>
      </c>
      <c r="J86" s="0" t="n">
        <f aca="false">NORMDIST($B86,J$83,J$84,1)-NORMDIST($A86,J$83,J$84,1)</f>
        <v>8.98055820321105E-015</v>
      </c>
      <c r="K86" s="0" t="n">
        <f aca="false">A86+(B86-A86)/2</f>
        <v>13</v>
      </c>
      <c r="L86" s="2" t="n">
        <f aca="false">1/(1+EXP(-$L$84*(K86-$L$83)))</f>
        <v>0.0474258731775668</v>
      </c>
      <c r="M86" s="0" t="n">
        <f aca="false">$F$50*K86^$F$51</f>
        <v>0.0130524305149756</v>
      </c>
      <c r="N86" s="2" t="n">
        <f aca="false">1/(1+EXP($M$84*(K86-$M$83)))</f>
        <v>0.999999999931213</v>
      </c>
      <c r="O86" s="0" t="n">
        <f aca="false">L86*($N$84+(1-$N$84)*N86)</f>
        <v>0.0474258731752832</v>
      </c>
      <c r="Q86" s="0" t="n">
        <v>0.6</v>
      </c>
      <c r="R86" s="0" t="n">
        <v>0.9</v>
      </c>
      <c r="S86" s="0" t="n">
        <v>0.3</v>
      </c>
    </row>
    <row r="87" customFormat="false" ht="12.8" hidden="false" customHeight="false" outlineLevel="0" collapsed="false">
      <c r="A87" s="0" t="n">
        <f aca="false">A86+2</f>
        <v>14</v>
      </c>
      <c r="B87" s="0" t="n">
        <f aca="false">B86+2</f>
        <v>16</v>
      </c>
      <c r="C87" s="0" t="n">
        <f aca="false">NORMDIST($B87,C$83,C$84,1)-NORMDIST($A87,C$83,C$84,1)</f>
        <v>0</v>
      </c>
      <c r="D87" s="0" t="n">
        <f aca="false">NORMDIST($B87,D$83,D$84,1)-NORMDIST($A87,D$83,D$84,1)</f>
        <v>0.0497211889072487</v>
      </c>
      <c r="E87" s="0" t="n">
        <f aca="false">NORMDIST($B87,E$83,E$84,1)-NORMDIST($A87,E$83,E$84,1)</f>
        <v>2.96831146392556E-006</v>
      </c>
      <c r="F87" s="0" t="n">
        <f aca="false">NORMDIST($B87,F$83,F$84,1)-NORMDIST($A87,F$83,F$84,1)</f>
        <v>4.22011042571409E-009</v>
      </c>
      <c r="G87" s="0" t="n">
        <f aca="false">NORMDIST($B87,G$83,G$84,1)-NORMDIST($A87,G$83,G$84,1)</f>
        <v>6.31249920755497E-011</v>
      </c>
      <c r="H87" s="0" t="n">
        <f aca="false">NORMDIST($B87,H$83,H$84,1)-NORMDIST($A87,H$83,H$84,1)</f>
        <v>3.69764106890938E-012</v>
      </c>
      <c r="I87" s="0" t="n">
        <f aca="false">NORMDIST($B87,I$83,I$84,1)-NORMDIST($A87,I$83,I$84,1)</f>
        <v>4.9701696466066E-013</v>
      </c>
      <c r="J87" s="0" t="n">
        <f aca="false">NORMDIST($B87,J$83,J$84,1)-NORMDIST($A87,J$83,J$84,1)</f>
        <v>1.14175800817732E-013</v>
      </c>
      <c r="K87" s="0" t="n">
        <f aca="false">A87+(B87-A87)/2</f>
        <v>15</v>
      </c>
      <c r="L87" s="2" t="n">
        <f aca="false">1/(1+EXP(-$L$84*(K87-$L$83)))</f>
        <v>0.141851064900488</v>
      </c>
      <c r="M87" s="0" t="n">
        <f aca="false">$F$50*K87^$F$51</f>
        <v>0.0210715607671472</v>
      </c>
      <c r="N87" s="2" t="n">
        <f aca="false">1/(1+EXP($M$84*(K87-$M$83)))</f>
        <v>0.99999999958386</v>
      </c>
      <c r="O87" s="0" t="n">
        <f aca="false">L87*($N$84+(1-$N$84)*N87)</f>
        <v>0.141851064859167</v>
      </c>
      <c r="P87" s="0" t="n">
        <v>3</v>
      </c>
      <c r="Q87" s="0" t="n">
        <v>3</v>
      </c>
      <c r="R87" s="0" t="n">
        <v>28</v>
      </c>
      <c r="S87" s="0" t="n">
        <v>65</v>
      </c>
      <c r="T87" s="0" t="n">
        <v>0.00605980093325824</v>
      </c>
      <c r="U87" s="0" t="n">
        <v>0.0109869407860753</v>
      </c>
      <c r="V87" s="0" t="n">
        <v>0.0198402996648838</v>
      </c>
      <c r="W87" s="0" t="n">
        <v>0.0355711694456089</v>
      </c>
      <c r="X87" s="0" t="n">
        <v>0.0629732920993392</v>
      </c>
      <c r="Y87" s="0" t="n">
        <v>0.109096619301279</v>
      </c>
      <c r="Z87" s="0" t="n">
        <v>0.182424908666785</v>
      </c>
      <c r="AA87" s="0" t="n">
        <v>0.289048721398271</v>
      </c>
      <c r="AB87" s="0" t="n">
        <v>0.425552718919327</v>
      </c>
      <c r="AC87" s="0" t="n">
        <v>0.574430798708621</v>
      </c>
      <c r="AD87" s="0" t="n">
        <v>0.710923077387658</v>
      </c>
      <c r="AE87" s="0" t="n">
        <v>0.817519106657493</v>
      </c>
      <c r="AF87" s="0" t="n">
        <v>0.890793246184394</v>
      </c>
      <c r="AG87" s="0" t="n">
        <v>0.93681598463929</v>
      </c>
      <c r="AH87" s="0" t="n">
        <v>0.964033812353523</v>
      </c>
      <c r="AI87" s="0" t="n">
        <v>0.979428466872236</v>
      </c>
      <c r="AJ87" s="0" t="n">
        <v>0.987669463399736</v>
      </c>
      <c r="AK87" s="0" t="n">
        <v>0.991482558957274</v>
      </c>
      <c r="AL87" s="0" t="n">
        <v>0.992183913736239</v>
      </c>
      <c r="AM87" s="0" t="n">
        <v>0.990019451398885</v>
      </c>
      <c r="AN87" s="0" t="n">
        <v>0.984234071550645</v>
      </c>
      <c r="AO87" s="0" t="n">
        <v>0.972864930036066</v>
      </c>
      <c r="AP87" s="0" t="n">
        <v>0.952285071032767</v>
      </c>
      <c r="AQ87" s="0" t="n">
        <v>0.916674598524671</v>
      </c>
      <c r="AR87" s="0" t="n">
        <v>0.858070486664715</v>
      </c>
      <c r="AS87" s="0" t="n">
        <v>0.768486224947016</v>
      </c>
      <c r="AT87" s="0" t="n">
        <v>0.645638527633181</v>
      </c>
      <c r="AU87" s="0" t="n">
        <v>0.499992443952279</v>
      </c>
      <c r="AV87" s="0" t="n">
        <v>0.354340754936062</v>
      </c>
      <c r="AW87" s="0" t="n">
        <v>0.231474162889743</v>
      </c>
      <c r="AX87" s="0" t="n">
        <v>0.141850710550274</v>
      </c>
      <c r="AY87" s="0" t="n">
        <v>0.0831725824677147</v>
      </c>
      <c r="AZ87" s="0" t="n">
        <v>0.0474258374944473</v>
      </c>
      <c r="BA87" s="0" t="n">
        <v>0.0265969825943084</v>
      </c>
      <c r="BB87" s="0" t="n">
        <v>0.0147740283452121</v>
      </c>
      <c r="BC87" s="0" t="n">
        <v>0.00816257013797612</v>
      </c>
      <c r="BD87" s="0" t="n">
        <v>0.00449627285404343</v>
      </c>
      <c r="BE87" s="0" t="n">
        <v>0.00247262306401104</v>
      </c>
      <c r="BF87" s="0" t="n">
        <v>0.00135851992250007</v>
      </c>
      <c r="BG87" s="0" t="n">
        <v>0.000746028825419517</v>
      </c>
      <c r="BH87" s="0" t="n">
        <v>0.000409567162449991</v>
      </c>
      <c r="BI87" s="0" t="n">
        <v>0.000224816769469307</v>
      </c>
    </row>
    <row r="88" customFormat="false" ht="12.8" hidden="false" customHeight="false" outlineLevel="0" collapsed="false">
      <c r="A88" s="0" t="n">
        <f aca="false">A87+2</f>
        <v>16</v>
      </c>
      <c r="B88" s="0" t="n">
        <f aca="false">B87+2</f>
        <v>18</v>
      </c>
      <c r="C88" s="0" t="n">
        <f aca="false">NORMDIST($B88,C$83,C$84,1)-NORMDIST($A88,C$83,C$84,1)</f>
        <v>0</v>
      </c>
      <c r="D88" s="0" t="n">
        <f aca="false">NORMDIST($B88,D$83,D$84,1)-NORMDIST($A88,D$83,D$84,1)</f>
        <v>0.233458891497295</v>
      </c>
      <c r="E88" s="0" t="n">
        <f aca="false">NORMDIST($B88,E$83,E$84,1)-NORMDIST($A88,E$83,E$84,1)</f>
        <v>5.91758625748453E-005</v>
      </c>
      <c r="F88" s="0" t="n">
        <f aca="false">NORMDIST($B88,F$83,F$84,1)-NORMDIST($A88,F$83,F$84,1)</f>
        <v>8.40888621084204E-008</v>
      </c>
      <c r="G88" s="0" t="n">
        <f aca="false">NORMDIST($B88,G$83,G$84,1)-NORMDIST($A88,G$83,G$84,1)</f>
        <v>1.06903905221709E-009</v>
      </c>
      <c r="H88" s="0" t="n">
        <f aca="false">NORMDIST($B88,H$83,H$84,1)-NORMDIST($A88,H$83,H$84,1)</f>
        <v>5.33917757318441E-011</v>
      </c>
      <c r="I88" s="0" t="n">
        <f aca="false">NORMDIST($B88,I$83,I$84,1)-NORMDIST($A88,I$83,I$84,1)</f>
        <v>6.28609551653626E-012</v>
      </c>
      <c r="J88" s="0" t="n">
        <f aca="false">NORMDIST($B88,J$83,J$84,1)-NORMDIST($A88,J$83,J$84,1)</f>
        <v>1.29853355939397E-012</v>
      </c>
      <c r="K88" s="0" t="n">
        <f aca="false">A88+(B88-A88)/2</f>
        <v>17</v>
      </c>
      <c r="L88" s="2" t="n">
        <f aca="false">1/(1+EXP(-$L$84*(K88-$L$83)))</f>
        <v>0.354343693774205</v>
      </c>
      <c r="M88" s="0" t="n">
        <f aca="false">$F$50*K88^$F$51</f>
        <v>0.0320352811079579</v>
      </c>
      <c r="N88" s="2" t="n">
        <f aca="false">1/(1+EXP($M$84*(K88-$M$83)))</f>
        <v>0.999999997482501</v>
      </c>
      <c r="O88" s="0" t="n">
        <f aca="false">L88*($N$84+(1-$N$84)*N88)</f>
        <v>0.354343693149763</v>
      </c>
      <c r="R88" s="0" t="n">
        <v>0.3</v>
      </c>
      <c r="S88" s="0" t="n">
        <v>0.3</v>
      </c>
    </row>
    <row r="89" customFormat="false" ht="12.8" hidden="false" customHeight="false" outlineLevel="0" collapsed="false">
      <c r="A89" s="0" t="n">
        <f aca="false">A88+2</f>
        <v>18</v>
      </c>
      <c r="B89" s="0" t="n">
        <f aca="false">B88+2</f>
        <v>20</v>
      </c>
      <c r="C89" s="0" t="n">
        <f aca="false">NORMDIST($B89,C$83,C$84,1)-NORMDIST($A89,C$83,C$84,1)</f>
        <v>0</v>
      </c>
      <c r="D89" s="0" t="n">
        <f aca="false">NORMDIST($B89,D$83,D$84,1)-NORMDIST($A89,D$83,D$84,1)</f>
        <v>0.399700601952898</v>
      </c>
      <c r="E89" s="0" t="n">
        <f aca="false">NORMDIST($B89,E$83,E$84,1)-NORMDIST($A89,E$83,E$84,1)</f>
        <v>0.000747523749813816</v>
      </c>
      <c r="F89" s="0" t="n">
        <f aca="false">NORMDIST($B89,F$83,F$84,1)-NORMDIST($A89,F$83,F$84,1)</f>
        <v>1.26974604971401E-006</v>
      </c>
      <c r="G89" s="0" t="n">
        <f aca="false">NORMDIST($B89,G$83,G$84,1)-NORMDIST($A89,G$83,G$84,1)</f>
        <v>1.48606001155227E-008</v>
      </c>
      <c r="H89" s="0" t="n">
        <f aca="false">NORMDIST($B89,H$83,H$84,1)-NORMDIST($A89,H$83,H$84,1)</f>
        <v>6.60622398094933E-010</v>
      </c>
      <c r="I89" s="0" t="n">
        <f aca="false">NORMDIST($B89,I$83,I$84,1)-NORMDIST($A89,I$83,I$84,1)</f>
        <v>6.99228912783589E-011</v>
      </c>
      <c r="J89" s="0" t="n">
        <f aca="false">NORMDIST($B89,J$83,J$84,1)-NORMDIST($A89,J$83,J$84,1)</f>
        <v>1.32113939992321E-011</v>
      </c>
      <c r="K89" s="0" t="n">
        <f aca="false">A89+(B89-A89)/2</f>
        <v>19</v>
      </c>
      <c r="L89" s="2" t="n">
        <f aca="false">1/(1+EXP(-$L$84*(K89-$L$83)))</f>
        <v>0.645656306225795</v>
      </c>
      <c r="M89" s="0" t="n">
        <f aca="false">$F$50*K89^$F$51</f>
        <v>0.0464837764075552</v>
      </c>
      <c r="N89" s="2" t="n">
        <f aca="false">1/(1+EXP($M$84*(K89-$M$83)))</f>
        <v>0.99999998477002</v>
      </c>
      <c r="O89" s="0" t="n">
        <f aca="false">L89*($N$84+(1-$N$84)*N89)</f>
        <v>0.645656299342463</v>
      </c>
      <c r="P89" s="0" t="n">
        <v>4</v>
      </c>
      <c r="Q89" s="0" t="n">
        <v>18</v>
      </c>
      <c r="R89" s="0" t="n">
        <v>39</v>
      </c>
      <c r="T89" s="0" t="n">
        <v>0.0147740316931555</v>
      </c>
      <c r="U89" s="0" t="n">
        <v>0.0474258731752832</v>
      </c>
      <c r="V89" s="0" t="n">
        <v>0.141851064859167</v>
      </c>
      <c r="W89" s="0" t="n">
        <v>0.354343693149763</v>
      </c>
      <c r="X89" s="0" t="n">
        <v>0.645656299342463</v>
      </c>
      <c r="Y89" s="0" t="n">
        <v>0.858148879753025</v>
      </c>
      <c r="Z89" s="0" t="n">
        <v>0.95257375515369</v>
      </c>
      <c r="AA89" s="0" t="n">
        <v>0.985223642776687</v>
      </c>
      <c r="AB89" s="0" t="n">
        <v>0.995489511681871</v>
      </c>
      <c r="AC89" s="0" t="n">
        <v>0.998555221190176</v>
      </c>
      <c r="AD89" s="0" t="n">
        <v>0.999068426535568</v>
      </c>
      <c r="AE89" s="0" t="n">
        <v>0.996729602582359</v>
      </c>
      <c r="AF89" s="0" t="n">
        <v>0.981345627566478</v>
      </c>
      <c r="AG89" s="0" t="n">
        <v>0.900694170861721</v>
      </c>
      <c r="AH89" s="0" t="n">
        <v>0.649997808197489</v>
      </c>
      <c r="AI89" s="0" t="n">
        <v>0.399295339893428</v>
      </c>
      <c r="AJ89" s="0" t="n">
        <v>0.318617798037882</v>
      </c>
      <c r="AK89" s="0" t="n">
        <v>0.303147363281871</v>
      </c>
      <c r="AL89" s="0" t="n">
        <v>0.300522211843944</v>
      </c>
      <c r="AM89" s="0" t="n">
        <v>0.300086373694951</v>
      </c>
      <c r="AN89" s="0" t="n">
        <v>0.30001427860581</v>
      </c>
      <c r="AO89" s="0" t="n">
        <v>0.300002360175226</v>
      </c>
      <c r="AP89" s="0" t="n">
        <v>0.300000390104526</v>
      </c>
      <c r="AQ89" s="0" t="n">
        <v>0.300000064474564</v>
      </c>
      <c r="AR89" s="0" t="n">
        <v>0.30000001065477</v>
      </c>
      <c r="AS89" s="0" t="n">
        <v>0.300000001760377</v>
      </c>
      <c r="AT89" s="0" t="n">
        <v>0.300000000290734</v>
      </c>
      <c r="AU89" s="0" t="n">
        <v>0.300000000047981</v>
      </c>
      <c r="AV89" s="0" t="n">
        <v>0.300000000007908</v>
      </c>
      <c r="AW89" s="0" t="n">
        <v>0.3000000000013</v>
      </c>
      <c r="AX89" s="0" t="n">
        <v>0.300000000000213</v>
      </c>
      <c r="AY89" s="0" t="n">
        <v>0.300000000000035</v>
      </c>
      <c r="AZ89" s="0" t="n">
        <v>0.300000000000006</v>
      </c>
      <c r="BA89" s="0" t="n">
        <v>0.300000000000001</v>
      </c>
      <c r="BB89" s="0" t="n">
        <v>0.3</v>
      </c>
      <c r="BC89" s="0" t="n">
        <v>0.3</v>
      </c>
      <c r="BD89" s="0" t="n">
        <v>0.3</v>
      </c>
      <c r="BE89" s="0" t="n">
        <v>0.3</v>
      </c>
      <c r="BF89" s="0" t="n">
        <v>0.3</v>
      </c>
      <c r="BG89" s="0" t="n">
        <v>0.3</v>
      </c>
      <c r="BH89" s="0" t="n">
        <v>0.3</v>
      </c>
      <c r="BI89" s="0" t="n">
        <v>0.3</v>
      </c>
    </row>
    <row r="90" customFormat="false" ht="12.8" hidden="false" customHeight="false" outlineLevel="0" collapsed="false">
      <c r="A90" s="0" t="n">
        <f aca="false">A89+2</f>
        <v>20</v>
      </c>
      <c r="B90" s="0" t="n">
        <f aca="false">B89+2</f>
        <v>22</v>
      </c>
      <c r="C90" s="0" t="n">
        <f aca="false">NORMDIST($B90,C$83,C$84,1)-NORMDIST($A90,C$83,C$84,1)</f>
        <v>0</v>
      </c>
      <c r="D90" s="0" t="n">
        <f aca="false">NORMDIST($B90,D$83,D$84,1)-NORMDIST($A90,D$83,D$84,1)</f>
        <v>0.250869222057932</v>
      </c>
      <c r="E90" s="0" t="n">
        <f aca="false">NORMDIST($B90,E$83,E$84,1)-NORMDIST($A90,E$83,E$84,1)</f>
        <v>0.00599128546877591</v>
      </c>
      <c r="F90" s="0" t="n">
        <f aca="false">NORMDIST($B90,F$83,F$84,1)-NORMDIST($A90,F$83,F$84,1)</f>
        <v>1.45339974673511E-005</v>
      </c>
      <c r="G90" s="0" t="n">
        <f aca="false">NORMDIST($B90,G$83,G$84,1)-NORMDIST($A90,G$83,G$84,1)</f>
        <v>1.69580082042043E-007</v>
      </c>
      <c r="H90" s="0" t="n">
        <f aca="false">NORMDIST($B90,H$83,H$84,1)-NORMDIST($A90,H$83,H$84,1)</f>
        <v>7.00459431351311E-009</v>
      </c>
      <c r="I90" s="0" t="n">
        <f aca="false">NORMDIST($B90,I$83,I$84,1)-NORMDIST($A90,I$83,I$84,1)</f>
        <v>6.84066994936704E-010</v>
      </c>
      <c r="J90" s="0" t="n">
        <f aca="false">NORMDIST($B90,J$83,J$84,1)-NORMDIST($A90,J$83,J$84,1)</f>
        <v>1.20245370539364E-010</v>
      </c>
      <c r="K90" s="0" t="n">
        <f aca="false">A90+(B90-A90)/2</f>
        <v>21</v>
      </c>
      <c r="L90" s="2" t="n">
        <f aca="false">1/(1+EXP(-$L$84*(K90-$L$83)))</f>
        <v>0.858148935099512</v>
      </c>
      <c r="M90" s="0" t="n">
        <f aca="false">$F$50*K90^$F$51</f>
        <v>0.06497981531385</v>
      </c>
      <c r="N90" s="2" t="n">
        <f aca="false">1/(1+EXP($M$84*(K90-$M$83)))</f>
        <v>0.999999907864</v>
      </c>
      <c r="O90" s="0" t="n">
        <f aca="false">L90*($N$84+(1-$N$84)*N90)</f>
        <v>0.858148879753025</v>
      </c>
      <c r="Q90" s="0" t="n">
        <v>0.6</v>
      </c>
      <c r="R90" s="0" t="n">
        <v>0.9</v>
      </c>
      <c r="S90" s="0" t="n">
        <v>0.3</v>
      </c>
    </row>
    <row r="91" customFormat="false" ht="12.8" hidden="false" customHeight="false" outlineLevel="0" collapsed="false">
      <c r="A91" s="0" t="n">
        <f aca="false">A90+2</f>
        <v>22</v>
      </c>
      <c r="B91" s="0" t="n">
        <f aca="false">B90+2</f>
        <v>24</v>
      </c>
      <c r="C91" s="0" t="n">
        <f aca="false">NORMDIST($B91,C$83,C$84,1)-NORMDIST($A91,C$83,C$84,1)</f>
        <v>0</v>
      </c>
      <c r="D91" s="0" t="n">
        <f aca="false">NORMDIST($B91,D$83,D$84,1)-NORMDIST($A91,D$83,D$84,1)</f>
        <v>0.0574533255959714</v>
      </c>
      <c r="E91" s="0" t="n">
        <f aca="false">NORMDIST($B91,E$83,E$84,1)-NORMDIST($A91,E$83,E$84,1)</f>
        <v>0.0305051347771632</v>
      </c>
      <c r="F91" s="0" t="n">
        <f aca="false">NORMDIST($B91,F$83,F$84,1)-NORMDIST($A91,F$83,F$84,1)</f>
        <v>0.000126144417171199</v>
      </c>
      <c r="G91" s="0" t="n">
        <f aca="false">NORMDIST($B91,G$83,G$84,1)-NORMDIST($A91,G$83,G$84,1)</f>
        <v>1.58874362308856E-006</v>
      </c>
      <c r="H91" s="0" t="n">
        <f aca="false">NORMDIST($B91,H$83,H$84,1)-NORMDIST($A91,H$83,H$84,1)</f>
        <v>6.3647985032737E-008</v>
      </c>
      <c r="I91" s="0" t="n">
        <f aca="false">NORMDIST($B91,I$83,I$84,1)-NORMDIST($A91,I$83,I$84,1)</f>
        <v>5.88614314322684E-009</v>
      </c>
      <c r="J91" s="0" t="n">
        <f aca="false">NORMDIST($B91,J$83,J$84,1)-NORMDIST($A91,J$83,J$84,1)</f>
        <v>9.79084402735056E-010</v>
      </c>
      <c r="K91" s="0" t="n">
        <f aca="false">A91+(B91-A91)/2</f>
        <v>23</v>
      </c>
      <c r="L91" s="2" t="n">
        <f aca="false">1/(1+EXP(-$L$84*(K91-$L$83)))</f>
        <v>0.952574126822433</v>
      </c>
      <c r="M91" s="0" t="n">
        <f aca="false">$F$50*K91^$F$51</f>
        <v>0.0881071573975301</v>
      </c>
      <c r="N91" s="2" t="n">
        <f aca="false">1/(1+EXP($M$84*(K91-$M$83)))</f>
        <v>0.999999442609941</v>
      </c>
      <c r="O91" s="0" t="n">
        <f aca="false">L91*($N$84+(1-$N$84)*N91)</f>
        <v>0.95257375515369</v>
      </c>
      <c r="P91" s="0" t="n">
        <v>0.227240460062003</v>
      </c>
      <c r="Q91" s="0" t="n">
        <v>0.394945689356855</v>
      </c>
      <c r="R91" s="0" t="n">
        <v>0.59165692257272</v>
      </c>
      <c r="S91" s="0" t="n">
        <v>0.762821033387066</v>
      </c>
      <c r="T91" s="0" t="n">
        <v>0.877137472804269</v>
      </c>
      <c r="U91" s="0" t="n">
        <v>0.940642623314882</v>
      </c>
      <c r="V91" s="0" t="n">
        <v>0.972357688088806</v>
      </c>
      <c r="W91" s="0" t="n">
        <v>0.987354969158453</v>
      </c>
      <c r="X91" s="0" t="n">
        <v>0.994263508652141</v>
      </c>
      <c r="Y91" s="0" t="n">
        <v>0.997407518022498</v>
      </c>
      <c r="Z91" s="0" t="n">
        <v>0.998830411387344</v>
      </c>
      <c r="AA91" s="0" t="n">
        <v>0.999472757268504</v>
      </c>
      <c r="AB91" s="0" t="n">
        <v>0.999762406416198</v>
      </c>
      <c r="AC91" s="0" t="n">
        <v>0.999892949258931</v>
      </c>
      <c r="AD91" s="0" t="n">
        <v>0.999951770418698</v>
      </c>
      <c r="AE91" s="0" t="n">
        <v>0.999978271824152</v>
      </c>
      <c r="AF91" s="0" t="n">
        <v>0.999990211261684</v>
      </c>
      <c r="AG91" s="0" t="n">
        <v>0.999995590114428</v>
      </c>
      <c r="AH91" s="0" t="n">
        <v>0.999998013325859</v>
      </c>
      <c r="AI91" s="0" t="n">
        <v>0.99999910499517</v>
      </c>
      <c r="AJ91" s="0" t="n">
        <v>0.999999596796904</v>
      </c>
      <c r="AK91" s="0" t="n">
        <v>0.999999818355513</v>
      </c>
      <c r="AL91" s="0" t="n">
        <v>0.999999918168497</v>
      </c>
      <c r="AM91" s="0" t="n">
        <v>0.999999963134611</v>
      </c>
      <c r="AN91" s="0" t="n">
        <v>0.999999983392009</v>
      </c>
      <c r="AO91" s="0" t="n">
        <v>0.99999999251804</v>
      </c>
      <c r="AP91" s="0" t="n">
        <v>0.99999999662935</v>
      </c>
      <c r="AQ91" s="0" t="n">
        <v>0.99999999848151</v>
      </c>
      <c r="AR91" s="0" t="n">
        <v>0.999999999315915</v>
      </c>
      <c r="AS91" s="0" t="n">
        <v>0.999999999691817</v>
      </c>
      <c r="AT91" s="0" t="n">
        <v>0.999999999861163</v>
      </c>
      <c r="AU91" s="0" t="n">
        <v>0.999999999937453</v>
      </c>
      <c r="AV91" s="0" t="n">
        <v>0.999999999971823</v>
      </c>
      <c r="AW91" s="0" t="n">
        <v>0.999999999987306</v>
      </c>
      <c r="AX91" s="0" t="n">
        <v>0.999999999994281</v>
      </c>
      <c r="AY91" s="0" t="n">
        <v>0.999999999997424</v>
      </c>
      <c r="AZ91" s="0" t="n">
        <v>0.999999999998839</v>
      </c>
      <c r="BA91" s="0" t="n">
        <v>0.999999999999477</v>
      </c>
      <c r="BB91" s="0" t="n">
        <v>0.999999999999764</v>
      </c>
      <c r="BC91" s="0" t="n">
        <v>0.999999999999894</v>
      </c>
      <c r="BD91" s="0" t="n">
        <v>0.999999999999952</v>
      </c>
      <c r="BE91" s="0" t="n">
        <v>0.999999999999978</v>
      </c>
    </row>
    <row r="92" customFormat="false" ht="12.8" hidden="false" customHeight="false" outlineLevel="0" collapsed="false">
      <c r="A92" s="0" t="n">
        <f aca="false">A91+2</f>
        <v>24</v>
      </c>
      <c r="B92" s="0" t="n">
        <f aca="false">B91+2</f>
        <v>26</v>
      </c>
      <c r="C92" s="0" t="n">
        <f aca="false">NORMDIST($B92,C$83,C$84,1)-NORMDIST($A92,C$83,C$84,1)</f>
        <v>0</v>
      </c>
      <c r="D92" s="0" t="n">
        <f aca="false">NORMDIST($B92,D$83,D$84,1)-NORMDIST($A92,D$83,D$84,1)</f>
        <v>0.00474082646711216</v>
      </c>
      <c r="E92" s="0" t="n">
        <f aca="false">NORMDIST($B92,E$83,E$84,1)-NORMDIST($A92,E$83,E$84,1)</f>
        <v>0.098779345893611</v>
      </c>
      <c r="F92" s="0" t="n">
        <f aca="false">NORMDIST($B92,F$83,F$84,1)-NORMDIST($A92,F$83,F$84,1)</f>
        <v>0.000830399337839625</v>
      </c>
      <c r="G92" s="0" t="n">
        <f aca="false">NORMDIST($B92,G$83,G$84,1)-NORMDIST($A92,G$83,G$84,1)</f>
        <v>1.22212941190742E-005</v>
      </c>
      <c r="H92" s="0" t="n">
        <f aca="false">NORMDIST($B92,H$83,H$84,1)-NORMDIST($A92,H$83,H$84,1)</f>
        <v>4.95654614482997E-007</v>
      </c>
      <c r="I92" s="0" t="n">
        <f aca="false">NORMDIST($B92,I$83,I$84,1)-NORMDIST($A92,I$83,I$84,1)</f>
        <v>4.45479560979903E-008</v>
      </c>
      <c r="J92" s="0" t="n">
        <f aca="false">NORMDIST($B92,J$83,J$84,1)-NORMDIST($A92,J$83,J$84,1)</f>
        <v>7.13200442940273E-009</v>
      </c>
      <c r="K92" s="0" t="n">
        <f aca="false">A92+(B92-A92)/2</f>
        <v>25</v>
      </c>
      <c r="L92" s="2" t="n">
        <f aca="false">1/(1+EXP(-$L$84*(K92-$L$83)))</f>
        <v>0.985225968306727</v>
      </c>
      <c r="M92" s="0" t="n">
        <f aca="false">$F$50*K92^$F$51</f>
        <v>0.116469217847501</v>
      </c>
      <c r="N92" s="2" t="n">
        <f aca="false">1/(1+EXP($M$84*(K92-$M$83)))</f>
        <v>0.999996627996136</v>
      </c>
      <c r="O92" s="0" t="n">
        <f aca="false">L92*($N$84+(1-$N$84)*N92)</f>
        <v>0.985223642776687</v>
      </c>
      <c r="P92" s="2" t="n">
        <f aca="false">1/(1+EXP(-$L$84*(P91-$L$83)))</f>
        <v>2.33788426915602E-005</v>
      </c>
      <c r="Q92" s="2" t="n">
        <f aca="false">1/(1+EXP(-$L$84*(Q91-$L$83)))</f>
        <v>2.5853658463779E-005</v>
      </c>
      <c r="R92" s="2" t="n">
        <f aca="false">1/(1+EXP(-$L$84*(R91-$L$83)))</f>
        <v>2.90923606392287E-005</v>
      </c>
      <c r="S92" s="2" t="n">
        <f aca="false">1/(1+EXP(-$L$84*(S91-$L$83)))</f>
        <v>3.22388078200689E-005</v>
      </c>
      <c r="T92" s="2" t="n">
        <f aca="false">1/(1+EXP(-$L$84*(T91-$L$83)))</f>
        <v>3.45275830559231E-005</v>
      </c>
      <c r="U92" s="2" t="n">
        <f aca="false">1/(1+EXP(-$L$84*(U91-$L$83)))</f>
        <v>3.58685283284759E-005</v>
      </c>
      <c r="V92" s="2" t="n">
        <f aca="false">1/(1+EXP(-$L$84*(V91-$L$83)))</f>
        <v>3.65575822202202E-005</v>
      </c>
      <c r="W92" s="2" t="n">
        <f aca="false">1/(1+EXP(-$L$84*(W91-$L$83)))</f>
        <v>3.68880131270189E-005</v>
      </c>
      <c r="X92" s="2" t="n">
        <f aca="false">1/(1+EXP(-$L$84*(X91-$L$83)))</f>
        <v>3.70412301729567E-005</v>
      </c>
      <c r="Y92" s="2" t="n">
        <f aca="false">1/(1+EXP(-$L$84*(Y91-$L$83)))</f>
        <v>3.71111683097813E-005</v>
      </c>
      <c r="Z92" s="2" t="n">
        <f aca="false">1/(1+EXP(-$L$84*(Z91-$L$83)))</f>
        <v>3.7142863801935E-005</v>
      </c>
      <c r="AA92" s="2" t="n">
        <f aca="false">1/(1+EXP(-$L$84*(AA91-$L$83)))</f>
        <v>3.71571811682045E-005</v>
      </c>
      <c r="AB92" s="2" t="n">
        <f aca="false">1/(1+EXP(-$L$84*(AB91-$L$83)))</f>
        <v>3.71636390168698E-005</v>
      </c>
      <c r="AC92" s="2" t="n">
        <f aca="false">1/(1+EXP(-$L$84*(AC91-$L$83)))</f>
        <v>3.71665498909297E-005</v>
      </c>
      <c r="AD92" s="2" t="n">
        <f aca="false">1/(1+EXP(-$L$84*(AD91-$L$83)))</f>
        <v>3.7167861573064E-005</v>
      </c>
      <c r="AE92" s="2" t="n">
        <f aca="false">1/(1+EXP(-$L$84*(AE91-$L$83)))</f>
        <v>3.71684525561377E-005</v>
      </c>
      <c r="AF92" s="2" t="n">
        <f aca="false">1/(1+EXP(-$L$84*(AF91-$L$83)))</f>
        <v>3.71687188094451E-005</v>
      </c>
      <c r="AG92" s="2" t="n">
        <f aca="false">1/(1+EXP(-$L$84*(AG91-$L$83)))</f>
        <v>3.71688387602192E-005</v>
      </c>
      <c r="AH92" s="2" t="n">
        <f aca="false">1/(1+EXP(-$L$84*(AH91-$L$83)))</f>
        <v>3.71688927990228E-005</v>
      </c>
      <c r="AI92" s="2" t="n">
        <f aca="false">1/(1+EXP(-$L$84*(AI91-$L$83)))</f>
        <v>3.71689171438097E-005</v>
      </c>
      <c r="AJ92" s="2" t="n">
        <f aca="false">1/(1+EXP(-$L$84*(AJ91-$L$83)))</f>
        <v>3.71689281112464E-005</v>
      </c>
      <c r="AK92" s="2" t="n">
        <f aca="false">1/(1+EXP(-$L$84*(AK91-$L$83)))</f>
        <v>3.71689330521206E-005</v>
      </c>
      <c r="AL92" s="2" t="n">
        <f aca="false">1/(1+EXP(-$L$84*(AL91-$L$83)))</f>
        <v>3.71689352780033E-005</v>
      </c>
      <c r="AM92" s="2" t="n">
        <f aca="false">1/(1+EXP(-$L$84*(AM91-$L$83)))</f>
        <v>3.71689362807716E-005</v>
      </c>
      <c r="AN92" s="2" t="n">
        <f aca="false">1/(1+EXP(-$L$84*(AN91-$L$83)))</f>
        <v>3.71689367325223E-005</v>
      </c>
      <c r="AO92" s="2" t="n">
        <f aca="false">1/(1+EXP(-$L$84*(AO91-$L$83)))</f>
        <v>3.71689369360377E-005</v>
      </c>
      <c r="AP92" s="2" t="n">
        <f aca="false">1/(1+EXP(-$L$84*(AP91-$L$83)))</f>
        <v>3.71689370277221E-005</v>
      </c>
      <c r="AQ92" s="2" t="n">
        <f aca="false">1/(1+EXP(-$L$84*(AQ91-$L$83)))</f>
        <v>3.71689370690262E-005</v>
      </c>
      <c r="AR92" s="2" t="n">
        <f aca="false">1/(1+EXP(-$L$84*(AR91-$L$83)))</f>
        <v>3.71689370876339E-005</v>
      </c>
      <c r="AS92" s="2" t="n">
        <f aca="false">1/(1+EXP(-$L$84*(AS91-$L$83)))</f>
        <v>3.71689370960167E-005</v>
      </c>
      <c r="AT92" s="2" t="n">
        <f aca="false">1/(1+EXP(-$L$84*(AT91-$L$83)))</f>
        <v>3.71689370997933E-005</v>
      </c>
      <c r="AU92" s="2" t="n">
        <f aca="false">1/(1+EXP(-$L$84*(AU91-$L$83)))</f>
        <v>3.71689371014946E-005</v>
      </c>
      <c r="AV92" s="2" t="n">
        <f aca="false">1/(1+EXP(-$L$84*(AV91-$L$83)))</f>
        <v>3.71689371022611E-005</v>
      </c>
      <c r="AW92" s="2" t="n">
        <f aca="false">1/(1+EXP(-$L$84*(AW91-$L$83)))</f>
        <v>3.71689371026063E-005</v>
      </c>
      <c r="AX92" s="2" t="n">
        <f aca="false">1/(1+EXP(-$L$84*(AX91-$L$83)))</f>
        <v>3.71689371027618E-005</v>
      </c>
      <c r="AY92" s="2" t="n">
        <f aca="false">1/(1+EXP(-$L$84*(AY91-$L$83)))</f>
        <v>3.7168937102832E-005</v>
      </c>
      <c r="AZ92" s="2" t="n">
        <f aca="false">1/(1+EXP(-$L$84*(AZ91-$L$83)))</f>
        <v>3.71689371028634E-005</v>
      </c>
      <c r="BA92" s="2" t="n">
        <f aca="false">1/(1+EXP(-$L$84*(BA91-$L$83)))</f>
        <v>3.71689371028777E-005</v>
      </c>
      <c r="BB92" s="2" t="n">
        <f aca="false">1/(1+EXP(-$L$84*(BB91-$L$83)))</f>
        <v>3.71689371028842E-005</v>
      </c>
      <c r="BC92" s="2" t="n">
        <f aca="false">1/(1+EXP(-$L$84*(BC91-$L$83)))</f>
        <v>3.7168937102887E-005</v>
      </c>
      <c r="BD92" s="2" t="n">
        <f aca="false">1/(1+EXP(-$L$84*(BD91-$L$83)))</f>
        <v>3.71689371028883E-005</v>
      </c>
      <c r="BE92" s="2" t="n">
        <f aca="false">1/(1+EXP(-$L$84*(BE91-$L$83)))</f>
        <v>3.71689371028889E-005</v>
      </c>
    </row>
    <row r="93" customFormat="false" ht="12.8" hidden="false" customHeight="false" outlineLevel="0" collapsed="false">
      <c r="A93" s="0" t="n">
        <f aca="false">A92+2</f>
        <v>26</v>
      </c>
      <c r="B93" s="0" t="n">
        <f aca="false">B92+2</f>
        <v>28</v>
      </c>
      <c r="C93" s="0" t="n">
        <f aca="false">NORMDIST($B93,C$83,C$84,1)-NORMDIST($A93,C$83,C$84,1)</f>
        <v>0</v>
      </c>
      <c r="D93" s="0" t="n">
        <f aca="false">NORMDIST($B93,D$83,D$84,1)-NORMDIST($A93,D$83,D$84,1)</f>
        <v>0.000138742538157488</v>
      </c>
      <c r="E93" s="0" t="n">
        <f aca="false">NORMDIST($B93,E$83,E$84,1)-NORMDIST($A93,E$83,E$84,1)</f>
        <v>0.203603043625254</v>
      </c>
      <c r="F93" s="0" t="n">
        <f aca="false">NORMDIST($B93,F$83,F$84,1)-NORMDIST($A93,F$83,F$84,1)</f>
        <v>0.00414721695815734</v>
      </c>
      <c r="G93" s="0" t="n">
        <f aca="false">NORMDIST($B93,G$83,G$84,1)-NORMDIST($A93,G$83,G$84,1)</f>
        <v>7.71982616034675E-005</v>
      </c>
      <c r="H93" s="0" t="n">
        <f aca="false">NORMDIST($B93,H$83,H$84,1)-NORMDIST($A93,H$83,H$84,1)</f>
        <v>3.30816220620673E-006</v>
      </c>
      <c r="I93" s="0" t="n">
        <f aca="false">NORMDIST($B93,I$83,I$84,1)-NORMDIST($A93,I$83,I$84,1)</f>
        <v>2.96552178233807E-007</v>
      </c>
      <c r="J93" s="0" t="n">
        <f aca="false">NORMDIST($B93,J$83,J$84,1)-NORMDIST($A93,J$83,J$84,1)</f>
        <v>4.6478304355799E-008</v>
      </c>
      <c r="K93" s="0" t="n">
        <f aca="false">A93+(B93-A93)/2</f>
        <v>27</v>
      </c>
      <c r="L93" s="2" t="n">
        <f aca="false">1/(1+EXP(-$L$84*(K93-$L$83)))</f>
        <v>0.995503726839059</v>
      </c>
      <c r="M93" s="0" t="n">
        <f aca="false">$F$50*K93^$F$51</f>
        <v>0.150687928659248</v>
      </c>
      <c r="N93" s="2" t="n">
        <f aca="false">1/(1+EXP($M$84*(K93-$M$83)))</f>
        <v>0.99997960091272</v>
      </c>
      <c r="O93" s="0" t="n">
        <f aca="false">L93*($N$84+(1-$N$84)*N93)</f>
        <v>0.995489511681871</v>
      </c>
    </row>
    <row r="94" customFormat="false" ht="12.8" hidden="false" customHeight="false" outlineLevel="0" collapsed="false">
      <c r="A94" s="0" t="n">
        <f aca="false">A93+2</f>
        <v>28</v>
      </c>
      <c r="B94" s="0" t="n">
        <f aca="false">B93+2</f>
        <v>30</v>
      </c>
      <c r="C94" s="0" t="n">
        <f aca="false">NORMDIST($B94,C$83,C$84,1)-NORMDIST($A94,C$83,C$84,1)</f>
        <v>0</v>
      </c>
      <c r="D94" s="0" t="n">
        <f aca="false">NORMDIST($B94,D$83,D$84,1)-NORMDIST($A94,D$83,D$84,1)</f>
        <v>1.41885819848753E-006</v>
      </c>
      <c r="E94" s="0" t="n">
        <f aca="false">NORMDIST($B94,E$83,E$84,1)-NORMDIST($A94,E$83,E$84,1)</f>
        <v>0.267288998852717</v>
      </c>
      <c r="F94" s="0" t="n">
        <f aca="false">NORMDIST($B94,F$83,F$84,1)-NORMDIST($A94,F$83,F$84,1)</f>
        <v>0.0157174715001514</v>
      </c>
      <c r="G94" s="0" t="n">
        <f aca="false">NORMDIST($B94,G$83,G$84,1)-NORMDIST($A94,G$83,G$84,1)</f>
        <v>0.000400465829376283</v>
      </c>
      <c r="H94" s="0" t="n">
        <f aca="false">NORMDIST($B94,H$83,H$84,1)-NORMDIST($A94,H$83,H$84,1)</f>
        <v>1.89246231297632E-005</v>
      </c>
      <c r="I94" s="0" t="n">
        <f aca="false">NORMDIST($B94,I$83,I$84,1)-NORMDIST($A94,I$83,I$84,1)</f>
        <v>1.73644921998439E-006</v>
      </c>
      <c r="J94" s="0" t="n">
        <f aca="false">NORMDIST($B94,J$83,J$84,1)-NORMDIST($A94,J$83,J$84,1)</f>
        <v>2.70983873265087E-007</v>
      </c>
      <c r="K94" s="0" t="n">
        <f aca="false">A94+(B94-A94)/2</f>
        <v>29</v>
      </c>
      <c r="L94" s="2" t="n">
        <f aca="false">1/(1+EXP(-$L$84*(K94-$L$83)))</f>
        <v>0.998641480049571</v>
      </c>
      <c r="M94" s="0" t="n">
        <f aca="false">$F$50*K94^$F$51</f>
        <v>0.191402753599553</v>
      </c>
      <c r="N94" s="2" t="n">
        <f aca="false">1/(1+EXP($M$84*(K94-$M$83)))</f>
        <v>0.999876605424014</v>
      </c>
      <c r="O94" s="0" t="n">
        <f aca="false">L94*($N$84+(1-$N$84)*N94)</f>
        <v>0.998555221190176</v>
      </c>
      <c r="P94" s="0" t="n">
        <v>4</v>
      </c>
    </row>
    <row r="95" customFormat="false" ht="12.8" hidden="false" customHeight="false" outlineLevel="0" collapsed="false">
      <c r="A95" s="0" t="n">
        <f aca="false">A94+2</f>
        <v>30</v>
      </c>
      <c r="B95" s="0" t="n">
        <f aca="false">B94+2</f>
        <v>32</v>
      </c>
      <c r="C95" s="0" t="n">
        <f aca="false">NORMDIST($B95,C$83,C$84,1)-NORMDIST($A95,C$83,C$84,1)</f>
        <v>0</v>
      </c>
      <c r="D95" s="0" t="n">
        <f aca="false">NORMDIST($B95,D$83,D$84,1)-NORMDIST($A95,D$83,D$84,1)</f>
        <v>5.00999697283788E-009</v>
      </c>
      <c r="E95" s="0" t="n">
        <f aca="false">NORMDIST($B95,E$83,E$84,1)-NORMDIST($A95,E$83,E$84,1)</f>
        <v>0.223540228439376</v>
      </c>
      <c r="F95" s="0" t="n">
        <f aca="false">NORMDIST($B95,F$83,F$84,1)-NORMDIST($A95,F$83,F$84,1)</f>
        <v>0.0452124140035774</v>
      </c>
      <c r="G95" s="0" t="n">
        <f aca="false">NORMDIST($B95,G$83,G$84,1)-NORMDIST($A95,G$83,G$84,1)</f>
        <v>0.00170619738932558</v>
      </c>
      <c r="H95" s="0" t="n">
        <f aca="false">NORMDIST($B95,H$83,H$84,1)-NORMDIST($A95,H$83,H$84,1)</f>
        <v>9.27938750386467E-005</v>
      </c>
      <c r="I95" s="0" t="n">
        <f aca="false">NORMDIST($B95,I$83,I$84,1)-NORMDIST($A95,I$83,I$84,1)</f>
        <v>8.94378934386418E-006</v>
      </c>
      <c r="J95" s="0" t="n">
        <f aca="false">NORMDIST($B95,J$83,J$84,1)-NORMDIST($A95,J$83,J$84,1)</f>
        <v>1.41350773934662E-006</v>
      </c>
      <c r="K95" s="0" t="n">
        <f aca="false">A95+(B95-A95)/2</f>
        <v>31</v>
      </c>
      <c r="L95" s="2" t="n">
        <f aca="false">1/(1+EXP(-$L$84*(K95-$L$83)))</f>
        <v>0.999590432835014</v>
      </c>
      <c r="M95" s="0" t="n">
        <f aca="false">$F$50*K95^$F$51</f>
        <v>0.239269826073959</v>
      </c>
      <c r="N95" s="2" t="n">
        <f aca="false">1/(1+EXP($M$84*(K95-$M$83)))</f>
        <v>0.999253971166163</v>
      </c>
      <c r="O95" s="0" t="n">
        <f aca="false">L95*($N$84+(1-$N$84)*N95)</f>
        <v>0.999068426535568</v>
      </c>
    </row>
    <row r="96" customFormat="false" ht="12.8" hidden="false" customHeight="false" outlineLevel="0" collapsed="false">
      <c r="A96" s="0" t="n">
        <f aca="false">A95+2</f>
        <v>32</v>
      </c>
      <c r="B96" s="0" t="n">
        <f aca="false">B95+2</f>
        <v>34</v>
      </c>
      <c r="C96" s="0" t="n">
        <f aca="false">NORMDIST($B96,C$83,C$84,1)-NORMDIST($A96,C$83,C$84,1)</f>
        <v>0</v>
      </c>
      <c r="D96" s="0" t="n">
        <f aca="false">NORMDIST($B96,D$83,D$84,1)-NORMDIST($A96,D$83,D$84,1)</f>
        <v>6.05382410867605E-012</v>
      </c>
      <c r="E96" s="0" t="n">
        <f aca="false">NORMDIST($B96,E$83,E$84,1)-NORMDIST($A96,E$83,E$84,1)</f>
        <v>0.119081084135659</v>
      </c>
      <c r="F96" s="0" t="n">
        <f aca="false">NORMDIST($B96,F$83,F$84,1)-NORMDIST($A96,F$83,F$84,1)</f>
        <v>0.0987323356996314</v>
      </c>
      <c r="G96" s="0" t="n">
        <f aca="false">NORMDIST($B96,G$83,G$84,1)-NORMDIST($A96,G$83,G$84,1)</f>
        <v>0.00597082327861594</v>
      </c>
      <c r="H96" s="0" t="n">
        <f aca="false">NORMDIST($B96,H$83,H$84,1)-NORMDIST($A96,H$83,H$84,1)</f>
        <v>0.000390014585036249</v>
      </c>
      <c r="I96" s="0" t="n">
        <f aca="false">NORMDIST($B96,I$83,I$84,1)-NORMDIST($A96,I$83,I$84,1)</f>
        <v>4.05219146689692E-005</v>
      </c>
      <c r="J96" s="0" t="n">
        <f aca="false">NORMDIST($B96,J$83,J$84,1)-NORMDIST($A96,J$83,J$84,1)</f>
        <v>6.59661789870189E-006</v>
      </c>
      <c r="K96" s="0" t="n">
        <f aca="false">A96+(B96-A96)/2</f>
        <v>33</v>
      </c>
      <c r="L96" s="2" t="n">
        <f aca="false">1/(1+EXP(-$L$84*(K96-$L$83)))</f>
        <v>0.999876605424014</v>
      </c>
      <c r="M96" s="0" t="n">
        <f aca="false">$F$50*K96^$F$51</f>
        <v>0.294961186972075</v>
      </c>
      <c r="N96" s="2" t="n">
        <f aca="false">1/(1+EXP($M$84*(K96-$M$83)))</f>
        <v>0.995503726839059</v>
      </c>
      <c r="O96" s="0" t="n">
        <f aca="false">L96*($N$84+(1-$N$84)*N96)</f>
        <v>0.996729602582359</v>
      </c>
      <c r="P96" s="0" t="n">
        <v>0</v>
      </c>
      <c r="Q96" s="0" t="n">
        <v>1</v>
      </c>
      <c r="R96" s="0" t="n">
        <v>2</v>
      </c>
      <c r="S96" s="0" t="n">
        <v>3</v>
      </c>
      <c r="T96" s="0" t="n">
        <v>4</v>
      </c>
      <c r="U96" s="0" t="n">
        <v>5</v>
      </c>
      <c r="V96" s="0" t="n">
        <v>6</v>
      </c>
      <c r="W96" s="0" t="n">
        <v>7</v>
      </c>
    </row>
    <row r="97" customFormat="false" ht="12.8" hidden="false" customHeight="false" outlineLevel="0" collapsed="false">
      <c r="A97" s="0" t="n">
        <f aca="false">A96+2</f>
        <v>34</v>
      </c>
      <c r="B97" s="0" t="n">
        <f aca="false">B96+2</f>
        <v>36</v>
      </c>
      <c r="C97" s="0" t="n">
        <f aca="false">NORMDIST($B97,C$83,C$84,1)-NORMDIST($A97,C$83,C$84,1)</f>
        <v>0</v>
      </c>
      <c r="D97" s="0" t="n">
        <f aca="false">NORMDIST($B97,D$83,D$84,1)-NORMDIST($A97,D$83,D$84,1)</f>
        <v>0</v>
      </c>
      <c r="E97" s="0" t="n">
        <f aca="false">NORMDIST($B97,E$83,E$84,1)-NORMDIST($A97,E$83,E$84,1)</f>
        <v>0.0403849061386795</v>
      </c>
      <c r="F97" s="0" t="n">
        <f aca="false">NORMDIST($B97,F$83,F$84,1)-NORMDIST($A97,F$83,F$84,1)</f>
        <v>0.163699581639504</v>
      </c>
      <c r="G97" s="0" t="n">
        <f aca="false">NORMDIST($B97,G$83,G$84,1)-NORMDIST($A97,G$83,G$84,1)</f>
        <v>0.0171637452679644</v>
      </c>
      <c r="H97" s="0" t="n">
        <f aca="false">NORMDIST($B97,H$83,H$84,1)-NORMDIST($A97,H$83,H$84,1)</f>
        <v>0.00140516894209866</v>
      </c>
      <c r="I97" s="0" t="n">
        <f aca="false">NORMDIST($B97,I$83,I$84,1)-NORMDIST($A97,I$83,I$84,1)</f>
        <v>0.000161501728790466</v>
      </c>
      <c r="J97" s="0" t="n">
        <f aca="false">NORMDIST($B97,J$83,J$84,1)-NORMDIST($A97,J$83,J$84,1)</f>
        <v>2.75435169031746E-005</v>
      </c>
      <c r="K97" s="0" t="n">
        <f aca="false">A97+(B97-A97)/2</f>
        <v>35</v>
      </c>
      <c r="L97" s="2" t="n">
        <f aca="false">1/(1+EXP(-$L$84*(K97-$L$83)))</f>
        <v>0.999962831062897</v>
      </c>
      <c r="M97" s="0" t="n">
        <f aca="false">$F$50*K97^$F$51</f>
        <v>0.35916410507563</v>
      </c>
      <c r="N97" s="2" t="n">
        <f aca="false">1/(1+EXP($M$84*(K97-$M$83)))</f>
        <v>0.973403006423134</v>
      </c>
      <c r="O97" s="0" t="n">
        <f aca="false">L97*($N$84+(1-$N$84)*N97)</f>
        <v>0.981345627566478</v>
      </c>
      <c r="P97" s="0" t="n">
        <f aca="true">OFFSET(P101,$P$94-1,0,1,1)</f>
        <v>0.09263669</v>
      </c>
      <c r="Q97" s="0" t="n">
        <f aca="true">OFFSET(Q101,$P$94-1,0,1,1)</f>
        <v>0.6984085</v>
      </c>
      <c r="R97" s="0" t="n">
        <f aca="true">OFFSET(R101,$P$94-1,0,1,1)</f>
        <v>1</v>
      </c>
      <c r="S97" s="0" t="n">
        <f aca="true">OFFSET(S101,$P$94-1,0,1,1)</f>
        <v>0.7176252</v>
      </c>
      <c r="T97" s="0" t="n">
        <f aca="true">OFFSET(T101,$P$94-1,0,1,1)</f>
        <v>0.3411818</v>
      </c>
      <c r="U97" s="0" t="n">
        <f aca="true">OFFSET(U101,$P$94-1,0,1,1)</f>
        <v>0.273158</v>
      </c>
      <c r="V97" s="0" t="n">
        <f aca="true">OFFSET(V101,$P$94-1,0,1,1)</f>
        <v>0.3145617</v>
      </c>
      <c r="W97" s="0" t="n">
        <f aca="true">OFFSET(W101,$P$94-1,0,1,1)</f>
        <v>0.3281245</v>
      </c>
    </row>
    <row r="98" customFormat="false" ht="12.8" hidden="false" customHeight="false" outlineLevel="0" collapsed="false">
      <c r="A98" s="0" t="n">
        <f aca="false">A97+2</f>
        <v>36</v>
      </c>
      <c r="B98" s="0" t="n">
        <f aca="false">B97+2</f>
        <v>38</v>
      </c>
      <c r="C98" s="0" t="n">
        <f aca="false">NORMDIST($B98,C$83,C$84,1)-NORMDIST($A98,C$83,C$84,1)</f>
        <v>0</v>
      </c>
      <c r="D98" s="0" t="n">
        <f aca="false">NORMDIST($B98,D$83,D$84,1)-NORMDIST($A98,D$83,D$84,1)</f>
        <v>0</v>
      </c>
      <c r="E98" s="0" t="n">
        <f aca="false">NORMDIST($B98,E$83,E$84,1)-NORMDIST($A98,E$83,E$84,1)</f>
        <v>0.00871213386091041</v>
      </c>
      <c r="F98" s="0" t="n">
        <f aca="false">NORMDIST($B98,F$83,F$84,1)-NORMDIST($A98,F$83,F$84,1)</f>
        <v>0.206092396786558</v>
      </c>
      <c r="G98" s="0" t="n">
        <f aca="false">NORMDIST($B98,G$83,G$84,1)-NORMDIST($A98,G$83,G$84,1)</f>
        <v>0.0405313012566275</v>
      </c>
      <c r="H98" s="0" t="n">
        <f aca="false">NORMDIST($B98,H$83,H$84,1)-NORMDIST($A98,H$83,H$84,1)</f>
        <v>0.00433988059699135</v>
      </c>
      <c r="I98" s="0" t="n">
        <f aca="false">NORMDIST($B98,I$83,I$84,1)-NORMDIST($A98,I$83,I$84,1)</f>
        <v>0.000566229556371957</v>
      </c>
      <c r="J98" s="0" t="n">
        <f aca="false">NORMDIST($B98,J$83,J$84,1)-NORMDIST($A98,J$83,J$84,1)</f>
        <v>0.000102896024633873</v>
      </c>
      <c r="K98" s="0" t="n">
        <f aca="false">A98+(B98-A98)/2</f>
        <v>37</v>
      </c>
      <c r="L98" s="2" t="n">
        <f aca="false">1/(1+EXP(-$L$84*(K98-$L$83)))</f>
        <v>0.999988804640495</v>
      </c>
      <c r="M98" s="0" t="n">
        <f aca="false">$F$50*K98^$F$51</f>
        <v>0.4325804665392</v>
      </c>
      <c r="N98" s="2" t="n">
        <f aca="false">1/(1+EXP($M$84*(K98-$M$83)))</f>
        <v>0.858148935099512</v>
      </c>
      <c r="O98" s="0" t="n">
        <f aca="false">L98*($N$84+(1-$N$84)*N98)</f>
        <v>0.900694170861721</v>
      </c>
      <c r="P98" s="0" t="n">
        <v>0.0916281441438147</v>
      </c>
      <c r="Q98" s="0" t="n">
        <v>0.670869067382177</v>
      </c>
      <c r="R98" s="0" t="n">
        <v>0.867490221175534</v>
      </c>
      <c r="S98" s="0" t="n">
        <v>0.790421416874819</v>
      </c>
      <c r="T98" s="0" t="n">
        <v>0.829661615066914</v>
      </c>
      <c r="U98" s="0" t="n">
        <v>0.801068135987518</v>
      </c>
      <c r="V98" s="0" t="n">
        <v>0.826962310747051</v>
      </c>
      <c r="W98" s="0" t="n">
        <v>0.713891242980977</v>
      </c>
    </row>
    <row r="99" customFormat="false" ht="12.8" hidden="false" customHeight="false" outlineLevel="0" collapsed="false">
      <c r="A99" s="0" t="n">
        <f aca="false">A98+2</f>
        <v>38</v>
      </c>
      <c r="B99" s="0" t="n">
        <f aca="false">B98+2</f>
        <v>40</v>
      </c>
      <c r="C99" s="0" t="n">
        <f aca="false">NORMDIST($B99,C$83,C$84,1)-NORMDIST($A99,C$83,C$84,1)</f>
        <v>0</v>
      </c>
      <c r="D99" s="0" t="n">
        <f aca="false">NORMDIST($B99,D$83,D$84,1)-NORMDIST($A99,D$83,D$84,1)</f>
        <v>0</v>
      </c>
      <c r="E99" s="0" t="n">
        <f aca="false">NORMDIST($B99,E$83,E$84,1)-NORMDIST($A99,E$83,E$84,1)</f>
        <v>0.00119424675711011</v>
      </c>
      <c r="F99" s="0" t="n">
        <f aca="false">NORMDIST($B99,F$83,F$84,1)-NORMDIST($A99,F$83,F$84,1)</f>
        <v>0.197024866355464</v>
      </c>
      <c r="G99" s="0" t="n">
        <f aca="false">NORMDIST($B99,G$83,G$84,1)-NORMDIST($A99,G$83,G$84,1)</f>
        <v>0.0786308442324845</v>
      </c>
      <c r="H99" s="0" t="n">
        <f aca="false">NORMDIST($B99,H$83,H$84,1)-NORMDIST($A99,H$83,H$84,1)</f>
        <v>0.0114905945279315</v>
      </c>
      <c r="I99" s="0" t="n">
        <f aca="false">NORMDIST($B99,I$83,I$84,1)-NORMDIST($A99,I$83,I$84,1)</f>
        <v>0.00174640399145969</v>
      </c>
      <c r="J99" s="0" t="n">
        <f aca="false">NORMDIST($B99,J$83,J$84,1)-NORMDIST($A99,J$83,J$84,1)</f>
        <v>0.000343925839766545</v>
      </c>
      <c r="K99" s="0" t="n">
        <f aca="false">A99+(B99-A99)/2</f>
        <v>39</v>
      </c>
      <c r="L99" s="2" t="n">
        <f aca="false">1/(1+EXP(-$L$84*(K99-$L$83)))</f>
        <v>0.999996627996136</v>
      </c>
      <c r="M99" s="0" t="n">
        <f aca="false">$F$50*K99^$F$51</f>
        <v>0.5159262228159</v>
      </c>
      <c r="N99" s="2" t="n">
        <f aca="false">1/(1+EXP($M$84*(K99-$M$83)))</f>
        <v>0.5</v>
      </c>
      <c r="O99" s="0" t="n">
        <f aca="false">L99*($N$84+(1-$N$84)*N99)</f>
        <v>0.649997808197489</v>
      </c>
      <c r="P99" s="0" t="n">
        <f aca="false">C127</f>
        <v>0.0147740316931602</v>
      </c>
      <c r="Q99" s="0" t="n">
        <f aca="false">D127</f>
        <v>0.622851183394595</v>
      </c>
      <c r="R99" s="0" t="n">
        <f aca="false">E127</f>
        <v>0.991932885041672</v>
      </c>
      <c r="S99" s="0" t="n">
        <f aca="false">F127</f>
        <v>0.734992180107731</v>
      </c>
      <c r="T99" s="0" t="n">
        <f aca="false">G127</f>
        <v>0.385405353383459</v>
      </c>
      <c r="U99" s="0" t="n">
        <f aca="false">H127</f>
        <v>0.311818421964462</v>
      </c>
      <c r="V99" s="0" t="n">
        <f aca="false">I127</f>
        <v>0.301884094270164</v>
      </c>
      <c r="W99" s="0" t="n">
        <f aca="false">J127</f>
        <v>0.300391455592391</v>
      </c>
    </row>
    <row r="100" customFormat="false" ht="12.8" hidden="false" customHeight="false" outlineLevel="0" collapsed="false">
      <c r="A100" s="0" t="n">
        <f aca="false">A99+2</f>
        <v>40</v>
      </c>
      <c r="B100" s="0" t="n">
        <f aca="false">B99+2</f>
        <v>42</v>
      </c>
      <c r="C100" s="0" t="n">
        <f aca="false">NORMDIST($B100,C$83,C$84,1)-NORMDIST($A100,C$83,C$84,1)</f>
        <v>0</v>
      </c>
      <c r="D100" s="0" t="n">
        <f aca="false">NORMDIST($B100,D$83,D$84,1)-NORMDIST($A100,D$83,D$84,1)</f>
        <v>0</v>
      </c>
      <c r="E100" s="0" t="n">
        <f aca="false">NORMDIST($B100,E$83,E$84,1)-NORMDIST($A100,E$83,E$84,1)</f>
        <v>0.00010389484637896</v>
      </c>
      <c r="F100" s="0" t="n">
        <f aca="false">NORMDIST($B100,F$83,F$84,1)-NORMDIST($A100,F$83,F$84,1)</f>
        <v>0.143028033856762</v>
      </c>
      <c r="G100" s="0" t="n">
        <f aca="false">NORMDIST($B100,G$83,G$84,1)-NORMDIST($A100,G$83,G$84,1)</f>
        <v>0.125324969937965</v>
      </c>
      <c r="H100" s="0" t="n">
        <f aca="false">NORMDIST($B100,H$83,H$84,1)-NORMDIST($A100,H$83,H$84,1)</f>
        <v>0.0260816486756967</v>
      </c>
      <c r="I100" s="0" t="n">
        <f aca="false">NORMDIST($B100,I$83,I$84,1)-NORMDIST($A100,I$83,I$84,1)</f>
        <v>0.00473850883768134</v>
      </c>
      <c r="J100" s="0" t="n">
        <f aca="false">NORMDIST($B100,J$83,J$84,1)-NORMDIST($A100,J$83,J$84,1)</f>
        <v>0.00102854550823971</v>
      </c>
      <c r="K100" s="0" t="n">
        <f aca="false">A100+(B100-A100)/2</f>
        <v>41</v>
      </c>
      <c r="L100" s="2" t="n">
        <f aca="false">1/(1+EXP(-$L$84*(K100-$L$83)))</f>
        <v>0.999998984369561</v>
      </c>
      <c r="M100" s="0" t="n">
        <f aca="false">$F$50*K100^$F$51</f>
        <v>0.609930888530843</v>
      </c>
      <c r="N100" s="2" t="n">
        <f aca="false">1/(1+EXP($M$84*(K100-$M$83)))</f>
        <v>0.141851064900488</v>
      </c>
      <c r="O100" s="0" t="n">
        <f aca="false">L100*($N$84+(1-$N$84)*N100)</f>
        <v>0.399295339893428</v>
      </c>
    </row>
    <row r="101" customFormat="false" ht="12.8" hidden="false" customHeight="false" outlineLevel="0" collapsed="false">
      <c r="A101" s="0" t="n">
        <f aca="false">A100+2</f>
        <v>42</v>
      </c>
      <c r="B101" s="0" t="n">
        <f aca="false">B100+2</f>
        <v>44</v>
      </c>
      <c r="C101" s="0" t="n">
        <f aca="false">NORMDIST($B101,C$83,C$84,1)-NORMDIST($A101,C$83,C$84,1)</f>
        <v>0</v>
      </c>
      <c r="D101" s="0" t="n">
        <f aca="false">NORMDIST($B101,D$83,D$84,1)-NORMDIST($A101,D$83,D$84,1)</f>
        <v>0</v>
      </c>
      <c r="E101" s="0" t="n">
        <f aca="false">NORMDIST($B101,E$83,E$84,1)-NORMDIST($A101,E$83,E$84,1)</f>
        <v>5.7287221724156E-006</v>
      </c>
      <c r="F101" s="0" t="n">
        <f aca="false">NORMDIST($B101,F$83,F$84,1)-NORMDIST($A101,F$83,F$84,1)</f>
        <v>0.0788382224183462</v>
      </c>
      <c r="G101" s="0" t="n">
        <f aca="false">NORMDIST($B101,G$83,G$84,1)-NORMDIST($A101,G$83,G$84,1)</f>
        <v>0.16411100914535</v>
      </c>
      <c r="H101" s="0" t="n">
        <f aca="false">NORMDIST($B101,H$83,H$84,1)-NORMDIST($A101,H$83,H$84,1)</f>
        <v>0.0507535030147731</v>
      </c>
      <c r="I101" s="0" t="n">
        <f aca="false">NORMDIST($B101,I$83,I$84,1)-NORMDIST($A101,I$83,I$84,1)</f>
        <v>0.011310731618086</v>
      </c>
      <c r="J101" s="0" t="n">
        <f aca="false">NORMDIST($B101,J$83,J$84,1)-NORMDIST($A101,J$83,J$84,1)</f>
        <v>0.00275219876711509</v>
      </c>
      <c r="K101" s="0" t="n">
        <f aca="false">A101+(B101-A101)/2</f>
        <v>43</v>
      </c>
      <c r="L101" s="2" t="n">
        <f aca="false">1/(1+EXP(-$L$84*(K101-$L$83)))</f>
        <v>0.999999694097773</v>
      </c>
      <c r="M101" s="0" t="n">
        <f aca="false">$F$50*K101^$F$51</f>
        <v>0.715337082419358</v>
      </c>
      <c r="N101" s="2" t="n">
        <f aca="false">1/(1+EXP($M$84*(K101-$M$83)))</f>
        <v>0.0265969935768659</v>
      </c>
      <c r="O101" s="0" t="n">
        <f aca="false">L101*($N$84+(1-$N$84)*N101)</f>
        <v>0.318617798037882</v>
      </c>
      <c r="P101" s="0" t="n">
        <v>0.016563768</v>
      </c>
      <c r="Q101" s="0" t="n">
        <v>0.0911351</v>
      </c>
      <c r="R101" s="0" t="n">
        <v>0.5267933</v>
      </c>
      <c r="S101" s="0" t="n">
        <v>0.9770809</v>
      </c>
      <c r="T101" s="0" t="n">
        <v>1</v>
      </c>
      <c r="U101" s="0" t="n">
        <v>0.9387017</v>
      </c>
      <c r="V101" s="0" t="n">
        <v>0.8564401</v>
      </c>
      <c r="W101" s="0" t="n">
        <v>0.6395288</v>
      </c>
    </row>
    <row r="102" customFormat="false" ht="12.8" hidden="false" customHeight="false" outlineLevel="0" collapsed="false">
      <c r="A102" s="0" t="n">
        <f aca="false">A101+2</f>
        <v>44</v>
      </c>
      <c r="B102" s="0" t="n">
        <f aca="false">B101+2</f>
        <v>46</v>
      </c>
      <c r="C102" s="0" t="n">
        <f aca="false">NORMDIST($B102,C$83,C$84,1)-NORMDIST($A102,C$83,C$84,1)</f>
        <v>0</v>
      </c>
      <c r="D102" s="0" t="n">
        <f aca="false">NORMDIST($B102,D$83,D$84,1)-NORMDIST($A102,D$83,D$84,1)</f>
        <v>0</v>
      </c>
      <c r="E102" s="0" t="n">
        <f aca="false">NORMDIST($B102,E$83,E$84,1)-NORMDIST($A102,E$83,E$84,1)</f>
        <v>1.99947743917406E-007</v>
      </c>
      <c r="F102" s="0" t="n">
        <f aca="false">NORMDIST($B102,F$83,F$84,1)-NORMDIST($A102,F$83,F$84,1)</f>
        <v>0.0329929764426605</v>
      </c>
      <c r="G102" s="0" t="n">
        <f aca="false">NORMDIST($B102,G$83,G$84,1)-NORMDIST($A102,G$83,G$84,1)</f>
        <v>0.176563512325409</v>
      </c>
      <c r="H102" s="0" t="n">
        <f aca="false">NORMDIST($B102,H$83,H$84,1)-NORMDIST($A102,H$83,H$84,1)</f>
        <v>0.0846728600851247</v>
      </c>
      <c r="I102" s="0" t="n">
        <f aca="false">NORMDIST($B102,I$83,I$84,1)-NORMDIST($A102,I$83,I$84,1)</f>
        <v>0.0237518881248807</v>
      </c>
      <c r="J102" s="0" t="n">
        <f aca="false">NORMDIST($B102,J$83,J$84,1)-NORMDIST($A102,J$83,J$84,1)</f>
        <v>0.00658928525564725</v>
      </c>
      <c r="K102" s="0" t="n">
        <f aca="false">A102+(B102-A102)/2</f>
        <v>45</v>
      </c>
      <c r="L102" s="2" t="n">
        <f aca="false">1/(1+EXP(-$L$84*(K102-$L$83)))</f>
        <v>0.999999907864</v>
      </c>
      <c r="M102" s="0" t="n">
        <f aca="false">$F$50*K102^$F$51</f>
        <v>0.832900105689647</v>
      </c>
      <c r="N102" s="2" t="n">
        <f aca="false">1/(1+EXP($M$84*(K102-$M$83)))</f>
        <v>0.00449627316094118</v>
      </c>
      <c r="O102" s="0" t="n">
        <f aca="false">L102*($N$84+(1-$N$84)*N102)</f>
        <v>0.303147363281871</v>
      </c>
      <c r="P102" s="0" t="n">
        <v>0.05919634</v>
      </c>
      <c r="Q102" s="0" t="n">
        <v>0.292566</v>
      </c>
      <c r="R102" s="0" t="n">
        <v>0.8061061</v>
      </c>
      <c r="S102" s="0" t="n">
        <v>1</v>
      </c>
      <c r="T102" s="0" t="n">
        <v>0.806307</v>
      </c>
      <c r="U102" s="0" t="n">
        <v>0.6090745</v>
      </c>
      <c r="V102" s="0" t="n">
        <v>0.5565516</v>
      </c>
      <c r="W102" s="0" t="n">
        <v>0.6350347</v>
      </c>
    </row>
    <row r="103" customFormat="false" ht="12.8" hidden="false" customHeight="false" outlineLevel="0" collapsed="false">
      <c r="A103" s="0" t="n">
        <f aca="false">A102+2</f>
        <v>46</v>
      </c>
      <c r="B103" s="0" t="n">
        <f aca="false">B102+2</f>
        <v>48</v>
      </c>
      <c r="C103" s="0" t="n">
        <f aca="false">NORMDIST($B103,C$83,C$84,1)-NORMDIST($A103,C$83,C$84,1)</f>
        <v>0</v>
      </c>
      <c r="D103" s="0" t="n">
        <f aca="false">NORMDIST($B103,D$83,D$84,1)-NORMDIST($A103,D$83,D$84,1)</f>
        <v>0</v>
      </c>
      <c r="E103" s="0" t="n">
        <f aca="false">NORMDIST($B103,E$83,E$84,1)-NORMDIST($A103,E$83,E$84,1)</f>
        <v>4.41186931432469E-009</v>
      </c>
      <c r="F103" s="0" t="n">
        <f aca="false">NORMDIST($B103,F$83,F$84,1)-NORMDIST($A103,F$83,F$84,1)</f>
        <v>0.0104811599797922</v>
      </c>
      <c r="G103" s="0" t="n">
        <f aca="false">NORMDIST($B103,G$83,G$84,1)-NORMDIST($A103,G$83,G$84,1)</f>
        <v>0.156073597038372</v>
      </c>
      <c r="H103" s="0" t="n">
        <f aca="false">NORMDIST($B103,H$83,H$84,1)-NORMDIST($A103,H$83,H$84,1)</f>
        <v>0.121109026382645</v>
      </c>
      <c r="I103" s="0" t="n">
        <f aca="false">NORMDIST($B103,I$83,I$84,1)-NORMDIST($A103,I$83,I$84,1)</f>
        <v>0.0438802992579252</v>
      </c>
      <c r="J103" s="0" t="n">
        <f aca="false">NORMDIST($B103,J$83,J$84,1)-NORMDIST($A103,J$83,J$84,1)</f>
        <v>0.0141157267673396</v>
      </c>
      <c r="K103" s="0" t="n">
        <f aca="false">A103+(B103-A103)/2</f>
        <v>47</v>
      </c>
      <c r="L103" s="2" t="n">
        <f aca="false">1/(1+EXP(-$L$84*(K103-$L$83)))</f>
        <v>0.999999972249168</v>
      </c>
      <c r="M103" s="0" t="n">
        <f aca="false">$F$50*K103^$F$51</f>
        <v>0.96338755313961</v>
      </c>
      <c r="N103" s="2" t="n">
        <f aca="false">1/(1+EXP($M$84*(K103-$M$83)))</f>
        <v>0.000746028833836697</v>
      </c>
      <c r="O103" s="0" t="n">
        <f aca="false">L103*($N$84+(1-$N$84)*N103)</f>
        <v>0.300522211843944</v>
      </c>
      <c r="P103" s="0" t="n">
        <v>0.02643574</v>
      </c>
      <c r="Q103" s="0" t="n">
        <v>0.10462526</v>
      </c>
      <c r="R103" s="0" t="n">
        <v>0.4771067</v>
      </c>
      <c r="S103" s="0" t="n">
        <v>0.8617525</v>
      </c>
      <c r="T103" s="0" t="n">
        <v>0.9971902</v>
      </c>
      <c r="U103" s="0" t="n">
        <v>0.8663329</v>
      </c>
      <c r="V103" s="0" t="n">
        <v>0.8746787</v>
      </c>
      <c r="W103" s="0" t="n">
        <v>0.7433887</v>
      </c>
    </row>
    <row r="104" customFormat="false" ht="12.8" hidden="false" customHeight="false" outlineLevel="0" collapsed="false">
      <c r="A104" s="0" t="n">
        <f aca="false">A103+2</f>
        <v>48</v>
      </c>
      <c r="B104" s="0" t="n">
        <f aca="false">B103+2</f>
        <v>50</v>
      </c>
      <c r="C104" s="0" t="n">
        <f aca="false">NORMDIST($B104,C$83,C$84,1)-NORMDIST($A104,C$83,C$84,1)</f>
        <v>0</v>
      </c>
      <c r="D104" s="0" t="n">
        <f aca="false">NORMDIST($B104,D$83,D$84,1)-NORMDIST($A104,D$83,D$84,1)</f>
        <v>0</v>
      </c>
      <c r="E104" s="0" t="n">
        <f aca="false">NORMDIST($B104,E$83,E$84,1)-NORMDIST($A104,E$83,E$84,1)</f>
        <v>6.14703843382358E-011</v>
      </c>
      <c r="F104" s="0" t="n">
        <f aca="false">NORMDIST($B104,F$83,F$84,1)-NORMDIST($A104,F$83,F$84,1)</f>
        <v>0.00252707111555372</v>
      </c>
      <c r="G104" s="0" t="n">
        <f aca="false">NORMDIST($B104,G$83,G$84,1)-NORMDIST($A104,G$83,G$84,1)</f>
        <v>0.113349502253419</v>
      </c>
      <c r="H104" s="0" t="n">
        <f aca="false">NORMDIST($B104,H$83,H$84,1)-NORMDIST($A104,H$83,H$84,1)</f>
        <v>0.148514109271097</v>
      </c>
      <c r="I104" s="0" t="n">
        <f aca="false">NORMDIST($B104,I$83,I$84,1)-NORMDIST($A104,I$83,I$84,1)</f>
        <v>0.0713197296036696</v>
      </c>
      <c r="J104" s="0" t="n">
        <f aca="false">NORMDIST($B104,J$83,J$84,1)-NORMDIST($A104,J$83,J$84,1)</f>
        <v>0.0270569170716045</v>
      </c>
      <c r="K104" s="0" t="n">
        <f aca="false">A104+(B104-A104)/2</f>
        <v>49</v>
      </c>
      <c r="L104" s="2" t="n">
        <f aca="false">1/(1+EXP(-$L$84*(K104-$L$83)))</f>
        <v>0.99999999164161</v>
      </c>
      <c r="M104" s="0" t="n">
        <f aca="false">$F$50*K104^$F$51</f>
        <v>1.10757895312462</v>
      </c>
      <c r="N104" s="2" t="n">
        <f aca="false">1/(1+EXP($M$84*(K104-$M$83)))</f>
        <v>0.000123394575986232</v>
      </c>
      <c r="O104" s="0" t="n">
        <f aca="false">L104*($N$84+(1-$N$84)*N104)</f>
        <v>0.300086373694951</v>
      </c>
      <c r="P104" s="0" t="n">
        <v>0.09263669</v>
      </c>
      <c r="Q104" s="0" t="n">
        <v>0.6984085</v>
      </c>
      <c r="R104" s="0" t="n">
        <v>1</v>
      </c>
      <c r="S104" s="0" t="n">
        <v>0.7176252</v>
      </c>
      <c r="T104" s="0" t="n">
        <v>0.3411818</v>
      </c>
      <c r="U104" s="0" t="n">
        <v>0.273158</v>
      </c>
      <c r="V104" s="0" t="n">
        <v>0.3145617</v>
      </c>
      <c r="W104" s="0" t="n">
        <v>0.3281245</v>
      </c>
    </row>
    <row r="105" customFormat="false" ht="12.8" hidden="false" customHeight="false" outlineLevel="0" collapsed="false">
      <c r="A105" s="0" t="n">
        <f aca="false">A104+2</f>
        <v>50</v>
      </c>
      <c r="B105" s="0" t="n">
        <f aca="false">B104+2</f>
        <v>52</v>
      </c>
      <c r="C105" s="0" t="n">
        <f aca="false">NORMDIST($B105,C$83,C$84,1)-NORMDIST($A105,C$83,C$84,1)</f>
        <v>0</v>
      </c>
      <c r="D105" s="0" t="n">
        <f aca="false">NORMDIST($B105,D$83,D$84,1)-NORMDIST($A105,D$83,D$84,1)</f>
        <v>0</v>
      </c>
      <c r="E105" s="0" t="n">
        <f aca="false">NORMDIST($B105,E$83,E$84,1)-NORMDIST($A105,E$83,E$84,1)</f>
        <v>5.40234523782601E-013</v>
      </c>
      <c r="F105" s="0" t="n">
        <f aca="false">NORMDIST($B105,F$83,F$84,1)-NORMDIST($A105,F$83,F$84,1)</f>
        <v>0.000462326217838815</v>
      </c>
      <c r="G105" s="0" t="n">
        <f aca="false">NORMDIST($B105,G$83,G$84,1)-NORMDIST($A105,G$83,G$84,1)</f>
        <v>0.067633580598022</v>
      </c>
      <c r="H105" s="0" t="n">
        <f aca="false">NORMDIST($B105,H$83,H$84,1)-NORMDIST($A105,H$83,H$84,1)</f>
        <v>0.156142315501193</v>
      </c>
      <c r="I105" s="0" t="n">
        <f aca="false">NORMDIST($B105,I$83,I$84,1)-NORMDIST($A105,I$83,I$84,1)</f>
        <v>0.101981687506331</v>
      </c>
      <c r="J105" s="0" t="n">
        <f aca="false">NORMDIST($B105,J$83,J$84,1)-NORMDIST($A105,J$83,J$84,1)</f>
        <v>0.0464052076362148</v>
      </c>
      <c r="K105" s="0" t="n">
        <f aca="false">A105+(B105-A105)/2</f>
        <v>51</v>
      </c>
      <c r="L105" s="2" t="n">
        <f aca="false">1/(1+EXP(-$L$84*(K105-$L$83)))</f>
        <v>0.999999997482501</v>
      </c>
      <c r="M105" s="0" t="n">
        <f aca="false">$F$50*K105^$F$51</f>
        <v>1.26626543308629</v>
      </c>
      <c r="N105" s="2" t="n">
        <f aca="false">1/(1+EXP($M$84*(K105-$M$83)))</f>
        <v>2.03990872799214E-005</v>
      </c>
      <c r="O105" s="0" t="n">
        <f aca="false">L105*($N$84+(1-$N$84)*N105)</f>
        <v>0.30001427860581</v>
      </c>
    </row>
    <row r="106" customFormat="false" ht="12.8" hidden="false" customHeight="false" outlineLevel="0" collapsed="false">
      <c r="A106" s="0" t="n">
        <f aca="false">A105+2</f>
        <v>52</v>
      </c>
      <c r="B106" s="0" t="n">
        <f aca="false">B105+2</f>
        <v>54</v>
      </c>
      <c r="C106" s="0" t="n">
        <f aca="false">NORMDIST($B106,C$83,C$84,1)-NORMDIST($A106,C$83,C$84,1)</f>
        <v>0</v>
      </c>
      <c r="D106" s="0" t="n">
        <f aca="false">NORMDIST($B106,D$83,D$84,1)-NORMDIST($A106,D$83,D$84,1)</f>
        <v>0</v>
      </c>
      <c r="E106" s="0" t="n">
        <f aca="false">NORMDIST($B106,E$83,E$84,1)-NORMDIST($A106,E$83,E$84,1)</f>
        <v>0</v>
      </c>
      <c r="F106" s="0" t="n">
        <f aca="false">NORMDIST($B106,F$83,F$84,1)-NORMDIST($A106,F$83,F$84,1)</f>
        <v>6.41643423116012E-005</v>
      </c>
      <c r="G106" s="0" t="n">
        <f aca="false">NORMDIST($B106,G$83,G$84,1)-NORMDIST($A106,G$83,G$84,1)</f>
        <v>0.0331545555703342</v>
      </c>
      <c r="H106" s="0" t="n">
        <f aca="false">NORMDIST($B106,H$83,H$84,1)-NORMDIST($A106,H$83,H$84,1)</f>
        <v>0.140745947522765</v>
      </c>
      <c r="I106" s="0" t="n">
        <f aca="false">NORMDIST($B106,I$83,I$84,1)-NORMDIST($A106,I$83,I$84,1)</f>
        <v>0.128295041550926</v>
      </c>
      <c r="J106" s="0" t="n">
        <f aca="false">NORMDIST($B106,J$83,J$84,1)-NORMDIST($A106,J$83,J$84,1)</f>
        <v>0.0712149480195843</v>
      </c>
      <c r="K106" s="0" t="n">
        <f aca="false">A106+(B106-A106)/2</f>
        <v>53</v>
      </c>
      <c r="L106" s="2" t="n">
        <f aca="false">1/(1+EXP(-$L$84*(K106-$L$83)))</f>
        <v>0.999999999241744</v>
      </c>
      <c r="M106" s="0" t="n">
        <f aca="false">$F$50*K106^$F$51</f>
        <v>1.44024940784799</v>
      </c>
      <c r="N106" s="2" t="n">
        <f aca="false">1/(1+EXP($M$84*(K106-$M$83)))</f>
        <v>3.37200386369079E-006</v>
      </c>
      <c r="O106" s="0" t="n">
        <f aca="false">L106*($N$84+(1-$N$84)*N106)</f>
        <v>0.300002360175226</v>
      </c>
    </row>
    <row r="107" customFormat="false" ht="12.8" hidden="false" customHeight="false" outlineLevel="0" collapsed="false">
      <c r="A107" s="0" t="n">
        <f aca="false">A106+2</f>
        <v>54</v>
      </c>
      <c r="B107" s="0" t="n">
        <f aca="false">B106+2</f>
        <v>56</v>
      </c>
      <c r="C107" s="0" t="n">
        <f aca="false">NORMDIST($B107,C$83,C$84,1)-NORMDIST($A107,C$83,C$84,1)</f>
        <v>0</v>
      </c>
      <c r="D107" s="0" t="n">
        <f aca="false">NORMDIST($B107,D$83,D$84,1)-NORMDIST($A107,D$83,D$84,1)</f>
        <v>0</v>
      </c>
      <c r="E107" s="0" t="n">
        <f aca="false">NORMDIST($B107,E$83,E$84,1)-NORMDIST($A107,E$83,E$84,1)</f>
        <v>0</v>
      </c>
      <c r="F107" s="0" t="n">
        <f aca="false">NORMDIST($B107,F$83,F$84,1)-NORMDIST($A107,F$83,F$84,1)</f>
        <v>6.75360890700638E-006</v>
      </c>
      <c r="G107" s="0" t="n">
        <f aca="false">NORMDIST($B107,G$83,G$84,1)-NORMDIST($A107,G$83,G$84,1)</f>
        <v>0.0133518809565053</v>
      </c>
      <c r="H107" s="0" t="n">
        <f aca="false">NORMDIST($B107,H$83,H$84,1)-NORMDIST($A107,H$83,H$84,1)</f>
        <v>0.108770756216382</v>
      </c>
      <c r="I107" s="0" t="n">
        <f aca="false">NORMDIST($B107,I$83,I$84,1)-NORMDIST($A107,I$83,I$84,1)</f>
        <v>0.141995477207996</v>
      </c>
      <c r="J107" s="0" t="n">
        <f aca="false">NORMDIST($B107,J$83,J$84,1)-NORMDIST($A107,J$83,J$84,1)</f>
        <v>0.0977898518721069</v>
      </c>
      <c r="K107" s="0" t="n">
        <f aca="false">A107+(B107-A107)/2</f>
        <v>55</v>
      </c>
      <c r="L107" s="2" t="n">
        <f aca="false">1/(1+EXP(-$L$84*(K107-$L$83)))</f>
        <v>0.999999999771618</v>
      </c>
      <c r="M107" s="0" t="n">
        <f aca="false">$F$50*K107^$F$51</f>
        <v>1.63034428828687</v>
      </c>
      <c r="N107" s="2" t="n">
        <f aca="false">1/(1+EXP($M$84*(K107-$M$83)))</f>
        <v>5.57390058585609E-007</v>
      </c>
      <c r="O107" s="0" t="n">
        <f aca="false">L107*($N$84+(1-$N$84)*N107)</f>
        <v>0.300000390104526</v>
      </c>
    </row>
    <row r="108" customFormat="false" ht="12.8" hidden="false" customHeight="false" outlineLevel="0" collapsed="false">
      <c r="A108" s="0" t="n">
        <f aca="false">A107+2</f>
        <v>56</v>
      </c>
      <c r="B108" s="0" t="n">
        <f aca="false">B107+2</f>
        <v>58</v>
      </c>
      <c r="C108" s="0" t="n">
        <f aca="false">NORMDIST($B108,C$83,C$84,1)-NORMDIST($A108,C$83,C$84,1)</f>
        <v>0</v>
      </c>
      <c r="D108" s="0" t="n">
        <f aca="false">NORMDIST($B108,D$83,D$84,1)-NORMDIST($A108,D$83,D$84,1)</f>
        <v>0</v>
      </c>
      <c r="E108" s="0" t="n">
        <f aca="false">NORMDIST($B108,E$83,E$84,1)-NORMDIST($A108,E$83,E$84,1)</f>
        <v>0</v>
      </c>
      <c r="F108" s="0" t="n">
        <f aca="false">NORMDIST($B108,F$83,F$84,1)-NORMDIST($A108,F$83,F$84,1)</f>
        <v>5.38954680551207E-007</v>
      </c>
      <c r="G108" s="0" t="n">
        <f aca="false">NORMDIST($B108,G$83,G$84,1)-NORMDIST($A108,G$83,G$84,1)</f>
        <v>0.00441708396011087</v>
      </c>
      <c r="H108" s="0" t="n">
        <f aca="false">NORMDIST($B108,H$83,H$84,1)-NORMDIST($A108,H$83,H$84,1)</f>
        <v>0.0720685621112594</v>
      </c>
      <c r="I108" s="0" t="n">
        <f aca="false">NORMDIST($B108,I$83,I$84,1)-NORMDIST($A108,I$83,I$84,1)</f>
        <v>0.138266480348926</v>
      </c>
      <c r="J108" s="0" t="n">
        <f aca="false">NORMDIST($B108,J$83,J$84,1)-NORMDIST($A108,J$83,J$84,1)</f>
        <v>0.120153438928693</v>
      </c>
      <c r="K108" s="0" t="n">
        <f aca="false">A108+(B108-A108)/2</f>
        <v>57</v>
      </c>
      <c r="L108" s="2" t="n">
        <f aca="false">1/(1+EXP(-$L$84*(K108-$L$83)))</f>
        <v>0.999999999931213</v>
      </c>
      <c r="M108" s="0" t="n">
        <f aca="false">$F$50*K108^$F$51</f>
        <v>1.83737420832488</v>
      </c>
      <c r="N108" s="2" t="n">
        <f aca="false">1/(1+EXP($M$84*(K108-$M$83)))</f>
        <v>9.21359998566181E-008</v>
      </c>
      <c r="O108" s="0" t="n">
        <f aca="false">L108*($N$84+(1-$N$84)*N108)</f>
        <v>0.300000064474564</v>
      </c>
    </row>
    <row r="109" customFormat="false" ht="12.8" hidden="false" customHeight="false" outlineLevel="0" collapsed="false">
      <c r="A109" s="0" t="n">
        <f aca="false">A108+2</f>
        <v>58</v>
      </c>
      <c r="B109" s="0" t="n">
        <f aca="false">B108+2</f>
        <v>60</v>
      </c>
      <c r="C109" s="0" t="n">
        <f aca="false">NORMDIST($B109,C$83,C$84,1)-NORMDIST($A109,C$83,C$84,1)</f>
        <v>0</v>
      </c>
      <c r="D109" s="0" t="n">
        <f aca="false">NORMDIST($B109,D$83,D$84,1)-NORMDIST($A109,D$83,D$84,1)</f>
        <v>0</v>
      </c>
      <c r="E109" s="0" t="n">
        <f aca="false">NORMDIST($B109,E$83,E$84,1)-NORMDIST($A109,E$83,E$84,1)</f>
        <v>0</v>
      </c>
      <c r="F109" s="0" t="n">
        <f aca="false">NORMDIST($B109,F$83,F$84,1)-NORMDIST($A109,F$83,F$84,1)</f>
        <v>3.25999700567792E-008</v>
      </c>
      <c r="G109" s="0" t="n">
        <f aca="false">NORMDIST($B109,G$83,G$84,1)-NORMDIST($A109,G$83,G$84,1)</f>
        <v>0.0012003115949526</v>
      </c>
      <c r="H109" s="0" t="n">
        <f aca="false">NORMDIST($B109,H$83,H$84,1)-NORMDIST($A109,H$83,H$84,1)</f>
        <v>0.0409384575689182</v>
      </c>
      <c r="I109" s="0" t="n">
        <f aca="false">NORMDIST($B109,I$83,I$84,1)-NORMDIST($A109,I$83,I$84,1)</f>
        <v>0.118450487318234</v>
      </c>
      <c r="J109" s="0" t="n">
        <f aca="false">NORMDIST($B109,J$83,J$84,1)-NORMDIST($A109,J$83,J$84,1)</f>
        <v>0.132098978739335</v>
      </c>
      <c r="K109" s="0" t="n">
        <f aca="false">A109+(B109-A109)/2</f>
        <v>59</v>
      </c>
      <c r="L109" s="2" t="n">
        <f aca="false">1/(1+EXP(-$L$84*(K109-$L$83)))</f>
        <v>0.999999999979282</v>
      </c>
      <c r="M109" s="0" t="n">
        <f aca="false">$F$50*K109^$F$51</f>
        <v>2.06217376845685</v>
      </c>
      <c r="N109" s="2" t="n">
        <f aca="false">1/(1+EXP($M$84*(K109-$M$83)))</f>
        <v>1.52299795127604E-008</v>
      </c>
      <c r="O109" s="0" t="n">
        <f aca="false">L109*($N$84+(1-$N$84)*N109)</f>
        <v>0.30000001065477</v>
      </c>
    </row>
    <row r="110" customFormat="false" ht="12.8" hidden="false" customHeight="false" outlineLevel="0" collapsed="false">
      <c r="A110" s="0" t="n">
        <f aca="false">A109+2</f>
        <v>60</v>
      </c>
      <c r="B110" s="0" t="n">
        <f aca="false">B109+2</f>
        <v>62</v>
      </c>
      <c r="C110" s="0" t="n">
        <f aca="false">NORMDIST($B110,C$83,C$84,1)-NORMDIST($A110,C$83,C$84,1)</f>
        <v>0</v>
      </c>
      <c r="D110" s="0" t="n">
        <f aca="false">NORMDIST($B110,D$83,D$84,1)-NORMDIST($A110,D$83,D$84,1)</f>
        <v>0</v>
      </c>
      <c r="E110" s="0" t="n">
        <f aca="false">NORMDIST($B110,E$83,E$84,1)-NORMDIST($A110,E$83,E$84,1)</f>
        <v>0</v>
      </c>
      <c r="F110" s="0" t="n">
        <f aca="false">NORMDIST($B110,F$83,F$84,1)-NORMDIST($A110,F$83,F$84,1)</f>
        <v>1.49418644124211E-009</v>
      </c>
      <c r="G110" s="0" t="n">
        <f aca="false">NORMDIST($B110,G$83,G$84,1)-NORMDIST($A110,G$83,G$84,1)</f>
        <v>0.000267907445292814</v>
      </c>
      <c r="H110" s="0" t="n">
        <f aca="false">NORMDIST($B110,H$83,H$84,1)-NORMDIST($A110,H$83,H$84,1)</f>
        <v>0.019937076167587</v>
      </c>
      <c r="I110" s="0" t="n">
        <f aca="false">NORMDIST($B110,I$83,I$84,1)-NORMDIST($A110,I$83,I$84,1)</f>
        <v>0.0892756732992898</v>
      </c>
      <c r="J110" s="0" t="n">
        <f aca="false">NORMDIST($B110,J$83,J$84,1)-NORMDIST($A110,J$83,J$84,1)</f>
        <v>0.129952319590166</v>
      </c>
      <c r="K110" s="0" t="n">
        <f aca="false">A110+(B110-A110)/2</f>
        <v>61</v>
      </c>
      <c r="L110" s="2" t="n">
        <f aca="false">1/(1+EXP(-$L$84*(K110-$L$83)))</f>
        <v>0.99999999999376</v>
      </c>
      <c r="M110" s="0" t="n">
        <f aca="false">$F$50*K110^$F$51</f>
        <v>2.30558779426416</v>
      </c>
      <c r="N110" s="2" t="n">
        <f aca="false">1/(1+EXP($M$84*(K110-$M$83)))</f>
        <v>2.51749871310048E-009</v>
      </c>
      <c r="O110" s="0" t="n">
        <f aca="false">L110*($N$84+(1-$N$84)*N110)</f>
        <v>0.300000001760377</v>
      </c>
    </row>
    <row r="111" customFormat="false" ht="12.8" hidden="false" customHeight="false" outlineLevel="0" collapsed="false">
      <c r="A111" s="0" t="n">
        <f aca="false">A110+2</f>
        <v>62</v>
      </c>
      <c r="B111" s="0" t="n">
        <f aca="false">B110+2</f>
        <v>64</v>
      </c>
      <c r="C111" s="0" t="n">
        <f aca="false">NORMDIST($B111,C$83,C$84,1)-NORMDIST($A111,C$83,C$84,1)</f>
        <v>0</v>
      </c>
      <c r="D111" s="0" t="n">
        <f aca="false">NORMDIST($B111,D$83,D$84,1)-NORMDIST($A111,D$83,D$84,1)</f>
        <v>0</v>
      </c>
      <c r="E111" s="0" t="n">
        <f aca="false">NORMDIST($B111,E$83,E$84,1)-NORMDIST($A111,E$83,E$84,1)</f>
        <v>0</v>
      </c>
      <c r="F111" s="0" t="n">
        <f aca="false">NORMDIST($B111,F$83,F$84,1)-NORMDIST($A111,F$83,F$84,1)</f>
        <v>5.18789455838942E-011</v>
      </c>
      <c r="G111" s="0" t="n">
        <f aca="false">NORMDIST($B111,G$83,G$84,1)-NORMDIST($A111,G$83,G$84,1)</f>
        <v>4.91102241175767E-005</v>
      </c>
      <c r="H111" s="0" t="n">
        <f aca="false">NORMDIST($B111,H$83,H$84,1)-NORMDIST($A111,H$83,H$84,1)</f>
        <v>0.008323891251933</v>
      </c>
      <c r="I111" s="0" t="n">
        <f aca="false">NORMDIST($B111,I$83,I$84,1)-NORMDIST($A111,I$83,I$84,1)</f>
        <v>0.059197525630824</v>
      </c>
      <c r="J111" s="0" t="n">
        <f aca="false">NORMDIST($B111,J$83,J$84,1)-NORMDIST($A111,J$83,J$84,1)</f>
        <v>0.114390471229145</v>
      </c>
      <c r="K111" s="0" t="n">
        <f aca="false">A111+(B111-A111)/2</f>
        <v>63</v>
      </c>
      <c r="L111" s="2" t="n">
        <f aca="false">1/(1+EXP(-$L$84*(K111-$L$83)))</f>
        <v>0.99999999999812</v>
      </c>
      <c r="M111" s="0" t="n">
        <f aca="false">$F$50*K111^$F$51</f>
        <v>2.56847110855598</v>
      </c>
      <c r="N111" s="2" t="n">
        <f aca="false">1/(1+EXP($M$84*(K111-$M$83)))</f>
        <v>4.16139739249243E-010</v>
      </c>
      <c r="O111" s="0" t="n">
        <f aca="false">L111*($N$84+(1-$N$84)*N111)</f>
        <v>0.300000000290734</v>
      </c>
    </row>
    <row r="112" customFormat="false" ht="12.8" hidden="false" customHeight="false" outlineLevel="0" collapsed="false">
      <c r="A112" s="0" t="n">
        <f aca="false">A111+2</f>
        <v>64</v>
      </c>
      <c r="B112" s="0" t="n">
        <f aca="false">B111+2</f>
        <v>66</v>
      </c>
      <c r="C112" s="0" t="n">
        <f aca="false">NORMDIST($B112,C$83,C$84,1)-NORMDIST($A112,C$83,C$84,1)</f>
        <v>0</v>
      </c>
      <c r="D112" s="0" t="n">
        <f aca="false">NORMDIST($B112,D$83,D$84,1)-NORMDIST($A112,D$83,D$84,1)</f>
        <v>0</v>
      </c>
      <c r="E112" s="0" t="n">
        <f aca="false">NORMDIST($B112,E$83,E$84,1)-NORMDIST($A112,E$83,E$84,1)</f>
        <v>0</v>
      </c>
      <c r="F112" s="0" t="n">
        <f aca="false">NORMDIST($B112,F$83,F$84,1)-NORMDIST($A112,F$83,F$84,1)</f>
        <v>1.36413103035693E-012</v>
      </c>
      <c r="G112" s="0" t="n">
        <f aca="false">NORMDIST($B112,G$83,G$84,1)-NORMDIST($A112,G$83,G$84,1)</f>
        <v>7.39292812068637E-006</v>
      </c>
      <c r="H112" s="0" t="n">
        <f aca="false">NORMDIST($B112,H$83,H$84,1)-NORMDIST($A112,H$83,H$84,1)</f>
        <v>0.00297930544504066</v>
      </c>
      <c r="I112" s="0" t="n">
        <f aca="false">NORMDIST($B112,I$83,I$84,1)-NORMDIST($A112,I$83,I$84,1)</f>
        <v>0.0345338451058952</v>
      </c>
      <c r="J112" s="0" t="n">
        <f aca="false">NORMDIST($B112,J$83,J$84,1)-NORMDIST($A112,J$83,J$84,1)</f>
        <v>0.0900982280137763</v>
      </c>
      <c r="K112" s="0" t="n">
        <f aca="false">A112+(B112-A112)/2</f>
        <v>65</v>
      </c>
      <c r="L112" s="2" t="n">
        <f aca="false">1/(1+EXP(-$L$84*(K112-$L$83)))</f>
        <v>0.999999999999434</v>
      </c>
      <c r="M112" s="0" t="n">
        <f aca="false">$F$50*K112^$F$51</f>
        <v>2.85168831594428</v>
      </c>
      <c r="N112" s="2" t="n">
        <f aca="false">1/(1+EXP($M$84*(K112-$M$83)))</f>
        <v>6.87874362666142E-011</v>
      </c>
      <c r="O112" s="0" t="n">
        <f aca="false">L112*($N$84+(1-$N$84)*N112)</f>
        <v>0.300000000047981</v>
      </c>
    </row>
    <row r="113" customFormat="false" ht="12.8" hidden="false" customHeight="false" outlineLevel="0" collapsed="false">
      <c r="A113" s="0" t="n">
        <f aca="false">A112+2</f>
        <v>66</v>
      </c>
      <c r="B113" s="0" t="n">
        <f aca="false">B112+2</f>
        <v>68</v>
      </c>
      <c r="C113" s="0" t="n">
        <f aca="false">NORMDIST($B113,C$83,C$84,1)-NORMDIST($A113,C$83,C$84,1)</f>
        <v>0</v>
      </c>
      <c r="D113" s="0" t="n">
        <f aca="false">NORMDIST($B113,D$83,D$84,1)-NORMDIST($A113,D$83,D$84,1)</f>
        <v>0</v>
      </c>
      <c r="E113" s="0" t="n">
        <f aca="false">NORMDIST($B113,E$83,E$84,1)-NORMDIST($A113,E$83,E$84,1)</f>
        <v>0</v>
      </c>
      <c r="F113" s="0" t="n">
        <f aca="false">NORMDIST($B113,F$83,F$84,1)-NORMDIST($A113,F$83,F$84,1)</f>
        <v>2.70894418008538E-014</v>
      </c>
      <c r="G113" s="0" t="n">
        <f aca="false">NORMDIST($B113,G$83,G$84,1)-NORMDIST($A113,G$83,G$84,1)</f>
        <v>9.13854981132722E-007</v>
      </c>
      <c r="H113" s="0" t="n">
        <f aca="false">NORMDIST($B113,H$83,H$84,1)-NORMDIST($A113,H$83,H$84,1)</f>
        <v>0.00091414366221676</v>
      </c>
      <c r="I113" s="0" t="n">
        <f aca="false">NORMDIST($B113,I$83,I$84,1)-NORMDIST($A113,I$83,I$84,1)</f>
        <v>0.0177236496768293</v>
      </c>
      <c r="J113" s="0" t="n">
        <f aca="false">NORMDIST($B113,J$83,J$84,1)-NORMDIST($A113,J$83,J$84,1)</f>
        <v>0.0634982892978848</v>
      </c>
      <c r="K113" s="0" t="n">
        <f aca="false">A113+(B113-A113)/2</f>
        <v>67</v>
      </c>
      <c r="L113" s="2" t="n">
        <f aca="false">1/(1+EXP(-$L$84*(K113-$L$83)))</f>
        <v>0.99999999999983</v>
      </c>
      <c r="M113" s="0" t="n">
        <f aca="false">$F$50*K113^$F$51</f>
        <v>3.1561135987979</v>
      </c>
      <c r="N113" s="2" t="n">
        <f aca="false">1/(1+EXP($M$84*(K113-$M$83)))</f>
        <v>1.13704867391375E-011</v>
      </c>
      <c r="O113" s="0" t="n">
        <f aca="false">L113*($N$84+(1-$N$84)*N113)</f>
        <v>0.300000000007908</v>
      </c>
    </row>
    <row r="114" customFormat="false" ht="12.8" hidden="false" customHeight="false" outlineLevel="0" collapsed="false">
      <c r="A114" s="0" t="n">
        <f aca="false">A113+2</f>
        <v>68</v>
      </c>
      <c r="B114" s="0" t="n">
        <f aca="false">B113+2</f>
        <v>70</v>
      </c>
      <c r="C114" s="0" t="n">
        <f aca="false">NORMDIST($B114,C$83,C$84,1)-NORMDIST($A114,C$83,C$84,1)</f>
        <v>0</v>
      </c>
      <c r="D114" s="0" t="n">
        <f aca="false">NORMDIST($B114,D$83,D$84,1)-NORMDIST($A114,D$83,D$84,1)</f>
        <v>0</v>
      </c>
      <c r="E114" s="0" t="n">
        <f aca="false">NORMDIST($B114,E$83,E$84,1)-NORMDIST($A114,E$83,E$84,1)</f>
        <v>0</v>
      </c>
      <c r="F114" s="0" t="n">
        <f aca="false">NORMDIST($B114,F$83,F$84,1)-NORMDIST($A114,F$83,F$84,1)</f>
        <v>0</v>
      </c>
      <c r="G114" s="0" t="n">
        <f aca="false">NORMDIST($B114,G$83,G$84,1)-NORMDIST($A114,G$83,G$84,1)</f>
        <v>9.27494551161701E-008</v>
      </c>
      <c r="H114" s="0" t="n">
        <f aca="false">NORMDIST($B114,H$83,H$84,1)-NORMDIST($A114,H$83,H$84,1)</f>
        <v>0.000240441930159596</v>
      </c>
      <c r="I114" s="0" t="n">
        <f aca="false">NORMDIST($B114,I$83,I$84,1)-NORMDIST($A114,I$83,I$84,1)</f>
        <v>0.00800245376088504</v>
      </c>
      <c r="J114" s="0" t="n">
        <f aca="false">NORMDIST($B114,J$83,J$84,1)-NORMDIST($A114,J$83,J$84,1)</f>
        <v>0.0400428893997814</v>
      </c>
      <c r="K114" s="0" t="n">
        <f aca="false">A114+(B114-A114)/2</f>
        <v>69</v>
      </c>
      <c r="L114" s="2" t="n">
        <f aca="false">1/(1+EXP(-$L$84*(K114-$L$83)))</f>
        <v>0.999999999999949</v>
      </c>
      <c r="M114" s="0" t="n">
        <f aca="false">$F$50*K114^$F$51</f>
        <v>3.48263052364072</v>
      </c>
      <c r="N114" s="2" t="n">
        <f aca="false">1/(1+EXP($M$84*(K114-$M$83)))</f>
        <v>1.87952881653555E-012</v>
      </c>
      <c r="O114" s="0" t="n">
        <f aca="false">L114*($N$84+(1-$N$84)*N114)</f>
        <v>0.3000000000013</v>
      </c>
    </row>
    <row r="115" customFormat="false" ht="12.8" hidden="false" customHeight="false" outlineLevel="0" collapsed="false">
      <c r="A115" s="0" t="n">
        <f aca="false">A114+2</f>
        <v>70</v>
      </c>
      <c r="B115" s="0" t="n">
        <f aca="false">B114+2</f>
        <v>72</v>
      </c>
      <c r="C115" s="0" t="n">
        <f aca="false">NORMDIST($B115,C$83,C$84,1)-NORMDIST($A115,C$83,C$84,1)</f>
        <v>0</v>
      </c>
      <c r="D115" s="0" t="n">
        <f aca="false">NORMDIST($B115,D$83,D$84,1)-NORMDIST($A115,D$83,D$84,1)</f>
        <v>0</v>
      </c>
      <c r="E115" s="0" t="n">
        <f aca="false">NORMDIST($B115,E$83,E$84,1)-NORMDIST($A115,E$83,E$84,1)</f>
        <v>0</v>
      </c>
      <c r="F115" s="0" t="n">
        <f aca="false">NORMDIST($B115,F$83,F$84,1)-NORMDIST($A115,F$83,F$84,1)</f>
        <v>0</v>
      </c>
      <c r="G115" s="0" t="n">
        <f aca="false">NORMDIST($B115,G$83,G$84,1)-NORMDIST($A115,G$83,G$84,1)</f>
        <v>7.72813235627723E-009</v>
      </c>
      <c r="H115" s="0" t="n">
        <f aca="false">NORMDIST($B115,H$83,H$84,1)-NORMDIST($A115,H$83,H$84,1)</f>
        <v>5.42108764800542E-005</v>
      </c>
      <c r="I115" s="0" t="n">
        <f aca="false">NORMDIST($B115,I$83,I$84,1)-NORMDIST($A115,I$83,I$84,1)</f>
        <v>0.00317869649729496</v>
      </c>
      <c r="J115" s="0" t="n">
        <f aca="false">NORMDIST($B115,J$83,J$84,1)-NORMDIST($A115,J$83,J$84,1)</f>
        <v>0.0225945701800532</v>
      </c>
      <c r="K115" s="0" t="n">
        <f aca="false">A115+(B115-A115)/2</f>
        <v>71</v>
      </c>
      <c r="L115" s="2" t="n">
        <f aca="false">1/(1+EXP(-$L$84*(K115-$L$83)))</f>
        <v>0.999999999999984</v>
      </c>
      <c r="M115" s="0" t="n">
        <f aca="false">$F$50*K115^$F$51</f>
        <v>3.83213185716137</v>
      </c>
      <c r="N115" s="2" t="n">
        <f aca="false">1/(1+EXP($M$84*(K115-$M$83)))</f>
        <v>3.10684023754248E-013</v>
      </c>
      <c r="O115" s="0" t="n">
        <f aca="false">L115*($N$84+(1-$N$84)*N115)</f>
        <v>0.300000000000213</v>
      </c>
    </row>
    <row r="116" customFormat="false" ht="12.8" hidden="false" customHeight="false" outlineLevel="0" collapsed="false">
      <c r="A116" s="0" t="n">
        <f aca="false">A115+2</f>
        <v>72</v>
      </c>
      <c r="B116" s="0" t="n">
        <f aca="false">B115+2</f>
        <v>74</v>
      </c>
      <c r="C116" s="0" t="n">
        <f aca="false">NORMDIST($B116,C$83,C$84,1)-NORMDIST($A116,C$83,C$84,1)</f>
        <v>0</v>
      </c>
      <c r="D116" s="0" t="n">
        <f aca="false">NORMDIST($B116,D$83,D$84,1)-NORMDIST($A116,D$83,D$84,1)</f>
        <v>0</v>
      </c>
      <c r="E116" s="0" t="n">
        <f aca="false">NORMDIST($B116,E$83,E$84,1)-NORMDIST($A116,E$83,E$84,1)</f>
        <v>0</v>
      </c>
      <c r="F116" s="0" t="n">
        <f aca="false">NORMDIST($B116,F$83,F$84,1)-NORMDIST($A116,F$83,F$84,1)</f>
        <v>0</v>
      </c>
      <c r="G116" s="0" t="n">
        <f aca="false">NORMDIST($B116,G$83,G$84,1)-NORMDIST($A116,G$83,G$84,1)</f>
        <v>5.28593724347104E-010</v>
      </c>
      <c r="H116" s="0" t="n">
        <f aca="false">NORMDIST($B116,H$83,H$84,1)-NORMDIST($A116,H$83,H$84,1)</f>
        <v>1.04767363127145E-005</v>
      </c>
      <c r="I116" s="0" t="n">
        <f aca="false">NORMDIST($B116,I$83,I$84,1)-NORMDIST($A116,I$83,I$84,1)</f>
        <v>0.00111076981544533</v>
      </c>
      <c r="J116" s="0" t="n">
        <f aca="false">NORMDIST($B116,J$83,J$84,1)-NORMDIST($A116,J$83,J$84,1)</f>
        <v>0.0114076243162646</v>
      </c>
      <c r="K116" s="0" t="n">
        <f aca="false">A116+(B116-A116)/2</f>
        <v>73</v>
      </c>
      <c r="L116" s="2" t="n">
        <f aca="false">1/(1+EXP(-$L$84*(K116-$L$83)))</f>
        <v>0.999999999999995</v>
      </c>
      <c r="M116" s="0" t="n">
        <f aca="false">$F$50*K116^$F$51</f>
        <v>4.20551939109078</v>
      </c>
      <c r="N116" s="2" t="n">
        <f aca="false">1/(1+EXP($M$84*(K116-$M$83)))</f>
        <v>5.13557237147995E-014</v>
      </c>
      <c r="O116" s="0" t="n">
        <f aca="false">L116*($N$84+(1-$N$84)*N116)</f>
        <v>0.300000000000035</v>
      </c>
    </row>
    <row r="117" customFormat="false" ht="12.8" hidden="false" customHeight="false" outlineLevel="0" collapsed="false">
      <c r="A117" s="0" t="n">
        <f aca="false">A116+2</f>
        <v>74</v>
      </c>
      <c r="B117" s="0" t="n">
        <f aca="false">B116+2</f>
        <v>76</v>
      </c>
      <c r="C117" s="0" t="n">
        <f aca="false">NORMDIST($B117,C$83,C$84,1)-NORMDIST($A117,C$83,C$84,1)</f>
        <v>0</v>
      </c>
      <c r="D117" s="0" t="n">
        <f aca="false">NORMDIST($B117,D$83,D$84,1)-NORMDIST($A117,D$83,D$84,1)</f>
        <v>0</v>
      </c>
      <c r="E117" s="0" t="n">
        <f aca="false">NORMDIST($B117,E$83,E$84,1)-NORMDIST($A117,E$83,E$84,1)</f>
        <v>0</v>
      </c>
      <c r="F117" s="0" t="n">
        <f aca="false">NORMDIST($B117,F$83,F$84,1)-NORMDIST($A117,F$83,F$84,1)</f>
        <v>0</v>
      </c>
      <c r="G117" s="0" t="n">
        <f aca="false">NORMDIST($B117,G$83,G$84,1)-NORMDIST($A117,G$83,G$84,1)</f>
        <v>2.9676150425928E-011</v>
      </c>
      <c r="H117" s="0" t="n">
        <f aca="false">NORMDIST($B117,H$83,H$84,1)-NORMDIST($A117,H$83,H$84,1)</f>
        <v>1.73544461323782E-006</v>
      </c>
      <c r="I117" s="0" t="n">
        <f aca="false">NORMDIST($B117,I$83,I$84,1)-NORMDIST($A117,I$83,I$84,1)</f>
        <v>0.000341460638436764</v>
      </c>
      <c r="J117" s="0" t="n">
        <f aca="false">NORMDIST($B117,J$83,J$84,1)-NORMDIST($A117,J$83,J$84,1)</f>
        <v>0.00515341867075747</v>
      </c>
      <c r="K117" s="0" t="n">
        <f aca="false">A117+(B117-A117)/2</f>
        <v>75</v>
      </c>
      <c r="L117" s="2" t="n">
        <f aca="false">1/(1+EXP(-$L$84*(K117-$L$83)))</f>
        <v>0.999999999999999</v>
      </c>
      <c r="M117" s="0" t="n">
        <f aca="false">$F$50*K117^$F$51</f>
        <v>4.6037037752808</v>
      </c>
      <c r="N117" s="2" t="n">
        <f aca="false">1/(1+EXP($M$84*(K117-$M$83)))</f>
        <v>8.48904403387171E-015</v>
      </c>
      <c r="O117" s="0" t="n">
        <f aca="false">L117*($N$84+(1-$N$84)*N117)</f>
        <v>0.300000000000006</v>
      </c>
    </row>
    <row r="118" customFormat="false" ht="12.8" hidden="false" customHeight="false" outlineLevel="0" collapsed="false">
      <c r="A118" s="0" t="n">
        <f aca="false">A117+2</f>
        <v>76</v>
      </c>
      <c r="B118" s="0" t="n">
        <f aca="false">B117+2</f>
        <v>78</v>
      </c>
      <c r="C118" s="0" t="n">
        <f aca="false">NORMDIST($B118,C$83,C$84,1)-NORMDIST($A118,C$83,C$84,1)</f>
        <v>0</v>
      </c>
      <c r="D118" s="0" t="n">
        <f aca="false">NORMDIST($B118,D$83,D$84,1)-NORMDIST($A118,D$83,D$84,1)</f>
        <v>0</v>
      </c>
      <c r="E118" s="0" t="n">
        <f aca="false">NORMDIST($B118,E$83,E$84,1)-NORMDIST($A118,E$83,E$84,1)</f>
        <v>0</v>
      </c>
      <c r="F118" s="0" t="n">
        <f aca="false">NORMDIST($B118,F$83,F$84,1)-NORMDIST($A118,F$83,F$84,1)</f>
        <v>0</v>
      </c>
      <c r="G118" s="0" t="n">
        <f aca="false">NORMDIST($B118,G$83,G$84,1)-NORMDIST($A118,G$83,G$84,1)</f>
        <v>1.36735067712834E-012</v>
      </c>
      <c r="H118" s="0" t="n">
        <f aca="false">NORMDIST($B118,H$83,H$84,1)-NORMDIST($A118,H$83,H$84,1)</f>
        <v>2.46389121438817E-007</v>
      </c>
      <c r="I118" s="0" t="n">
        <f aca="false">NORMDIST($B118,I$83,I$84,1)-NORMDIST($A118,I$83,I$84,1)</f>
        <v>9.2340138577951E-005</v>
      </c>
      <c r="J118" s="0" t="n">
        <f aca="false">NORMDIST($B118,J$83,J$84,1)-NORMDIST($A118,J$83,J$84,1)</f>
        <v>0.00208305567385436</v>
      </c>
      <c r="K118" s="0" t="n">
        <f aca="false">A118+(B118-A118)/2</f>
        <v>77</v>
      </c>
      <c r="L118" s="2" t="n">
        <f aca="false">1/(1+EXP(-$L$84*(K118-$L$83)))</f>
        <v>1</v>
      </c>
      <c r="M118" s="0" t="n">
        <f aca="false">$F$50*K118^$F$51</f>
        <v>5.02760435838439</v>
      </c>
      <c r="N118" s="2" t="n">
        <f aca="false">1/(1+EXP($M$84*(K118-$M$83)))</f>
        <v>1.40322954086309E-015</v>
      </c>
      <c r="O118" s="0" t="n">
        <f aca="false">L118*($N$84+(1-$N$84)*N118)</f>
        <v>0.300000000000001</v>
      </c>
    </row>
    <row r="119" customFormat="false" ht="12.8" hidden="false" customHeight="false" outlineLevel="0" collapsed="false">
      <c r="A119" s="0" t="n">
        <f aca="false">A118+2</f>
        <v>78</v>
      </c>
      <c r="B119" s="0" t="n">
        <f aca="false">B118+2</f>
        <v>80</v>
      </c>
      <c r="C119" s="0" t="n">
        <f aca="false">NORMDIST($B119,C$83,C$84,1)-NORMDIST($A119,C$83,C$84,1)</f>
        <v>0</v>
      </c>
      <c r="D119" s="0" t="n">
        <f aca="false">NORMDIST($B119,D$83,D$84,1)-NORMDIST($A119,D$83,D$84,1)</f>
        <v>0</v>
      </c>
      <c r="E119" s="0" t="n">
        <f aca="false">NORMDIST($B119,E$83,E$84,1)-NORMDIST($A119,E$83,E$84,1)</f>
        <v>0</v>
      </c>
      <c r="F119" s="0" t="n">
        <f aca="false">NORMDIST($B119,F$83,F$84,1)-NORMDIST($A119,F$83,F$84,1)</f>
        <v>0</v>
      </c>
      <c r="G119" s="0" t="n">
        <f aca="false">NORMDIST($B119,G$83,G$84,1)-NORMDIST($A119,G$83,G$84,1)</f>
        <v>5.17363929475323E-014</v>
      </c>
      <c r="H119" s="0" t="n">
        <f aca="false">NORMDIST($B119,H$83,H$84,1)-NORMDIST($A119,H$83,H$84,1)</f>
        <v>2.9980468885249E-008</v>
      </c>
      <c r="I119" s="0" t="n">
        <f aca="false">NORMDIST($B119,I$83,I$84,1)-NORMDIST($A119,I$83,I$84,1)</f>
        <v>2.196669595389E-005</v>
      </c>
      <c r="J119" s="0" t="n">
        <f aca="false">NORMDIST($B119,J$83,J$84,1)-NORMDIST($A119,J$83,J$84,1)</f>
        <v>0.000753368110766872</v>
      </c>
      <c r="K119" s="0" t="n">
        <f aca="false">A119+(B119-A119)/2</f>
        <v>79</v>
      </c>
      <c r="L119" s="2" t="n">
        <f aca="false">1/(1+EXP(-$L$84*(K119-$L$83)))</f>
        <v>1</v>
      </c>
      <c r="M119" s="0" t="n">
        <f aca="false">$F$50*K119^$F$51</f>
        <v>5.4781490355965</v>
      </c>
      <c r="N119" s="2" t="n">
        <f aca="false">1/(1+EXP($M$84*(K119-$M$83)))</f>
        <v>2.31952283024357E-016</v>
      </c>
      <c r="O119" s="0" t="n">
        <f aca="false">L119*($N$84+(1-$N$84)*N119)</f>
        <v>0.3</v>
      </c>
    </row>
    <row r="120" customFormat="false" ht="12.8" hidden="false" customHeight="false" outlineLevel="0" collapsed="false">
      <c r="A120" s="0" t="n">
        <f aca="false">A119+2</f>
        <v>80</v>
      </c>
      <c r="B120" s="0" t="n">
        <f aca="false">B119+2</f>
        <v>82</v>
      </c>
      <c r="C120" s="0" t="n">
        <f aca="false">NORMDIST($B120,C$83,C$84,1)-NORMDIST($A120,C$83,C$84,1)</f>
        <v>0</v>
      </c>
      <c r="D120" s="0" t="n">
        <f aca="false">NORMDIST($B120,D$83,D$84,1)-NORMDIST($A120,D$83,D$84,1)</f>
        <v>0</v>
      </c>
      <c r="E120" s="0" t="n">
        <f aca="false">NORMDIST($B120,E$83,E$84,1)-NORMDIST($A120,E$83,E$84,1)</f>
        <v>0</v>
      </c>
      <c r="F120" s="0" t="n">
        <f aca="false">NORMDIST($B120,F$83,F$84,1)-NORMDIST($A120,F$83,F$84,1)</f>
        <v>0</v>
      </c>
      <c r="G120" s="0" t="n">
        <f aca="false">NORMDIST($B120,G$83,G$84,1)-NORMDIST($A120,G$83,G$84,1)</f>
        <v>0</v>
      </c>
      <c r="H120" s="0" t="n">
        <f aca="false">NORMDIST($B120,H$83,H$84,1)-NORMDIST($A120,H$83,H$84,1)</f>
        <v>3.12637382648973E-009</v>
      </c>
      <c r="I120" s="0" t="n">
        <f aca="false">NORMDIST($B120,I$83,I$84,1)-NORMDIST($A120,I$83,I$84,1)</f>
        <v>4.59678011943687E-006</v>
      </c>
      <c r="J120" s="0" t="n">
        <f aca="false">NORMDIST($B120,J$83,J$84,1)-NORMDIST($A120,J$83,J$84,1)</f>
        <v>0.000243786533834056</v>
      </c>
      <c r="K120" s="0" t="n">
        <f aca="false">A120+(B120-A120)/2</f>
        <v>81</v>
      </c>
      <c r="L120" s="2" t="n">
        <f aca="false">1/(1+EXP(-$L$84*(K120-$L$83)))</f>
        <v>1</v>
      </c>
      <c r="M120" s="0" t="n">
        <f aca="false">$F$50*K120^$F$51</f>
        <v>5.9562741029664</v>
      </c>
      <c r="N120" s="2" t="n">
        <f aca="false">1/(1+EXP($M$84*(K120-$M$83)))</f>
        <v>3.83414545043848E-017</v>
      </c>
      <c r="O120" s="0" t="n">
        <f aca="false">L120*($N$84+(1-$N$84)*N120)</f>
        <v>0.3</v>
      </c>
    </row>
    <row r="121" customFormat="false" ht="12.8" hidden="false" customHeight="false" outlineLevel="0" collapsed="false">
      <c r="A121" s="0" t="n">
        <f aca="false">A120+2</f>
        <v>82</v>
      </c>
      <c r="B121" s="0" t="n">
        <f aca="false">B120+2</f>
        <v>84</v>
      </c>
      <c r="C121" s="0" t="n">
        <f aca="false">NORMDIST($B121,C$83,C$84,1)-NORMDIST($A121,C$83,C$84,1)</f>
        <v>0</v>
      </c>
      <c r="D121" s="0" t="n">
        <f aca="false">NORMDIST($B121,D$83,D$84,1)-NORMDIST($A121,D$83,D$84,1)</f>
        <v>0</v>
      </c>
      <c r="E121" s="0" t="n">
        <f aca="false">NORMDIST($B121,E$83,E$84,1)-NORMDIST($A121,E$83,E$84,1)</f>
        <v>0</v>
      </c>
      <c r="F121" s="0" t="n">
        <f aca="false">NORMDIST($B121,F$83,F$84,1)-NORMDIST($A121,F$83,F$84,1)</f>
        <v>0</v>
      </c>
      <c r="G121" s="0" t="n">
        <f aca="false">NORMDIST($B121,G$83,G$84,1)-NORMDIST($A121,G$83,G$84,1)</f>
        <v>0</v>
      </c>
      <c r="H121" s="0" t="n">
        <f aca="false">NORMDIST($B121,H$83,H$84,1)-NORMDIST($A121,H$83,H$84,1)</f>
        <v>2.79388179258433E-010</v>
      </c>
      <c r="I121" s="0" t="n">
        <f aca="false">NORMDIST($B121,I$83,I$84,1)-NORMDIST($A121,I$83,I$84,1)</f>
        <v>8.46150029709669E-007</v>
      </c>
      <c r="J121" s="0" t="n">
        <f aca="false">NORMDIST($B121,J$83,J$84,1)-NORMDIST($A121,J$83,J$84,1)</f>
        <v>7.05834871161937E-005</v>
      </c>
      <c r="K121" s="0" t="n">
        <f aca="false">A121+(B121-A121)/2</f>
        <v>83</v>
      </c>
      <c r="L121" s="2" t="n">
        <f aca="false">1/(1+EXP(-$L$84*(K121-$L$83)))</f>
        <v>1</v>
      </c>
      <c r="M121" s="0" t="n">
        <f aca="false">$F$50*K121^$F$51</f>
        <v>6.46292411783783</v>
      </c>
      <c r="N121" s="2" t="n">
        <f aca="false">1/(1+EXP($M$84*(K121-$M$83)))</f>
        <v>6.33779980237337E-018</v>
      </c>
      <c r="O121" s="0" t="n">
        <f aca="false">L121*($N$84+(1-$N$84)*N121)</f>
        <v>0.3</v>
      </c>
    </row>
    <row r="122" customFormat="false" ht="12.8" hidden="false" customHeight="false" outlineLevel="0" collapsed="false">
      <c r="A122" s="0" t="n">
        <f aca="false">A121+2</f>
        <v>84</v>
      </c>
      <c r="B122" s="0" t="n">
        <f aca="false">B121+2</f>
        <v>86</v>
      </c>
      <c r="C122" s="0" t="n">
        <f aca="false">NORMDIST($B122,C$83,C$84,1)-NORMDIST($A122,C$83,C$84,1)</f>
        <v>0</v>
      </c>
      <c r="D122" s="0" t="n">
        <f aca="false">NORMDIST($B122,D$83,D$84,1)-NORMDIST($A122,D$83,D$84,1)</f>
        <v>0</v>
      </c>
      <c r="E122" s="0" t="n">
        <f aca="false">NORMDIST($B122,E$83,E$84,1)-NORMDIST($A122,E$83,E$84,1)</f>
        <v>0</v>
      </c>
      <c r="F122" s="0" t="n">
        <f aca="false">NORMDIST($B122,F$83,F$84,1)-NORMDIST($A122,F$83,F$84,1)</f>
        <v>0</v>
      </c>
      <c r="G122" s="0" t="n">
        <f aca="false">NORMDIST($B122,G$83,G$84,1)-NORMDIST($A122,G$83,G$84,1)</f>
        <v>0</v>
      </c>
      <c r="H122" s="0" t="n">
        <f aca="false">NORMDIST($B122,H$83,H$84,1)-NORMDIST($A122,H$83,H$84,1)</f>
        <v>2.13953299521563E-011</v>
      </c>
      <c r="I122" s="0" t="n">
        <f aca="false">NORMDIST($B122,I$83,I$84,1)-NORMDIST($A122,I$83,I$84,1)</f>
        <v>1.37004570799348E-007</v>
      </c>
      <c r="J122" s="0" t="n">
        <f aca="false">NORMDIST($B122,J$83,J$84,1)-NORMDIST($A122,J$83,J$84,1)</f>
        <v>1.82844467315757E-005</v>
      </c>
      <c r="K122" s="0" t="n">
        <f aca="false">A122+(B122-A122)/2</f>
        <v>85</v>
      </c>
      <c r="L122" s="2" t="n">
        <f aca="false">1/(1+EXP(-$L$84*(K122-$L$83)))</f>
        <v>1</v>
      </c>
      <c r="M122" s="0" t="n">
        <f aca="false">$F$50*K122^$F$51</f>
        <v>6.99905176501333</v>
      </c>
      <c r="N122" s="2" t="n">
        <f aca="false">1/(1+EXP($M$84*(K122-$M$83)))</f>
        <v>1.04763126110331E-018</v>
      </c>
      <c r="O122" s="0" t="n">
        <f aca="false">L122*($N$84+(1-$N$84)*N122)</f>
        <v>0.3</v>
      </c>
    </row>
    <row r="123" customFormat="false" ht="12.8" hidden="false" customHeight="false" outlineLevel="0" collapsed="false">
      <c r="A123" s="0" t="n">
        <f aca="false">A122+2</f>
        <v>86</v>
      </c>
      <c r="B123" s="0" t="n">
        <f aca="false">B122+2</f>
        <v>88</v>
      </c>
      <c r="C123" s="0" t="n">
        <f aca="false">NORMDIST($B123,C$83,C$84,1)-NORMDIST($A123,C$83,C$84,1)</f>
        <v>0</v>
      </c>
      <c r="D123" s="0" t="n">
        <f aca="false">NORMDIST($B123,D$83,D$84,1)-NORMDIST($A123,D$83,D$84,1)</f>
        <v>0</v>
      </c>
      <c r="E123" s="0" t="n">
        <f aca="false">NORMDIST($B123,E$83,E$84,1)-NORMDIST($A123,E$83,E$84,1)</f>
        <v>0</v>
      </c>
      <c r="F123" s="0" t="n">
        <f aca="false">NORMDIST($B123,F$83,F$84,1)-NORMDIST($A123,F$83,F$84,1)</f>
        <v>0</v>
      </c>
      <c r="G123" s="0" t="n">
        <f aca="false">NORMDIST($B123,G$83,G$84,1)-NORMDIST($A123,G$83,G$84,1)</f>
        <v>0</v>
      </c>
      <c r="H123" s="0" t="n">
        <f aca="false">NORMDIST($B123,H$83,H$84,1)-NORMDIST($A123,H$83,H$84,1)</f>
        <v>1.40387701463851E-012</v>
      </c>
      <c r="I123" s="0" t="n">
        <f aca="false">NORMDIST($B123,I$83,I$84,1)-NORMDIST($A123,I$83,I$84,1)</f>
        <v>1.9512177318326E-008</v>
      </c>
      <c r="J123" s="0" t="n">
        <f aca="false">NORMDIST($B123,J$83,J$84,1)-NORMDIST($A123,J$83,J$84,1)</f>
        <v>4.2377943703098E-006</v>
      </c>
      <c r="K123" s="0" t="n">
        <f aca="false">A123+(B123-A123)/2</f>
        <v>87</v>
      </c>
      <c r="L123" s="2" t="n">
        <f aca="false">1/(1+EXP(-$L$84*(K123-$L$83)))</f>
        <v>1</v>
      </c>
      <c r="M123" s="0" t="n">
        <f aca="false">$F$50*K123^$F$51</f>
        <v>7.5656177282752</v>
      </c>
      <c r="N123" s="2" t="n">
        <f aca="false">1/(1+EXP($M$84*(K123-$M$83)))</f>
        <v>1.73172282726555E-019</v>
      </c>
      <c r="O123" s="0" t="n">
        <f aca="false">L123*($N$84+(1-$N$84)*N123)</f>
        <v>0.3</v>
      </c>
    </row>
    <row r="124" customFormat="false" ht="12.8" hidden="false" customHeight="false" outlineLevel="0" collapsed="false">
      <c r="A124" s="0" t="n">
        <f aca="false">A123+2</f>
        <v>88</v>
      </c>
      <c r="B124" s="0" t="n">
        <f aca="false">B123+2</f>
        <v>90</v>
      </c>
      <c r="C124" s="0" t="n">
        <f aca="false">NORMDIST($B124,C$83,C$84,1)-NORMDIST($A124,C$83,C$84,1)</f>
        <v>0</v>
      </c>
      <c r="D124" s="0" t="n">
        <f aca="false">NORMDIST($B124,D$83,D$84,1)-NORMDIST($A124,D$83,D$84,1)</f>
        <v>0</v>
      </c>
      <c r="E124" s="0" t="n">
        <f aca="false">NORMDIST($B124,E$83,E$84,1)-NORMDIST($A124,E$83,E$84,1)</f>
        <v>0</v>
      </c>
      <c r="F124" s="0" t="n">
        <f aca="false">NORMDIST($B124,F$83,F$84,1)-NORMDIST($A124,F$83,F$84,1)</f>
        <v>0</v>
      </c>
      <c r="G124" s="0" t="n">
        <f aca="false">NORMDIST($B124,G$83,G$84,1)-NORMDIST($A124,G$83,G$84,1)</f>
        <v>0</v>
      </c>
      <c r="H124" s="0" t="n">
        <f aca="false">NORMDIST($B124,H$83,H$84,1)-NORMDIST($A124,H$83,H$84,1)</f>
        <v>7.89368570508486E-014</v>
      </c>
      <c r="I124" s="0" t="n">
        <f aca="false">NORMDIST($B124,I$83,I$84,1)-NORMDIST($A124,I$83,I$84,1)</f>
        <v>2.44426345830107E-009</v>
      </c>
      <c r="J124" s="0" t="n">
        <f aca="false">NORMDIST($B124,J$83,J$84,1)-NORMDIST($A124,J$83,J$84,1)</f>
        <v>8.78761390987748E-007</v>
      </c>
      <c r="K124" s="0" t="n">
        <f aca="false">A124+(B124-A124)/2</f>
        <v>89</v>
      </c>
      <c r="L124" s="2" t="n">
        <f aca="false">1/(1+EXP(-$L$84*(K124-$L$83)))</f>
        <v>1</v>
      </c>
      <c r="M124" s="0" t="n">
        <f aca="false">$F$50*K124^$F$51</f>
        <v>8.16359056692684</v>
      </c>
      <c r="N124" s="2" t="n">
        <f aca="false">1/(1+EXP($M$84*(K124-$M$83)))</f>
        <v>2.86251858054939E-020</v>
      </c>
      <c r="O124" s="0" t="n">
        <f aca="false">L124*($N$84+(1-$N$84)*N124)</f>
        <v>0.3</v>
      </c>
    </row>
    <row r="125" customFormat="false" ht="12.8" hidden="false" customHeight="false" outlineLevel="0" collapsed="false">
      <c r="A125" s="0" t="n">
        <f aca="false">A124+2</f>
        <v>90</v>
      </c>
      <c r="B125" s="0" t="n">
        <f aca="false">B124+2</f>
        <v>92</v>
      </c>
      <c r="C125" s="0" t="n">
        <f aca="false">NORMDIST($B125,C$83,C$84,1)-NORMDIST($A125,C$83,C$84,1)</f>
        <v>0</v>
      </c>
      <c r="D125" s="0" t="n">
        <f aca="false">NORMDIST($B125,D$83,D$84,1)-NORMDIST($A125,D$83,D$84,1)</f>
        <v>0</v>
      </c>
      <c r="E125" s="0" t="n">
        <f aca="false">NORMDIST($B125,E$83,E$84,1)-NORMDIST($A125,E$83,E$84,1)</f>
        <v>0</v>
      </c>
      <c r="F125" s="0" t="n">
        <f aca="false">NORMDIST($B125,F$83,F$84,1)-NORMDIST($A125,F$83,F$84,1)</f>
        <v>0</v>
      </c>
      <c r="G125" s="0" t="n">
        <f aca="false">NORMDIST($B125,G$83,G$84,1)-NORMDIST($A125,G$83,G$84,1)</f>
        <v>0</v>
      </c>
      <c r="H125" s="0" t="n">
        <f aca="false">NORMDIST($B125,H$83,H$84,1)-NORMDIST($A125,H$83,H$84,1)</f>
        <v>3.88578058618805E-015</v>
      </c>
      <c r="I125" s="0" t="n">
        <f aca="false">NORMDIST($B125,I$83,I$84,1)-NORMDIST($A125,I$83,I$84,1)</f>
        <v>2.69308575440164E-010</v>
      </c>
      <c r="J125" s="0" t="n">
        <f aca="false">NORMDIST($B125,J$83,J$84,1)-NORMDIST($A125,J$83,J$84,1)</f>
        <v>1.6303035232923E-007</v>
      </c>
      <c r="K125" s="0" t="n">
        <f aca="false">A125+(B125-A125)/2</f>
        <v>91</v>
      </c>
      <c r="L125" s="2" t="n">
        <f aca="false">1/(1+EXP(-$L$84*(K125-$L$83)))</f>
        <v>1</v>
      </c>
      <c r="M125" s="0" t="n">
        <f aca="false">$F$50*K125^$F$51</f>
        <v>8.79394659704698</v>
      </c>
      <c r="N125" s="2" t="n">
        <f aca="false">1/(1+EXP($M$84*(K125-$M$83)))</f>
        <v>4.73171138878447E-021</v>
      </c>
      <c r="O125" s="0" t="n">
        <f aca="false">L125*($N$84+(1-$N$84)*N125)</f>
        <v>0.3</v>
      </c>
    </row>
    <row r="126" customFormat="false" ht="12.8" hidden="false" customHeight="false" outlineLevel="0" collapsed="false">
      <c r="A126" s="0" t="n">
        <f aca="false">A125+2</f>
        <v>92</v>
      </c>
      <c r="B126" s="0" t="n">
        <f aca="false">B125+2</f>
        <v>94</v>
      </c>
      <c r="C126" s="0" t="n">
        <f aca="false">1-SUM(C85:C125)</f>
        <v>0</v>
      </c>
      <c r="D126" s="0" t="n">
        <f aca="false">1-SUM(D85:D125)</f>
        <v>0</v>
      </c>
      <c r="E126" s="0" t="n">
        <f aca="false">1-SUM(E85:E125)</f>
        <v>0</v>
      </c>
      <c r="F126" s="0" t="n">
        <f aca="false">1-SUM(F85:F125)</f>
        <v>0</v>
      </c>
      <c r="G126" s="0" t="n">
        <f aca="false">1-SUM(G85:G125)</f>
        <v>0</v>
      </c>
      <c r="H126" s="0" t="n">
        <f aca="false">1-SUM(H85:H125)</f>
        <v>0</v>
      </c>
      <c r="I126" s="0" t="n">
        <f aca="false">1-SUM(I85:I125)</f>
        <v>2.8500202198245E-011</v>
      </c>
      <c r="J126" s="0" t="n">
        <f aca="false">1-SUM(J85:J125)</f>
        <v>3.16827883928283E-008</v>
      </c>
      <c r="K126" s="0" t="n">
        <f aca="false">A126+(B126-A126)/2</f>
        <v>93</v>
      </c>
      <c r="L126" s="2" t="n">
        <f aca="false">1/(1+EXP(-$L$84*(K126-$L$83)))</f>
        <v>1</v>
      </c>
      <c r="M126" s="0" t="n">
        <f aca="false">$F$50*K126^$F$51</f>
        <v>9.45766977717449</v>
      </c>
      <c r="N126" s="2" t="n">
        <f aca="false">1/(1+EXP($M$84*(K126-$M$83)))</f>
        <v>7.82146631951494E-022</v>
      </c>
      <c r="O126" s="0" t="n">
        <f aca="false">L126*($N$84+(1-$N$84)*N126)</f>
        <v>0.3</v>
      </c>
    </row>
    <row r="127" customFormat="false" ht="12.8" hidden="false" customHeight="false" outlineLevel="0" collapsed="false">
      <c r="C127" s="0" t="n">
        <f aca="false">SUMPRODUCT(C85:C126,$O$85:$O$126)</f>
        <v>0.0147740316931602</v>
      </c>
      <c r="D127" s="0" t="n">
        <f aca="false">SUMPRODUCT(D85:D126,$O$85:$O$126)</f>
        <v>0.622851183394595</v>
      </c>
      <c r="E127" s="0" t="n">
        <f aca="false">SUMPRODUCT(E85:E126,$O$85:$O$126)</f>
        <v>0.991932885041672</v>
      </c>
      <c r="F127" s="0" t="n">
        <f aca="false">SUMPRODUCT(F85:F126,$O$85:$O$126)</f>
        <v>0.734992180107731</v>
      </c>
      <c r="G127" s="0" t="n">
        <f aca="false">SUMPRODUCT(G85:G126,$O$85:$O$126)</f>
        <v>0.385405353383459</v>
      </c>
      <c r="H127" s="0" t="n">
        <f aca="false">SUMPRODUCT(H85:H126,$O$85:$O$126)</f>
        <v>0.311818421964462</v>
      </c>
      <c r="I127" s="0" t="n">
        <f aca="false">SUMPRODUCT(I85:I126,$O$85:$O$126)</f>
        <v>0.301884094270164</v>
      </c>
      <c r="J127" s="0" t="n">
        <f aca="false">SUMPRODUCT(J85:J126,$O$85:$O$126)</f>
        <v>0.300391455592391</v>
      </c>
      <c r="L127" s="0" t="n">
        <f aca="false">SUM(C127:J127)</f>
        <v>3.66404960544763</v>
      </c>
    </row>
    <row r="128" customFormat="false" ht="12.75" hidden="false" customHeight="false" outlineLevel="0" collapsed="false">
      <c r="C128" s="0" t="n">
        <f aca="false">(C127-B74)^2</f>
        <v>0.00023183011088089</v>
      </c>
      <c r="D128" s="0" t="n">
        <f aca="false">(D127-C74)^2</f>
        <v>0.263016336309236</v>
      </c>
      <c r="E128" s="0" t="n">
        <f aca="false">(E127-D74)^2</f>
        <v>0.451493802000425</v>
      </c>
      <c r="F128" s="0" t="n">
        <f aca="false">(F127-E74)^2</f>
        <v>0.0132232014859289</v>
      </c>
      <c r="G128" s="0" t="n">
        <f aca="false">(G127-F74)^2</f>
        <v>0.377726579649711</v>
      </c>
      <c r="H128" s="0" t="n">
        <f aca="false">(H127-G74)^2</f>
        <v>0.369884831861797</v>
      </c>
      <c r="I128" s="0" t="n">
        <f aca="false">(I127-H74)^2</f>
        <v>0.369804954801619</v>
      </c>
      <c r="J128" s="0" t="n">
        <f aca="false">(J127-I74)^2</f>
        <v>0.129318305210959</v>
      </c>
      <c r="L128" s="0" t="n">
        <f aca="false">SUM(C128:J128)</f>
        <v>1.97469984143056</v>
      </c>
    </row>
    <row r="129" customFormat="false" ht="12.75" hidden="false" customHeight="false" outlineLevel="0" collapsed="false">
      <c r="C129" s="0" t="n">
        <v>0.03</v>
      </c>
      <c r="D129" s="0" t="n">
        <v>0.11</v>
      </c>
      <c r="E129" s="0" t="n">
        <v>0.32</v>
      </c>
      <c r="F129" s="0" t="n">
        <v>0.62</v>
      </c>
      <c r="G129" s="0" t="n">
        <v>1</v>
      </c>
      <c r="H129" s="0" t="n">
        <v>0.92</v>
      </c>
      <c r="I129" s="0" t="n">
        <v>0.91</v>
      </c>
      <c r="J129" s="0" t="n">
        <v>0.66</v>
      </c>
      <c r="L129" s="0" t="n">
        <v>0.26</v>
      </c>
      <c r="M129" s="0" t="n">
        <v>0.78</v>
      </c>
      <c r="N129" s="0" t="n">
        <v>0.97</v>
      </c>
      <c r="O129" s="0" t="n">
        <v>1</v>
      </c>
      <c r="P129" s="0" t="n">
        <v>1</v>
      </c>
      <c r="Q129" s="0" t="n">
        <v>1</v>
      </c>
      <c r="R129" s="0" t="n">
        <v>1</v>
      </c>
      <c r="S129" s="0" t="n">
        <v>1</v>
      </c>
    </row>
    <row r="130" customFormat="false" ht="12.75" hidden="false" customHeight="false" outlineLevel="0" collapsed="false">
      <c r="C130" s="0" t="n">
        <f aca="false">N66</f>
        <v>0.227</v>
      </c>
      <c r="D130" s="0" t="n">
        <f aca="false">O66</f>
        <v>0.857</v>
      </c>
      <c r="E130" s="0" t="n">
        <f aca="false">P66</f>
        <v>0.987</v>
      </c>
      <c r="F130" s="0" t="n">
        <f aca="false">Q66</f>
        <v>0.999</v>
      </c>
      <c r="G130" s="0" t="n">
        <f aca="false">R66</f>
        <v>1</v>
      </c>
      <c r="H130" s="0" t="n">
        <f aca="false">S66</f>
        <v>1</v>
      </c>
      <c r="I130" s="0" t="n">
        <f aca="false">T66</f>
        <v>1</v>
      </c>
      <c r="J130" s="0" t="n">
        <f aca="false">U66</f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  <c r="T130" s="0" t="n">
        <v>1</v>
      </c>
      <c r="U130" s="0" t="n">
        <v>1</v>
      </c>
      <c r="V130" s="0" t="n">
        <v>1</v>
      </c>
      <c r="W130" s="0" t="n">
        <v>1</v>
      </c>
      <c r="X130" s="0" t="n">
        <v>1</v>
      </c>
      <c r="Y130" s="0" t="n">
        <v>1</v>
      </c>
      <c r="Z130" s="0" t="n">
        <v>1</v>
      </c>
      <c r="AA130" s="0" t="n">
        <v>1</v>
      </c>
      <c r="AB130" s="0" t="n">
        <v>1</v>
      </c>
      <c r="AC130" s="0" t="n">
        <v>1</v>
      </c>
      <c r="AD130" s="0" t="n">
        <v>1</v>
      </c>
      <c r="AE130" s="0" t="n">
        <v>1</v>
      </c>
      <c r="AF130" s="0" t="n">
        <v>1</v>
      </c>
      <c r="AG130" s="0" t="n">
        <v>1</v>
      </c>
      <c r="AH130" s="0" t="n">
        <v>1</v>
      </c>
      <c r="AI130" s="0" t="n">
        <v>1</v>
      </c>
      <c r="AJ130" s="0" t="n">
        <v>1</v>
      </c>
      <c r="AK130" s="0" t="n">
        <v>1</v>
      </c>
      <c r="AL130" s="0" t="n">
        <v>1</v>
      </c>
      <c r="AM130" s="0" t="n">
        <v>1</v>
      </c>
      <c r="AN130" s="0" t="n">
        <v>1</v>
      </c>
      <c r="AO130" s="0" t="n">
        <v>1</v>
      </c>
      <c r="AP130" s="0" t="n">
        <v>1</v>
      </c>
      <c r="AQ130" s="0" t="n">
        <v>1</v>
      </c>
      <c r="AR130" s="0" t="n">
        <v>1</v>
      </c>
      <c r="AS130" s="0" t="n">
        <v>1</v>
      </c>
      <c r="AT130" s="0" t="n">
        <v>1</v>
      </c>
      <c r="AU130" s="0" t="n">
        <v>1</v>
      </c>
      <c r="AV130" s="0" t="n">
        <v>1</v>
      </c>
      <c r="AW130" s="0" t="n">
        <v>1</v>
      </c>
      <c r="AX130" s="0" t="n">
        <v>1</v>
      </c>
      <c r="AY130" s="0" t="n">
        <v>1</v>
      </c>
      <c r="AZ130" s="0" t="n">
        <v>1</v>
      </c>
      <c r="BA130" s="0" t="n">
        <v>1</v>
      </c>
    </row>
    <row r="131" customFormat="false" ht="12.75" hidden="false" customHeight="false" outlineLevel="0" collapsed="false">
      <c r="C131" s="0" t="n">
        <f aca="false">C127/MAX($C$127:$J$127)</f>
        <v>0.0148941847941048</v>
      </c>
      <c r="D131" s="0" t="n">
        <f aca="false">D127/MAX($C$127:$J$127)</f>
        <v>0.627916659269169</v>
      </c>
      <c r="E131" s="0" t="n">
        <f aca="false">E127/MAX($C$127:$J$127)</f>
        <v>1</v>
      </c>
      <c r="F131" s="0" t="n">
        <f aca="false">F127/MAX($C$127:$J$127)</f>
        <v>0.740969667596869</v>
      </c>
      <c r="G131" s="0" t="n">
        <f aca="false">G127/MAX($C$127:$J$127)</f>
        <v>0.388539748198052</v>
      </c>
      <c r="H131" s="0" t="n">
        <f aca="false">H127/MAX($C$127:$J$127)</f>
        <v>0.314354354681327</v>
      </c>
      <c r="I131" s="0" t="n">
        <f aca="false">I127/MAX($C$127:$J$127)</f>
        <v>0.30433923385601</v>
      </c>
      <c r="J131" s="0" t="n">
        <f aca="false">J127/MAX($C$127:$J$127)</f>
        <v>0.302834455961979</v>
      </c>
      <c r="L131" s="2" t="n">
        <v>0.0229773699100256</v>
      </c>
      <c r="M131" s="2" t="n">
        <v>0.030768859357148</v>
      </c>
      <c r="N131" s="2" t="n">
        <v>0.041091278200465</v>
      </c>
      <c r="O131" s="2" t="n">
        <v>0.0546813172159408</v>
      </c>
      <c r="P131" s="2" t="n">
        <v>0.0724264853615177</v>
      </c>
      <c r="Q131" s="2" t="n">
        <v>0.0953494648991095</v>
      </c>
      <c r="R131" s="2" t="n">
        <v>0.124553358187416</v>
      </c>
      <c r="S131" s="2" t="n">
        <v>0.161108949576585</v>
      </c>
      <c r="T131" s="2" t="n">
        <v>0.205870371800947</v>
      </c>
      <c r="U131" s="2" t="n">
        <v>0.259225100817846</v>
      </c>
      <c r="V131" s="2" t="n">
        <v>0.320821300824607</v>
      </c>
      <c r="W131" s="2" t="n">
        <v>0.389360766050778</v>
      </c>
      <c r="X131" s="2" t="n">
        <v>0.46257015465625</v>
      </c>
      <c r="Y131" s="2" t="n">
        <v>0.53742984534375</v>
      </c>
      <c r="Z131" s="2" t="n">
        <v>0.610639233949222</v>
      </c>
      <c r="AA131" s="2" t="n">
        <v>0.679178699175393</v>
      </c>
      <c r="AB131" s="2" t="n">
        <v>0.740774899182154</v>
      </c>
      <c r="AC131" s="2" t="n">
        <v>0.794129628199052</v>
      </c>
      <c r="AD131" s="2" t="n">
        <v>0.838891050423415</v>
      </c>
      <c r="AE131" s="2" t="n">
        <v>0.875446641812584</v>
      </c>
      <c r="AF131" s="2" t="n">
        <v>0.904650535100891</v>
      </c>
      <c r="AG131" s="2" t="n">
        <v>0.927573514638482</v>
      </c>
      <c r="AH131" s="2" t="n">
        <v>0.945318682784059</v>
      </c>
      <c r="AI131" s="2" t="n">
        <v>0.958908721799535</v>
      </c>
      <c r="AJ131" s="2" t="n">
        <v>0.969231140642852</v>
      </c>
      <c r="AK131" s="2" t="n">
        <v>0.977022630089974</v>
      </c>
      <c r="AL131" s="2" t="n">
        <v>0.982875966684272</v>
      </c>
      <c r="AM131" s="2" t="n">
        <v>0.987257650535888</v>
      </c>
      <c r="AN131" s="2" t="n">
        <v>0.990528956418054</v>
      </c>
      <c r="AO131" s="2" t="n">
        <v>0.992966412845005</v>
      </c>
      <c r="AP131" s="2" t="n">
        <v>0.994779874306442</v>
      </c>
      <c r="AQ131" s="2" t="n">
        <v>0.996127596559329</v>
      </c>
      <c r="AR131" s="2" t="n">
        <v>0.997128370844299</v>
      </c>
      <c r="AS131" s="2" t="n">
        <v>0.997871060284036</v>
      </c>
      <c r="AT131" s="2" t="n">
        <v>0.998421971939596</v>
      </c>
      <c r="AU131" s="2" t="n">
        <v>0.998830489734944</v>
      </c>
      <c r="AV131" s="2" t="n">
        <v>0.999133342788921</v>
      </c>
      <c r="AW131" s="2" t="n">
        <v>0.999357820299414</v>
      </c>
      <c r="AX131" s="2" t="n">
        <v>0.999524182381161</v>
      </c>
      <c r="AY131" s="2" t="n">
        <v>0.999647462162129</v>
      </c>
      <c r="AZ131" s="2" t="n">
        <v>0.999738809680904</v>
      </c>
      <c r="BA131" s="2" t="n">
        <v>0.999806492352899</v>
      </c>
    </row>
    <row r="132" customFormat="false" ht="12.75" hidden="false" customHeight="false" outlineLevel="0" collapsed="false">
      <c r="B132" s="0" t="n">
        <f aca="false">SUMPRODUCT(C132:J132,C132:J132)</f>
        <v>1.97819399410866</v>
      </c>
      <c r="C132" s="0" t="n">
        <f aca="false">(C131-C130)</f>
        <v>-0.212105815205895</v>
      </c>
      <c r="D132" s="0" t="n">
        <f aca="false">(D131-D130)</f>
        <v>-0.229083340730831</v>
      </c>
      <c r="E132" s="0" t="n">
        <f aca="false">(E131-E130)</f>
        <v>0.013</v>
      </c>
      <c r="F132" s="0" t="n">
        <f aca="false">(F131-F130)</f>
        <v>-0.258030332403131</v>
      </c>
      <c r="G132" s="0" t="n">
        <f aca="false">(G131-G130)</f>
        <v>-0.611460251801948</v>
      </c>
      <c r="H132" s="0" t="n">
        <f aca="false">(H131-H130)</f>
        <v>-0.685645645318673</v>
      </c>
      <c r="I132" s="0" t="n">
        <f aca="false">(I131-I130)</f>
        <v>-0.69566076614399</v>
      </c>
      <c r="J132" s="0" t="n">
        <f aca="false">(J131-J130)</f>
        <v>-0.697165544038021</v>
      </c>
      <c r="L132" s="0" t="n">
        <v>0.0229773699100256</v>
      </c>
    </row>
    <row r="133" customFormat="false" ht="12.8" hidden="false" customHeight="false" outlineLevel="0" collapsed="false">
      <c r="B133" s="0" t="n">
        <f aca="false">SUMPRODUCT(C133:J133,C133:J133)</f>
        <v>0.0165183863325158</v>
      </c>
      <c r="C133" s="0" t="n">
        <f aca="false">(C127-P97)</f>
        <v>-0.0778626583068398</v>
      </c>
      <c r="D133" s="0" t="n">
        <f aca="false">(D127-Q97)</f>
        <v>-0.0755573166054051</v>
      </c>
      <c r="E133" s="0" t="n">
        <f aca="false">(E127-R97)</f>
        <v>-0.00806711495832812</v>
      </c>
      <c r="F133" s="0" t="n">
        <f aca="false">(F127-S97)</f>
        <v>0.0173669801077313</v>
      </c>
      <c r="G133" s="0" t="n">
        <f aca="false">(G127-T97)</f>
        <v>0.0442235533834587</v>
      </c>
      <c r="H133" s="0" t="n">
        <f aca="false">(H127-U97)</f>
        <v>0.0386604219644621</v>
      </c>
      <c r="I133" s="0" t="n">
        <f aca="false">(I127-V97)</f>
        <v>-0.012677605729836</v>
      </c>
      <c r="J133" s="0" t="n">
        <f aca="false">(J127-W97)</f>
        <v>-0.027733044407609</v>
      </c>
      <c r="L133" s="0" t="n">
        <v>0.030768859357148</v>
      </c>
    </row>
    <row r="134" customFormat="false" ht="12.8" hidden="false" customHeight="false" outlineLevel="0" collapsed="false">
      <c r="B134" s="0" t="n">
        <f aca="false">SUMPRODUCT(C134:J134,C134:J134)</f>
        <v>0.91018876496746</v>
      </c>
      <c r="C134" s="0" t="n">
        <f aca="false">C127-P98</f>
        <v>-0.0768541124506545</v>
      </c>
      <c r="D134" s="0" t="n">
        <f aca="false">D127-Q98</f>
        <v>-0.0480178839875817</v>
      </c>
      <c r="E134" s="0" t="n">
        <f aca="false">E127-R98</f>
        <v>0.124442663866138</v>
      </c>
      <c r="F134" s="0" t="n">
        <f aca="false">F127-S98</f>
        <v>-0.0554292367670873</v>
      </c>
      <c r="G134" s="0" t="n">
        <f aca="false">G127-T98</f>
        <v>-0.444256261683455</v>
      </c>
      <c r="H134" s="0" t="n">
        <f aca="false">H127-U98</f>
        <v>-0.489249714023056</v>
      </c>
      <c r="I134" s="0" t="n">
        <f aca="false">I127-V98</f>
        <v>-0.525078216476887</v>
      </c>
      <c r="J134" s="0" t="n">
        <f aca="false">J127-W98</f>
        <v>-0.413499787388586</v>
      </c>
      <c r="L134" s="0" t="n">
        <v>0.041091278200465</v>
      </c>
    </row>
    <row r="135" customFormat="false" ht="12.75" hidden="false" customHeight="false" outlineLevel="0" collapsed="false">
      <c r="L135" s="0" t="n">
        <v>0.0546813172159408</v>
      </c>
    </row>
    <row r="136" customFormat="false" ht="12.75" hidden="false" customHeight="false" outlineLevel="0" collapsed="false">
      <c r="A136" s="0" t="n">
        <v>1940</v>
      </c>
      <c r="L136" s="0" t="n">
        <v>0.0724264853615177</v>
      </c>
      <c r="N136" s="0" t="n">
        <f aca="false">B132</f>
        <v>1.97819399410866</v>
      </c>
      <c r="O136" s="0" t="n">
        <v>0.3</v>
      </c>
      <c r="P136" s="0" t="n">
        <v>0.32</v>
      </c>
      <c r="Q136" s="0" t="n">
        <v>0.34</v>
      </c>
      <c r="R136" s="0" t="n">
        <v>0.36</v>
      </c>
      <c r="S136" s="0" t="n">
        <v>0.38</v>
      </c>
      <c r="T136" s="0" t="n">
        <v>0.4</v>
      </c>
      <c r="U136" s="0" t="n">
        <v>0.42</v>
      </c>
      <c r="V136" s="0" t="n">
        <v>0.44</v>
      </c>
      <c r="W136" s="0" t="n">
        <v>0.46</v>
      </c>
      <c r="X136" s="0" t="n">
        <v>0.48</v>
      </c>
      <c r="Y136" s="0" t="n">
        <v>0.5</v>
      </c>
      <c r="Z136" s="0" t="n">
        <v>0.52</v>
      </c>
      <c r="AA136" s="0" t="n">
        <v>0.54</v>
      </c>
      <c r="AB136" s="0" t="n">
        <v>0.56</v>
      </c>
      <c r="AC136" s="0" t="n">
        <v>0.579999999999999</v>
      </c>
      <c r="AD136" s="0" t="n">
        <v>0.6</v>
      </c>
      <c r="AE136" s="0" t="n">
        <v>0.619999999999999</v>
      </c>
      <c r="AF136" s="0" t="n">
        <v>0.639999999999999</v>
      </c>
      <c r="AG136" s="0" t="n">
        <v>0.659999999999999</v>
      </c>
      <c r="AH136" s="0" t="n">
        <v>0.679999999999999</v>
      </c>
      <c r="AI136" s="0" t="n">
        <v>0.699999999999999</v>
      </c>
    </row>
    <row r="137" customFormat="false" ht="12.75" hidden="false" customHeight="false" outlineLevel="0" collapsed="false">
      <c r="A137" s="0" t="n">
        <v>1941</v>
      </c>
      <c r="L137" s="0" t="n">
        <v>0.0953494648991095</v>
      </c>
      <c r="N137" s="0" t="n">
        <v>10</v>
      </c>
      <c r="O137" s="0" t="n">
        <f aca="true">TABLE($N$136,$L$83,$N137,$L$84,O$136)</f>
        <v>2.01258476562074</v>
      </c>
      <c r="P137" s="0" t="n">
        <f aca="true">TABLE($N$136,$L$83,$N137,$L$84,P$136)</f>
        <v>2.01960456910596</v>
      </c>
      <c r="Q137" s="0" t="n">
        <f aca="true">TABLE($N$136,$L$83,$N137,$L$84,Q$136)</f>
        <v>2.02600043742055</v>
      </c>
      <c r="R137" s="0" t="n">
        <f aca="true">TABLE($N$136,$L$83,$N137,$L$84,R$136)</f>
        <v>2.03191883527439</v>
      </c>
      <c r="S137" s="0" t="n">
        <f aca="true">TABLE($N$136,$L$83,$N137,$L$84,S$136)</f>
        <v>2.03746682650181</v>
      </c>
      <c r="T137" s="0" t="n">
        <f aca="true">TABLE($N$136,$L$83,$N137,$L$84,T$136)</f>
        <v>2.04272392798768</v>
      </c>
      <c r="U137" s="0" t="n">
        <f aca="true">TABLE($N$136,$L$83,$N137,$L$84,U$136)</f>
        <v>2.0477501924233</v>
      </c>
      <c r="V137" s="0" t="n">
        <f aca="true">TABLE($N$136,$L$83,$N137,$L$84,V$136)</f>
        <v>2.05259172276018</v>
      </c>
      <c r="W137" s="0" t="n">
        <f aca="true">TABLE($N$136,$L$83,$N137,$L$84,W$136)</f>
        <v>2.05728445540055</v>
      </c>
      <c r="X137" s="0" t="n">
        <f aca="true">TABLE($N$136,$L$83,$N137,$L$84,X$136)</f>
        <v>2.06185678103559</v>
      </c>
      <c r="Y137" s="0" t="n">
        <f aca="true">TABLE($N$136,$L$83,$N137,$L$84,Y$136)</f>
        <v>2.06633138440552</v>
      </c>
      <c r="Z137" s="0" t="n">
        <f aca="true">TABLE($N$136,$L$83,$N137,$L$84,Z$136)</f>
        <v>2.07072655655931</v>
      </c>
      <c r="AA137" s="0" t="n">
        <f aca="true">TABLE($N$136,$L$83,$N137,$L$84,AA$136)</f>
        <v>2.07505714778279</v>
      </c>
      <c r="AB137" s="0" t="n">
        <f aca="true">TABLE($N$136,$L$83,$N137,$L$84,AB$136)</f>
        <v>2.07933527283744</v>
      </c>
      <c r="AC137" s="0" t="n">
        <f aca="true">TABLE($N$136,$L$83,$N137,$L$84,AC$136)</f>
        <v>2.08357084295389</v>
      </c>
      <c r="AD137" s="0" t="n">
        <f aca="true">TABLE($N$136,$L$83,$N137,$L$84,AD$136)</f>
        <v>2.08777197459422</v>
      </c>
      <c r="AE137" s="0" t="n">
        <f aca="true">TABLE($N$136,$L$83,$N137,$L$84,AE$136)</f>
        <v>2.09194530893507</v>
      </c>
      <c r="AF137" s="0" t="n">
        <f aca="true">TABLE($N$136,$L$83,$N137,$L$84,AF$136)</f>
        <v>2.09609626542197</v>
      </c>
      <c r="AG137" s="0" t="n">
        <f aca="true">TABLE($N$136,$L$83,$N137,$L$84,AG$136)</f>
        <v>2.10022924570255</v>
      </c>
      <c r="AH137" s="0" t="n">
        <f aca="true">TABLE($N$136,$L$83,$N137,$L$84,AH$136)</f>
        <v>2.10434779952577</v>
      </c>
      <c r="AI137" s="0" t="n">
        <f aca="true">TABLE($N$136,$L$83,$N137,$L$84,AI$136)</f>
        <v>2.10845476099366</v>
      </c>
    </row>
    <row r="138" customFormat="false" ht="12.75" hidden="false" customHeight="false" outlineLevel="0" collapsed="false">
      <c r="L138" s="0" t="n">
        <v>0.124553358187416</v>
      </c>
      <c r="N138" s="0" t="n">
        <v>10.5</v>
      </c>
      <c r="O138" s="0" t="n">
        <f aca="true">TABLE($N$136,$L$83,$N138,$L$84,O$136)</f>
        <v>1.98503753684027</v>
      </c>
      <c r="P138" s="0" t="n">
        <f aca="true">TABLE($N$136,$L$83,$N138,$L$84,P$136)</f>
        <v>1.99045447457836</v>
      </c>
      <c r="Q138" s="0" t="n">
        <f aca="true">TABLE($N$136,$L$83,$N138,$L$84,Q$136)</f>
        <v>1.99518370613997</v>
      </c>
      <c r="R138" s="0" t="n">
        <f aca="true">TABLE($N$136,$L$83,$N138,$L$84,R$136)</f>
        <v>1.99938250386031</v>
      </c>
      <c r="S138" s="0" t="n">
        <f aca="true">TABLE($N$136,$L$83,$N138,$L$84,S$136)</f>
        <v>2.00316562676375</v>
      </c>
      <c r="T138" s="0" t="n">
        <f aca="true">TABLE($N$136,$L$83,$N138,$L$84,T$136)</f>
        <v>2.00661808664939</v>
      </c>
      <c r="U138" s="0" t="n">
        <f aca="true">TABLE($N$136,$L$83,$N138,$L$84,U$136)</f>
        <v>2.00980393873974</v>
      </c>
      <c r="V138" s="0" t="n">
        <f aca="true">TABLE($N$136,$L$83,$N138,$L$84,V$136)</f>
        <v>2.01277231419791</v>
      </c>
      <c r="W138" s="0" t="n">
        <f aca="true">TABLE($N$136,$L$83,$N138,$L$84,W$136)</f>
        <v>2.01556156569015</v>
      </c>
      <c r="X138" s="0" t="n">
        <f aca="true">TABLE($N$136,$L$83,$N138,$L$84,X$136)</f>
        <v>2.01820213192637</v>
      </c>
      <c r="Y138" s="0" t="n">
        <f aca="true">TABLE($N$136,$L$83,$N138,$L$84,Y$136)</f>
        <v>2.02071853514455</v>
      </c>
      <c r="Z138" s="0" t="n">
        <f aca="true">TABLE($N$136,$L$83,$N138,$L$84,Z$136)</f>
        <v>2.02313079122785</v>
      </c>
      <c r="AA138" s="0" t="n">
        <f aca="true">TABLE($N$136,$L$83,$N138,$L$84,AA$136)</f>
        <v>2.02545542022856</v>
      </c>
      <c r="AB138" s="0" t="n">
        <f aca="true">TABLE($N$136,$L$83,$N138,$L$84,AB$136)</f>
        <v>2.02770618303062</v>
      </c>
      <c r="AC138" s="0" t="n">
        <f aca="true">TABLE($N$136,$L$83,$N138,$L$84,AC$136)</f>
        <v>2.02989462837499</v>
      </c>
      <c r="AD138" s="0" t="n">
        <f aca="true">TABLE($N$136,$L$83,$N138,$L$84,AD$136)</f>
        <v>2.03203050684763</v>
      </c>
      <c r="AE138" s="0" t="n">
        <f aca="true">TABLE($N$136,$L$83,$N138,$L$84,AE$136)</f>
        <v>2.03412209008672</v>
      </c>
      <c r="AF138" s="0" t="n">
        <f aca="true">TABLE($N$136,$L$83,$N138,$L$84,AF$136)</f>
        <v>2.03617642128499</v>
      </c>
      <c r="AG138" s="0" t="n">
        <f aca="true">TABLE($N$136,$L$83,$N138,$L$84,AG$136)</f>
        <v>2.03819951495441</v>
      </c>
      <c r="AH138" s="0" t="n">
        <f aca="true">TABLE($N$136,$L$83,$N138,$L$84,AH$136)</f>
        <v>2.04019651849966</v>
      </c>
      <c r="AI138" s="0" t="n">
        <f aca="true">TABLE($N$136,$L$83,$N138,$L$84,AI$136)</f>
        <v>2.04217184449764</v>
      </c>
    </row>
    <row r="139" customFormat="false" ht="12.75" hidden="false" customHeight="false" outlineLevel="0" collapsed="false">
      <c r="L139" s="0" t="n">
        <v>0.161108949576585</v>
      </c>
      <c r="N139" s="0" t="n">
        <v>11</v>
      </c>
      <c r="O139" s="0" t="n">
        <f aca="true">TABLE($N$136,$L$83,$N139,$L$84,O$136)</f>
        <v>1.95977636949399</v>
      </c>
      <c r="P139" s="0" t="n">
        <f aca="true">TABLE($N$136,$L$83,$N139,$L$84,P$136)</f>
        <v>1.9639071267253</v>
      </c>
      <c r="Q139" s="0" t="n">
        <f aca="true">TABLE($N$136,$L$83,$N139,$L$84,Q$136)</f>
        <v>1.96729770522635</v>
      </c>
      <c r="R139" s="0" t="n">
        <f aca="true">TABLE($N$136,$L$83,$N139,$L$84,R$136)</f>
        <v>1.97011718332334</v>
      </c>
      <c r="S139" s="0" t="n">
        <f aca="true">TABLE($N$136,$L$83,$N139,$L$84,S$136)</f>
        <v>1.97248850459453</v>
      </c>
      <c r="T139" s="0" t="n">
        <f aca="true">TABLE($N$136,$L$83,$N139,$L$84,T$136)</f>
        <v>1.97450219757548</v>
      </c>
      <c r="U139" s="0" t="n">
        <f aca="true">TABLE($N$136,$L$83,$N139,$L$84,U$136)</f>
        <v>1.97622595004075</v>
      </c>
      <c r="V139" s="0" t="n">
        <f aca="true">TABLE($N$136,$L$83,$N139,$L$84,V$136)</f>
        <v>1.97771124437047</v>
      </c>
      <c r="W139" s="0" t="n">
        <f aca="true">TABLE($N$136,$L$83,$N139,$L$84,W$136)</f>
        <v>1.97899794531389</v>
      </c>
      <c r="X139" s="0" t="n">
        <f aca="true">TABLE($N$136,$L$83,$N139,$L$84,X$136)</f>
        <v>1.98011747658144</v>
      </c>
      <c r="Y139" s="0" t="n">
        <f aca="true">TABLE($N$136,$L$83,$N139,$L$84,Y$136)</f>
        <v>1.98109503095261</v>
      </c>
      <c r="Z139" s="0" t="n">
        <f aca="true">TABLE($N$136,$L$83,$N139,$L$84,Z$136)</f>
        <v>1.98195112023052</v>
      </c>
      <c r="AA139" s="0" t="n">
        <f aca="true">TABLE($N$136,$L$83,$N139,$L$84,AA$136)</f>
        <v>1.98270267412941</v>
      </c>
      <c r="AB139" s="0" t="n">
        <f aca="true">TABLE($N$136,$L$83,$N139,$L$84,AB$136)</f>
        <v>1.98336383000838</v>
      </c>
      <c r="AC139" s="0" t="n">
        <f aca="true">TABLE($N$136,$L$83,$N139,$L$84,AC$136)</f>
        <v>1.98394650950392</v>
      </c>
      <c r="AD139" s="0" t="n">
        <f aca="true">TABLE($N$136,$L$83,$N139,$L$84,AD$136)</f>
        <v>1.98446084704581</v>
      </c>
      <c r="AE139" s="0" t="n">
        <f aca="true">TABLE($N$136,$L$83,$N139,$L$84,AE$136)</f>
        <v>1.98491551429951</v>
      </c>
      <c r="AF139" s="0" t="n">
        <f aca="true">TABLE($N$136,$L$83,$N139,$L$84,AF$136)</f>
        <v>1.98531797049995</v>
      </c>
      <c r="AG139" s="0" t="n">
        <f aca="true">TABLE($N$136,$L$83,$N139,$L$84,AG$136)</f>
        <v>1.98567465918661</v>
      </c>
      <c r="AH139" s="0" t="n">
        <f aca="true">TABLE($N$136,$L$83,$N139,$L$84,AH$136)</f>
        <v>1.98599116549363</v>
      </c>
      <c r="AI139" s="0" t="n">
        <f aca="true">TABLE($N$136,$L$83,$N139,$L$84,AI$136)</f>
        <v>1.986272343866</v>
      </c>
    </row>
    <row r="140" customFormat="false" ht="12.75" hidden="false" customHeight="false" outlineLevel="0" collapsed="false">
      <c r="L140" s="0" t="n">
        <v>0.205870371800947</v>
      </c>
      <c r="N140" s="0" t="n">
        <v>11.5</v>
      </c>
      <c r="O140" s="0" t="n">
        <f aca="true">TABLE($N$136,$L$83,$N140,$L$84,O$136)</f>
        <v>1.93712497114796</v>
      </c>
      <c r="P140" s="0" t="n">
        <f aca="true">TABLE($N$136,$L$83,$N140,$L$84,P$136)</f>
        <v>1.94035175850044</v>
      </c>
      <c r="Q140" s="0" t="n">
        <f aca="true">TABLE($N$136,$L$83,$N140,$L$84,Q$136)</f>
        <v>1.94280508809699</v>
      </c>
      <c r="R140" s="0" t="n">
        <f aca="true">TABLE($N$136,$L$83,$N140,$L$84,R$136)</f>
        <v>1.94466809452666</v>
      </c>
      <c r="S140" s="0" t="n">
        <f aca="true">TABLE($N$136,$L$83,$N140,$L$84,S$136)</f>
        <v>1.94607368880391</v>
      </c>
      <c r="T140" s="0" t="n">
        <f aca="true">TABLE($N$136,$L$83,$N140,$L$84,T$136)</f>
        <v>1.94711922233845</v>
      </c>
      <c r="U140" s="0" t="n">
        <f aca="true">TABLE($N$136,$L$83,$N140,$L$84,U$136)</f>
        <v>1.94787688963698</v>
      </c>
      <c r="V140" s="0" t="n">
        <f aca="true">TABLE($N$136,$L$83,$N140,$L$84,V$136)</f>
        <v>1.94840103585374</v>
      </c>
      <c r="W140" s="0" t="n">
        <f aca="true">TABLE($N$136,$L$83,$N140,$L$84,W$136)</f>
        <v>1.94873326206121</v>
      </c>
      <c r="X140" s="0" t="n">
        <f aca="true">TABLE($N$136,$L$83,$N140,$L$84,X$136)</f>
        <v>1.94890598467284</v>
      </c>
      <c r="Y140" s="0" t="n">
        <f aca="true">TABLE($N$136,$L$83,$N140,$L$84,Y$136)</f>
        <v>1.94894491937042</v>
      </c>
      <c r="Z140" s="0" t="n">
        <f aca="true">TABLE($N$136,$L$83,$N140,$L$84,Z$136)</f>
        <v>1.94887082084349</v>
      </c>
      <c r="AA140" s="0" t="n">
        <f aca="true">TABLE($N$136,$L$83,$N140,$L$84,AA$136)</f>
        <v>1.94870070900609</v>
      </c>
      <c r="AB140" s="0" t="n">
        <f aca="true">TABLE($N$136,$L$83,$N140,$L$84,AB$136)</f>
        <v>1.94844874102025</v>
      </c>
      <c r="AC140" s="0" t="n">
        <f aca="true">TABLE($N$136,$L$83,$N140,$L$84,AC$136)</f>
        <v>1.94812683861139</v>
      </c>
      <c r="AD140" s="0" t="n">
        <f aca="true">TABLE($N$136,$L$83,$N140,$L$84,AD$136)</f>
        <v>1.94774514567933</v>
      </c>
      <c r="AE140" s="0" t="n">
        <f aca="true">TABLE($N$136,$L$83,$N140,$L$84,AE$136)</f>
        <v>1.94731236752056</v>
      </c>
      <c r="AF140" s="0" t="n">
        <f aca="true">TABLE($N$136,$L$83,$N140,$L$84,AF$136)</f>
        <v>1.94683602678267</v>
      </c>
      <c r="AG140" s="0" t="n">
        <f aca="true">TABLE($N$136,$L$83,$N140,$L$84,AG$136)</f>
        <v>1.94632266023364</v>
      </c>
      <c r="AH140" s="0" t="n">
        <f aca="true">TABLE($N$136,$L$83,$N140,$L$84,AH$136)</f>
        <v>1.94577797291812</v>
      </c>
      <c r="AI140" s="0" t="n">
        <f aca="true">TABLE($N$136,$L$83,$N140,$L$84,AI$136)</f>
        <v>1.9452069611654</v>
      </c>
    </row>
    <row r="141" customFormat="false" ht="12.75" hidden="false" customHeight="false" outlineLevel="0" collapsed="false">
      <c r="L141" s="0" t="n">
        <v>0.259225100817846</v>
      </c>
      <c r="N141" s="0" t="n">
        <v>12</v>
      </c>
      <c r="O141" s="0" t="n">
        <f aca="true">TABLE($N$136,$L$83,$N141,$L$84,O$136)</f>
        <v>1.91729794378829</v>
      </c>
      <c r="P141" s="0" t="n">
        <f aca="true">TABLE($N$136,$L$83,$N141,$L$84,P$136)</f>
        <v>1.92003446813977</v>
      </c>
      <c r="Q141" s="0" t="n">
        <f aca="true">TABLE($N$136,$L$83,$N141,$L$84,Q$136)</f>
        <v>1.92198338227435</v>
      </c>
      <c r="R141" s="0" t="n">
        <f aca="true">TABLE($N$136,$L$83,$N141,$L$84,R$136)</f>
        <v>1.92334439598019</v>
      </c>
      <c r="S141" s="0" t="n">
        <f aca="true">TABLE($N$136,$L$83,$N141,$L$84,S$136)</f>
        <v>1.92426249677868</v>
      </c>
      <c r="T141" s="0" t="n">
        <f aca="true">TABLE($N$136,$L$83,$N141,$L$84,T$136)</f>
        <v>1.92484348784088</v>
      </c>
      <c r="U141" s="0" t="n">
        <f aca="true">TABLE($N$136,$L$83,$N141,$L$84,U$136)</f>
        <v>1.92516522149826</v>
      </c>
      <c r="V141" s="0" t="n">
        <f aca="true">TABLE($N$136,$L$83,$N141,$L$84,V$136)</f>
        <v>1.92528562229162</v>
      </c>
      <c r="W141" s="0" t="n">
        <f aca="true">TABLE($N$136,$L$83,$N141,$L$84,W$136)</f>
        <v>1.9252483720053</v>
      </c>
      <c r="X141" s="0" t="n">
        <f aca="true">TABLE($N$136,$L$83,$N141,$L$84,X$136)</f>
        <v>1.92508691906868</v>
      </c>
      <c r="Y141" s="0" t="n">
        <f aca="true">TABLE($N$136,$L$83,$N141,$L$84,Y$136)</f>
        <v>1.92482730015276</v>
      </c>
      <c r="Z141" s="0" t="n">
        <f aca="true">TABLE($N$136,$L$83,$N141,$L$84,Z$136)</f>
        <v>1.92449012607984</v>
      </c>
      <c r="AA141" s="0" t="n">
        <f aca="true">TABLE($N$136,$L$83,$N141,$L$84,AA$136)</f>
        <v>1.92409198270925</v>
      </c>
      <c r="AB141" s="0" t="n">
        <f aca="true">TABLE($N$136,$L$83,$N141,$L$84,AB$136)</f>
        <v>1.92364642350247</v>
      </c>
      <c r="AC141" s="0" t="n">
        <f aca="true">TABLE($N$136,$L$83,$N141,$L$84,AC$136)</f>
        <v>1.923164677471</v>
      </c>
      <c r="AD141" s="0" t="n">
        <f aca="true">TABLE($N$136,$L$83,$N141,$L$84,AD$136)</f>
        <v>1.92265615868431</v>
      </c>
      <c r="AE141" s="0" t="n">
        <f aca="true">TABLE($N$136,$L$83,$N141,$L$84,AE$136)</f>
        <v>1.92212883717466</v>
      </c>
      <c r="AF141" s="0" t="n">
        <f aca="true">TABLE($N$136,$L$83,$N141,$L$84,AF$136)</f>
        <v>1.92158951270229</v>
      </c>
      <c r="AG141" s="0" t="n">
        <f aca="true">TABLE($N$136,$L$83,$N141,$L$84,AG$136)</f>
        <v>1.92104402008762</v>
      </c>
      <c r="AH141" s="0" t="n">
        <f aca="true">TABLE($N$136,$L$83,$N141,$L$84,AH$136)</f>
        <v>1.92049738598819</v>
      </c>
      <c r="AI141" s="0" t="n">
        <f aca="true">TABLE($N$136,$L$83,$N141,$L$84,AI$136)</f>
        <v>1.91995395090249</v>
      </c>
    </row>
    <row r="142" customFormat="false" ht="12.75" hidden="false" customHeight="false" outlineLevel="0" collapsed="false">
      <c r="L142" s="0" t="n">
        <v>0.320821300824607</v>
      </c>
      <c r="N142" s="0" t="n">
        <v>12.5</v>
      </c>
      <c r="O142" s="0" t="n">
        <f aca="true">TABLE($N$136,$L$83,$N142,$L$84,O$136)</f>
        <v>1.90039799409386</v>
      </c>
      <c r="P142" s="0" t="n">
        <f aca="true">TABLE($N$136,$L$83,$N142,$L$84,P$136)</f>
        <v>1.90305551029926</v>
      </c>
      <c r="Q142" s="0" t="n">
        <f aca="true">TABLE($N$136,$L$83,$N142,$L$84,Q$136)</f>
        <v>1.90492239765397</v>
      </c>
      <c r="R142" s="0" t="n">
        <f aca="true">TABLE($N$136,$L$83,$N142,$L$84,R$136)</f>
        <v>1.90621672670057</v>
      </c>
      <c r="S142" s="0" t="n">
        <f aca="true">TABLE($N$136,$L$83,$N142,$L$84,S$136)</f>
        <v>1.90709703693507</v>
      </c>
      <c r="T142" s="0" t="n">
        <f aca="true">TABLE($N$136,$L$83,$N142,$L$84,T$136)</f>
        <v>1.90767861638196</v>
      </c>
      <c r="U142" s="0" t="n">
        <f aca="true">TABLE($N$136,$L$83,$N142,$L$84,U$136)</f>
        <v>1.90804552102925</v>
      </c>
      <c r="V142" s="0" t="n">
        <f aca="true">TABLE($N$136,$L$83,$N142,$L$84,V$136)</f>
        <v>1.90825932450633</v>
      </c>
      <c r="W142" s="0" t="n">
        <f aca="true">TABLE($N$136,$L$83,$N142,$L$84,W$136)</f>
        <v>1.90836542636012</v>
      </c>
      <c r="X142" s="0" t="n">
        <f aca="true">TABLE($N$136,$L$83,$N142,$L$84,X$136)</f>
        <v>1.90839757063469</v>
      </c>
      <c r="Y142" s="0" t="n">
        <f aca="true">TABLE($N$136,$L$83,$N142,$L$84,Y$136)</f>
        <v>1.9083810691402</v>
      </c>
      <c r="Z142" s="0" t="n">
        <f aca="true">TABLE($N$136,$L$83,$N142,$L$84,Z$136)</f>
        <v>1.90833509570281</v>
      </c>
      <c r="AA142" s="0" t="n">
        <f aca="true">TABLE($N$136,$L$83,$N142,$L$84,AA$136)</f>
        <v>1.90827431843218</v>
      </c>
      <c r="AB142" s="0" t="n">
        <f aca="true">TABLE($N$136,$L$83,$N142,$L$84,AB$136)</f>
        <v>1.90821006246326</v>
      </c>
      <c r="AC142" s="0" t="n">
        <f aca="true">TABLE($N$136,$L$83,$N142,$L$84,AC$136)</f>
        <v>1.90815114072491</v>
      </c>
      <c r="AD142" s="0" t="n">
        <f aca="true">TABLE($N$136,$L$83,$N142,$L$84,AD$136)</f>
        <v>1.90810445044166</v>
      </c>
      <c r="AE142" s="0" t="n">
        <f aca="true">TABLE($N$136,$L$83,$N142,$L$84,AE$136)</f>
        <v>1.90807540445197</v>
      </c>
      <c r="AF142" s="0" t="n">
        <f aca="true">TABLE($N$136,$L$83,$N142,$L$84,AF$136)</f>
        <v>1.90806824602082</v>
      </c>
      <c r="AG142" s="0" t="n">
        <f aca="true">TABLE($N$136,$L$83,$N142,$L$84,AG$136)</f>
        <v>1.90808628135968</v>
      </c>
      <c r="AH142" s="0" t="n">
        <f aca="true">TABLE($N$136,$L$83,$N142,$L$84,AH$136)</f>
        <v>1.90813205385679</v>
      </c>
      <c r="AI142" s="0" t="n">
        <f aca="true">TABLE($N$136,$L$83,$N142,$L$84,AI$136)</f>
        <v>1.90820747683907</v>
      </c>
    </row>
    <row r="143" customFormat="false" ht="12.75" hidden="false" customHeight="false" outlineLevel="0" collapsed="false">
      <c r="L143" s="0" t="n">
        <v>0.389360766050778</v>
      </c>
      <c r="N143" s="0" t="n">
        <v>13</v>
      </c>
      <c r="O143" s="0" t="n">
        <f aca="true">TABLE($N$136,$L$83,$N143,$L$84,O$136)</f>
        <v>1.8864239137904</v>
      </c>
      <c r="P143" s="0" t="n">
        <f aca="true">TABLE($N$136,$L$83,$N143,$L$84,P$136)</f>
        <v>1.8893827772374</v>
      </c>
      <c r="Q143" s="0" t="n">
        <f aca="true">TABLE($N$136,$L$83,$N143,$L$84,Q$136)</f>
        <v>1.89154520135536</v>
      </c>
      <c r="R143" s="0" t="n">
        <f aca="true">TABLE($N$136,$L$83,$N143,$L$84,R$136)</f>
        <v>1.89314809763792</v>
      </c>
      <c r="S143" s="0" t="n">
        <f aca="true">TABLE($N$136,$L$83,$N143,$L$84,S$136)</f>
        <v>1.89436395096616</v>
      </c>
      <c r="T143" s="0" t="n">
        <f aca="true">TABLE($N$136,$L$83,$N143,$L$84,T$136)</f>
        <v>1.89531765853393</v>
      </c>
      <c r="U143" s="0" t="n">
        <f aca="true">TABLE($N$136,$L$83,$N143,$L$84,U$136)</f>
        <v>1.8960992479893</v>
      </c>
      <c r="V143" s="0" t="n">
        <f aca="true">TABLE($N$136,$L$83,$N143,$L$84,V$136)</f>
        <v>1.8967733330877</v>
      </c>
      <c r="W143" s="0" t="n">
        <f aca="true">TABLE($N$136,$L$83,$N143,$L$84,W$136)</f>
        <v>1.89738606771955</v>
      </c>
      <c r="X143" s="0" t="n">
        <f aca="true">TABLE($N$136,$L$83,$N143,$L$84,X$136)</f>
        <v>1.89797022149353</v>
      </c>
      <c r="Y143" s="0" t="n">
        <f aca="true">TABLE($N$136,$L$83,$N143,$L$84,Y$136)</f>
        <v>1.89854886500106</v>
      </c>
      <c r="Z143" s="0" t="n">
        <f aca="true">TABLE($N$136,$L$83,$N143,$L$84,Z$136)</f>
        <v>1.89913803653216</v>
      </c>
      <c r="AA143" s="0" t="n">
        <f aca="true">TABLE($N$136,$L$83,$N143,$L$84,AA$136)</f>
        <v>1.89974866811632</v>
      </c>
      <c r="AB143" s="0" t="n">
        <f aca="true">TABLE($N$136,$L$83,$N143,$L$84,AB$136)</f>
        <v>1.90038797585203</v>
      </c>
      <c r="AC143" s="0" t="n">
        <f aca="true">TABLE($N$136,$L$83,$N143,$L$84,AC$136)</f>
        <v>1.90106046426674</v>
      </c>
      <c r="AD143" s="0" t="n">
        <f aca="true">TABLE($N$136,$L$83,$N143,$L$84,AD$136)</f>
        <v>1.90176865332762</v>
      </c>
      <c r="AE143" s="0" t="n">
        <f aca="true">TABLE($N$136,$L$83,$N143,$L$84,AE$136)</f>
        <v>1.90251360647128</v>
      </c>
      <c r="AF143" s="0" t="n">
        <f aca="true">TABLE($N$136,$L$83,$N143,$L$84,AF$136)</f>
        <v>1.90329531596165</v>
      </c>
      <c r="AG143" s="0" t="n">
        <f aca="true">TABLE($N$136,$L$83,$N143,$L$84,AG$136)</f>
        <v>1.90411298590758</v>
      </c>
      <c r="AH143" s="0" t="n">
        <f aca="true">TABLE($N$136,$L$83,$N143,$L$84,AH$136)</f>
        <v>1.90496524175836</v>
      </c>
      <c r="AI143" s="0" t="n">
        <f aca="true">TABLE($N$136,$L$83,$N143,$L$84,AI$136)</f>
        <v>1.90585028683269</v>
      </c>
    </row>
    <row r="144" customFormat="false" ht="12.75" hidden="false" customHeight="false" outlineLevel="0" collapsed="false">
      <c r="L144" s="0" t="n">
        <v>0.46257015465625</v>
      </c>
      <c r="N144" s="0" t="n">
        <v>13.5</v>
      </c>
      <c r="O144" s="0" t="n">
        <f aca="true">TABLE($N$136,$L$83,$N144,$L$84,O$136)</f>
        <v>1.87528719528169</v>
      </c>
      <c r="P144" s="0" t="n">
        <f aca="true">TABLE($N$136,$L$83,$N144,$L$84,P$136)</f>
        <v>1.87887799120323</v>
      </c>
      <c r="Q144" s="0" t="n">
        <f aca="true">TABLE($N$136,$L$83,$N144,$L$84,Q$136)</f>
        <v>1.88164718327448</v>
      </c>
      <c r="R144" s="0" t="n">
        <f aca="true">TABLE($N$136,$L$83,$N144,$L$84,R$136)</f>
        <v>1.88384974812852</v>
      </c>
      <c r="S144" s="0" t="n">
        <f aca="true">TABLE($N$136,$L$83,$N144,$L$84,S$136)</f>
        <v>1.88567165555035</v>
      </c>
      <c r="T144" s="0" t="n">
        <f aca="true">TABLE($N$136,$L$83,$N144,$L$84,T$136)</f>
        <v>1.88724704772984</v>
      </c>
      <c r="U144" s="0" t="n">
        <f aca="true">TABLE($N$136,$L$83,$N144,$L$84,U$136)</f>
        <v>1.88867152914659</v>
      </c>
      <c r="V144" s="0" t="n">
        <f aca="true">TABLE($N$136,$L$83,$N144,$L$84,V$136)</f>
        <v>1.89001226976526</v>
      </c>
      <c r="W144" s="0" t="n">
        <f aca="true">TABLE($N$136,$L$83,$N144,$L$84,W$136)</f>
        <v>1.8913155938789</v>
      </c>
      <c r="X144" s="0" t="n">
        <f aca="true">TABLE($N$136,$L$83,$N144,$L$84,X$136)</f>
        <v>1.89261263201184</v>
      </c>
      <c r="Y144" s="0" t="n">
        <f aca="true">TABLE($N$136,$L$83,$N144,$L$84,Y$136)</f>
        <v>1.89392350449256</v>
      </c>
      <c r="Z144" s="0" t="n">
        <f aca="true">TABLE($N$136,$L$83,$N144,$L$84,Z$136)</f>
        <v>1.89526040431577</v>
      </c>
      <c r="AA144" s="0" t="n">
        <f aca="true">TABLE($N$136,$L$83,$N144,$L$84,AA$136)</f>
        <v>1.89662986139337</v>
      </c>
      <c r="AB144" s="0" t="n">
        <f aca="true">TABLE($N$136,$L$83,$N144,$L$84,AB$136)</f>
        <v>1.8980344014235</v>
      </c>
      <c r="AC144" s="0" t="n">
        <f aca="true">TABLE($N$136,$L$83,$N144,$L$84,AC$136)</f>
        <v>1.89947375883676</v>
      </c>
      <c r="AD144" s="0" t="n">
        <f aca="true">TABLE($N$136,$L$83,$N144,$L$84,AD$136)</f>
        <v>1.90094576215168</v>
      </c>
      <c r="AE144" s="0" t="n">
        <f aca="true">TABLE($N$136,$L$83,$N144,$L$84,AE$136)</f>
        <v>1.90244697906101</v>
      </c>
      <c r="AF144" s="0" t="n">
        <f aca="true">TABLE($N$136,$L$83,$N144,$L$84,AF$136)</f>
        <v>1.90397318542726</v>
      </c>
      <c r="AG144" s="0" t="n">
        <f aca="true">TABLE($N$136,$L$83,$N144,$L$84,AG$136)</f>
        <v>1.90551970522472</v>
      </c>
      <c r="AH144" s="0" t="n">
        <f aca="true">TABLE($N$136,$L$83,$N144,$L$84,AH$136)</f>
        <v>1.90708165584056</v>
      </c>
      <c r="AI144" s="0" t="n">
        <f aca="true">TABLE($N$136,$L$83,$N144,$L$84,AI$136)</f>
        <v>1.90865412388835</v>
      </c>
    </row>
    <row r="145" customFormat="false" ht="12.75" hidden="false" customHeight="false" outlineLevel="0" collapsed="false">
      <c r="L145" s="0" t="n">
        <v>0.53742984534375</v>
      </c>
      <c r="N145" s="0" t="n">
        <v>14</v>
      </c>
      <c r="O145" s="0" t="n">
        <f aca="true">TABLE($N$136,$L$83,$N145,$L$84,O$136)</f>
        <v>1.86683383150172</v>
      </c>
      <c r="P145" s="0" t="n">
        <f aca="true">TABLE($N$136,$L$83,$N145,$L$84,P$136)</f>
        <v>1.87133003963155</v>
      </c>
      <c r="Q145" s="0" t="n">
        <f aca="true">TABLE($N$136,$L$83,$N145,$L$84,Q$136)</f>
        <v>1.87494457201913</v>
      </c>
      <c r="R145" s="0" t="n">
        <f aca="true">TABLE($N$136,$L$83,$N145,$L$84,R$136)</f>
        <v>1.87794898912782</v>
      </c>
      <c r="S145" s="0" t="n">
        <f aca="true">TABLE($N$136,$L$83,$N145,$L$84,S$136)</f>
        <v>1.88054212217139</v>
      </c>
      <c r="T145" s="0" t="n">
        <f aca="true">TABLE($N$136,$L$83,$N145,$L$84,T$136)</f>
        <v>1.88286733586963</v>
      </c>
      <c r="U145" s="0" t="n">
        <f aca="true">TABLE($N$136,$L$83,$N145,$L$84,U$136)</f>
        <v>1.88502621052651</v>
      </c>
      <c r="V145" s="0" t="n">
        <f aca="true">TABLE($N$136,$L$83,$N145,$L$84,V$136)</f>
        <v>1.8870891741166</v>
      </c>
      <c r="W145" s="0" t="n">
        <f aca="true">TABLE($N$136,$L$83,$N145,$L$84,W$136)</f>
        <v>1.88910365207643</v>
      </c>
      <c r="X145" s="0" t="n">
        <f aca="true">TABLE($N$136,$L$83,$N145,$L$84,X$136)</f>
        <v>1.89110025235174</v>
      </c>
      <c r="Y145" s="0" t="n">
        <f aca="true">TABLE($N$136,$L$83,$N145,$L$84,Y$136)</f>
        <v>1.89309742343486</v>
      </c>
      <c r="Z145" s="0" t="n">
        <f aca="true">TABLE($N$136,$L$83,$N145,$L$84,Z$136)</f>
        <v>1.89510494029076</v>
      </c>
      <c r="AA145" s="0" t="n">
        <f aca="true">TABLE($N$136,$L$83,$N145,$L$84,AA$136)</f>
        <v>1.89712649844138</v>
      </c>
      <c r="AB145" s="0" t="n">
        <f aca="true">TABLE($N$136,$L$83,$N145,$L$84,AB$136)</f>
        <v>1.89916163373319</v>
      </c>
      <c r="AC145" s="0" t="n">
        <f aca="true">TABLE($N$136,$L$83,$N145,$L$84,AC$136)</f>
        <v>1.90120713462394</v>
      </c>
      <c r="AD145" s="0" t="n">
        <f aca="true">TABLE($N$136,$L$83,$N145,$L$84,AD$136)</f>
        <v>1.90325807389607</v>
      </c>
      <c r="AE145" s="0" t="n">
        <f aca="true">TABLE($N$136,$L$83,$N145,$L$84,AE$136)</f>
        <v>1.90530855577698</v>
      </c>
      <c r="AF145" s="0" t="n">
        <f aca="true">TABLE($N$136,$L$83,$N145,$L$84,AF$136)</f>
        <v>1.9073522507689</v>
      </c>
      <c r="AG145" s="0" t="n">
        <f aca="true">TABLE($N$136,$L$83,$N145,$L$84,AG$136)</f>
        <v>1.90938277251043</v>
      </c>
      <c r="AH145" s="0" t="n">
        <f aca="true">TABLE($N$136,$L$83,$N145,$L$84,AH$136)</f>
        <v>1.91139393741503</v>
      </c>
      <c r="AI145" s="0" t="n">
        <f aca="true">TABLE($N$136,$L$83,$N145,$L$84,AI$136)</f>
        <v>1.9133799376192</v>
      </c>
    </row>
    <row r="146" customFormat="false" ht="12.75" hidden="false" customHeight="false" outlineLevel="0" collapsed="false">
      <c r="L146" s="0" t="n">
        <v>0.610639233949222</v>
      </c>
      <c r="N146" s="0" t="n">
        <v>14.5</v>
      </c>
      <c r="O146" s="0" t="n">
        <f aca="true">TABLE($N$136,$L$83,$N146,$L$84,O$136)</f>
        <v>1.8608672806033</v>
      </c>
      <c r="P146" s="0" t="n">
        <f aca="true">TABLE($N$136,$L$83,$N146,$L$84,P$136)</f>
        <v>1.86648912055325</v>
      </c>
      <c r="Q146" s="0" t="n">
        <f aca="true">TABLE($N$136,$L$83,$N146,$L$84,Q$136)</f>
        <v>1.87112285215819</v>
      </c>
      <c r="R146" s="0" t="n">
        <f aca="true">TABLE($N$136,$L$83,$N146,$L$84,R$136)</f>
        <v>1.87505516458258</v>
      </c>
      <c r="S146" s="0" t="n">
        <f aca="true">TABLE($N$136,$L$83,$N146,$L$84,S$136)</f>
        <v>1.87849770247378</v>
      </c>
      <c r="T146" s="0" t="n">
        <f aca="true">TABLE($N$136,$L$83,$N146,$L$84,T$136)</f>
        <v>1.88160410034217</v>
      </c>
      <c r="U146" s="0" t="n">
        <f aca="true">TABLE($N$136,$L$83,$N146,$L$84,U$136)</f>
        <v>1.88448380113803</v>
      </c>
      <c r="V146" s="0" t="n">
        <f aca="true">TABLE($N$136,$L$83,$N146,$L$84,V$136)</f>
        <v>1.88721301068923</v>
      </c>
      <c r="W146" s="0" t="n">
        <f aca="true">TABLE($N$136,$L$83,$N146,$L$84,W$136)</f>
        <v>1.88984324244114</v>
      </c>
      <c r="X146" s="0" t="n">
        <f aca="true">TABLE($N$136,$L$83,$N146,$L$84,X$136)</f>
        <v>1.89240790179912</v>
      </c>
      <c r="Y146" s="0" t="n">
        <f aca="true">TABLE($N$136,$L$83,$N146,$L$84,Y$136)</f>
        <v>1.89492730967213</v>
      </c>
      <c r="Z146" s="0" t="n">
        <f aca="true">TABLE($N$136,$L$83,$N146,$L$84,Z$136)</f>
        <v>1.89741250159525</v>
      </c>
      <c r="AA146" s="0" t="n">
        <f aca="true">TABLE($N$136,$L$83,$N146,$L$84,AA$136)</f>
        <v>1.89986807651354</v>
      </c>
      <c r="AB146" s="0" t="n">
        <f aca="true">TABLE($N$136,$L$83,$N146,$L$84,AB$136)</f>
        <v>1.90229431394178</v>
      </c>
      <c r="AC146" s="0" t="n">
        <f aca="true">TABLE($N$136,$L$83,$N146,$L$84,AC$136)</f>
        <v>1.90468873159866</v>
      </c>
      <c r="AD146" s="0" t="n">
        <f aca="true">TABLE($N$136,$L$83,$N146,$L$84,AD$136)</f>
        <v>1.90704721761117</v>
      </c>
      <c r="AE146" s="0" t="n">
        <f aca="true">TABLE($N$136,$L$83,$N146,$L$84,AE$136)</f>
        <v>1.90936484103556</v>
      </c>
      <c r="AF146" s="0" t="n">
        <f aca="true">TABLE($N$136,$L$83,$N146,$L$84,AF$136)</f>
        <v>1.91163642053568</v>
      </c>
      <c r="AG146" s="0" t="n">
        <f aca="true">TABLE($N$136,$L$83,$N146,$L$84,AG$136)</f>
        <v>1.91385691240434</v>
      </c>
      <c r="AH146" s="0" t="n">
        <f aca="true">TABLE($N$136,$L$83,$N146,$L$84,AH$136)</f>
        <v>1.91602166465165</v>
      </c>
      <c r="AI146" s="0" t="n">
        <f aca="true">TABLE($N$136,$L$83,$N146,$L$84,AI$136)</f>
        <v>1.91812657272292</v>
      </c>
    </row>
    <row r="147" customFormat="false" ht="12.75" hidden="false" customHeight="false" outlineLevel="0" collapsed="false">
      <c r="L147" s="0" t="n">
        <v>0.679178699175393</v>
      </c>
      <c r="N147" s="0" t="n">
        <v>15</v>
      </c>
      <c r="O147" s="0" t="n">
        <f aca="true">TABLE($N$136,$L$83,$N147,$L$84,O$136)</f>
        <v>1.85716879954328</v>
      </c>
      <c r="P147" s="0" t="n">
        <f aca="true">TABLE($N$136,$L$83,$N147,$L$84,P$136)</f>
        <v>1.86409593457875</v>
      </c>
      <c r="Q147" s="0" t="n">
        <f aca="true">TABLE($N$136,$L$83,$N147,$L$84,Q$136)</f>
        <v>1.86987676219096</v>
      </c>
      <c r="R147" s="0" t="n">
        <f aca="true">TABLE($N$136,$L$83,$N147,$L$84,R$136)</f>
        <v>1.87481225035225</v>
      </c>
      <c r="S147" s="0" t="n">
        <f aca="true">TABLE($N$136,$L$83,$N147,$L$84,S$136)</f>
        <v>1.87912780381446</v>
      </c>
      <c r="T147" s="0" t="n">
        <f aca="true">TABLE($N$136,$L$83,$N147,$L$84,T$136)</f>
        <v>1.88298968640335</v>
      </c>
      <c r="U147" s="0" t="n">
        <f aca="true">TABLE($N$136,$L$83,$N147,$L$84,U$136)</f>
        <v>1.88651863192785</v>
      </c>
      <c r="V147" s="0" t="n">
        <f aca="true">TABLE($N$136,$L$83,$N147,$L$84,V$136)</f>
        <v>1.88980081951219</v>
      </c>
      <c r="W147" s="0" t="n">
        <f aca="true">TABLE($N$136,$L$83,$N147,$L$84,W$136)</f>
        <v>1.89289655422376</v>
      </c>
      <c r="X147" s="0" t="n">
        <f aca="true">TABLE($N$136,$L$83,$N147,$L$84,X$136)</f>
        <v>1.89584703185639</v>
      </c>
      <c r="Y147" s="0" t="n">
        <f aca="true">TABLE($N$136,$L$83,$N147,$L$84,Y$136)</f>
        <v>1.89867954624036</v>
      </c>
      <c r="Z147" s="0" t="n">
        <f aca="true">TABLE($N$136,$L$83,$N147,$L$84,Z$136)</f>
        <v>1.90141145349978</v>
      </c>
      <c r="AA147" s="0" t="n">
        <f aca="true">TABLE($N$136,$L$83,$N147,$L$84,AA$136)</f>
        <v>1.90405315766236</v>
      </c>
      <c r="AB147" s="0" t="n">
        <f aca="true">TABLE($N$136,$L$83,$N147,$L$84,AB$136)</f>
        <v>1.90661033412247</v>
      </c>
      <c r="AC147" s="0" t="n">
        <f aca="true">TABLE($N$136,$L$83,$N147,$L$84,AC$136)</f>
        <v>1.90908556505981</v>
      </c>
      <c r="AD147" s="0" t="n">
        <f aca="true">TABLE($N$136,$L$83,$N147,$L$84,AD$136)</f>
        <v>1.91147952500696</v>
      </c>
      <c r="AE147" s="0" t="n">
        <f aca="true">TABLE($N$136,$L$83,$N147,$L$84,AE$136)</f>
        <v>1.9137918251656</v>
      </c>
      <c r="AF147" s="0" t="n">
        <f aca="true">TABLE($N$136,$L$83,$N147,$L$84,AF$136)</f>
        <v>1.91602160112231</v>
      </c>
      <c r="AG147" s="0" t="n">
        <f aca="true">TABLE($N$136,$L$83,$N147,$L$84,AG$136)</f>
        <v>1.91816790948136</v>
      </c>
      <c r="AH147" s="0" t="n">
        <f aca="true">TABLE($N$136,$L$83,$N147,$L$84,AH$136)</f>
        <v>1.92022998379012</v>
      </c>
      <c r="AI147" s="0" t="n">
        <f aca="true">TABLE($N$136,$L$83,$N147,$L$84,AI$136)</f>
        <v>1.92220738823907</v>
      </c>
    </row>
    <row r="148" customFormat="false" ht="12.75" hidden="false" customHeight="false" outlineLevel="0" collapsed="false">
      <c r="L148" s="0" t="n">
        <v>0.740774899182154</v>
      </c>
      <c r="N148" s="0" t="n">
        <v>15.5</v>
      </c>
      <c r="O148" s="0" t="n">
        <f aca="true">TABLE($N$136,$L$83,$N148,$L$84,O$136)</f>
        <v>1.8555122193851</v>
      </c>
      <c r="P148" s="0" t="n">
        <f aca="true">TABLE($N$136,$L$83,$N148,$L$84,P$136)</f>
        <v>1.8639017267541</v>
      </c>
      <c r="Q148" s="0" t="n">
        <f aca="true">TABLE($N$136,$L$83,$N148,$L$84,Q$136)</f>
        <v>1.87093621961345</v>
      </c>
      <c r="R148" s="0" t="n">
        <f aca="true">TABLE($N$136,$L$83,$N148,$L$84,R$136)</f>
        <v>1.87693092690049</v>
      </c>
      <c r="S148" s="0" t="n">
        <f aca="true">TABLE($N$136,$L$83,$N148,$L$84,S$136)</f>
        <v>1.88212690124468</v>
      </c>
      <c r="T148" s="0" t="n">
        <f aca="true">TABLE($N$136,$L$83,$N148,$L$84,T$136)</f>
        <v>1.88670637909576</v>
      </c>
      <c r="U148" s="0" t="n">
        <f aca="true">TABLE($N$136,$L$83,$N148,$L$84,U$136)</f>
        <v>1.89080577060042</v>
      </c>
      <c r="V148" s="0" t="n">
        <f aca="true">TABLE($N$136,$L$83,$N148,$L$84,V$136)</f>
        <v>1.89452629009587</v>
      </c>
      <c r="W148" s="0" t="n">
        <f aca="true">TABLE($N$136,$L$83,$N148,$L$84,W$136)</f>
        <v>1.89794245976401</v>
      </c>
      <c r="X148" s="0" t="n">
        <f aca="true">TABLE($N$136,$L$83,$N148,$L$84,X$136)</f>
        <v>1.90110879598357</v>
      </c>
      <c r="Y148" s="0" t="n">
        <f aca="true">TABLE($N$136,$L$83,$N148,$L$84,Y$136)</f>
        <v>1.90406499373312</v>
      </c>
      <c r="Z148" s="0" t="n">
        <f aca="true">TABLE($N$136,$L$83,$N148,$L$84,Z$136)</f>
        <v>1.90683989775294</v>
      </c>
      <c r="AA148" s="0" t="n">
        <f aca="true">TABLE($N$136,$L$83,$N148,$L$84,AA$136)</f>
        <v>1.90945451021457</v>
      </c>
      <c r="AB148" s="0" t="n">
        <f aca="true">TABLE($N$136,$L$83,$N148,$L$84,AB$136)</f>
        <v>1.91192424355421</v>
      </c>
      <c r="AC148" s="0" t="n">
        <f aca="true">TABLE($N$136,$L$83,$N148,$L$84,AC$136)</f>
        <v>1.91426058873004</v>
      </c>
      <c r="AD148" s="0" t="n">
        <f aca="true">TABLE($N$136,$L$83,$N148,$L$84,AD$136)</f>
        <v>1.91647233545651</v>
      </c>
      <c r="AE148" s="0" t="n">
        <f aca="true">TABLE($N$136,$L$83,$N148,$L$84,AE$136)</f>
        <v>1.91856645246832</v>
      </c>
      <c r="AF148" s="0" t="n">
        <f aca="true">TABLE($N$136,$L$83,$N148,$L$84,AF$136)</f>
        <v>1.92054871236405</v>
      </c>
      <c r="AG148" s="0" t="n">
        <f aca="true">TABLE($N$136,$L$83,$N148,$L$84,AG$136)</f>
        <v>1.92242412654428</v>
      </c>
      <c r="AH148" s="0" t="n">
        <f aca="true">TABLE($N$136,$L$83,$N148,$L$84,AH$136)</f>
        <v>1.92419724055315</v>
      </c>
      <c r="AI148" s="0" t="n">
        <f aca="true">TABLE($N$136,$L$83,$N148,$L$84,AI$136)</f>
        <v>1.92587232811953</v>
      </c>
    </row>
    <row r="149" customFormat="false" ht="12.75" hidden="false" customHeight="false" outlineLevel="0" collapsed="false">
      <c r="L149" s="0" t="n">
        <v>0.794129628199052</v>
      </c>
      <c r="N149" s="0" t="n">
        <v>16</v>
      </c>
      <c r="O149" s="0" t="n">
        <f aca="true">TABLE($N$136,$L$83,$N149,$L$84,O$136)</f>
        <v>1.85567148871714</v>
      </c>
      <c r="P149" s="0" t="n">
        <f aca="true">TABLE($N$136,$L$83,$N149,$L$84,P$136)</f>
        <v>1.86567704716334</v>
      </c>
      <c r="Q149" s="0" t="n">
        <f aca="true">TABLE($N$136,$L$83,$N149,$L$84,Q$136)</f>
        <v>1.87407572912658</v>
      </c>
      <c r="R149" s="0" t="n">
        <f aca="true">TABLE($N$136,$L$83,$N149,$L$84,R$136)</f>
        <v>1.88119769517833</v>
      </c>
      <c r="S149" s="0" t="n">
        <f aca="true">TABLE($N$136,$L$83,$N149,$L$84,S$136)</f>
        <v>1.88730202485414</v>
      </c>
      <c r="T149" s="0" t="n">
        <f aca="true">TABLE($N$136,$L$83,$N149,$L$84,T$136)</f>
        <v>1.8925905356068</v>
      </c>
      <c r="U149" s="0" t="n">
        <f aca="true">TABLE($N$136,$L$83,$N149,$L$84,U$136)</f>
        <v>1.89721972165414</v>
      </c>
      <c r="V149" s="0" t="n">
        <f aca="true">TABLE($N$136,$L$83,$N149,$L$84,V$136)</f>
        <v>1.90131067125016</v>
      </c>
      <c r="W149" s="0" t="n">
        <f aca="true">TABLE($N$136,$L$83,$N149,$L$84,W$136)</f>
        <v>1.90495709160679</v>
      </c>
      <c r="X149" s="0" t="n">
        <f aca="true">TABLE($N$136,$L$83,$N149,$L$84,X$136)</f>
        <v>1.9082316810758</v>
      </c>
      <c r="Y149" s="0" t="n">
        <f aca="true">TABLE($N$136,$L$83,$N149,$L$84,Y$136)</f>
        <v>1.91119111643194</v>
      </c>
      <c r="Z149" s="0" t="n">
        <f aca="true">TABLE($N$136,$L$83,$N149,$L$84,Z$136)</f>
        <v>1.91387991133373</v>
      </c>
      <c r="AA149" s="0" t="n">
        <f aca="true">TABLE($N$136,$L$83,$N149,$L$84,AA$136)</f>
        <v>1.9163333728877</v>
      </c>
      <c r="AB149" s="0" t="n">
        <f aca="true">TABLE($N$136,$L$83,$N149,$L$84,AB$136)</f>
        <v>1.91857984861054</v>
      </c>
      <c r="AC149" s="0" t="n">
        <f aca="true">TABLE($N$136,$L$83,$N149,$L$84,AC$136)</f>
        <v>1.92064242198115</v>
      </c>
      <c r="AD149" s="0" t="n">
        <f aca="true">TABLE($N$136,$L$83,$N149,$L$84,AD$136)</f>
        <v>1.92254018398047</v>
      </c>
      <c r="AE149" s="0" t="n">
        <f aca="true">TABLE($N$136,$L$83,$N149,$L$84,AE$136)</f>
        <v>1.9242891815591</v>
      </c>
      <c r="AF149" s="0" t="n">
        <f aca="true">TABLE($N$136,$L$83,$N149,$L$84,AF$136)</f>
        <v>1.92590312196646</v>
      </c>
      <c r="AG149" s="0" t="n">
        <f aca="true">TABLE($N$136,$L$83,$N149,$L$84,AG$136)</f>
        <v>1.9273938939891</v>
      </c>
      <c r="AH149" s="0" t="n">
        <f aca="true">TABLE($N$136,$L$83,$N149,$L$84,AH$136)</f>
        <v>1.92877195285876</v>
      </c>
      <c r="AI149" s="0" t="n">
        <f aca="true">TABLE($N$136,$L$83,$N149,$L$84,AI$136)</f>
        <v>1.93004660433736</v>
      </c>
    </row>
    <row r="150" customFormat="false" ht="12.75" hidden="false" customHeight="false" outlineLevel="0" collapsed="false">
      <c r="L150" s="0" t="n">
        <v>0.838891050423415</v>
      </c>
      <c r="N150" s="0" t="n">
        <v>16.5</v>
      </c>
      <c r="O150" s="0" t="n">
        <f aca="true">TABLE($N$136,$L$83,$N150,$L$84,O$136)</f>
        <v>1.85742066592727</v>
      </c>
      <c r="P150" s="0" t="n">
        <f aca="true">TABLE($N$136,$L$83,$N150,$L$84,P$136)</f>
        <v>1.86920918217771</v>
      </c>
      <c r="Q150" s="0" t="n">
        <f aca="true">TABLE($N$136,$L$83,$N150,$L$84,Q$136)</f>
        <v>1.8791078274599</v>
      </c>
      <c r="R150" s="0" t="n">
        <f aca="true">TABLE($N$136,$L$83,$N150,$L$84,R$136)</f>
        <v>1.88746265714372</v>
      </c>
      <c r="S150" s="0" t="n">
        <f aca="true">TABLE($N$136,$L$83,$N150,$L$84,S$136)</f>
        <v>1.89455301340836</v>
      </c>
      <c r="T150" s="0" t="n">
        <f aca="true">TABLE($N$136,$L$83,$N150,$L$84,T$136)</f>
        <v>1.90060335575067</v>
      </c>
      <c r="U150" s="0" t="n">
        <f aca="true">TABLE($N$136,$L$83,$N150,$L$84,U$136)</f>
        <v>1.90579377013475</v>
      </c>
      <c r="V150" s="0" t="n">
        <f aca="true">TABLE($N$136,$L$83,$N150,$L$84,V$136)</f>
        <v>1.9102688698155</v>
      </c>
      <c r="W150" s="0" t="n">
        <f aca="true">TABLE($N$136,$L$83,$N150,$L$84,W$136)</f>
        <v>1.91414511262969</v>
      </c>
      <c r="X150" s="0" t="n">
        <f aca="true">TABLE($N$136,$L$83,$N150,$L$84,X$136)</f>
        <v>1.9175166980404</v>
      </c>
      <c r="Y150" s="0" t="n">
        <f aca="true">TABLE($N$136,$L$83,$N150,$L$84,Y$136)</f>
        <v>1.92046025482966</v>
      </c>
      <c r="Z150" s="0" t="n">
        <f aca="true">TABLE($N$136,$L$83,$N150,$L$84,Z$136)</f>
        <v>1.92303853216168</v>
      </c>
      <c r="AA150" s="0" t="n">
        <f aca="true">TABLE($N$136,$L$83,$N150,$L$84,AA$136)</f>
        <v>1.92530328738004</v>
      </c>
      <c r="AB150" s="0" t="n">
        <f aca="true">TABLE($N$136,$L$83,$N150,$L$84,AB$136)</f>
        <v>1.92729753655315</v>
      </c>
      <c r="AC150" s="0" t="n">
        <f aca="true">TABLE($N$136,$L$83,$N150,$L$84,AC$136)</f>
        <v>1.92905730527647</v>
      </c>
      <c r="AD150" s="0" t="n">
        <f aca="true">TABLE($N$136,$L$83,$N150,$L$84,AD$136)</f>
        <v>1.93061299086661</v>
      </c>
      <c r="AE150" s="0" t="n">
        <f aca="true">TABLE($N$136,$L$83,$N150,$L$84,AE$136)</f>
        <v>1.93199042418816</v>
      </c>
      <c r="AF150" s="0" t="n">
        <f aca="true">TABLE($N$136,$L$83,$N150,$L$84,AF$136)</f>
        <v>1.93321170025187</v>
      </c>
      <c r="AG150" s="0" t="n">
        <f aca="true">TABLE($N$136,$L$83,$N150,$L$84,AG$136)</f>
        <v>1.93429583120978</v>
      </c>
      <c r="AH150" s="0" t="n">
        <f aca="true">TABLE($N$136,$L$83,$N150,$L$84,AH$136)</f>
        <v>1.93525926301857</v>
      </c>
      <c r="AI150" s="0" t="n">
        <f aca="true">TABLE($N$136,$L$83,$N150,$L$84,AI$136)</f>
        <v>1.93611628734897</v>
      </c>
    </row>
    <row r="151" customFormat="false" ht="12.75" hidden="false" customHeight="false" outlineLevel="0" collapsed="false">
      <c r="L151" s="0" t="n">
        <v>0.875446641812584</v>
      </c>
      <c r="N151" s="0" t="n">
        <v>17</v>
      </c>
      <c r="O151" s="0" t="n">
        <f aca="true">TABLE($N$136,$L$83,$N151,$L$84,O$136)</f>
        <v>1.86052725812793</v>
      </c>
      <c r="P151" s="0" t="n">
        <f aca="true">TABLE($N$136,$L$83,$N151,$L$84,P$136)</f>
        <v>1.87428995983696</v>
      </c>
      <c r="Q151" s="0" t="n">
        <f aca="true">TABLE($N$136,$L$83,$N151,$L$84,Q$136)</f>
        <v>1.88586345135171</v>
      </c>
      <c r="R151" s="0" t="n">
        <f aca="true">TABLE($N$136,$L$83,$N151,$L$84,R$136)</f>
        <v>1.89561045645168</v>
      </c>
      <c r="S151" s="0" t="n">
        <f aca="true">TABLE($N$136,$L$83,$N151,$L$84,S$136)</f>
        <v>1.90383207568558</v>
      </c>
      <c r="T151" s="0" t="n">
        <f aca="true">TABLE($N$136,$L$83,$N151,$L$84,T$136)</f>
        <v>1.91077727634559</v>
      </c>
      <c r="U151" s="0" t="n">
        <f aca="true">TABLE($N$136,$L$83,$N151,$L$84,U$136)</f>
        <v>1.91665170309543</v>
      </c>
      <c r="V151" s="0" t="n">
        <f aca="true">TABLE($N$136,$L$83,$N151,$L$84,V$136)</f>
        <v>1.92162537253284</v>
      </c>
      <c r="W151" s="0" t="n">
        <f aca="true">TABLE($N$136,$L$83,$N151,$L$84,W$136)</f>
        <v>1.9258391619306</v>
      </c>
      <c r="X151" s="0" t="n">
        <f aca="true">TABLE($N$136,$L$83,$N151,$L$84,X$136)</f>
        <v>1.92941016625784</v>
      </c>
      <c r="Y151" s="0" t="n">
        <f aca="true">TABLE($N$136,$L$83,$N151,$L$84,Y$136)</f>
        <v>1.93243606406162</v>
      </c>
      <c r="Z151" s="0" t="n">
        <f aca="true">TABLE($N$136,$L$83,$N151,$L$84,Z$136)</f>
        <v>1.93499864915241</v>
      </c>
      <c r="AA151" s="0" t="n">
        <f aca="true">TABLE($N$136,$L$83,$N151,$L$84,AA$136)</f>
        <v>1.93716667722312</v>
      </c>
      <c r="AB151" s="0" t="n">
        <f aca="true">TABLE($N$136,$L$83,$N151,$L$84,AB$136)</f>
        <v>1.93899815855001</v>
      </c>
      <c r="AC151" s="0" t="n">
        <f aca="true">TABLE($N$136,$L$83,$N151,$L$84,AC$136)</f>
        <v>1.94054220709996</v>
      </c>
      <c r="AD151" s="0" t="n">
        <f aca="true">TABLE($N$136,$L$83,$N151,$L$84,AD$136)</f>
        <v>1.94184053630587</v>
      </c>
      <c r="AE151" s="0" t="n">
        <f aca="true">TABLE($N$136,$L$83,$N151,$L$84,AE$136)</f>
        <v>1.94292867403182</v>
      </c>
      <c r="AF151" s="0" t="n">
        <f aca="true">TABLE($N$136,$L$83,$N151,$L$84,AF$136)</f>
        <v>1.94383695431388</v>
      </c>
      <c r="AG151" s="0" t="n">
        <f aca="true">TABLE($N$136,$L$83,$N151,$L$84,AG$136)</f>
        <v>1.94459133126987</v>
      </c>
      <c r="AH151" s="0" t="n">
        <f aca="true">TABLE($N$136,$L$83,$N151,$L$84,AH$136)</f>
        <v>1.94521405082032</v>
      </c>
      <c r="AI151" s="0" t="n">
        <f aca="true">TABLE($N$136,$L$83,$N151,$L$84,AI$136)</f>
        <v>1.94572420817185</v>
      </c>
    </row>
    <row r="152" customFormat="false" ht="12.75" hidden="false" customHeight="false" outlineLevel="0" collapsed="false">
      <c r="L152" s="0" t="n">
        <v>0.904650535100891</v>
      </c>
      <c r="N152" s="0" t="n">
        <v>17.5</v>
      </c>
      <c r="O152" s="0" t="n">
        <f aca="true">TABLE($N$136,$L$83,$N152,$L$84,O$136)</f>
        <v>1.8647407255834</v>
      </c>
      <c r="P152" s="0" t="n">
        <f aca="true">TABLE($N$136,$L$83,$N152,$L$84,P$136)</f>
        <v>1.88069686509663</v>
      </c>
      <c r="Q152" s="0" t="n">
        <f aca="true">TABLE($N$136,$L$83,$N152,$L$84,Q$136)</f>
        <v>1.89416362112365</v>
      </c>
      <c r="R152" s="0" t="n">
        <f aca="true">TABLE($N$136,$L$83,$N152,$L$84,R$136)</f>
        <v>1.90552054065444</v>
      </c>
      <c r="S152" s="0" t="n">
        <f aca="true">TABLE($N$136,$L$83,$N152,$L$84,S$136)</f>
        <v>1.91509082574565</v>
      </c>
      <c r="T152" s="0" t="n">
        <f aca="true">TABLE($N$136,$L$83,$N152,$L$84,T$136)</f>
        <v>1.92314827227636</v>
      </c>
      <c r="U152" s="0" t="n">
        <f aca="true">TABLE($N$136,$L$83,$N152,$L$84,U$136)</f>
        <v>1.92992425443715</v>
      </c>
      <c r="V152" s="0" t="n">
        <f aca="true">TABLE($N$136,$L$83,$N152,$L$84,V$136)</f>
        <v>1.93561415234554</v>
      </c>
      <c r="W152" s="0" t="n">
        <f aca="true">TABLE($N$136,$L$83,$N152,$L$84,W$136)</f>
        <v>1.94038300084077</v>
      </c>
      <c r="X152" s="0" t="n">
        <f aca="true">TABLE($N$136,$L$83,$N152,$L$84,X$136)</f>
        <v>1.94437032791779</v>
      </c>
      <c r="Y152" s="0" t="n">
        <f aca="true">TABLE($N$136,$L$83,$N152,$L$84,Y$136)</f>
        <v>1.9476942392272</v>
      </c>
      <c r="Z152" s="0" t="n">
        <f aca="true">TABLE($N$136,$L$83,$N152,$L$84,Z$136)</f>
        <v>1.95045483911644</v>
      </c>
      <c r="AA152" s="0" t="n">
        <f aca="true">TABLE($N$136,$L$83,$N152,$L$84,AA$136)</f>
        <v>1.95273708550584</v>
      </c>
      <c r="AB152" s="0" t="n">
        <f aca="true">TABLE($N$136,$L$83,$N152,$L$84,AB$136)</f>
        <v>1.95461316997306</v>
      </c>
      <c r="AC152" s="0" t="n">
        <f aca="true">TABLE($N$136,$L$83,$N152,$L$84,AC$136)</f>
        <v>1.95614450343551</v>
      </c>
      <c r="AD152" s="0" t="n">
        <f aca="true">TABLE($N$136,$L$83,$N152,$L$84,AD$136)</f>
        <v>1.95738337567109</v>
      </c>
      <c r="AE152" s="0" t="n">
        <f aca="true">TABLE($N$136,$L$83,$N152,$L$84,AE$136)</f>
        <v>1.95837434543579</v>
      </c>
      <c r="AF152" s="0" t="n">
        <f aca="true">TABLE($N$136,$L$83,$N152,$L$84,AF$136)</f>
        <v>1.95915540785911</v>
      </c>
      <c r="AG152" s="0" t="n">
        <f aca="true">TABLE($N$136,$L$83,$N152,$L$84,AG$136)</f>
        <v>1.95975897730246</v>
      </c>
      <c r="AH152" s="0" t="n">
        <f aca="true">TABLE($N$136,$L$83,$N152,$L$84,AH$136)</f>
        <v>1.96021271686817</v>
      </c>
      <c r="AI152" s="0" t="n">
        <f aca="true">TABLE($N$136,$L$83,$N152,$L$84,AI$136)</f>
        <v>1.96054024005752</v>
      </c>
    </row>
    <row r="153" customFormat="false" ht="12.75" hidden="false" customHeight="false" outlineLevel="0" collapsed="false">
      <c r="L153" s="0" t="n">
        <v>0.927573514638482</v>
      </c>
      <c r="N153" s="0" t="n">
        <v>18</v>
      </c>
      <c r="O153" s="0" t="n">
        <f aca="true">TABLE($N$136,$L$83,$N153,$L$84,O$136)</f>
        <v>1.86977851783556</v>
      </c>
      <c r="P153" s="0" t="n">
        <f aca="true">TABLE($N$136,$L$83,$N153,$L$84,P$136)</f>
        <v>1.88817105652306</v>
      </c>
      <c r="Q153" s="0" t="n">
        <f aca="true">TABLE($N$136,$L$83,$N153,$L$84,Q$136)</f>
        <v>1.90378753118651</v>
      </c>
      <c r="R153" s="0" t="n">
        <f aca="true">TABLE($N$136,$L$83,$N153,$L$84,R$136)</f>
        <v>1.91702354671074</v>
      </c>
      <c r="S153" s="0" t="n">
        <f aca="true">TABLE($N$136,$L$83,$N153,$L$84,S$136)</f>
        <v>1.92822341333727</v>
      </c>
      <c r="T153" s="0" t="n">
        <f aca="true">TABLE($N$136,$L$83,$N153,$L$84,T$136)</f>
        <v>1.93768448291005</v>
      </c>
      <c r="U153" s="0" t="n">
        <f aca="true">TABLE($N$136,$L$83,$N153,$L$84,U$136)</f>
        <v>1.94566232049633</v>
      </c>
      <c r="V153" s="0" t="n">
        <f aca="true">TABLE($N$136,$L$83,$N153,$L$84,V$136)</f>
        <v>1.95237591886287</v>
      </c>
      <c r="W153" s="0" t="n">
        <f aca="true">TABLE($N$136,$L$83,$N153,$L$84,W$136)</f>
        <v>1.95801258138566</v>
      </c>
      <c r="X153" s="0" t="n">
        <f aca="true">TABLE($N$136,$L$83,$N153,$L$84,X$136)</f>
        <v>1.96273232090773</v>
      </c>
      <c r="Y153" s="0" t="n">
        <f aca="true">TABLE($N$136,$L$83,$N153,$L$84,Y$136)</f>
        <v>1.9666717364901</v>
      </c>
      <c r="Z153" s="0" t="n">
        <f aca="true">TABLE($N$136,$L$83,$N153,$L$84,Z$136)</f>
        <v>1.96994738602424</v>
      </c>
      <c r="AA153" s="0" t="n">
        <f aca="true">TABLE($N$136,$L$83,$N153,$L$84,AA$136)</f>
        <v>1.97265869745452</v>
      </c>
      <c r="AB153" s="0" t="n">
        <f aca="true">TABLE($N$136,$L$83,$N153,$L$84,AB$136)</f>
        <v>1.97489046985023</v>
      </c>
      <c r="AC153" s="0" t="n">
        <f aca="true">TABLE($N$136,$L$83,$N153,$L$84,AC$136)</f>
        <v>1.97671501591588</v>
      </c>
      <c r="AD153" s="0" t="n">
        <f aca="true">TABLE($N$136,$L$83,$N153,$L$84,AD$136)</f>
        <v>1.97819399410866</v>
      </c>
      <c r="AE153" s="0" t="n">
        <f aca="true">TABLE($N$136,$L$83,$N153,$L$84,AE$136)</f>
        <v>1.97937997363167</v>
      </c>
      <c r="AF153" s="0" t="n">
        <f aca="true">TABLE($N$136,$L$83,$N153,$L$84,AF$136)</f>
        <v>1.98031777034762</v>
      </c>
      <c r="AG153" s="0" t="n">
        <f aca="true">TABLE($N$136,$L$83,$N153,$L$84,AG$136)</f>
        <v>1.98104558665758</v>
      </c>
      <c r="AH153" s="0" t="n">
        <f aca="true">TABLE($N$136,$L$83,$N153,$L$84,AH$136)</f>
        <v>1.9815959838432</v>
      </c>
      <c r="AI153" s="0" t="n">
        <f aca="true">TABLE($N$136,$L$83,$N153,$L$84,AI$136)</f>
        <v>1.9819967113488</v>
      </c>
    </row>
    <row r="154" customFormat="false" ht="12.75" hidden="false" customHeight="false" outlineLevel="0" collapsed="false">
      <c r="L154" s="0" t="n">
        <v>0.945318682784059</v>
      </c>
      <c r="N154" s="0" t="n">
        <v>18.5</v>
      </c>
      <c r="O154" s="0" t="n">
        <f aca="true">TABLE($N$136,$L$83,$N154,$L$84,O$136)</f>
        <v>1.87531216925448</v>
      </c>
      <c r="P154" s="0" t="n">
        <f aca="true">TABLE($N$136,$L$83,$N154,$L$84,P$136)</f>
        <v>1.89639598072985</v>
      </c>
      <c r="Q154" s="0" t="n">
        <f aca="true">TABLE($N$136,$L$83,$N154,$L$84,Q$136)</f>
        <v>1.91444212527843</v>
      </c>
      <c r="R154" s="0" t="n">
        <f aca="true">TABLE($N$136,$L$83,$N154,$L$84,R$136)</f>
        <v>1.92986042315709</v>
      </c>
      <c r="S154" s="0" t="n">
        <f aca="true">TABLE($N$136,$L$83,$N154,$L$84,S$136)</f>
        <v>1.94301397554641</v>
      </c>
      <c r="T154" s="0" t="n">
        <f aca="true">TABLE($N$136,$L$83,$N154,$L$84,T$136)</f>
        <v>1.95422099571343</v>
      </c>
      <c r="U154" s="0" t="n">
        <f aca="true">TABLE($N$136,$L$83,$N154,$L$84,U$136)</f>
        <v>1.96375829610117</v>
      </c>
      <c r="V154" s="0" t="n">
        <f aca="true">TABLE($N$136,$L$83,$N154,$L$84,V$136)</f>
        <v>1.97186542394584</v>
      </c>
      <c r="W154" s="0" t="n">
        <f aca="true">TABLE($N$136,$L$83,$N154,$L$84,W$136)</f>
        <v>1.97874890167906</v>
      </c>
      <c r="X154" s="0" t="n">
        <f aca="true">TABLE($N$136,$L$83,$N154,$L$84,X$136)</f>
        <v>1.98458628908414</v>
      </c>
      <c r="Y154" s="0" t="n">
        <f aca="true">TABLE($N$136,$L$83,$N154,$L$84,Y$136)</f>
        <v>1.9895299307218</v>
      </c>
      <c r="Z154" s="0" t="n">
        <f aca="true">TABLE($N$136,$L$83,$N154,$L$84,Z$136)</f>
        <v>1.99371033406687</v>
      </c>
      <c r="AA154" s="0" t="n">
        <f aca="true">TABLE($N$136,$L$83,$N154,$L$84,AA$136)</f>
        <v>1.99723916894789</v>
      </c>
      <c r="AB154" s="0" t="n">
        <f aca="true">TABLE($N$136,$L$83,$N154,$L$84,AB$136)</f>
        <v>2.00021190300374</v>
      </c>
      <c r="AC154" s="0" t="n">
        <f aca="true">TABLE($N$136,$L$83,$N154,$L$84,AC$136)</f>
        <v>2.00271009993594</v>
      </c>
      <c r="AD154" s="0" t="n">
        <f aca="true">TABLE($N$136,$L$83,$N154,$L$84,AD$136)</f>
        <v>2.0048034124939</v>
      </c>
      <c r="AE154" s="0" t="n">
        <f aca="true">TABLE($N$136,$L$83,$N154,$L$84,AE$136)</f>
        <v>2.0065513033638</v>
      </c>
      <c r="AF154" s="0" t="n">
        <f aca="true">TABLE($N$136,$L$83,$N154,$L$84,AF$136)</f>
        <v>2.00800452618519</v>
      </c>
      <c r="AG154" s="0" t="n">
        <f aca="true">TABLE($N$136,$L$83,$N154,$L$84,AG$136)</f>
        <v>2.00920639681803</v>
      </c>
      <c r="AH154" s="0" t="n">
        <f aca="true">TABLE($N$136,$L$83,$N154,$L$84,AH$136)</f>
        <v>2.010193882336</v>
      </c>
      <c r="AI154" s="0" t="n">
        <f aca="true">TABLE($N$136,$L$83,$N154,$L$84,AI$136)</f>
        <v>2.01099853238929</v>
      </c>
    </row>
    <row r="155" customFormat="false" ht="12.75" hidden="false" customHeight="false" outlineLevel="0" collapsed="false">
      <c r="L155" s="0" t="n">
        <v>0.958908721799535</v>
      </c>
      <c r="N155" s="0" t="n">
        <v>19</v>
      </c>
      <c r="O155" s="0" t="n">
        <f aca="true">TABLE($N$136,$L$83,$N155,$L$84,O$136)</f>
        <v>1.88095579268924</v>
      </c>
      <c r="P155" s="0" t="n">
        <f aca="true">TABLE($N$136,$L$83,$N155,$L$84,P$136)</f>
        <v>1.90497990501537</v>
      </c>
      <c r="Q155" s="0" t="n">
        <f aca="true">TABLE($N$136,$L$83,$N155,$L$84,Q$136)</f>
        <v>1.9257376177218</v>
      </c>
      <c r="R155" s="0" t="n">
        <f aca="true">TABLE($N$136,$L$83,$N155,$L$84,R$136)</f>
        <v>1.94365001911255</v>
      </c>
      <c r="S155" s="0" t="n">
        <f aca="true">TABLE($N$136,$L$83,$N155,$L$84,S$136)</f>
        <v>1.95909550723772</v>
      </c>
      <c r="T155" s="0" t="n">
        <f aca="true">TABLE($N$136,$L$83,$N155,$L$84,T$136)</f>
        <v>1.9724093299417</v>
      </c>
      <c r="U155" s="0" t="n">
        <f aca="true">TABLE($N$136,$L$83,$N155,$L$84,U$136)</f>
        <v>1.98388559057566</v>
      </c>
      <c r="V155" s="0" t="n">
        <f aca="true">TABLE($N$136,$L$83,$N155,$L$84,V$136)</f>
        <v>1.99378047842035</v>
      </c>
      <c r="W155" s="0" t="n">
        <f aca="true">TABLE($N$136,$L$83,$N155,$L$84,W$136)</f>
        <v>2.00231600236118</v>
      </c>
      <c r="X155" s="0" t="n">
        <f aca="true">TABLE($N$136,$L$83,$N155,$L$84,X$136)</f>
        <v>2.00968381316002</v>
      </c>
      <c r="Y155" s="0" t="n">
        <f aca="true">TABLE($N$136,$L$83,$N155,$L$84,Y$136)</f>
        <v>2.01604888285526</v>
      </c>
      <c r="Z155" s="0" t="n">
        <f aca="true">TABLE($N$136,$L$83,$N155,$L$84,Z$136)</f>
        <v>2.02155291995793</v>
      </c>
      <c r="AA155" s="0" t="n">
        <f aca="true">TABLE($N$136,$L$83,$N155,$L$84,AA$136)</f>
        <v>2.02631746536588</v>
      </c>
      <c r="AB155" s="0" t="n">
        <f aca="true">TABLE($N$136,$L$83,$N155,$L$84,AB$136)</f>
        <v>2.03044665341909</v>
      </c>
      <c r="AC155" s="0" t="n">
        <f aca="true">TABLE($N$136,$L$83,$N155,$L$84,AC$136)</f>
        <v>2.0340296455149</v>
      </c>
      <c r="AD155" s="0" t="n">
        <f aca="true">TABLE($N$136,$L$83,$N155,$L$84,AD$136)</f>
        <v>2.03714275643683</v>
      </c>
      <c r="AE155" s="0" t="n">
        <f aca="true">TABLE($N$136,$L$83,$N155,$L$84,AE$136)</f>
        <v>2.03985129990309</v>
      </c>
      <c r="AF155" s="0" t="n">
        <f aca="true">TABLE($N$136,$L$83,$N155,$L$84,AF$136)</f>
        <v>2.04221118225035</v>
      </c>
      <c r="AG155" s="0" t="n">
        <f aca="true">TABLE($N$136,$L$83,$N155,$L$84,AG$136)</f>
        <v>2.04427027319336</v>
      </c>
      <c r="AH155" s="0" t="n">
        <f aca="true">TABLE($N$136,$L$83,$N155,$L$84,AH$136)</f>
        <v>2.0460695812379</v>
      </c>
      <c r="AI155" s="0" t="n">
        <f aca="true">TABLE($N$136,$L$83,$N155,$L$84,AI$136)</f>
        <v>2.04764425921479</v>
      </c>
    </row>
    <row r="156" customFormat="false" ht="12.75" hidden="false" customHeight="false" outlineLevel="0" collapsed="false">
      <c r="L156" s="0" t="n">
        <v>0.969231140642852</v>
      </c>
      <c r="N156" s="0" t="n">
        <v>19.5</v>
      </c>
      <c r="O156" s="0" t="n">
        <f aca="true">TABLE($N$136,$L$83,$N156,$L$84,O$136)</f>
        <v>1.88625883902252</v>
      </c>
      <c r="P156" s="0" t="n">
        <f aca="true">TABLE($N$136,$L$83,$N156,$L$84,P$136)</f>
        <v>1.91344493219557</v>
      </c>
      <c r="Q156" s="0" t="n">
        <f aca="true">TABLE($N$136,$L$83,$N156,$L$84,Q$136)</f>
        <v>1.93717232096533</v>
      </c>
      <c r="R156" s="0" t="n">
        <f aca="true">TABLE($N$136,$L$83,$N156,$L$84,R$136)</f>
        <v>1.95786939456257</v>
      </c>
      <c r="S156" s="0" t="n">
        <f aca="true">TABLE($N$136,$L$83,$N156,$L$84,S$136)</f>
        <v>1.97592540832475</v>
      </c>
      <c r="T156" s="0" t="n">
        <f aca="true">TABLE($N$136,$L$83,$N156,$L$84,T$136)</f>
        <v>1.99168802002617</v>
      </c>
      <c r="U156" s="0" t="n">
        <f aca="true">TABLE($N$136,$L$83,$N156,$L$84,U$136)</f>
        <v>2.00546404898693</v>
      </c>
      <c r="V156" s="0" t="n">
        <f aca="true">TABLE($N$136,$L$83,$N156,$L$84,V$136)</f>
        <v>2.01752197638552</v>
      </c>
      <c r="W156" s="0" t="n">
        <f aca="true">TABLE($N$136,$L$83,$N156,$L$84,W$136)</f>
        <v>2.02809529025634</v>
      </c>
      <c r="X156" s="0" t="n">
        <f aca="true">TABLE($N$136,$L$83,$N156,$L$84,X$136)</f>
        <v>2.03738613686286</v>
      </c>
      <c r="Y156" s="0" t="n">
        <f aca="true">TABLE($N$136,$L$83,$N156,$L$84,Y$136)</f>
        <v>2.04556896206784</v>
      </c>
      <c r="Z156" s="0" t="n">
        <f aca="true">TABLE($N$136,$L$83,$N156,$L$84,Z$136)</f>
        <v>2.05279396470116</v>
      </c>
      <c r="AA156" s="0" t="n">
        <f aca="true">TABLE($N$136,$L$83,$N156,$L$84,AA$136)</f>
        <v>2.05919027017331</v>
      </c>
      <c r="AB156" s="0" t="n">
        <f aca="true">TABLE($N$136,$L$83,$N156,$L$84,AB$136)</f>
        <v>2.06486878585847</v>
      </c>
      <c r="AC156" s="0" t="n">
        <f aca="true">TABLE($N$136,$L$83,$N156,$L$84,AC$136)</f>
        <v>2.06992473200781</v>
      </c>
      <c r="AD156" s="0" t="n">
        <f aca="true">TABLE($N$136,$L$83,$N156,$L$84,AD$136)</f>
        <v>2.07443986072286</v>
      </c>
      <c r="AE156" s="0" t="n">
        <f aca="true">TABLE($N$136,$L$83,$N156,$L$84,AE$136)</f>
        <v>2.07848438569122</v>
      </c>
      <c r="AF156" s="0" t="n">
        <f aca="true">TABLE($N$136,$L$83,$N156,$L$84,AF$136)</f>
        <v>2.08211865012917</v>
      </c>
      <c r="AG156" s="0" t="n">
        <f aca="true">TABLE($N$136,$L$83,$N156,$L$84,AG$136)</f>
        <v>2.08539456175603</v>
      </c>
      <c r="AH156" s="0" t="n">
        <f aca="true">TABLE($N$136,$L$83,$N156,$L$84,AH$136)</f>
        <v>2.08835682299407</v>
      </c>
      <c r="AI156" s="0" t="n">
        <f aca="true">TABLE($N$136,$L$83,$N156,$L$84,AI$136)</f>
        <v>2.09104398282334</v>
      </c>
    </row>
    <row r="157" customFormat="false" ht="12.75" hidden="false" customHeight="false" outlineLevel="0" collapsed="false">
      <c r="L157" s="0" t="n">
        <v>0.977022630089974</v>
      </c>
      <c r="N157" s="0" t="n">
        <v>20</v>
      </c>
      <c r="O157" s="0" t="n">
        <f aca="true">TABLE($N$136,$L$83,$N157,$L$84,O$136)</f>
        <v>1.89070433083642</v>
      </c>
      <c r="P157" s="0" t="n">
        <f aca="true">TABLE($N$136,$L$83,$N157,$L$84,P$136)</f>
        <v>1.92122405172716</v>
      </c>
      <c r="Q157" s="0" t="n">
        <f aca="true">TABLE($N$136,$L$83,$N157,$L$84,Q$136)</f>
        <v>1.94812870380054</v>
      </c>
      <c r="R157" s="0" t="n">
        <f aca="true">TABLE($N$136,$L$83,$N157,$L$84,R$136)</f>
        <v>1.97184918283565</v>
      </c>
      <c r="S157" s="0" t="n">
        <f aca="true">TABLE($N$136,$L$83,$N157,$L$84,S$136)</f>
        <v>1.99278051004454</v>
      </c>
      <c r="T157" s="0" t="n">
        <f aca="true">TABLE($N$136,$L$83,$N157,$L$84,T$136)</f>
        <v>2.01127768161043</v>
      </c>
      <c r="U157" s="0" t="n">
        <f aca="true">TABLE($N$136,$L$83,$N157,$L$84,U$136)</f>
        <v>2.02765541048153</v>
      </c>
      <c r="V157" s="0" t="n">
        <f aca="true">TABLE($N$136,$L$83,$N157,$L$84,V$136)</f>
        <v>2.0421900451984</v>
      </c>
      <c r="W157" s="0" t="n">
        <f aca="true">TABLE($N$136,$L$83,$N157,$L$84,W$136)</f>
        <v>2.05512260791358</v>
      </c>
      <c r="X157" s="0" t="n">
        <f aca="true">TABLE($N$136,$L$83,$N157,$L$84,X$136)</f>
        <v>2.066662305322</v>
      </c>
      <c r="Y157" s="0" t="n">
        <f aca="true">TABLE($N$136,$L$83,$N157,$L$84,Y$136)</f>
        <v>2.0769901260044</v>
      </c>
      <c r="Z157" s="0" t="n">
        <f aca="true">TABLE($N$136,$L$83,$N157,$L$84,Z$136)</f>
        <v>2.08626230204776</v>
      </c>
      <c r="AA157" s="0" t="n">
        <f aca="true">TABLE($N$136,$L$83,$N157,$L$84,AA$136)</f>
        <v>2.09461351636482</v>
      </c>
      <c r="AB157" s="0" t="n">
        <f aca="true">TABLE($N$136,$L$83,$N157,$L$84,AB$136)</f>
        <v>2.10215980161653</v>
      </c>
      <c r="AC157" s="0" t="n">
        <f aca="true">TABLE($N$136,$L$83,$N157,$L$84,AC$136)</f>
        <v>2.10900111592247</v>
      </c>
      <c r="AD157" s="0" t="n">
        <f aca="true">TABLE($N$136,$L$83,$N157,$L$84,AD$136)</f>
        <v>2.1152236035984</v>
      </c>
      <c r="AE157" s="0" t="n">
        <f aca="true">TABLE($N$136,$L$83,$N157,$L$84,AE$136)</f>
        <v>2.12090156183826</v>
      </c>
      <c r="AF157" s="0" t="n">
        <f aca="true">TABLE($N$136,$L$83,$N157,$L$84,AF$136)</f>
        <v>2.12609914038855</v>
      </c>
      <c r="AG157" s="0" t="n">
        <f aca="true">TABLE($N$136,$L$83,$N157,$L$84,AG$136)</f>
        <v>2.13087180335216</v>
      </c>
      <c r="AH157" s="0" t="n">
        <f aca="true">TABLE($N$136,$L$83,$N157,$L$84,AH$136)</f>
        <v>2.13526758193698</v>
      </c>
      <c r="AI157" s="0" t="n">
        <f aca="true">TABLE($N$136,$L$83,$N157,$L$84,AI$136)</f>
        <v>2.13932814528716</v>
      </c>
    </row>
    <row r="158" customFormat="false" ht="12.75" hidden="false" customHeight="false" outlineLevel="0" collapsed="false">
      <c r="L158" s="0" t="n">
        <v>0.982875966684272</v>
      </c>
      <c r="N158" s="0" t="n">
        <v>20.5</v>
      </c>
      <c r="O158" s="0" t="n">
        <f aca="true">TABLE($N$136,$L$83,$N158,$L$84,O$136)</f>
        <v>1.89371303911316</v>
      </c>
      <c r="P158" s="0" t="n">
        <f aca="true">TABLE($N$136,$L$83,$N158,$L$84,P$136)</f>
        <v>1.92766667064951</v>
      </c>
      <c r="Q158" s="0" t="n">
        <f aca="true">TABLE($N$136,$L$83,$N158,$L$84,Q$136)</f>
        <v>1.95788103168769</v>
      </c>
      <c r="R158" s="0" t="n">
        <f aca="true">TABLE($N$136,$L$83,$N158,$L$84,R$136)</f>
        <v>1.9847842054732</v>
      </c>
      <c r="S158" s="0" t="n">
        <f aca="true">TABLE($N$136,$L$83,$N158,$L$84,S$136)</f>
        <v>2.00877159009458</v>
      </c>
      <c r="T158" s="0" t="n">
        <f aca="true">TABLE($N$136,$L$83,$N158,$L$84,T$136)</f>
        <v>2.03020036983362</v>
      </c>
      <c r="U158" s="0" t="n">
        <f aca="true">TABLE($N$136,$L$83,$N158,$L$84,U$136)</f>
        <v>2.04938843695326</v>
      </c>
      <c r="V158" s="0" t="n">
        <f aca="true">TABLE($N$136,$L$83,$N158,$L$84,V$136)</f>
        <v>2.06661583567981</v>
      </c>
      <c r="W158" s="0" t="n">
        <f aca="true">TABLE($N$136,$L$83,$N158,$L$84,W$136)</f>
        <v>2.08212753213298</v>
      </c>
      <c r="X158" s="0" t="n">
        <f aca="true">TABLE($N$136,$L$83,$N158,$L$84,X$136)</f>
        <v>2.09613677693701</v>
      </c>
      <c r="Y158" s="0" t="n">
        <f aca="true">TABLE($N$136,$L$83,$N158,$L$84,Y$136)</f>
        <v>2.1088286211206</v>
      </c>
      <c r="Z158" s="0" t="n">
        <f aca="true">TABLE($N$136,$L$83,$N158,$L$84,Z$136)</f>
        <v>2.1203633321181</v>
      </c>
      <c r="AA158" s="0" t="n">
        <f aca="true">TABLE($N$136,$L$83,$N158,$L$84,AA$136)</f>
        <v>2.13087957378777</v>
      </c>
      <c r="AB158" s="0" t="n">
        <f aca="true">TABLE($N$136,$L$83,$N158,$L$84,AB$136)</f>
        <v>2.14049728696749</v>
      </c>
      <c r="AC158" s="0" t="n">
        <f aca="true">TABLE($N$136,$L$83,$N158,$L$84,AC$136)</f>
        <v>2.14932025106192</v>
      </c>
      <c r="AD158" s="0" t="n">
        <f aca="true">TABLE($N$136,$L$83,$N158,$L$84,AD$136)</f>
        <v>2.15743833279689</v>
      </c>
      <c r="AE158" s="0" t="n">
        <f aca="true">TABLE($N$136,$L$83,$N158,$L$84,AE$136)</f>
        <v>2.16492944229543</v>
      </c>
      <c r="AF158" s="0" t="n">
        <f aca="true">TABLE($N$136,$L$83,$N158,$L$84,AF$136)</f>
        <v>2.17186122338881</v>
      </c>
      <c r="AG158" s="0" t="n">
        <f aca="true">TABLE($N$136,$L$83,$N158,$L$84,AG$136)</f>
        <v>2.17829250740609</v>
      </c>
      <c r="AH158" s="0" t="n">
        <f aca="true">TABLE($N$136,$L$83,$N158,$L$84,AH$136)</f>
        <v>2.18427455940995</v>
      </c>
      <c r="AI158" s="0" t="n">
        <f aca="true">TABLE($N$136,$L$83,$N158,$L$84,AI$136)</f>
        <v>2.1898521441268</v>
      </c>
    </row>
    <row r="159" customFormat="false" ht="12.75" hidden="false" customHeight="false" outlineLevel="0" collapsed="false">
      <c r="L159" s="0" t="n">
        <v>0.987257650535888</v>
      </c>
      <c r="N159" s="0" t="n">
        <v>21</v>
      </c>
      <c r="O159" s="0" t="n">
        <f aca="true">TABLE($N$136,$L$83,$N159,$L$84,O$136)</f>
        <v>1.89465336668964</v>
      </c>
      <c r="P159" s="0" t="n">
        <f aca="true">TABLE($N$136,$L$83,$N159,$L$84,P$136)</f>
        <v>1.93205202317213</v>
      </c>
      <c r="Q159" s="0" t="n">
        <f aca="true">TABLE($N$136,$L$83,$N159,$L$84,Q$136)</f>
        <v>1.96561346592471</v>
      </c>
      <c r="R159" s="0" t="n">
        <f aca="true">TABLE($N$136,$L$83,$N159,$L$84,R$136)</f>
        <v>1.9957575295492</v>
      </c>
      <c r="S159" s="0" t="n">
        <f aca="true">TABLE($N$136,$L$83,$N159,$L$84,S$136)</f>
        <v>2.02287471425328</v>
      </c>
      <c r="T159" s="0" t="n">
        <f aca="true">TABLE($N$136,$L$83,$N159,$L$84,T$136)</f>
        <v>2.04731955010502</v>
      </c>
      <c r="U159" s="0" t="n">
        <f aca="true">TABLE($N$136,$L$83,$N159,$L$84,U$136)</f>
        <v>2.06940884802709</v>
      </c>
      <c r="V159" s="0" t="n">
        <f aca="true">TABLE($N$136,$L$83,$N159,$L$84,V$136)</f>
        <v>2.08942272789623</v>
      </c>
      <c r="W159" s="0" t="n">
        <f aca="true">TABLE($N$136,$L$83,$N159,$L$84,W$136)</f>
        <v>2.10760711807577</v>
      </c>
      <c r="X159" s="0" t="n">
        <f aca="true">TABLE($N$136,$L$83,$N159,$L$84,X$136)</f>
        <v>2.12417692960198</v>
      </c>
      <c r="Y159" s="0" t="n">
        <f aca="true">TABLE($N$136,$L$83,$N159,$L$84,Y$136)</f>
        <v>2.13931943020042</v>
      </c>
      <c r="Z159" s="0" t="n">
        <f aca="true">TABLE($N$136,$L$83,$N159,$L$84,Z$136)</f>
        <v>2.15319754599641</v>
      </c>
      <c r="AA159" s="0" t="n">
        <f aca="true">TABLE($N$136,$L$83,$N159,$L$84,AA$136)</f>
        <v>2.16595294515031</v>
      </c>
      <c r="AB159" s="0" t="n">
        <f aca="true">TABLE($N$136,$L$83,$N159,$L$84,AB$136)</f>
        <v>2.17770883519799</v>
      </c>
      <c r="AC159" s="0" t="n">
        <f aca="true">TABLE($N$136,$L$83,$N159,$L$84,AC$136)</f>
        <v>2.1885724523189</v>
      </c>
      <c r="AD159" s="0" t="n">
        <f aca="true">TABLE($N$136,$L$83,$N159,$L$84,AD$136)</f>
        <v>2.19863724751149</v>
      </c>
      <c r="AE159" s="0" t="n">
        <f aca="true">TABLE($N$136,$L$83,$N159,$L$84,AE$136)</f>
        <v>2.20798478909662</v>
      </c>
      <c r="AF159" s="0" t="n">
        <f aca="true">TABLE($N$136,$L$83,$N159,$L$84,AF$136)</f>
        <v>2.2166864078264</v>
      </c>
      <c r="AG159" s="0" t="n">
        <f aca="true">TABLE($N$136,$L$83,$N159,$L$84,AG$136)</f>
        <v>2.22480461317923</v>
      </c>
      <c r="AH159" s="0" t="n">
        <f aca="true">TABLE($N$136,$L$83,$N159,$L$84,AH$136)</f>
        <v>2.23239430909042</v>
      </c>
      <c r="AI159" s="0" t="n">
        <f aca="true">TABLE($N$136,$L$83,$N159,$L$84,AI$136)</f>
        <v>2.23950383560793</v>
      </c>
    </row>
    <row r="160" customFormat="false" ht="12.75" hidden="false" customHeight="false" outlineLevel="0" collapsed="false">
      <c r="L160" s="0" t="n">
        <v>0.990528956418054</v>
      </c>
      <c r="N160" s="0" t="n">
        <v>21.5</v>
      </c>
      <c r="O160" s="0" t="n">
        <f aca="true">TABLE($N$136,$L$83,$N160,$L$84,O$136)</f>
        <v>1.89285613488082</v>
      </c>
      <c r="P160" s="0" t="n">
        <f aca="true">TABLE($N$136,$L$83,$N160,$L$84,P$136)</f>
        <v>1.93360903565384</v>
      </c>
      <c r="Q160" s="0" t="n">
        <f aca="true">TABLE($N$136,$L$83,$N160,$L$84,Q$136)</f>
        <v>1.97044635487694</v>
      </c>
      <c r="R160" s="0" t="n">
        <f aca="true">TABLE($N$136,$L$83,$N160,$L$84,R$136)</f>
        <v>2.00377461212196</v>
      </c>
      <c r="S160" s="0" t="n">
        <f aca="true">TABLE($N$136,$L$83,$N160,$L$84,S$136)</f>
        <v>2.03397469698392</v>
      </c>
      <c r="T160" s="0" t="n">
        <f aca="true">TABLE($N$136,$L$83,$N160,$L$84,T$136)</f>
        <v>2.06139433931604</v>
      </c>
      <c r="U160" s="0" t="n">
        <f aca="true">TABLE($N$136,$L$83,$N160,$L$84,U$136)</f>
        <v>2.08634578252723</v>
      </c>
      <c r="V160" s="0" t="n">
        <f aca="true">TABLE($N$136,$L$83,$N160,$L$84,V$136)</f>
        <v>2.10910640744338</v>
      </c>
      <c r="W160" s="0" t="n">
        <f aca="true">TABLE($N$136,$L$83,$N160,$L$84,W$136)</f>
        <v>2.12992092302472</v>
      </c>
      <c r="X160" s="0" t="n">
        <f aca="true">TABLE($N$136,$L$83,$N160,$L$84,X$136)</f>
        <v>2.14900428684079</v>
      </c>
      <c r="Y160" s="0" t="n">
        <f aca="true">TABLE($N$136,$L$83,$N160,$L$84,Y$136)</f>
        <v>2.1665448608921</v>
      </c>
      <c r="Z160" s="0" t="n">
        <f aca="true">TABLE($N$136,$L$83,$N160,$L$84,Z$136)</f>
        <v>2.18270752172922</v>
      </c>
      <c r="AA160" s="0" t="n">
        <f aca="true">TABLE($N$136,$L$83,$N160,$L$84,AA$136)</f>
        <v>2.19763657521569</v>
      </c>
      <c r="AB160" s="0" t="n">
        <f aca="true">TABLE($N$136,$L$83,$N160,$L$84,AB$136)</f>
        <v>2.21145840588427</v>
      </c>
      <c r="AC160" s="0" t="n">
        <f aca="true">TABLE($N$136,$L$83,$N160,$L$84,AC$136)</f>
        <v>2.22428383788631</v>
      </c>
      <c r="AD160" s="0" t="n">
        <f aca="true">TABLE($N$136,$L$83,$N160,$L$84,AD$136)</f>
        <v>2.23621021128924</v>
      </c>
      <c r="AE160" s="0" t="n">
        <f aca="true">TABLE($N$136,$L$83,$N160,$L$84,AE$136)</f>
        <v>2.24732319172526</v>
      </c>
      <c r="AF160" s="0" t="n">
        <f aca="true">TABLE($N$136,$L$83,$N160,$L$84,AF$136)</f>
        <v>2.25769833806562</v>
      </c>
      <c r="AG160" s="0" t="n">
        <f aca="true">TABLE($N$136,$L$83,$N160,$L$84,AG$136)</f>
        <v>2.26740245498765</v>
      </c>
      <c r="AH160" s="0" t="n">
        <f aca="true">TABLE($N$136,$L$83,$N160,$L$84,AH$136)</f>
        <v>2.2764947569513</v>
      </c>
      <c r="AI160" s="0" t="n">
        <f aca="true">TABLE($N$136,$L$83,$N160,$L$84,AI$136)</f>
        <v>2.28502786839822</v>
      </c>
    </row>
    <row r="161" customFormat="false" ht="12.75" hidden="false" customHeight="false" outlineLevel="0" collapsed="false">
      <c r="L161" s="0" t="n">
        <v>0.992966412845005</v>
      </c>
      <c r="N161" s="0" t="n">
        <v>22</v>
      </c>
      <c r="O161" s="0" t="n">
        <f aca="true">TABLE($N$136,$L$83,$N161,$L$84,O$136)</f>
        <v>1.88763311879243</v>
      </c>
      <c r="P161" s="0" t="n">
        <f aca="true">TABLE($N$136,$L$83,$N161,$L$84,P$136)</f>
        <v>1.93154074299251</v>
      </c>
      <c r="Q161" s="0" t="n">
        <f aca="true">TABLE($N$136,$L$83,$N161,$L$84,Q$136)</f>
        <v>1.97146781635337</v>
      </c>
      <c r="R161" s="0" t="n">
        <f aca="true">TABLE($N$136,$L$83,$N161,$L$84,R$136)</f>
        <v>2.00780336134391</v>
      </c>
      <c r="S161" s="0" t="n">
        <f aca="true">TABLE($N$136,$L$83,$N161,$L$84,S$136)</f>
        <v>2.04091494542262</v>
      </c>
      <c r="T161" s="0" t="n">
        <f aca="true">TABLE($N$136,$L$83,$N161,$L$84,T$136)</f>
        <v>2.07114040034018</v>
      </c>
      <c r="U161" s="0" t="n">
        <f aca="true">TABLE($N$136,$L$83,$N161,$L$84,U$136)</f>
        <v>2.09878495369119</v>
      </c>
      <c r="V161" s="0" t="n">
        <f aca="true">TABLE($N$136,$L$83,$N161,$L$84,V$136)</f>
        <v>2.1241214181243</v>
      </c>
      <c r="W161" s="0" t="n">
        <f aca="true">TABLE($N$136,$L$83,$N161,$L$84,W$136)</f>
        <v>2.14739200675973</v>
      </c>
      <c r="X161" s="0" t="n">
        <f aca="true">TABLE($N$136,$L$83,$N161,$L$84,X$136)</f>
        <v>2.16881091799421</v>
      </c>
      <c r="Y161" s="0" t="n">
        <f aca="true">TABLE($N$136,$L$83,$N161,$L$84,Y$136)</f>
        <v>2.18856718860669</v>
      </c>
      <c r="Z161" s="0" t="n">
        <f aca="true">TABLE($N$136,$L$83,$N161,$L$84,Z$136)</f>
        <v>2.20682753257077</v>
      </c>
      <c r="AA161" s="0" t="n">
        <f aca="true">TABLE($N$136,$L$83,$N161,$L$84,AA$136)</f>
        <v>2.22373901569291</v>
      </c>
      <c r="AB161" s="0" t="n">
        <f aca="true">TABLE($N$136,$L$83,$N161,$L$84,AB$136)</f>
        <v>2.23943149552614</v>
      </c>
      <c r="AC161" s="0" t="n">
        <f aca="true">TABLE($N$136,$L$83,$N161,$L$84,AC$136)</f>
        <v>2.25401980231509</v>
      </c>
      <c r="AD161" s="0" t="n">
        <f aca="true">TABLE($N$136,$L$83,$N161,$L$84,AD$136)</f>
        <v>2.26760566276942</v>
      </c>
      <c r="AE161" s="0" t="n">
        <f aca="true">TABLE($N$136,$L$83,$N161,$L$84,AE$136)</f>
        <v>2.28027938220918</v>
      </c>
      <c r="AF161" s="0" t="n">
        <f aca="true">TABLE($N$136,$L$83,$N161,$L$84,AF$136)</f>
        <v>2.2921213070344</v>
      </c>
      <c r="AG161" s="0" t="n">
        <f aca="true">TABLE($N$136,$L$83,$N161,$L$84,AG$136)</f>
        <v>2.30320309160546</v>
      </c>
      <c r="AH161" s="0" t="n">
        <f aca="true">TABLE($N$136,$L$83,$N161,$L$84,AH$136)</f>
        <v>2.3135887933611</v>
      </c>
      <c r="AI161" s="0" t="n">
        <f aca="true">TABLE($N$136,$L$83,$N161,$L$84,AI$136)</f>
        <v>2.32333581848416</v>
      </c>
    </row>
    <row r="162" customFormat="false" ht="12.75" hidden="false" customHeight="false" outlineLevel="0" collapsed="false">
      <c r="L162" s="0" t="n">
        <v>0.994779874306442</v>
      </c>
      <c r="N162" s="0" t="n">
        <v>22.5</v>
      </c>
      <c r="O162" s="0" t="n">
        <f aca="true">TABLE($N$136,$L$83,$N162,$L$84,O$136)</f>
        <v>1.87829808399036</v>
      </c>
      <c r="P162" s="0" t="n">
        <f aca="true">TABLE($N$136,$L$83,$N162,$L$84,P$136)</f>
        <v>1.92505127161406</v>
      </c>
      <c r="Q162" s="0" t="n">
        <f aca="true">TABLE($N$136,$L$83,$N162,$L$84,Q$136)</f>
        <v>1.96776766786765</v>
      </c>
      <c r="R162" s="0" t="n">
        <f aca="true">TABLE($N$136,$L$83,$N162,$L$84,R$136)</f>
        <v>2.00681597381522</v>
      </c>
      <c r="S162" s="0" t="n">
        <f aca="true">TABLE($N$136,$L$83,$N162,$L$84,S$136)</f>
        <v>2.04254809605157</v>
      </c>
      <c r="T162" s="0" t="n">
        <f aca="true">TABLE($N$136,$L$83,$N162,$L$84,T$136)</f>
        <v>2.07529018519193</v>
      </c>
      <c r="U162" s="0" t="n">
        <f aca="true">TABLE($N$136,$L$83,$N162,$L$84,U$136)</f>
        <v>2.10533921080893</v>
      </c>
      <c r="V162" s="0" t="n">
        <f aca="true">TABLE($N$136,$L$83,$N162,$L$84,V$136)</f>
        <v>2.13296265467578</v>
      </c>
      <c r="W162" s="0" t="n">
        <f aca="true">TABLE($N$136,$L$83,$N162,$L$84,W$136)</f>
        <v>2.15839986933308</v>
      </c>
      <c r="X162" s="0" t="n">
        <f aca="true">TABLE($N$136,$L$83,$N162,$L$84,X$136)</f>
        <v>2.18186424171975</v>
      </c>
      <c r="Y162" s="0" t="n">
        <f aca="true">TABLE($N$136,$L$83,$N162,$L$84,Y$136)</f>
        <v>2.20354566324757</v>
      </c>
      <c r="Z162" s="0" t="n">
        <f aca="true">TABLE($N$136,$L$83,$N162,$L$84,Z$136)</f>
        <v>2.22361302660253</v>
      </c>
      <c r="AA162" s="0" t="n">
        <f aca="true">TABLE($N$136,$L$83,$N162,$L$84,AA$136)</f>
        <v>2.24221660068936</v>
      </c>
      <c r="AB162" s="0" t="n">
        <f aca="true">TABLE($N$136,$L$83,$N162,$L$84,AB$136)</f>
        <v>2.25949021255727</v>
      </c>
      <c r="AC162" s="0" t="n">
        <f aca="true">TABLE($N$136,$L$83,$N162,$L$84,AC$136)</f>
        <v>2.27555320988255</v>
      </c>
      <c r="AD162" s="0" t="n">
        <f aca="true">TABLE($N$136,$L$83,$N162,$L$84,AD$136)</f>
        <v>2.29051220257818</v>
      </c>
      <c r="AE162" s="0" t="n">
        <f aca="true">TABLE($N$136,$L$83,$N162,$L$84,AE$136)</f>
        <v>2.30446259528722</v>
      </c>
      <c r="AF162" s="0" t="n">
        <f aca="true">TABLE($N$136,$L$83,$N162,$L$84,AF$136)</f>
        <v>2.31748992874607</v>
      </c>
      <c r="AG162" s="0" t="n">
        <f aca="true">TABLE($N$136,$L$83,$N162,$L$84,AG$136)</f>
        <v>2.32967105022064</v>
      </c>
      <c r="AH162" s="0" t="n">
        <f aca="true">TABLE($N$136,$L$83,$N162,$L$84,AH$136)</f>
        <v>2.34107513320455</v>
      </c>
      <c r="AI162" s="0" t="n">
        <f aca="true">TABLE($N$136,$L$83,$N162,$L$84,AI$136)</f>
        <v>2.35176456538575</v>
      </c>
    </row>
    <row r="163" customFormat="false" ht="12.75" hidden="false" customHeight="false" outlineLevel="0" collapsed="false">
      <c r="L163" s="0" t="n">
        <v>0.996127596559329</v>
      </c>
      <c r="N163" s="0" t="n">
        <v>23</v>
      </c>
      <c r="O163" s="0" t="n">
        <f aca="true">TABLE($N$136,$L$83,$N163,$L$84,O$136)</f>
        <v>1.8641892431798</v>
      </c>
      <c r="P163" s="0" t="n">
        <f aca="true">TABLE($N$136,$L$83,$N163,$L$84,P$136)</f>
        <v>1.9133737140616</v>
      </c>
      <c r="Q163" s="0" t="n">
        <f aca="true">TABLE($N$136,$L$83,$N163,$L$84,Q$136)</f>
        <v>1.95847128430102</v>
      </c>
      <c r="R163" s="0" t="n">
        <f aca="true">TABLE($N$136,$L$83,$N163,$L$84,R$136)</f>
        <v>1.99982922795655</v>
      </c>
      <c r="S163" s="0" t="n">
        <f aca="true">TABLE($N$136,$L$83,$N163,$L$84,S$136)</f>
        <v>2.037783071105</v>
      </c>
      <c r="T163" s="0" t="n">
        <f aca="true">TABLE($N$136,$L$83,$N163,$L$84,T$136)</f>
        <v>2.0726469527517</v>
      </c>
      <c r="U163" s="0" t="n">
        <f aca="true">TABLE($N$136,$L$83,$N163,$L$84,U$136)</f>
        <v>2.10470959089812</v>
      </c>
      <c r="V163" s="0" t="n">
        <f aca="true">TABLE($N$136,$L$83,$N163,$L$84,V$136)</f>
        <v>2.13423340433708</v>
      </c>
      <c r="W163" s="0" t="n">
        <f aca="true">TABLE($N$136,$L$83,$N163,$L$84,W$136)</f>
        <v>2.16145533530394</v>
      </c>
      <c r="X163" s="0" t="n">
        <f aca="true">TABLE($N$136,$L$83,$N163,$L$84,X$136)</f>
        <v>2.18658851990407</v>
      </c>
      <c r="Y163" s="0" t="n">
        <f aca="true">TABLE($N$136,$L$83,$N163,$L$84,Y$136)</f>
        <v>2.20982431491832</v>
      </c>
      <c r="Z163" s="0" t="n">
        <f aca="true">TABLE($N$136,$L$83,$N163,$L$84,Z$136)</f>
        <v>2.2313344053996</v>
      </c>
      <c r="AA163" s="0" t="n">
        <f aca="true">TABLE($N$136,$L$83,$N163,$L$84,AA$136)</f>
        <v>2.2512728451258</v>
      </c>
      <c r="AB163" s="0" t="n">
        <f aca="true">TABLE($N$136,$L$83,$N163,$L$84,AB$136)</f>
        <v>2.26977795659114</v>
      </c>
      <c r="AC163" s="0" t="n">
        <f aca="true">TABLE($N$136,$L$83,$N163,$L$84,AC$136)</f>
        <v>2.28697406008237</v>
      </c>
      <c r="AD163" s="0" t="n">
        <f aca="true">TABLE($N$136,$L$83,$N163,$L$84,AD$136)</f>
        <v>2.30297302535049</v>
      </c>
      <c r="AE163" s="0" t="n">
        <f aca="true">TABLE($N$136,$L$83,$N163,$L$84,AE$136)</f>
        <v>2.31787565218792</v>
      </c>
      <c r="AF163" s="0" t="n">
        <f aca="true">TABLE($N$136,$L$83,$N163,$L$84,AF$136)</f>
        <v>2.33177289250345</v>
      </c>
      <c r="AG163" s="0" t="n">
        <f aca="true">TABLE($N$136,$L$83,$N163,$L$84,AG$136)</f>
        <v>2.344746929029</v>
      </c>
      <c r="AH163" s="0" t="n">
        <f aca="true">TABLE($N$136,$L$83,$N163,$L$84,AH$136)</f>
        <v>2.35687212624959</v>
      </c>
      <c r="AI163" s="0" t="n">
        <f aca="true">TABLE($N$136,$L$83,$N163,$L$84,AI$136)</f>
        <v>2.36821586849806</v>
      </c>
    </row>
    <row r="164" customFormat="false" ht="12.75" hidden="false" customHeight="false" outlineLevel="0" collapsed="false">
      <c r="L164" s="0" t="n">
        <v>0.997128370844299</v>
      </c>
      <c r="N164" s="0" t="n">
        <v>23.5</v>
      </c>
      <c r="O164" s="0" t="n">
        <f aca="true">TABLE($N$136,$L$83,$N164,$L$84,O$136)</f>
        <v>1.84469244134829</v>
      </c>
      <c r="P164" s="0" t="n">
        <f aca="true">TABLE($N$136,$L$83,$N164,$L$84,P$136)</f>
        <v>1.89579785301653</v>
      </c>
      <c r="Q164" s="0" t="n">
        <f aca="true">TABLE($N$136,$L$83,$N164,$L$84,Q$136)</f>
        <v>1.94277193214363</v>
      </c>
      <c r="R164" s="0" t="n">
        <f aca="true">TABLE($N$136,$L$83,$N164,$L$84,R$136)</f>
        <v>1.98594133043114</v>
      </c>
      <c r="S164" s="0" t="n">
        <f aca="true">TABLE($N$136,$L$83,$N164,$L$84,S$136)</f>
        <v>2.02562617381196</v>
      </c>
      <c r="T164" s="0" t="n">
        <f aca="true">TABLE($N$136,$L$83,$N164,$L$84,T$136)</f>
        <v>2.06212969593653</v>
      </c>
      <c r="U164" s="0" t="n">
        <f aca="true">TABLE($N$136,$L$83,$N164,$L$84,U$136)</f>
        <v>2.09573352413833</v>
      </c>
      <c r="V164" s="0" t="n">
        <f aca="true">TABLE($N$136,$L$83,$N164,$L$84,V$136)</f>
        <v>2.12669615959973</v>
      </c>
      <c r="W164" s="0" t="n">
        <f aca="true">TABLE($N$136,$L$83,$N164,$L$84,W$136)</f>
        <v>2.15525320593184</v>
      </c>
      <c r="X164" s="0" t="n">
        <f aca="true">TABLE($N$136,$L$83,$N164,$L$84,X$136)</f>
        <v>2.18161850412202</v>
      </c>
      <c r="Y164" s="0" t="n">
        <f aca="true">TABLE($N$136,$L$83,$N164,$L$84,Y$136)</f>
        <v>2.20598568955875</v>
      </c>
      <c r="Z164" s="0" t="n">
        <f aca="true">TABLE($N$136,$L$83,$N164,$L$84,Z$136)</f>
        <v>2.22852989764222</v>
      </c>
      <c r="AA164" s="0" t="n">
        <f aca="true">TABLE($N$136,$L$83,$N164,$L$84,AA$136)</f>
        <v>2.24940946795395</v>
      </c>
      <c r="AB164" s="0" t="n">
        <f aca="true">TABLE($N$136,$L$83,$N164,$L$84,AB$136)</f>
        <v>2.26876756872439</v>
      </c>
      <c r="AC164" s="0" t="n">
        <f aca="true">TABLE($N$136,$L$83,$N164,$L$84,AC$136)</f>
        <v>2.2867337046021</v>
      </c>
      <c r="AD164" s="0" t="n">
        <f aca="true">TABLE($N$136,$L$83,$N164,$L$84,AD$136)</f>
        <v>2.30342509405719</v>
      </c>
      <c r="AE164" s="0" t="n">
        <f aca="true">TABLE($N$136,$L$83,$N164,$L$84,AE$136)</f>
        <v>2.31894791558147</v>
      </c>
      <c r="AF164" s="0" t="n">
        <f aca="true">TABLE($N$136,$L$83,$N164,$L$84,AF$136)</f>
        <v>2.33339842856975</v>
      </c>
      <c r="AG164" s="0" t="n">
        <f aca="true">TABLE($N$136,$L$83,$N164,$L$84,AG$136)</f>
        <v>2.34686397797238</v>
      </c>
      <c r="AH164" s="0" t="n">
        <f aca="true">TABLE($N$136,$L$83,$N164,$L$84,AH$136)</f>
        <v>2.35942389302224</v>
      </c>
      <c r="AI164" s="0" t="n">
        <f aca="true">TABLE($N$136,$L$83,$N164,$L$84,AI$136)</f>
        <v>2.37115029045539</v>
      </c>
    </row>
    <row r="165" customFormat="false" ht="12.75" hidden="false" customHeight="false" outlineLevel="0" collapsed="false">
      <c r="L165" s="0" t="n">
        <v>0.997871060284036</v>
      </c>
      <c r="N165" s="0" t="n">
        <v>24</v>
      </c>
      <c r="O165" s="0" t="n">
        <f aca="true">TABLE($N$136,$L$83,$N165,$L$84,O$136)</f>
        <v>1.81926493307792</v>
      </c>
      <c r="P165" s="0" t="n">
        <f aca="true">TABLE($N$136,$L$83,$N165,$L$84,P$136)</f>
        <v>1.87169754536136</v>
      </c>
      <c r="Q165" s="0" t="n">
        <f aca="true">TABLE($N$136,$L$83,$N165,$L$84,Q$136)</f>
        <v>1.91996137618697</v>
      </c>
      <c r="R165" s="0" t="n">
        <f aca="true">TABLE($N$136,$L$83,$N165,$L$84,R$136)</f>
        <v>1.96436516200027</v>
      </c>
      <c r="S165" s="0" t="n">
        <f aca="true">TABLE($N$136,$L$83,$N165,$L$84,S$136)</f>
        <v>2.00521621338941</v>
      </c>
      <c r="T165" s="0" t="n">
        <f aca="true">TABLE($N$136,$L$83,$N165,$L$84,T$136)</f>
        <v>2.04280923708985</v>
      </c>
      <c r="U165" s="0" t="n">
        <f aca="true">TABLE($N$136,$L$83,$N165,$L$84,U$136)</f>
        <v>2.07742087169729</v>
      </c>
      <c r="V165" s="0" t="n">
        <f aca="true">TABLE($N$136,$L$83,$N165,$L$84,V$136)</f>
        <v>2.10930747988914</v>
      </c>
      <c r="W165" s="0" t="n">
        <f aca="true">TABLE($N$136,$L$83,$N165,$L$84,W$136)</f>
        <v>2.1387047613107</v>
      </c>
      <c r="X165" s="0" t="n">
        <f aca="true">TABLE($N$136,$L$83,$N165,$L$84,X$136)</f>
        <v>2.16582835157271</v>
      </c>
      <c r="Y165" s="0" t="n">
        <f aca="true">TABLE($N$136,$L$83,$N165,$L$84,Y$136)</f>
        <v>2.19087492508335</v>
      </c>
      <c r="Z165" s="0" t="n">
        <f aca="true">TABLE($N$136,$L$83,$N165,$L$84,Z$136)</f>
        <v>2.21402352520633</v>
      </c>
      <c r="AA165" s="0" t="n">
        <f aca="true">TABLE($N$136,$L$83,$N165,$L$84,AA$136)</f>
        <v>2.2354369652019</v>
      </c>
      <c r="AB165" s="0" t="n">
        <f aca="true">TABLE($N$136,$L$83,$N165,$L$84,AB$136)</f>
        <v>2.2552632132451</v>
      </c>
      <c r="AC165" s="0" t="n">
        <f aca="true">TABLE($N$136,$L$83,$N165,$L$84,AC$136)</f>
        <v>2.27363671539073</v>
      </c>
      <c r="AD165" s="0" t="n">
        <f aca="true">TABLE($N$136,$L$83,$N165,$L$84,AD$136)</f>
        <v>2.29067963384245</v>
      </c>
      <c r="AE165" s="0" t="n">
        <f aca="true">TABLE($N$136,$L$83,$N165,$L$84,AE$136)</f>
        <v>2.30650299138327</v>
      </c>
      <c r="AF165" s="0" t="n">
        <f aca="true">TABLE($N$136,$L$83,$N165,$L$84,AF$136)</f>
        <v>2.32120772047952</v>
      </c>
      <c r="AG165" s="0" t="n">
        <f aca="true">TABLE($N$136,$L$83,$N165,$L$84,AG$136)</f>
        <v>2.33488561980037</v>
      </c>
      <c r="AH165" s="0" t="n">
        <f aca="true">TABLE($N$136,$L$83,$N165,$L$84,AH$136)</f>
        <v>2.34762022312053</v>
      </c>
      <c r="AI165" s="0" t="n">
        <f aca="true">TABLE($N$136,$L$83,$N165,$L$84,AI$136)</f>
        <v>2.35948758662697</v>
      </c>
    </row>
    <row r="166" customFormat="false" ht="12.75" hidden="false" customHeight="false" outlineLevel="0" collapsed="false">
      <c r="L166" s="0" t="n">
        <v>0.998421971939596</v>
      </c>
      <c r="N166" s="0" t="n">
        <v>24.5</v>
      </c>
      <c r="O166" s="0" t="n">
        <f aca="true">TABLE($N$136,$L$83,$N166,$L$84,O$136)</f>
        <v>1.78746027115761</v>
      </c>
      <c r="P166" s="0" t="n">
        <f aca="true">TABLE($N$136,$L$83,$N166,$L$84,P$136)</f>
        <v>1.84055854032475</v>
      </c>
      <c r="Q166" s="0" t="n">
        <f aca="true">TABLE($N$136,$L$83,$N166,$L$84,Q$136)</f>
        <v>1.8894599059457</v>
      </c>
      <c r="R166" s="0" t="n">
        <f aca="true">TABLE($N$136,$L$83,$N166,$L$84,R$136)</f>
        <v>1.93445959175628</v>
      </c>
      <c r="S166" s="0" t="n">
        <f aca="true">TABLE($N$136,$L$83,$N166,$L$84,S$136)</f>
        <v>1.97585602847719</v>
      </c>
      <c r="T166" s="0" t="n">
        <f aca="true">TABLE($N$136,$L$83,$N166,$L$84,T$136)</f>
        <v>2.01393876651871</v>
      </c>
      <c r="U166" s="0" t="n">
        <f aca="true">TABLE($N$136,$L$83,$N166,$L$84,U$136)</f>
        <v>2.04898221049982</v>
      </c>
      <c r="V166" s="0" t="n">
        <f aca="true">TABLE($N$136,$L$83,$N166,$L$84,V$136)</f>
        <v>2.08124271562809</v>
      </c>
      <c r="W166" s="0" t="n">
        <f aca="true">TABLE($N$136,$L$83,$N166,$L$84,W$136)</f>
        <v>2.11095761046266</v>
      </c>
      <c r="X166" s="0" t="n">
        <f aca="true">TABLE($N$136,$L$83,$N166,$L$84,X$136)</f>
        <v>2.13834530828082</v>
      </c>
      <c r="Y166" s="0" t="n">
        <f aca="true">TABLE($N$136,$L$83,$N166,$L$84,Y$136)</f>
        <v>2.16360601720102</v>
      </c>
      <c r="Z166" s="0" t="n">
        <f aca="true">TABLE($N$136,$L$83,$N166,$L$84,Z$136)</f>
        <v>2.18692276194844</v>
      </c>
      <c r="AA166" s="0" t="n">
        <f aca="true">TABLE($N$136,$L$83,$N166,$L$84,AA$136)</f>
        <v>2.20846254871534</v>
      </c>
      <c r="AB166" s="0" t="n">
        <f aca="true">TABLE($N$136,$L$83,$N166,$L$84,AB$136)</f>
        <v>2.22837757432867</v>
      </c>
      <c r="AC166" s="0" t="n">
        <f aca="true">TABLE($N$136,$L$83,$N166,$L$84,AC$136)</f>
        <v>2.24680642230485</v>
      </c>
      <c r="AD166" s="0" t="n">
        <f aca="true">TABLE($N$136,$L$83,$N166,$L$84,AD$136)</f>
        <v>2.26387521312447</v>
      </c>
      <c r="AE166" s="0" t="n">
        <f aca="true">TABLE($N$136,$L$83,$N166,$L$84,AE$136)</f>
        <v>2.27969869100646</v>
      </c>
      <c r="AF166" s="0" t="n">
        <f aca="true">TABLE($N$136,$L$83,$N166,$L$84,AF$136)</f>
        <v>2.29438123855886</v>
      </c>
      <c r="AG166" s="0" t="n">
        <f aca="true">TABLE($N$136,$L$83,$N166,$L$84,AG$136)</f>
        <v>2.30801781624554</v>
      </c>
      <c r="AH166" s="0" t="n">
        <f aca="true">TABLE($N$136,$L$83,$N166,$L$84,AH$136)</f>
        <v>2.32069482700365</v>
      </c>
      <c r="AI166" s="0" t="n">
        <f aca="true">TABLE($N$136,$L$83,$N166,$L$84,AI$136)</f>
        <v>2.33249090839234</v>
      </c>
    </row>
    <row r="167" customFormat="false" ht="12.75" hidden="false" customHeight="false" outlineLevel="0" collapsed="false">
      <c r="L167" s="0" t="n">
        <v>0.998830489734944</v>
      </c>
      <c r="N167" s="0" t="n">
        <v>25</v>
      </c>
      <c r="O167" s="0" t="n">
        <f aca="true">TABLE($N$136,$L$83,$N167,$L$84,O$136)</f>
        <v>1.7489555252496</v>
      </c>
      <c r="P167" s="0" t="n">
        <f aca="true">TABLE($N$136,$L$83,$N167,$L$84,P$136)</f>
        <v>1.80200849190572</v>
      </c>
      <c r="Q167" s="0" t="n">
        <f aca="true">TABLE($N$136,$L$83,$N167,$L$84,Q$136)</f>
        <v>1.85084825487853</v>
      </c>
      <c r="R167" s="0" t="n">
        <f aca="true">TABLE($N$136,$L$83,$N167,$L$84,R$136)</f>
        <v>1.89576224014496</v>
      </c>
      <c r="S167" s="0" t="n">
        <f aca="true">TABLE($N$136,$L$83,$N167,$L$84,S$136)</f>
        <v>1.93704491052769</v>
      </c>
      <c r="T167" s="0" t="n">
        <f aca="true">TABLE($N$136,$L$83,$N167,$L$84,T$136)</f>
        <v>1.97498467575292</v>
      </c>
      <c r="U167" s="0" t="n">
        <f aca="true">TABLE($N$136,$L$83,$N167,$L$84,U$136)</f>
        <v>2.00985680655318</v>
      </c>
      <c r="V167" s="0" t="n">
        <f aca="true">TABLE($N$136,$L$83,$N167,$L$84,V$136)</f>
        <v>2.04191987312229</v>
      </c>
      <c r="W167" s="0" t="n">
        <f aca="true">TABLE($N$136,$L$83,$N167,$L$84,W$136)</f>
        <v>2.07141425387478</v>
      </c>
      <c r="X167" s="0" t="n">
        <f aca="true">TABLE($N$136,$L$83,$N167,$L$84,X$136)</f>
        <v>2.09856185678673</v>
      </c>
      <c r="Y167" s="0" t="n">
        <f aca="true">TABLE($N$136,$L$83,$N167,$L$84,Y$136)</f>
        <v>2.12356654290515</v>
      </c>
      <c r="Z167" s="0" t="n">
        <f aca="true">TABLE($N$136,$L$83,$N167,$L$84,Z$136)</f>
        <v>2.14661494512383</v>
      </c>
      <c r="AA167" s="0" t="n">
        <f aca="true">TABLE($N$136,$L$83,$N167,$L$84,AA$136)</f>
        <v>2.16787749576512</v>
      </c>
      <c r="AB167" s="0" t="n">
        <f aca="true">TABLE($N$136,$L$83,$N167,$L$84,AB$136)</f>
        <v>2.18750954873755</v>
      </c>
      <c r="AC167" s="0" t="n">
        <f aca="true">TABLE($N$136,$L$83,$N167,$L$84,AC$136)</f>
        <v>2.20565252604287</v>
      </c>
      <c r="AD167" s="0" t="n">
        <f aca="true">TABLE($N$136,$L$83,$N167,$L$84,AD$136)</f>
        <v>2.22243504567669</v>
      </c>
      <c r="AE167" s="0" t="n">
        <f aca="true">TABLE($N$136,$L$83,$N167,$L$84,AE$136)</f>
        <v>2.23797400515355</v>
      </c>
      <c r="AF167" s="0" t="n">
        <f aca="true">TABLE($N$136,$L$83,$N167,$L$84,AF$136)</f>
        <v>2.25237560588438</v>
      </c>
      <c r="AG167" s="0" t="n">
        <f aca="true">TABLE($N$136,$L$83,$N167,$L$84,AG$136)</f>
        <v>2.2657363107483</v>
      </c>
      <c r="AH167" s="0" t="n">
        <f aca="true">TABLE($N$136,$L$83,$N167,$L$84,AH$136)</f>
        <v>2.2781437318293</v>
      </c>
      <c r="AI167" s="0" t="n">
        <f aca="true">TABLE($N$136,$L$83,$N167,$L$84,AI$136)</f>
        <v>2.2896774482907</v>
      </c>
    </row>
    <row r="168" customFormat="false" ht="12.75" hidden="false" customHeight="false" outlineLevel="0" collapsed="false">
      <c r="L168" s="0" t="n">
        <v>0.999133342788921</v>
      </c>
    </row>
    <row r="169" customFormat="false" ht="12.75" hidden="false" customHeight="false" outlineLevel="0" collapsed="false">
      <c r="L169" s="0" t="n">
        <v>0.999357820299414</v>
      </c>
    </row>
    <row r="170" customFormat="false" ht="12.75" hidden="false" customHeight="false" outlineLevel="0" collapsed="false">
      <c r="L170" s="0" t="n">
        <v>0.999524182381161</v>
      </c>
    </row>
    <row r="171" customFormat="false" ht="12.75" hidden="false" customHeight="false" outlineLevel="0" collapsed="false">
      <c r="L171" s="0" t="n">
        <v>0.999647462162129</v>
      </c>
    </row>
    <row r="172" customFormat="false" ht="12.75" hidden="false" customHeight="false" outlineLevel="0" collapsed="false">
      <c r="L172" s="0" t="n">
        <v>0.999738809680904</v>
      </c>
    </row>
    <row r="173" customFormat="false" ht="12.75" hidden="false" customHeight="false" outlineLevel="0" collapsed="false">
      <c r="L173" s="0" t="n">
        <v>0.999806492352899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/>
  <cols>
    <col collapsed="false" hidden="false" max="1025" min="1" style="0" width="10.7091836734694"/>
  </cols>
  <sheetData>
    <row r="1" customFormat="false" ht="12.75" hidden="false" customHeight="false" outlineLevel="0" collapsed="false">
      <c r="A1" s="0" t="s">
        <v>28</v>
      </c>
    </row>
    <row r="2" customFormat="false" ht="12.75" hidden="false" customHeight="false" outlineLevel="0" collapsed="false">
      <c r="A2" s="0" t="n">
        <v>1982</v>
      </c>
      <c r="B2" s="0" t="n">
        <v>1</v>
      </c>
      <c r="C2" s="0" t="n">
        <v>1</v>
      </c>
      <c r="D2" s="0" t="n">
        <v>18563</v>
      </c>
      <c r="E2" s="0" t="n">
        <v>0.01</v>
      </c>
      <c r="F2" s="0" t="n">
        <v>1982</v>
      </c>
      <c r="G2" s="0" t="n">
        <f aca="false">D2+D38</f>
        <v>18847</v>
      </c>
      <c r="H2" s="0" t="n">
        <v>1982</v>
      </c>
      <c r="I2" s="0" t="n">
        <f aca="false">0.5*G2</f>
        <v>9423.5</v>
      </c>
    </row>
    <row r="3" customFormat="false" ht="12.75" hidden="false" customHeight="false" outlineLevel="0" collapsed="false">
      <c r="A3" s="0" t="n">
        <v>1983</v>
      </c>
      <c r="B3" s="0" t="n">
        <v>1</v>
      </c>
      <c r="C3" s="0" t="n">
        <v>1</v>
      </c>
      <c r="D3" s="0" t="n">
        <v>25930</v>
      </c>
      <c r="E3" s="0" t="n">
        <v>0.01</v>
      </c>
      <c r="F3" s="0" t="n">
        <v>1983</v>
      </c>
      <c r="G3" s="0" t="n">
        <f aca="false">D3+D39</f>
        <v>26291</v>
      </c>
      <c r="H3" s="0" t="n">
        <v>1983</v>
      </c>
      <c r="I3" s="0" t="n">
        <f aca="false">0.5*G3</f>
        <v>13145.5</v>
      </c>
    </row>
    <row r="4" customFormat="false" ht="12.75" hidden="false" customHeight="false" outlineLevel="0" collapsed="false">
      <c r="A4" s="0" t="n">
        <v>1984</v>
      </c>
      <c r="B4" s="0" t="n">
        <v>1</v>
      </c>
      <c r="C4" s="0" t="n">
        <v>1</v>
      </c>
      <c r="D4" s="0" t="n">
        <v>25535</v>
      </c>
      <c r="E4" s="0" t="n">
        <v>0.01</v>
      </c>
      <c r="F4" s="0" t="n">
        <v>1984</v>
      </c>
      <c r="G4" s="0" t="n">
        <f aca="false">D4+D40</f>
        <v>25934</v>
      </c>
      <c r="H4" s="0" t="n">
        <v>1984</v>
      </c>
      <c r="I4" s="0" t="n">
        <f aca="false">0.5*G4</f>
        <v>12967</v>
      </c>
    </row>
    <row r="5" customFormat="false" ht="12.75" hidden="false" customHeight="false" outlineLevel="0" collapsed="false">
      <c r="A5" s="0" t="n">
        <v>1985</v>
      </c>
      <c r="B5" s="0" t="n">
        <v>1</v>
      </c>
      <c r="C5" s="0" t="n">
        <v>1</v>
      </c>
      <c r="D5" s="0" t="n">
        <v>20269</v>
      </c>
      <c r="E5" s="0" t="n">
        <v>0.01</v>
      </c>
      <c r="F5" s="0" t="n">
        <v>1985</v>
      </c>
      <c r="G5" s="0" t="n">
        <f aca="false">D5+D41</f>
        <v>20357</v>
      </c>
      <c r="H5" s="0" t="n">
        <v>1985</v>
      </c>
      <c r="I5" s="0" t="n">
        <f aca="false">0.5*G5</f>
        <v>10178.5</v>
      </c>
    </row>
    <row r="6" customFormat="false" ht="12.75" hidden="false" customHeight="false" outlineLevel="0" collapsed="false">
      <c r="A6" s="0" t="n">
        <v>1986</v>
      </c>
      <c r="B6" s="0" t="n">
        <v>1</v>
      </c>
      <c r="C6" s="0" t="n">
        <v>1</v>
      </c>
      <c r="D6" s="0" t="n">
        <v>20186</v>
      </c>
      <c r="E6" s="0" t="n">
        <v>0.01</v>
      </c>
      <c r="F6" s="0" t="n">
        <v>1986</v>
      </c>
      <c r="G6" s="0" t="n">
        <f aca="false">D6+D42</f>
        <v>20742</v>
      </c>
      <c r="H6" s="0" t="n">
        <v>1986</v>
      </c>
      <c r="I6" s="0" t="n">
        <f aca="false">0.5*G6</f>
        <v>10371</v>
      </c>
    </row>
    <row r="7" customFormat="false" ht="12.75" hidden="false" customHeight="false" outlineLevel="0" collapsed="false">
      <c r="A7" s="0" t="n">
        <v>1987</v>
      </c>
      <c r="B7" s="0" t="n">
        <v>1</v>
      </c>
      <c r="C7" s="0" t="n">
        <v>1</v>
      </c>
      <c r="D7" s="0" t="n">
        <v>17721</v>
      </c>
      <c r="E7" s="0" t="n">
        <v>0.01</v>
      </c>
      <c r="F7" s="0" t="n">
        <v>1987</v>
      </c>
      <c r="G7" s="0" t="n">
        <f aca="false">D7+D43</f>
        <v>18222</v>
      </c>
      <c r="H7" s="0" t="n">
        <v>1987</v>
      </c>
      <c r="I7" s="0" t="n">
        <f aca="false">0.5*G7</f>
        <v>9111</v>
      </c>
    </row>
    <row r="8" customFormat="false" ht="12.75" hidden="false" customHeight="false" outlineLevel="0" collapsed="false">
      <c r="A8" s="0" t="n">
        <v>1988</v>
      </c>
      <c r="B8" s="0" t="n">
        <v>1</v>
      </c>
      <c r="C8" s="0" t="n">
        <v>1</v>
      </c>
      <c r="D8" s="0" t="n">
        <v>21236</v>
      </c>
      <c r="E8" s="0" t="n">
        <v>0.01</v>
      </c>
      <c r="F8" s="0" t="n">
        <v>1988</v>
      </c>
      <c r="G8" s="0" t="n">
        <f aca="false">D8+D44</f>
        <v>21563</v>
      </c>
      <c r="H8" s="0" t="n">
        <v>1988</v>
      </c>
      <c r="I8" s="0" t="n">
        <f aca="false">0.5*G8</f>
        <v>10781.5</v>
      </c>
    </row>
    <row r="9" customFormat="false" ht="12.75" hidden="false" customHeight="false" outlineLevel="0" collapsed="false">
      <c r="A9" s="0" t="n">
        <v>1989</v>
      </c>
      <c r="B9" s="0" t="n">
        <v>1</v>
      </c>
      <c r="C9" s="0" t="n">
        <v>1</v>
      </c>
      <c r="D9" s="0" t="n">
        <v>9542</v>
      </c>
      <c r="E9" s="0" t="n">
        <v>0.01</v>
      </c>
      <c r="F9" s="0" t="n">
        <v>1989</v>
      </c>
      <c r="G9" s="0" t="n">
        <f aca="false">D9+D45</f>
        <v>10041</v>
      </c>
      <c r="H9" s="0" t="n">
        <v>1989</v>
      </c>
      <c r="I9" s="0" t="n">
        <f aca="false">0.5*G9</f>
        <v>5020.5</v>
      </c>
    </row>
    <row r="10" customFormat="false" ht="12.75" hidden="false" customHeight="false" outlineLevel="0" collapsed="false">
      <c r="A10" s="0" t="n">
        <v>1990</v>
      </c>
      <c r="B10" s="0" t="n">
        <v>1</v>
      </c>
      <c r="C10" s="0" t="n">
        <v>1</v>
      </c>
      <c r="D10" s="0" t="n">
        <v>6498</v>
      </c>
      <c r="E10" s="0" t="n">
        <v>0.01</v>
      </c>
      <c r="F10" s="0" t="n">
        <v>1990</v>
      </c>
      <c r="G10" s="0" t="n">
        <f aca="false">D10+D46</f>
        <v>7621</v>
      </c>
      <c r="H10" s="0" t="n">
        <v>1990</v>
      </c>
      <c r="I10" s="0" t="n">
        <f aca="false">0.5*G10</f>
        <v>3810.5</v>
      </c>
    </row>
    <row r="11" customFormat="false" ht="12.75" hidden="false" customHeight="false" outlineLevel="0" collapsed="false">
      <c r="A11" s="0" t="n">
        <v>1991</v>
      </c>
      <c r="B11" s="0" t="n">
        <v>1</v>
      </c>
      <c r="C11" s="0" t="n">
        <v>1</v>
      </c>
      <c r="D11" s="0" t="n">
        <v>9790</v>
      </c>
      <c r="E11" s="0" t="n">
        <v>0.01</v>
      </c>
      <c r="F11" s="0" t="n">
        <v>1991</v>
      </c>
      <c r="G11" s="0" t="n">
        <f aca="false">D11+D47</f>
        <v>10420</v>
      </c>
      <c r="H11" s="0" t="n">
        <v>1991</v>
      </c>
      <c r="I11" s="0" t="n">
        <f aca="false">0.5*G11</f>
        <v>5210</v>
      </c>
    </row>
    <row r="12" customFormat="false" ht="12.75" hidden="false" customHeight="false" outlineLevel="0" collapsed="false">
      <c r="A12" s="0" t="n">
        <v>1992</v>
      </c>
      <c r="B12" s="0" t="n">
        <v>1</v>
      </c>
      <c r="C12" s="0" t="n">
        <v>1</v>
      </c>
      <c r="D12" s="0" t="n">
        <v>10731</v>
      </c>
      <c r="E12" s="0" t="n">
        <v>0.01</v>
      </c>
      <c r="F12" s="0" t="n">
        <v>1992</v>
      </c>
      <c r="G12" s="0" t="n">
        <f aca="false">D12+D48</f>
        <v>13215</v>
      </c>
      <c r="H12" s="0" t="n">
        <v>1992</v>
      </c>
      <c r="I12" s="0" t="n">
        <f aca="false">0.5*G12</f>
        <v>6607.5</v>
      </c>
    </row>
    <row r="13" customFormat="false" ht="12.75" hidden="false" customHeight="false" outlineLevel="0" collapsed="false">
      <c r="A13" s="0" t="n">
        <v>1993</v>
      </c>
      <c r="B13" s="0" t="n">
        <v>1</v>
      </c>
      <c r="C13" s="0" t="n">
        <v>1</v>
      </c>
      <c r="D13" s="0" t="n">
        <v>9671</v>
      </c>
      <c r="E13" s="0" t="n">
        <v>0.01</v>
      </c>
      <c r="F13" s="0" t="n">
        <v>1993</v>
      </c>
      <c r="G13" s="0" t="n">
        <f aca="false">D13+D49</f>
        <v>11246</v>
      </c>
      <c r="H13" s="0" t="n">
        <v>1993</v>
      </c>
      <c r="I13" s="0" t="n">
        <f aca="false">0.5*G13</f>
        <v>5623</v>
      </c>
    </row>
    <row r="14" customFormat="false" ht="12.75" hidden="false" customHeight="false" outlineLevel="0" collapsed="false">
      <c r="A14" s="0" t="n">
        <v>1994</v>
      </c>
      <c r="B14" s="0" t="n">
        <v>1</v>
      </c>
      <c r="C14" s="0" t="n">
        <v>1</v>
      </c>
      <c r="D14" s="0" t="n">
        <v>10766</v>
      </c>
      <c r="E14" s="0" t="n">
        <v>0.01</v>
      </c>
      <c r="F14" s="0" t="n">
        <v>1994</v>
      </c>
      <c r="G14" s="0" t="n">
        <f aca="false">D14+D50</f>
        <v>12961</v>
      </c>
      <c r="H14" s="0" t="n">
        <v>1994</v>
      </c>
      <c r="I14" s="0" t="n">
        <f aca="false">0.5*G14</f>
        <v>6480.5</v>
      </c>
    </row>
    <row r="15" customFormat="false" ht="12.75" hidden="false" customHeight="false" outlineLevel="0" collapsed="false">
      <c r="A15" s="0" t="n">
        <v>1995</v>
      </c>
      <c r="B15" s="0" t="n">
        <v>1</v>
      </c>
      <c r="C15" s="0" t="n">
        <v>1</v>
      </c>
      <c r="D15" s="0" t="n">
        <v>9405</v>
      </c>
      <c r="E15" s="0" t="n">
        <v>0.01</v>
      </c>
      <c r="F15" s="0" t="n">
        <v>1995</v>
      </c>
      <c r="G15" s="0" t="n">
        <f aca="false">D15+D51</f>
        <v>10950</v>
      </c>
      <c r="H15" s="0" t="n">
        <v>1995</v>
      </c>
      <c r="I15" s="0" t="n">
        <f aca="false">0.5*G15</f>
        <v>5475</v>
      </c>
    </row>
    <row r="16" customFormat="false" ht="12.75" hidden="false" customHeight="false" outlineLevel="0" collapsed="false">
      <c r="A16" s="0" t="n">
        <v>1996</v>
      </c>
      <c r="B16" s="0" t="n">
        <v>1</v>
      </c>
      <c r="C16" s="0" t="n">
        <v>1</v>
      </c>
      <c r="D16" s="0" t="n">
        <v>10259</v>
      </c>
      <c r="E16" s="0" t="n">
        <v>0.01</v>
      </c>
      <c r="F16" s="0" t="n">
        <v>1996</v>
      </c>
      <c r="G16" s="0" t="n">
        <f aca="false">D16+D52</f>
        <v>12351</v>
      </c>
      <c r="H16" s="0" t="n">
        <v>1996</v>
      </c>
      <c r="I16" s="0" t="n">
        <f aca="false">0.5*G16</f>
        <v>6175.5</v>
      </c>
    </row>
    <row r="17" customFormat="false" ht="12.75" hidden="false" customHeight="false" outlineLevel="0" collapsed="false">
      <c r="A17" s="0" t="n">
        <v>1997</v>
      </c>
      <c r="B17" s="0" t="n">
        <v>1</v>
      </c>
      <c r="C17" s="0" t="n">
        <v>1</v>
      </c>
      <c r="D17" s="0" t="n">
        <v>9308</v>
      </c>
      <c r="E17" s="0" t="n">
        <v>0.01</v>
      </c>
      <c r="F17" s="0" t="n">
        <v>1997</v>
      </c>
      <c r="G17" s="0" t="n">
        <f aca="false">D17+D53</f>
        <v>10648</v>
      </c>
      <c r="H17" s="0" t="n">
        <v>1997</v>
      </c>
      <c r="I17" s="0" t="n">
        <f aca="false">0.5*G17</f>
        <v>5324</v>
      </c>
    </row>
    <row r="18" customFormat="false" ht="12.75" hidden="false" customHeight="false" outlineLevel="0" collapsed="false">
      <c r="A18" s="0" t="n">
        <v>1998</v>
      </c>
      <c r="B18" s="0" t="n">
        <v>1</v>
      </c>
      <c r="C18" s="0" t="n">
        <v>1</v>
      </c>
      <c r="D18" s="0" t="n">
        <v>10664</v>
      </c>
      <c r="E18" s="0" t="n">
        <v>0.01</v>
      </c>
      <c r="F18" s="0" t="n">
        <v>1998</v>
      </c>
      <c r="G18" s="0" t="n">
        <f aca="false">D18+D54</f>
        <v>12003</v>
      </c>
      <c r="H18" s="0" t="n">
        <v>1998</v>
      </c>
      <c r="I18" s="0" t="n">
        <f aca="false">0.5*G18</f>
        <v>6001.5</v>
      </c>
    </row>
    <row r="19" customFormat="false" ht="12.75" hidden="false" customHeight="false" outlineLevel="0" collapsed="false">
      <c r="A19" s="0" t="n">
        <v>1999</v>
      </c>
      <c r="B19" s="0" t="n">
        <v>1</v>
      </c>
      <c r="C19" s="0" t="n">
        <v>1</v>
      </c>
      <c r="D19" s="0" t="n">
        <v>8567</v>
      </c>
      <c r="E19" s="0" t="n">
        <v>0.01</v>
      </c>
      <c r="F19" s="0" t="n">
        <v>1999</v>
      </c>
      <c r="G19" s="0" t="n">
        <f aca="false">D19+D55</f>
        <v>10910</v>
      </c>
      <c r="H19" s="0" t="n">
        <v>1999</v>
      </c>
      <c r="I19" s="0" t="n">
        <f aca="false">0.5*G19</f>
        <v>5455</v>
      </c>
    </row>
    <row r="20" customFormat="false" ht="12.75" hidden="false" customHeight="false" outlineLevel="0" collapsed="false">
      <c r="A20" s="0" t="n">
        <v>2000</v>
      </c>
      <c r="B20" s="0" t="n">
        <v>1</v>
      </c>
      <c r="C20" s="0" t="n">
        <v>1</v>
      </c>
      <c r="D20" s="0" t="n">
        <v>12461</v>
      </c>
      <c r="E20" s="0" t="n">
        <v>0.01</v>
      </c>
      <c r="F20" s="0" t="n">
        <v>2000</v>
      </c>
      <c r="G20" s="0" t="n">
        <f aca="false">D20+D56</f>
        <v>14993</v>
      </c>
      <c r="H20" s="0" t="n">
        <v>2000</v>
      </c>
      <c r="I20" s="0" t="n">
        <f aca="false">0.5*G20</f>
        <v>7496.5</v>
      </c>
    </row>
    <row r="21" customFormat="false" ht="12.75" hidden="false" customHeight="false" outlineLevel="0" collapsed="false">
      <c r="A21" s="0" t="n">
        <v>2001</v>
      </c>
      <c r="B21" s="0" t="n">
        <v>1</v>
      </c>
      <c r="C21" s="0" t="n">
        <v>1</v>
      </c>
      <c r="D21" s="0" t="n">
        <v>10182</v>
      </c>
      <c r="E21" s="0" t="n">
        <v>0.01</v>
      </c>
      <c r="F21" s="0" t="n">
        <v>2001</v>
      </c>
      <c r="G21" s="0" t="n">
        <f aca="false">D21+D57</f>
        <v>11812</v>
      </c>
      <c r="H21" s="0" t="n">
        <v>2001</v>
      </c>
      <c r="I21" s="0" t="n">
        <f aca="false">0.5*G21</f>
        <v>5906</v>
      </c>
    </row>
    <row r="22" customFormat="false" ht="12.75" hidden="false" customHeight="false" outlineLevel="0" collapsed="false">
      <c r="A22" s="0" t="n">
        <v>2002</v>
      </c>
      <c r="B22" s="0" t="n">
        <v>1</v>
      </c>
      <c r="C22" s="0" t="n">
        <v>1</v>
      </c>
      <c r="D22" s="0" t="n">
        <v>10160</v>
      </c>
      <c r="E22" s="0" t="n">
        <v>0.01</v>
      </c>
      <c r="F22" s="0" t="n">
        <v>2002</v>
      </c>
      <c r="G22" s="0" t="n">
        <f aca="false">D22+D58</f>
        <v>11828</v>
      </c>
      <c r="H22" s="0" t="n">
        <v>2002</v>
      </c>
      <c r="I22" s="0" t="n">
        <f aca="false">0.5*G22</f>
        <v>5914</v>
      </c>
    </row>
    <row r="23" customFormat="false" ht="12.75" hidden="false" customHeight="false" outlineLevel="0" collapsed="false">
      <c r="A23" s="0" t="n">
        <v>2003</v>
      </c>
      <c r="B23" s="0" t="n">
        <v>1</v>
      </c>
      <c r="C23" s="0" t="n">
        <v>1</v>
      </c>
      <c r="D23" s="0" t="n">
        <v>11663</v>
      </c>
      <c r="E23" s="0" t="n">
        <v>0.01</v>
      </c>
      <c r="F23" s="0" t="n">
        <v>2003</v>
      </c>
      <c r="G23" s="0" t="n">
        <f aca="false">D23+D59</f>
        <v>13654</v>
      </c>
      <c r="H23" s="0" t="n">
        <v>2003</v>
      </c>
      <c r="I23" s="0" t="n">
        <f aca="false">0.5*G23</f>
        <v>6827</v>
      </c>
    </row>
    <row r="24" customFormat="false" ht="12.75" hidden="false" customHeight="false" outlineLevel="0" collapsed="false">
      <c r="A24" s="0" t="n">
        <v>2004</v>
      </c>
      <c r="B24" s="0" t="n">
        <v>1</v>
      </c>
      <c r="C24" s="0" t="n">
        <v>1</v>
      </c>
      <c r="D24" s="0" t="n">
        <v>12854</v>
      </c>
      <c r="E24" s="0" t="n">
        <v>0.01</v>
      </c>
      <c r="F24" s="0" t="n">
        <v>2004</v>
      </c>
      <c r="G24" s="0" t="n">
        <f aca="false">D24+D60</f>
        <v>15473</v>
      </c>
      <c r="H24" s="0" t="n">
        <v>2004</v>
      </c>
      <c r="I24" s="0" t="n">
        <f aca="false">0.5*G24</f>
        <v>7736.5</v>
      </c>
    </row>
    <row r="25" customFormat="false" ht="12.75" hidden="false" customHeight="false" outlineLevel="0" collapsed="false">
      <c r="A25" s="0" t="n">
        <v>2005</v>
      </c>
      <c r="B25" s="0" t="n">
        <v>1</v>
      </c>
      <c r="C25" s="0" t="n">
        <v>1</v>
      </c>
      <c r="D25" s="0" t="n">
        <v>12600</v>
      </c>
      <c r="E25" s="0" t="n">
        <v>0.01</v>
      </c>
      <c r="F25" s="0" t="n">
        <v>2005</v>
      </c>
      <c r="G25" s="0" t="n">
        <f aca="false">D25+D61</f>
        <v>15034</v>
      </c>
      <c r="H25" s="0" t="n">
        <v>2005</v>
      </c>
      <c r="I25" s="0" t="n">
        <f aca="false">0.5*G25</f>
        <v>7517</v>
      </c>
    </row>
    <row r="26" customFormat="false" ht="12.75" hidden="false" customHeight="false" outlineLevel="0" collapsed="false">
      <c r="A26" s="0" t="n">
        <v>2006</v>
      </c>
      <c r="B26" s="0" t="n">
        <v>1</v>
      </c>
      <c r="C26" s="0" t="n">
        <v>1</v>
      </c>
      <c r="D26" s="0" t="n">
        <v>11120</v>
      </c>
      <c r="E26" s="0" t="n">
        <v>0.01</v>
      </c>
      <c r="F26" s="0" t="n">
        <v>2006</v>
      </c>
      <c r="G26" s="0" t="n">
        <f aca="false">D26+D62</f>
        <v>13371</v>
      </c>
      <c r="H26" s="0" t="n">
        <v>2006</v>
      </c>
      <c r="I26" s="0" t="n">
        <f aca="false">0.5*G26</f>
        <v>6685.5</v>
      </c>
    </row>
    <row r="27" customFormat="false" ht="12.75" hidden="false" customHeight="false" outlineLevel="0" collapsed="false">
      <c r="A27" s="0" t="n">
        <v>2007</v>
      </c>
      <c r="B27" s="0" t="n">
        <v>1</v>
      </c>
      <c r="C27" s="0" t="n">
        <v>1</v>
      </c>
      <c r="D27" s="0" t="n">
        <v>8744</v>
      </c>
      <c r="E27" s="0" t="n">
        <v>0.01</v>
      </c>
      <c r="F27" s="0" t="n">
        <v>2007</v>
      </c>
      <c r="G27" s="0" t="n">
        <f aca="false">D27+D63</f>
        <v>11856</v>
      </c>
      <c r="H27" s="0" t="n">
        <v>2007</v>
      </c>
      <c r="I27" s="0" t="n">
        <f aca="false">0.5*G27</f>
        <v>5928</v>
      </c>
    </row>
    <row r="28" customFormat="false" ht="12.75" hidden="false" customHeight="false" outlineLevel="0" collapsed="false">
      <c r="A28" s="0" t="n">
        <v>2008</v>
      </c>
      <c r="B28" s="0" t="n">
        <v>1</v>
      </c>
      <c r="C28" s="0" t="n">
        <v>1</v>
      </c>
      <c r="D28" s="0" t="n">
        <v>7868</v>
      </c>
      <c r="E28" s="0" t="n">
        <v>0.01</v>
      </c>
      <c r="F28" s="0" t="n">
        <v>2008</v>
      </c>
      <c r="G28" s="0" t="n">
        <f aca="false">D28+D64</f>
        <v>10184</v>
      </c>
      <c r="H28" s="0" t="n">
        <v>2008</v>
      </c>
      <c r="I28" s="0" t="n">
        <f aca="false">0.5*G28</f>
        <v>5092</v>
      </c>
    </row>
    <row r="29" customFormat="false" ht="12.75" hidden="false" customHeight="false" outlineLevel="0" collapsed="false">
      <c r="A29" s="0" t="n">
        <v>2009</v>
      </c>
      <c r="B29" s="0" t="n">
        <v>1</v>
      </c>
      <c r="C29" s="0" t="n">
        <v>1</v>
      </c>
      <c r="D29" s="0" t="n">
        <v>7729</v>
      </c>
      <c r="E29" s="0" t="n">
        <v>0.01</v>
      </c>
      <c r="F29" s="0" t="n">
        <v>2009</v>
      </c>
      <c r="G29" s="0" t="n">
        <f aca="false">D29+D65</f>
        <v>10316</v>
      </c>
      <c r="H29" s="0" t="n">
        <v>2009</v>
      </c>
      <c r="I29" s="0" t="n">
        <f aca="false">0.5*G29</f>
        <v>5158</v>
      </c>
    </row>
    <row r="30" customFormat="false" ht="12.75" hidden="false" customHeight="false" outlineLevel="0" collapsed="false">
      <c r="A30" s="0" t="n">
        <v>2010</v>
      </c>
      <c r="B30" s="0" t="n">
        <v>1</v>
      </c>
      <c r="C30" s="0" t="n">
        <v>1</v>
      </c>
      <c r="D30" s="0" t="n">
        <v>8395</v>
      </c>
      <c r="E30" s="0" t="n">
        <v>0.01</v>
      </c>
      <c r="F30" s="0" t="n">
        <v>2010</v>
      </c>
      <c r="G30" s="0" t="n">
        <f aca="false">D30+D66</f>
        <v>10928</v>
      </c>
      <c r="H30" s="0" t="n">
        <v>2010</v>
      </c>
      <c r="I30" s="0" t="n">
        <f aca="false">0.5*G30</f>
        <v>5464</v>
      </c>
    </row>
    <row r="31" customFormat="false" ht="12.75" hidden="false" customHeight="false" outlineLevel="0" collapsed="false">
      <c r="A31" s="0" t="n">
        <v>2011</v>
      </c>
      <c r="B31" s="0" t="n">
        <v>1</v>
      </c>
      <c r="C31" s="0" t="n">
        <v>1</v>
      </c>
      <c r="D31" s="0" t="n">
        <v>10160</v>
      </c>
      <c r="E31" s="0" t="n">
        <v>0.01</v>
      </c>
      <c r="F31" s="0" t="n">
        <v>2011</v>
      </c>
      <c r="G31" s="0" t="n">
        <f aca="false">D31+D67</f>
        <v>12349</v>
      </c>
      <c r="H31" s="0" t="n">
        <v>2011</v>
      </c>
      <c r="I31" s="0" t="n">
        <f aca="false">0.5*G31</f>
        <v>6174.5</v>
      </c>
    </row>
    <row r="32" customFormat="false" ht="12.75" hidden="false" customHeight="false" outlineLevel="0" collapsed="false">
      <c r="A32" s="0" t="n">
        <v>2012</v>
      </c>
      <c r="B32" s="0" t="n">
        <v>1</v>
      </c>
      <c r="C32" s="0" t="n">
        <v>1</v>
      </c>
      <c r="D32" s="0" t="n">
        <v>8769</v>
      </c>
      <c r="E32" s="0" t="n">
        <v>0.01</v>
      </c>
      <c r="F32" s="0" t="n">
        <v>2012</v>
      </c>
      <c r="G32" s="0" t="n">
        <f aca="false">D32+D68</f>
        <v>10302</v>
      </c>
      <c r="H32" s="0" t="n">
        <v>2012</v>
      </c>
      <c r="I32" s="0" t="n">
        <f aca="false">0.5*G32</f>
        <v>5151</v>
      </c>
    </row>
    <row r="33" customFormat="false" ht="12.75" hidden="false" customHeight="false" outlineLevel="0" collapsed="false">
      <c r="A33" s="0" t="n">
        <v>2013</v>
      </c>
      <c r="B33" s="0" t="n">
        <v>1</v>
      </c>
      <c r="C33" s="0" t="n">
        <v>1</v>
      </c>
      <c r="D33" s="0" t="n">
        <v>8994</v>
      </c>
      <c r="E33" s="0" t="n">
        <v>0.01</v>
      </c>
      <c r="F33" s="0" t="n">
        <v>2013</v>
      </c>
      <c r="G33" s="0" t="n">
        <f aca="false">D33+D69</f>
        <v>10464</v>
      </c>
      <c r="H33" s="0" t="n">
        <v>2013</v>
      </c>
      <c r="I33" s="0" t="n">
        <f aca="false">0.5*G33</f>
        <v>5232</v>
      </c>
    </row>
    <row r="34" customFormat="false" ht="12.75" hidden="false" customHeight="false" outlineLevel="0" collapsed="false">
      <c r="A34" s="0" t="n">
        <v>2014</v>
      </c>
      <c r="B34" s="0" t="n">
        <v>1</v>
      </c>
      <c r="C34" s="0" t="n">
        <v>1</v>
      </c>
      <c r="D34" s="0" t="n">
        <v>8347</v>
      </c>
      <c r="E34" s="0" t="n">
        <v>0.01</v>
      </c>
      <c r="F34" s="0" t="n">
        <v>2014</v>
      </c>
      <c r="G34" s="0" t="n">
        <f aca="false">D34+D70</f>
        <v>10064</v>
      </c>
      <c r="H34" s="0" t="n">
        <v>2014</v>
      </c>
      <c r="I34" s="0" t="n">
        <f aca="false">0.5*G34</f>
        <v>5032</v>
      </c>
    </row>
    <row r="35" customFormat="false" ht="12.75" hidden="false" customHeight="false" outlineLevel="0" collapsed="false">
      <c r="A35" s="0" t="n">
        <v>2015</v>
      </c>
      <c r="B35" s="0" t="n">
        <v>1</v>
      </c>
      <c r="C35" s="0" t="n">
        <v>1</v>
      </c>
      <c r="D35" s="0" t="n">
        <v>7052</v>
      </c>
      <c r="E35" s="0" t="n">
        <v>0.01</v>
      </c>
      <c r="F35" s="0" t="n">
        <v>2015</v>
      </c>
      <c r="G35" s="0" t="n">
        <f aca="false">D35+D71</f>
        <v>8285</v>
      </c>
      <c r="H35" s="0" t="n">
        <v>2015</v>
      </c>
      <c r="I35" s="0" t="n">
        <f aca="false">0.5*G35</f>
        <v>4142.5</v>
      </c>
    </row>
    <row r="36" customFormat="false" ht="12.75" hidden="false" customHeight="false" outlineLevel="0" collapsed="false">
      <c r="A36" s="0" t="n">
        <v>2016</v>
      </c>
      <c r="B36" s="0" t="n">
        <v>1</v>
      </c>
      <c r="C36" s="0" t="n">
        <v>1</v>
      </c>
      <c r="D36" s="0" t="n">
        <v>6346</v>
      </c>
      <c r="E36" s="0" t="n">
        <v>0.01</v>
      </c>
      <c r="F36" s="0" t="n">
        <v>2016</v>
      </c>
      <c r="G36" s="0" t="n">
        <f aca="false">D36+D72</f>
        <v>7755</v>
      </c>
      <c r="H36" s="0" t="n">
        <v>2016</v>
      </c>
      <c r="I36" s="0" t="n">
        <f aca="false">0.5*G36</f>
        <v>3877.5</v>
      </c>
    </row>
    <row r="38" customFormat="false" ht="12.75" hidden="false" customHeight="false" outlineLevel="0" collapsed="false">
      <c r="A38" s="0" t="n">
        <v>1982</v>
      </c>
      <c r="B38" s="0" t="n">
        <v>1</v>
      </c>
      <c r="C38" s="0" t="n">
        <v>2</v>
      </c>
      <c r="D38" s="0" t="n">
        <v>284</v>
      </c>
      <c r="E38" s="0" t="n">
        <v>0.01</v>
      </c>
    </row>
    <row r="39" customFormat="false" ht="12.75" hidden="false" customHeight="false" outlineLevel="0" collapsed="false">
      <c r="A39" s="0" t="n">
        <v>1983</v>
      </c>
      <c r="B39" s="0" t="n">
        <v>1</v>
      </c>
      <c r="C39" s="0" t="n">
        <v>2</v>
      </c>
      <c r="D39" s="0" t="n">
        <v>361</v>
      </c>
      <c r="E39" s="0" t="n">
        <v>0.01</v>
      </c>
    </row>
    <row r="40" customFormat="false" ht="12.75" hidden="false" customHeight="false" outlineLevel="0" collapsed="false">
      <c r="A40" s="0" t="n">
        <v>1984</v>
      </c>
      <c r="B40" s="0" t="n">
        <v>1</v>
      </c>
      <c r="C40" s="0" t="n">
        <v>2</v>
      </c>
      <c r="D40" s="0" t="n">
        <v>399</v>
      </c>
      <c r="E40" s="0" t="n">
        <v>0.01</v>
      </c>
    </row>
    <row r="41" customFormat="false" ht="12.75" hidden="false" customHeight="false" outlineLevel="0" collapsed="false">
      <c r="A41" s="0" t="n">
        <v>1985</v>
      </c>
      <c r="B41" s="0" t="n">
        <v>1</v>
      </c>
      <c r="C41" s="0" t="n">
        <v>2</v>
      </c>
      <c r="D41" s="0" t="n">
        <v>88</v>
      </c>
      <c r="E41" s="0" t="n">
        <v>0.01</v>
      </c>
    </row>
    <row r="42" customFormat="false" ht="12.75" hidden="false" customHeight="false" outlineLevel="0" collapsed="false">
      <c r="A42" s="0" t="n">
        <v>1986</v>
      </c>
      <c r="B42" s="0" t="n">
        <v>1</v>
      </c>
      <c r="C42" s="0" t="n">
        <v>2</v>
      </c>
      <c r="D42" s="0" t="n">
        <v>556</v>
      </c>
      <c r="E42" s="0" t="n">
        <v>0.01</v>
      </c>
    </row>
    <row r="43" customFormat="false" ht="12.75" hidden="false" customHeight="false" outlineLevel="0" collapsed="false">
      <c r="A43" s="0" t="n">
        <v>1987</v>
      </c>
      <c r="B43" s="0" t="n">
        <v>1</v>
      </c>
      <c r="C43" s="0" t="n">
        <v>2</v>
      </c>
      <c r="D43" s="0" t="n">
        <v>501</v>
      </c>
      <c r="E43" s="0" t="n">
        <v>0.01</v>
      </c>
    </row>
    <row r="44" customFormat="false" ht="12.75" hidden="false" customHeight="false" outlineLevel="0" collapsed="false">
      <c r="A44" s="0" t="n">
        <v>1988</v>
      </c>
      <c r="B44" s="0" t="n">
        <v>1</v>
      </c>
      <c r="C44" s="0" t="n">
        <v>2</v>
      </c>
      <c r="D44" s="0" t="n">
        <v>327</v>
      </c>
      <c r="E44" s="0" t="n">
        <v>0.01</v>
      </c>
    </row>
    <row r="45" customFormat="false" ht="12.75" hidden="false" customHeight="false" outlineLevel="0" collapsed="false">
      <c r="A45" s="0" t="n">
        <v>1989</v>
      </c>
      <c r="B45" s="0" t="n">
        <v>1</v>
      </c>
      <c r="C45" s="0" t="n">
        <v>2</v>
      </c>
      <c r="D45" s="0" t="n">
        <v>499</v>
      </c>
      <c r="E45" s="0" t="n">
        <v>0.01</v>
      </c>
    </row>
    <row r="46" customFormat="false" ht="12.75" hidden="false" customHeight="false" outlineLevel="0" collapsed="false">
      <c r="A46" s="0" t="n">
        <v>1990</v>
      </c>
      <c r="B46" s="0" t="n">
        <v>1</v>
      </c>
      <c r="C46" s="0" t="n">
        <v>2</v>
      </c>
      <c r="D46" s="0" t="n">
        <v>1123</v>
      </c>
      <c r="E46" s="0" t="n">
        <v>0.01</v>
      </c>
    </row>
    <row r="47" customFormat="false" ht="12.75" hidden="false" customHeight="false" outlineLevel="0" collapsed="false">
      <c r="A47" s="0" t="n">
        <v>1991</v>
      </c>
      <c r="B47" s="0" t="n">
        <v>1</v>
      </c>
      <c r="C47" s="0" t="n">
        <v>2</v>
      </c>
      <c r="D47" s="0" t="n">
        <v>630</v>
      </c>
      <c r="E47" s="0" t="n">
        <v>0.01</v>
      </c>
    </row>
    <row r="48" customFormat="false" ht="12.75" hidden="false" customHeight="false" outlineLevel="0" collapsed="false">
      <c r="A48" s="0" t="n">
        <v>1992</v>
      </c>
      <c r="B48" s="0" t="n">
        <v>1</v>
      </c>
      <c r="C48" s="0" t="n">
        <v>2</v>
      </c>
      <c r="D48" s="0" t="n">
        <v>2484</v>
      </c>
      <c r="E48" s="0" t="n">
        <v>0.01</v>
      </c>
    </row>
    <row r="49" customFormat="false" ht="12.75" hidden="false" customHeight="false" outlineLevel="0" collapsed="false">
      <c r="A49" s="0" t="n">
        <v>1993</v>
      </c>
      <c r="B49" s="0" t="n">
        <v>1</v>
      </c>
      <c r="C49" s="0" t="n">
        <v>2</v>
      </c>
      <c r="D49" s="0" t="n">
        <v>1575</v>
      </c>
      <c r="E49" s="0" t="n">
        <v>0.01</v>
      </c>
    </row>
    <row r="50" customFormat="false" ht="12.75" hidden="false" customHeight="false" outlineLevel="0" collapsed="false">
      <c r="A50" s="0" t="n">
        <v>1994</v>
      </c>
      <c r="B50" s="0" t="n">
        <v>1</v>
      </c>
      <c r="C50" s="0" t="n">
        <v>2</v>
      </c>
      <c r="D50" s="0" t="n">
        <v>2195</v>
      </c>
      <c r="E50" s="0" t="n">
        <v>0.01</v>
      </c>
    </row>
    <row r="51" customFormat="false" ht="12.75" hidden="false" customHeight="false" outlineLevel="0" collapsed="false">
      <c r="A51" s="0" t="n">
        <v>1995</v>
      </c>
      <c r="B51" s="0" t="n">
        <v>1</v>
      </c>
      <c r="C51" s="0" t="n">
        <v>2</v>
      </c>
      <c r="D51" s="0" t="n">
        <v>1545</v>
      </c>
      <c r="E51" s="0" t="n">
        <v>0.01</v>
      </c>
    </row>
    <row r="52" customFormat="false" ht="12.75" hidden="false" customHeight="false" outlineLevel="0" collapsed="false">
      <c r="A52" s="0" t="n">
        <v>1996</v>
      </c>
      <c r="B52" s="0" t="n">
        <v>1</v>
      </c>
      <c r="C52" s="0" t="n">
        <v>2</v>
      </c>
      <c r="D52" s="0" t="n">
        <v>2092</v>
      </c>
      <c r="E52" s="0" t="n">
        <v>0.01</v>
      </c>
    </row>
    <row r="53" customFormat="false" ht="12.75" hidden="false" customHeight="false" outlineLevel="0" collapsed="false">
      <c r="A53" s="0" t="n">
        <v>1997</v>
      </c>
      <c r="B53" s="0" t="n">
        <v>1</v>
      </c>
      <c r="C53" s="0" t="n">
        <v>2</v>
      </c>
      <c r="D53" s="0" t="n">
        <v>1340</v>
      </c>
      <c r="E53" s="0" t="n">
        <v>0.01</v>
      </c>
    </row>
    <row r="54" customFormat="false" ht="12.75" hidden="false" customHeight="false" outlineLevel="0" collapsed="false">
      <c r="A54" s="0" t="n">
        <v>1998</v>
      </c>
      <c r="B54" s="0" t="n">
        <v>1</v>
      </c>
      <c r="C54" s="0" t="n">
        <v>2</v>
      </c>
      <c r="D54" s="0" t="n">
        <v>1339</v>
      </c>
      <c r="E54" s="0" t="n">
        <v>0.01</v>
      </c>
    </row>
    <row r="55" customFormat="false" ht="12.75" hidden="false" customHeight="false" outlineLevel="0" collapsed="false">
      <c r="A55" s="0" t="n">
        <v>1999</v>
      </c>
      <c r="B55" s="0" t="n">
        <v>1</v>
      </c>
      <c r="C55" s="0" t="n">
        <v>2</v>
      </c>
      <c r="D55" s="0" t="n">
        <v>2343</v>
      </c>
      <c r="E55" s="0" t="n">
        <v>0.01</v>
      </c>
    </row>
    <row r="56" customFormat="false" ht="12.75" hidden="false" customHeight="false" outlineLevel="0" collapsed="false">
      <c r="A56" s="0" t="n">
        <v>2000</v>
      </c>
      <c r="B56" s="0" t="n">
        <v>1</v>
      </c>
      <c r="C56" s="0" t="n">
        <v>2</v>
      </c>
      <c r="D56" s="0" t="n">
        <v>2532</v>
      </c>
      <c r="E56" s="0" t="n">
        <v>0.01</v>
      </c>
    </row>
    <row r="57" customFormat="false" ht="12.75" hidden="false" customHeight="false" outlineLevel="0" collapsed="false">
      <c r="A57" s="0" t="n">
        <v>2001</v>
      </c>
      <c r="B57" s="0" t="n">
        <v>1</v>
      </c>
      <c r="C57" s="0" t="n">
        <v>2</v>
      </c>
      <c r="D57" s="0" t="n">
        <v>1630</v>
      </c>
      <c r="E57" s="0" t="n">
        <v>0.01</v>
      </c>
    </row>
    <row r="58" customFormat="false" ht="12.75" hidden="false" customHeight="false" outlineLevel="0" collapsed="false">
      <c r="A58" s="0" t="n">
        <v>2002</v>
      </c>
      <c r="B58" s="0" t="n">
        <v>1</v>
      </c>
      <c r="C58" s="0" t="n">
        <v>2</v>
      </c>
      <c r="D58" s="0" t="n">
        <v>1668</v>
      </c>
      <c r="E58" s="0" t="n">
        <v>0.01</v>
      </c>
    </row>
    <row r="59" customFormat="false" ht="12.75" hidden="false" customHeight="false" outlineLevel="0" collapsed="false">
      <c r="A59" s="0" t="n">
        <v>2003</v>
      </c>
      <c r="B59" s="0" t="n">
        <v>1</v>
      </c>
      <c r="C59" s="0" t="n">
        <v>2</v>
      </c>
      <c r="D59" s="0" t="n">
        <v>1991</v>
      </c>
      <c r="E59" s="0" t="n">
        <v>0.01</v>
      </c>
    </row>
    <row r="60" customFormat="false" ht="12.75" hidden="false" customHeight="false" outlineLevel="0" collapsed="false">
      <c r="A60" s="0" t="n">
        <v>2004</v>
      </c>
      <c r="B60" s="0" t="n">
        <v>1</v>
      </c>
      <c r="C60" s="0" t="n">
        <v>2</v>
      </c>
      <c r="D60" s="0" t="n">
        <v>2619</v>
      </c>
      <c r="E60" s="0" t="n">
        <v>0.01</v>
      </c>
    </row>
    <row r="61" customFormat="false" ht="12.75" hidden="false" customHeight="false" outlineLevel="0" collapsed="false">
      <c r="A61" s="0" t="n">
        <v>2005</v>
      </c>
      <c r="B61" s="0" t="n">
        <v>1</v>
      </c>
      <c r="C61" s="0" t="n">
        <v>2</v>
      </c>
      <c r="D61" s="0" t="n">
        <v>2434</v>
      </c>
      <c r="E61" s="0" t="n">
        <v>0.01</v>
      </c>
    </row>
    <row r="62" customFormat="false" ht="12.75" hidden="false" customHeight="false" outlineLevel="0" collapsed="false">
      <c r="A62" s="0" t="n">
        <v>2006</v>
      </c>
      <c r="B62" s="0" t="n">
        <v>1</v>
      </c>
      <c r="C62" s="0" t="n">
        <v>2</v>
      </c>
      <c r="D62" s="0" t="n">
        <v>2251</v>
      </c>
      <c r="E62" s="0" t="n">
        <v>0.01</v>
      </c>
    </row>
    <row r="63" customFormat="false" ht="12.75" hidden="false" customHeight="false" outlineLevel="0" collapsed="false">
      <c r="A63" s="0" t="n">
        <v>2007</v>
      </c>
      <c r="B63" s="0" t="n">
        <v>1</v>
      </c>
      <c r="C63" s="0" t="n">
        <v>2</v>
      </c>
      <c r="D63" s="0" t="n">
        <v>3112</v>
      </c>
      <c r="E63" s="0" t="n">
        <v>0.01</v>
      </c>
    </row>
    <row r="64" customFormat="false" ht="12.75" hidden="false" customHeight="false" outlineLevel="0" collapsed="false">
      <c r="A64" s="0" t="n">
        <v>2008</v>
      </c>
      <c r="B64" s="0" t="n">
        <v>1</v>
      </c>
      <c r="C64" s="0" t="n">
        <v>2</v>
      </c>
      <c r="D64" s="0" t="n">
        <v>2316</v>
      </c>
      <c r="E64" s="0" t="n">
        <v>0.01</v>
      </c>
    </row>
    <row r="65" customFormat="false" ht="12.75" hidden="false" customHeight="false" outlineLevel="0" collapsed="false">
      <c r="A65" s="0" t="n">
        <v>2009</v>
      </c>
      <c r="B65" s="0" t="n">
        <v>1</v>
      </c>
      <c r="C65" s="0" t="n">
        <v>2</v>
      </c>
      <c r="D65" s="0" t="n">
        <v>2587</v>
      </c>
      <c r="E65" s="0" t="n">
        <v>0.01</v>
      </c>
    </row>
    <row r="66" customFormat="false" ht="12.75" hidden="false" customHeight="false" outlineLevel="0" collapsed="false">
      <c r="A66" s="0" t="n">
        <v>2010</v>
      </c>
      <c r="B66" s="0" t="n">
        <v>1</v>
      </c>
      <c r="C66" s="0" t="n">
        <v>2</v>
      </c>
      <c r="D66" s="0" t="n">
        <v>2533</v>
      </c>
      <c r="E66" s="0" t="n">
        <v>0.01</v>
      </c>
    </row>
    <row r="67" customFormat="false" ht="12.75" hidden="false" customHeight="false" outlineLevel="0" collapsed="false">
      <c r="A67" s="0" t="n">
        <v>2011</v>
      </c>
      <c r="B67" s="0" t="n">
        <v>1</v>
      </c>
      <c r="C67" s="0" t="n">
        <v>2</v>
      </c>
      <c r="D67" s="0" t="n">
        <v>2189</v>
      </c>
      <c r="E67" s="0" t="n">
        <v>0.01</v>
      </c>
    </row>
    <row r="68" customFormat="false" ht="12.75" hidden="false" customHeight="false" outlineLevel="0" collapsed="false">
      <c r="A68" s="0" t="n">
        <v>2012</v>
      </c>
      <c r="B68" s="0" t="n">
        <v>1</v>
      </c>
      <c r="C68" s="0" t="n">
        <v>2</v>
      </c>
      <c r="D68" s="0" t="n">
        <v>1533</v>
      </c>
      <c r="E68" s="0" t="n">
        <v>0.01</v>
      </c>
    </row>
    <row r="69" customFormat="false" ht="12.75" hidden="false" customHeight="false" outlineLevel="0" collapsed="false">
      <c r="A69" s="0" t="n">
        <v>2013</v>
      </c>
      <c r="B69" s="0" t="n">
        <v>1</v>
      </c>
      <c r="C69" s="0" t="n">
        <v>2</v>
      </c>
      <c r="D69" s="0" t="n">
        <v>1470</v>
      </c>
      <c r="E69" s="0" t="n">
        <v>0.01</v>
      </c>
    </row>
    <row r="70" customFormat="false" ht="12.75" hidden="false" customHeight="false" outlineLevel="0" collapsed="false">
      <c r="A70" s="0" t="n">
        <v>2014</v>
      </c>
      <c r="B70" s="0" t="n">
        <v>1</v>
      </c>
      <c r="C70" s="0" t="n">
        <v>2</v>
      </c>
      <c r="D70" s="0" t="n">
        <v>1717</v>
      </c>
      <c r="E70" s="0" t="n">
        <v>0.01</v>
      </c>
    </row>
    <row r="71" customFormat="false" ht="12.75" hidden="false" customHeight="false" outlineLevel="0" collapsed="false">
      <c r="A71" s="0" t="n">
        <v>2015</v>
      </c>
      <c r="B71" s="0" t="n">
        <v>1</v>
      </c>
      <c r="C71" s="0" t="n">
        <v>2</v>
      </c>
      <c r="D71" s="0" t="n">
        <v>1233</v>
      </c>
      <c r="E71" s="0" t="n">
        <v>0.01</v>
      </c>
    </row>
    <row r="72" customFormat="false" ht="12.75" hidden="false" customHeight="false" outlineLevel="0" collapsed="false">
      <c r="A72" s="0" t="n">
        <v>2016</v>
      </c>
      <c r="B72" s="0" t="n">
        <v>1</v>
      </c>
      <c r="C72" s="0" t="n">
        <v>2</v>
      </c>
      <c r="D72" s="0" t="n">
        <v>1409</v>
      </c>
      <c r="E72" s="0" t="n">
        <v>0.01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2018-12-10T15:00:05Z</dcterms:created>
  <dc:language>en-US</dc:language>
  <cp:lastModifiedBy>Gavin Fay</cp:lastModifiedBy>
  <dcterms:modified xsi:type="dcterms:W3CDTF">2019-01-31T18:26:01Z</dcterms:modified>
  <cp:revision>1</cp:revision>
</cp:coreProperties>
</file>