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DMXHATPCBV1_BOM" sheetId="1" r:id="rId1"/>
  </sheets>
  <definedNames>
    <definedName name="_xlnm._FilterDatabase" localSheetId="0" hidden="1">DMXHATPCBV1_BOM!$A$4:$M$47</definedName>
    <definedName name="_xlnm.Print_Area" localSheetId="0">DMXHATPCBV1_BOM!$A$1:$M$52</definedName>
  </definedNames>
  <calcPr calcId="145621"/>
</workbook>
</file>

<file path=xl/calcChain.xml><?xml version="1.0" encoding="utf-8"?>
<calcChain xmlns="http://schemas.openxmlformats.org/spreadsheetml/2006/main">
  <c r="K48" i="1" l="1"/>
  <c r="L48" i="1" s="1"/>
  <c r="K49" i="1"/>
  <c r="L49" i="1" s="1"/>
  <c r="K50" i="1"/>
  <c r="L50" i="1" s="1"/>
  <c r="K46" i="1"/>
  <c r="E44" i="1"/>
  <c r="K44" i="1" s="1"/>
  <c r="L44" i="1" s="1"/>
  <c r="C58" i="1"/>
  <c r="E45" i="1" l="1"/>
  <c r="K45" i="1" s="1"/>
  <c r="L45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4" i="1"/>
  <c r="L34" i="1" s="1"/>
  <c r="K35" i="1"/>
  <c r="L35" i="1" s="1"/>
  <c r="K36" i="1"/>
  <c r="L36" i="1" s="1"/>
  <c r="K37" i="1"/>
  <c r="L37" i="1" s="1"/>
  <c r="B58" i="1" s="1"/>
  <c r="K47" i="1"/>
  <c r="L47" i="1" s="1"/>
  <c r="G20" i="1"/>
  <c r="G33" i="1"/>
  <c r="K33" i="1"/>
  <c r="L33" i="1" s="1"/>
  <c r="G6" i="1"/>
  <c r="G8" i="1"/>
  <c r="G10" i="1"/>
  <c r="G12" i="1"/>
  <c r="G14" i="1"/>
  <c r="G16" i="1"/>
  <c r="G17" i="1"/>
  <c r="G18" i="1"/>
  <c r="G21" i="1"/>
  <c r="G24" i="1"/>
  <c r="G28" i="1"/>
  <c r="G29" i="1"/>
  <c r="G30" i="1"/>
  <c r="F5" i="1"/>
  <c r="G5" i="1" s="1"/>
  <c r="G52" i="1" l="1"/>
  <c r="K6" i="1"/>
  <c r="L6" i="1" s="1"/>
  <c r="K7" i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7" i="1"/>
  <c r="L27" i="1" s="1"/>
  <c r="B59" i="1" s="1"/>
  <c r="K28" i="1"/>
  <c r="L28" i="1" s="1"/>
  <c r="K29" i="1"/>
  <c r="L29" i="1" s="1"/>
  <c r="K30" i="1"/>
  <c r="L30" i="1" s="1"/>
  <c r="K5" i="1"/>
  <c r="L5" i="1" s="1"/>
</calcChain>
</file>

<file path=xl/comments1.xml><?xml version="1.0" encoding="utf-8"?>
<comments xmlns="http://schemas.openxmlformats.org/spreadsheetml/2006/main">
  <authors>
    <author>Gavin Silver</author>
  </authors>
  <commentList>
    <comment ref="G27" authorId="0">
      <text>
        <r>
          <rPr>
            <b/>
            <sz val="9"/>
            <color indexed="81"/>
            <rFont val="Tahoma"/>
            <family val="2"/>
          </rPr>
          <t>Gavin Silver:</t>
        </r>
        <r>
          <rPr>
            <sz val="9"/>
            <color indexed="81"/>
            <rFont val="Tahoma"/>
            <family val="2"/>
          </rPr>
          <t xml:space="preserve">
may be cheaper from RS</t>
        </r>
      </text>
    </comment>
  </commentList>
</comments>
</file>

<file path=xl/sharedStrings.xml><?xml version="1.0" encoding="utf-8"?>
<sst xmlns="http://schemas.openxmlformats.org/spreadsheetml/2006/main" count="135" uniqueCount="112">
  <si>
    <t>Id</t>
  </si>
  <si>
    <t>Designator</t>
  </si>
  <si>
    <t>Package</t>
  </si>
  <si>
    <t>Designation</t>
  </si>
  <si>
    <t>Supplier and ref</t>
  </si>
  <si>
    <t>U5,U3</t>
  </si>
  <si>
    <t>Arduino_Nano_WithMountingHoles</t>
  </si>
  <si>
    <t>Nano</t>
  </si>
  <si>
    <t>U1</t>
  </si>
  <si>
    <t>DIP-8_W7.62mm</t>
  </si>
  <si>
    <t>CPC5002</t>
  </si>
  <si>
    <t>M3,M3,M3,M3</t>
  </si>
  <si>
    <t>MountingHole_3.2mm_M3</t>
  </si>
  <si>
    <t>M3</t>
  </si>
  <si>
    <t>D1,D2,D3,D5</t>
  </si>
  <si>
    <t>LED_D3.0mm</t>
  </si>
  <si>
    <t>LED</t>
  </si>
  <si>
    <t>R8</t>
  </si>
  <si>
    <t>R_Axial_DIN0207_L6.3mm_D2.5mm_P10.16mm_Horizontal</t>
  </si>
  <si>
    <t>C1</t>
  </si>
  <si>
    <t>C_Disc_D3.0mm_W1.6mm_P2.50mm</t>
  </si>
  <si>
    <t>10pF</t>
  </si>
  <si>
    <t>C3,C4</t>
  </si>
  <si>
    <t>4.7uF</t>
  </si>
  <si>
    <t>C5</t>
  </si>
  <si>
    <t>22pF</t>
  </si>
  <si>
    <t>R1</t>
  </si>
  <si>
    <t>1.5K</t>
  </si>
  <si>
    <t>R2</t>
  </si>
  <si>
    <t>3.3K</t>
  </si>
  <si>
    <t>R3</t>
  </si>
  <si>
    <t>R4,R5,R6,R9,R7</t>
  </si>
  <si>
    <t>C2</t>
  </si>
  <si>
    <t>10nF</t>
  </si>
  <si>
    <t>JP2,JP3,JP4</t>
  </si>
  <si>
    <t>Pin_Header_Straight_1x02_Pitch2.54mm</t>
  </si>
  <si>
    <t>Jumper_NO</t>
  </si>
  <si>
    <t>U2</t>
  </si>
  <si>
    <t>MAX485</t>
  </si>
  <si>
    <t>D4</t>
  </si>
  <si>
    <t>Molex_KK-6410-02_02x2.54mm_Straight</t>
  </si>
  <si>
    <t>C7</t>
  </si>
  <si>
    <t>CP_Radial_D10.0mm_P5.00mm</t>
  </si>
  <si>
    <t>1000uF</t>
  </si>
  <si>
    <t>SW1</t>
  </si>
  <si>
    <t>SW_DIP_x12_W7.62mm_Slide</t>
  </si>
  <si>
    <t>SW_DIP_x12</t>
  </si>
  <si>
    <t>R10,R11</t>
  </si>
  <si>
    <t>10K</t>
  </si>
  <si>
    <t>J5</t>
  </si>
  <si>
    <t>TerminalBlock_bornier-2_P5.08mm</t>
  </si>
  <si>
    <t>9V Input</t>
  </si>
  <si>
    <t>J1,J2</t>
  </si>
  <si>
    <t>TerminalBlock_bornier-3_P5.08mm</t>
  </si>
  <si>
    <t>J4</t>
  </si>
  <si>
    <t>U4</t>
  </si>
  <si>
    <t>REE-0505S</t>
  </si>
  <si>
    <t>U6</t>
  </si>
  <si>
    <t>Pololu_D24V22Fx</t>
  </si>
  <si>
    <t>L1</t>
  </si>
  <si>
    <t>L1_Radial_D9.0mm</t>
  </si>
  <si>
    <t>10uH</t>
  </si>
  <si>
    <t>J3</t>
  </si>
  <si>
    <t>Pin_Header_Straight_1x08_Pitch2.54mm</t>
  </si>
  <si>
    <t>Conn_01x08</t>
  </si>
  <si>
    <t>Qty in Stock</t>
  </si>
  <si>
    <t>Required</t>
  </si>
  <si>
    <t>Order</t>
  </si>
  <si>
    <t>Hat Project BOM</t>
  </si>
  <si>
    <t>Boards Required</t>
  </si>
  <si>
    <t>https://www.amazon.co.uk/gp/product/B072BMYZ18</t>
  </si>
  <si>
    <t>On order</t>
  </si>
  <si>
    <t xml:space="preserve">http://www.hobbytronics.co.uk/d24v22f5-5v-step-down-regulator?keyword=D24V22F5 </t>
  </si>
  <si>
    <t>Unit Cost</t>
  </si>
  <si>
    <t>Order Units</t>
  </si>
  <si>
    <t>Cost Per Board</t>
  </si>
  <si>
    <t>Total</t>
  </si>
  <si>
    <t>Required per Board</t>
  </si>
  <si>
    <t>DIN-3 &amp; LED_Strip</t>
  </si>
  <si>
    <t>as above</t>
  </si>
  <si>
    <t>PCB</t>
  </si>
  <si>
    <t>Other Components</t>
  </si>
  <si>
    <t>Cable Glands</t>
  </si>
  <si>
    <t>3 Way DMX DIN Lead</t>
  </si>
  <si>
    <t>3 Way Aviation DIN Connector</t>
  </si>
  <si>
    <t>Hammond Box</t>
  </si>
  <si>
    <t>DC Power Connector</t>
  </si>
  <si>
    <t>RS ?</t>
  </si>
  <si>
    <t>Kenable?</t>
  </si>
  <si>
    <t>M3 Screw</t>
  </si>
  <si>
    <t>M3 Nylon Nut</t>
  </si>
  <si>
    <t>M3 Nylon Mounting Post</t>
  </si>
  <si>
    <t>Power LED gland</t>
  </si>
  <si>
    <t>Power LED 5mm RED</t>
  </si>
  <si>
    <t>Rubber Feet</t>
  </si>
  <si>
    <t>no part required</t>
  </si>
  <si>
    <t>RS Order</t>
  </si>
  <si>
    <t>Qty</t>
  </si>
  <si>
    <t>Description</t>
  </si>
  <si>
    <t>Part Number</t>
  </si>
  <si>
    <t>Keanbale Order</t>
  </si>
  <si>
    <t>2 Pin Header</t>
  </si>
  <si>
    <t>= we have enough</t>
  </si>
  <si>
    <t>xx</t>
  </si>
  <si>
    <t>8 Pin Header</t>
  </si>
  <si>
    <t>2 Pin Jumper with grip</t>
  </si>
  <si>
    <t>8A 5V PSU</t>
  </si>
  <si>
    <t>Ebay Order</t>
  </si>
  <si>
    <t>Amazon Order</t>
  </si>
  <si>
    <t>8A PSU</t>
  </si>
  <si>
    <t>3 PIN GX20 Aviation Plug</t>
  </si>
  <si>
    <t>2 PIN GX20 Aviation 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</si>
</sst>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£&quot;* #,##0.00_);_(&quot;£&quot;* \(#,##0.00\);_(&quot;£&quot;* &quot;-&quot;??_);_(@_)"/>
    <numFmt numFmtId="165" formatCode="_-[$£-809]* #,##0.00_-;\-[$£-809]* #,##0.00_-;_-[$£-809]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16" fillId="0" borderId="10" xfId="0" applyFont="1" applyBorder="1"/>
    <xf numFmtId="0" fontId="16" fillId="0" borderId="10" xfId="0" applyFont="1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16" fillId="0" borderId="10" xfId="0" applyFont="1" applyFill="1" applyBorder="1"/>
    <xf numFmtId="0" fontId="18" fillId="0" borderId="0" xfId="0" applyFont="1"/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19" fillId="0" borderId="10" xfId="42" applyBorder="1"/>
    <xf numFmtId="0" fontId="0" fillId="0" borderId="0" xfId="0" quotePrefix="1"/>
    <xf numFmtId="0" fontId="16" fillId="34" borderId="10" xfId="0" applyFont="1" applyFill="1" applyBorder="1" applyAlignment="1">
      <alignment wrapText="1"/>
    </xf>
    <xf numFmtId="0" fontId="16" fillId="34" borderId="10" xfId="0" applyFont="1" applyFill="1" applyBorder="1"/>
    <xf numFmtId="0" fontId="0" fillId="34" borderId="10" xfId="0" applyFill="1" applyBorder="1"/>
    <xf numFmtId="164" fontId="0" fillId="34" borderId="10" xfId="43" applyFont="1" applyFill="1" applyBorder="1"/>
    <xf numFmtId="164" fontId="0" fillId="34" borderId="10" xfId="0" applyNumberFormat="1" applyFill="1" applyBorder="1"/>
    <xf numFmtId="0" fontId="0" fillId="34" borderId="0" xfId="0" applyFill="1"/>
    <xf numFmtId="0" fontId="16" fillId="34" borderId="0" xfId="0" applyFont="1" applyFill="1"/>
    <xf numFmtId="164" fontId="16" fillId="34" borderId="0" xfId="0" applyNumberFormat="1" applyFont="1" applyFill="1"/>
    <xf numFmtId="0" fontId="0" fillId="0" borderId="0" xfId="0" applyFill="1" applyBorder="1"/>
    <xf numFmtId="0" fontId="0" fillId="0" borderId="10" xfId="0" applyFill="1" applyBorder="1"/>
    <xf numFmtId="165" fontId="0" fillId="34" borderId="10" xfId="43" applyNumberFormat="1" applyFont="1" applyFill="1" applyBorder="1"/>
    <xf numFmtId="165" fontId="0" fillId="33" borderId="10" xfId="0" applyNumberFormat="1" applyFill="1" applyBorder="1"/>
    <xf numFmtId="165" fontId="0" fillId="34" borderId="10" xfId="0" applyNumberFormat="1" applyFill="1" applyBorder="1"/>
    <xf numFmtId="164" fontId="0" fillId="35" borderId="10" xfId="0" applyNumberFormat="1" applyFill="1" applyBorder="1"/>
    <xf numFmtId="0" fontId="16" fillId="0" borderId="0" xfId="0" applyFont="1"/>
    <xf numFmtId="0" fontId="16" fillId="0" borderId="0" xfId="0" applyFont="1" applyAlignment="1">
      <alignment horizontal="left"/>
    </xf>
    <xf numFmtId="0" fontId="6" fillId="2" borderId="10" xfId="6" applyBorder="1"/>
    <xf numFmtId="0" fontId="6" fillId="2" borderId="0" xfId="6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hobbytronics.co.uk/d24v22f5-5v-step-down-regulator?keyword=D24V22F5" TargetMode="External"/><Relationship Id="rId1" Type="http://schemas.openxmlformats.org/officeDocument/2006/relationships/hyperlink" Target="https://www.amazon.co.uk/gp/product/B072BMYZ18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74"/>
  <sheetViews>
    <sheetView tabSelected="1" workbookViewId="0">
      <selection activeCell="M14" sqref="M14"/>
    </sheetView>
  </sheetViews>
  <sheetFormatPr defaultRowHeight="15" x14ac:dyDescent="0.25"/>
  <cols>
    <col min="1" max="1" width="3" bestFit="1" customWidth="1"/>
    <col min="2" max="2" width="14.140625" bestFit="1" customWidth="1"/>
    <col min="3" max="3" width="53.7109375" bestFit="1" customWidth="1"/>
    <col min="4" max="4" width="16.42578125" style="1" bestFit="1" customWidth="1"/>
    <col min="5" max="5" width="11" customWidth="1"/>
    <col min="7" max="7" width="14" bestFit="1" customWidth="1"/>
    <col min="8" max="8" width="11.28515625" bestFit="1" customWidth="1"/>
    <col min="9" max="9" width="11.42578125" bestFit="1" customWidth="1"/>
    <col min="10" max="10" width="11.42578125" customWidth="1"/>
    <col min="13" max="13" width="80.85546875" bestFit="1" customWidth="1"/>
  </cols>
  <sheetData>
    <row r="1" spans="1:13" ht="23.25" x14ac:dyDescent="0.35">
      <c r="B1" s="7" t="s">
        <v>68</v>
      </c>
    </row>
    <row r="2" spans="1:13" x14ac:dyDescent="0.25">
      <c r="B2">
        <v>3</v>
      </c>
      <c r="C2" t="s">
        <v>69</v>
      </c>
      <c r="I2" s="29" t="s">
        <v>103</v>
      </c>
      <c r="J2" s="11" t="s">
        <v>102</v>
      </c>
    </row>
    <row r="4" spans="1:13" ht="30" x14ac:dyDescent="0.25">
      <c r="A4" s="2" t="s">
        <v>0</v>
      </c>
      <c r="B4" s="2" t="s">
        <v>1</v>
      </c>
      <c r="C4" s="2" t="s">
        <v>2</v>
      </c>
      <c r="D4" s="3" t="s">
        <v>3</v>
      </c>
      <c r="E4" s="12" t="s">
        <v>77</v>
      </c>
      <c r="F4" s="13" t="s">
        <v>73</v>
      </c>
      <c r="G4" s="13" t="s">
        <v>75</v>
      </c>
      <c r="H4" s="6" t="s">
        <v>74</v>
      </c>
      <c r="I4" s="6" t="s">
        <v>65</v>
      </c>
      <c r="J4" s="6" t="s">
        <v>71</v>
      </c>
      <c r="K4" s="6" t="s">
        <v>66</v>
      </c>
      <c r="L4" s="6" t="s">
        <v>67</v>
      </c>
      <c r="M4" s="2" t="s">
        <v>4</v>
      </c>
    </row>
    <row r="5" spans="1:13" x14ac:dyDescent="0.25">
      <c r="A5" s="4">
        <v>1</v>
      </c>
      <c r="B5" s="4" t="s">
        <v>5</v>
      </c>
      <c r="C5" s="4" t="s">
        <v>6</v>
      </c>
      <c r="D5" s="5" t="s">
        <v>7</v>
      </c>
      <c r="E5" s="14">
        <v>2</v>
      </c>
      <c r="F5" s="22">
        <f>8.99/3</f>
        <v>2.9966666666666666</v>
      </c>
      <c r="G5" s="16">
        <f>F5*E5</f>
        <v>5.9933333333333332</v>
      </c>
      <c r="H5" s="4">
        <v>3</v>
      </c>
      <c r="I5" s="4">
        <v>7</v>
      </c>
      <c r="J5" s="4"/>
      <c r="K5" s="4">
        <f t="shared" ref="K5:K25" si="0">E5*$B$2</f>
        <v>6</v>
      </c>
      <c r="L5" s="4" t="str">
        <f>IF((K5&gt;(I5+J5)),(K5-(I5+J5)),"")</f>
        <v/>
      </c>
      <c r="M5" s="10" t="s">
        <v>70</v>
      </c>
    </row>
    <row r="6" spans="1:13" x14ac:dyDescent="0.25">
      <c r="A6" s="4">
        <v>2</v>
      </c>
      <c r="B6" s="4" t="s">
        <v>8</v>
      </c>
      <c r="C6" s="4" t="s">
        <v>9</v>
      </c>
      <c r="D6" s="5" t="s">
        <v>10</v>
      </c>
      <c r="E6" s="14">
        <v>1</v>
      </c>
      <c r="F6" s="22">
        <v>2.0489999999999999</v>
      </c>
      <c r="G6" s="16">
        <f>F6*E6</f>
        <v>2.0489999999999999</v>
      </c>
      <c r="H6" s="4"/>
      <c r="I6" s="4">
        <v>16</v>
      </c>
      <c r="J6" s="4"/>
      <c r="K6" s="4">
        <f t="shared" si="0"/>
        <v>3</v>
      </c>
      <c r="L6" s="4" t="str">
        <f>IF((K6&gt;(I6+J6)),(K6-(I6+J6)),"")</f>
        <v/>
      </c>
      <c r="M6" s="4"/>
    </row>
    <row r="7" spans="1:13" x14ac:dyDescent="0.25">
      <c r="A7" s="8">
        <v>3</v>
      </c>
      <c r="B7" s="8" t="s">
        <v>11</v>
      </c>
      <c r="C7" s="8" t="s">
        <v>12</v>
      </c>
      <c r="D7" s="9" t="s">
        <v>13</v>
      </c>
      <c r="E7" s="14"/>
      <c r="F7" s="22"/>
      <c r="G7" s="14"/>
      <c r="H7" s="8"/>
      <c r="I7" s="8"/>
      <c r="J7" s="8"/>
      <c r="K7" s="8">
        <f t="shared" si="0"/>
        <v>0</v>
      </c>
      <c r="L7" s="8"/>
      <c r="M7" s="8" t="s">
        <v>95</v>
      </c>
    </row>
    <row r="8" spans="1:13" x14ac:dyDescent="0.25">
      <c r="A8" s="4">
        <v>4</v>
      </c>
      <c r="B8" s="4" t="s">
        <v>14</v>
      </c>
      <c r="C8" s="4" t="s">
        <v>15</v>
      </c>
      <c r="D8" s="5" t="s">
        <v>16</v>
      </c>
      <c r="E8" s="14">
        <v>4</v>
      </c>
      <c r="F8" s="22"/>
      <c r="G8" s="16">
        <f>F8*E8</f>
        <v>0</v>
      </c>
      <c r="H8" s="4"/>
      <c r="I8" s="28">
        <v>12</v>
      </c>
      <c r="J8" s="4"/>
      <c r="K8" s="4">
        <f t="shared" si="0"/>
        <v>12</v>
      </c>
      <c r="L8" s="4" t="str">
        <f t="shared" ref="L8:L25" si="1">IF((K8&gt;(I8+J8)),(K8-(I8+J8)),"")</f>
        <v/>
      </c>
      <c r="M8" s="4"/>
    </row>
    <row r="9" spans="1:13" x14ac:dyDescent="0.25">
      <c r="A9" s="4">
        <v>5</v>
      </c>
      <c r="B9" s="4" t="s">
        <v>17</v>
      </c>
      <c r="C9" s="4" t="s">
        <v>18</v>
      </c>
      <c r="D9" s="5">
        <v>470</v>
      </c>
      <c r="E9" s="14">
        <v>1</v>
      </c>
      <c r="F9" s="22"/>
      <c r="G9" s="16">
        <v>4.1799999999999997E-2</v>
      </c>
      <c r="H9" s="4"/>
      <c r="I9" s="21">
        <v>49</v>
      </c>
      <c r="J9" s="4"/>
      <c r="K9" s="4">
        <f t="shared" si="0"/>
        <v>3</v>
      </c>
      <c r="L9" s="4" t="str">
        <f t="shared" si="1"/>
        <v/>
      </c>
      <c r="M9" s="4"/>
    </row>
    <row r="10" spans="1:13" x14ac:dyDescent="0.25">
      <c r="A10" s="4">
        <v>6</v>
      </c>
      <c r="B10" s="4" t="s">
        <v>19</v>
      </c>
      <c r="C10" s="4" t="s">
        <v>20</v>
      </c>
      <c r="D10" s="5" t="s">
        <v>21</v>
      </c>
      <c r="E10" s="14">
        <v>1</v>
      </c>
      <c r="F10" s="22"/>
      <c r="G10" s="16">
        <f>F10*E10</f>
        <v>0</v>
      </c>
      <c r="H10" s="4"/>
      <c r="I10">
        <v>9</v>
      </c>
      <c r="J10" s="4"/>
      <c r="K10" s="4">
        <f t="shared" si="0"/>
        <v>3</v>
      </c>
      <c r="L10" s="4" t="str">
        <f t="shared" si="1"/>
        <v/>
      </c>
      <c r="M10" s="4"/>
    </row>
    <row r="11" spans="1:13" x14ac:dyDescent="0.25">
      <c r="A11" s="4">
        <v>7</v>
      </c>
      <c r="B11" s="4" t="s">
        <v>22</v>
      </c>
      <c r="C11" s="4" t="s">
        <v>20</v>
      </c>
      <c r="D11" s="5" t="s">
        <v>23</v>
      </c>
      <c r="E11" s="14">
        <v>2</v>
      </c>
      <c r="F11" s="22"/>
      <c r="G11" s="16">
        <v>0.19900000000000001</v>
      </c>
      <c r="H11" s="4"/>
      <c r="I11" s="4">
        <v>8</v>
      </c>
      <c r="J11" s="4"/>
      <c r="K11" s="4">
        <f t="shared" si="0"/>
        <v>6</v>
      </c>
      <c r="L11" s="4" t="str">
        <f t="shared" si="1"/>
        <v/>
      </c>
      <c r="M11" s="4"/>
    </row>
    <row r="12" spans="1:13" x14ac:dyDescent="0.25">
      <c r="A12" s="4">
        <v>8</v>
      </c>
      <c r="B12" s="4" t="s">
        <v>24</v>
      </c>
      <c r="C12" s="4" t="s">
        <v>20</v>
      </c>
      <c r="D12" s="5" t="s">
        <v>25</v>
      </c>
      <c r="E12" s="14">
        <v>1</v>
      </c>
      <c r="F12" s="22"/>
      <c r="G12" s="16">
        <f>F12*E12</f>
        <v>0</v>
      </c>
      <c r="H12" s="4"/>
      <c r="I12">
        <v>9</v>
      </c>
      <c r="J12" s="4"/>
      <c r="K12" s="4">
        <f t="shared" si="0"/>
        <v>3</v>
      </c>
      <c r="L12" s="4" t="str">
        <f t="shared" si="1"/>
        <v/>
      </c>
      <c r="M12" s="4"/>
    </row>
    <row r="13" spans="1:13" x14ac:dyDescent="0.25">
      <c r="A13" s="4">
        <v>9</v>
      </c>
      <c r="B13" s="4" t="s">
        <v>26</v>
      </c>
      <c r="C13" s="4" t="s">
        <v>18</v>
      </c>
      <c r="D13" s="5" t="s">
        <v>27</v>
      </c>
      <c r="E13" s="14">
        <v>1</v>
      </c>
      <c r="F13" s="22"/>
      <c r="G13" s="16">
        <v>4.1799999999999997E-2</v>
      </c>
      <c r="H13" s="4"/>
      <c r="I13" s="21">
        <v>49</v>
      </c>
      <c r="J13" s="4"/>
      <c r="K13" s="4">
        <f t="shared" si="0"/>
        <v>3</v>
      </c>
      <c r="L13" s="4" t="str">
        <f t="shared" si="1"/>
        <v/>
      </c>
      <c r="M13" s="4"/>
    </row>
    <row r="14" spans="1:13" x14ac:dyDescent="0.25">
      <c r="A14" s="4">
        <v>10</v>
      </c>
      <c r="B14" s="4" t="s">
        <v>28</v>
      </c>
      <c r="C14" s="4" t="s">
        <v>18</v>
      </c>
      <c r="D14" s="5" t="s">
        <v>29</v>
      </c>
      <c r="E14" s="14">
        <v>1</v>
      </c>
      <c r="F14" s="22"/>
      <c r="G14" s="16">
        <f>F14*E14</f>
        <v>0</v>
      </c>
      <c r="H14" s="4"/>
      <c r="I14" s="28">
        <v>48</v>
      </c>
      <c r="J14" s="4"/>
      <c r="K14" s="4">
        <f t="shared" si="0"/>
        <v>3</v>
      </c>
      <c r="L14" s="4" t="str">
        <f t="shared" si="1"/>
        <v/>
      </c>
      <c r="M14" s="4"/>
    </row>
    <row r="15" spans="1:13" x14ac:dyDescent="0.25">
      <c r="A15" s="4">
        <v>11</v>
      </c>
      <c r="B15" s="4" t="s">
        <v>30</v>
      </c>
      <c r="C15" s="4" t="s">
        <v>18</v>
      </c>
      <c r="D15" s="5">
        <v>499</v>
      </c>
      <c r="E15" s="14">
        <v>1</v>
      </c>
      <c r="F15" s="22"/>
      <c r="G15" s="16">
        <v>0.13400000000000001</v>
      </c>
      <c r="H15" s="4"/>
      <c r="I15" s="4">
        <v>20</v>
      </c>
      <c r="J15" s="4"/>
      <c r="K15" s="4">
        <f t="shared" si="0"/>
        <v>3</v>
      </c>
      <c r="L15" s="4" t="str">
        <f t="shared" si="1"/>
        <v/>
      </c>
      <c r="M15" s="4"/>
    </row>
    <row r="16" spans="1:13" x14ac:dyDescent="0.25">
      <c r="A16" s="4">
        <v>12</v>
      </c>
      <c r="B16" s="4" t="s">
        <v>31</v>
      </c>
      <c r="C16" s="4" t="s">
        <v>18</v>
      </c>
      <c r="D16" s="5">
        <v>330</v>
      </c>
      <c r="E16" s="14">
        <v>5</v>
      </c>
      <c r="F16" s="22"/>
      <c r="G16" s="16">
        <f>F16*E16</f>
        <v>0</v>
      </c>
      <c r="H16" s="4"/>
      <c r="I16" s="28">
        <v>40</v>
      </c>
      <c r="J16" s="4"/>
      <c r="K16" s="4">
        <f t="shared" si="0"/>
        <v>15</v>
      </c>
      <c r="L16" s="4" t="str">
        <f t="shared" si="1"/>
        <v/>
      </c>
      <c r="M16" s="4"/>
    </row>
    <row r="17" spans="1:13" x14ac:dyDescent="0.25">
      <c r="A17" s="4">
        <v>13</v>
      </c>
      <c r="B17" s="4" t="s">
        <v>32</v>
      </c>
      <c r="C17" s="4" t="s">
        <v>20</v>
      </c>
      <c r="D17" s="5" t="s">
        <v>33</v>
      </c>
      <c r="E17" s="14">
        <v>1</v>
      </c>
      <c r="F17" s="22"/>
      <c r="G17" s="16">
        <f>F17*E17</f>
        <v>0</v>
      </c>
      <c r="H17" s="4"/>
      <c r="I17">
        <v>9</v>
      </c>
      <c r="J17" s="4"/>
      <c r="K17" s="4">
        <f t="shared" si="0"/>
        <v>3</v>
      </c>
      <c r="L17" s="4" t="str">
        <f t="shared" si="1"/>
        <v/>
      </c>
      <c r="M17" s="4"/>
    </row>
    <row r="18" spans="1:13" x14ac:dyDescent="0.25">
      <c r="A18" s="4">
        <v>14</v>
      </c>
      <c r="B18" s="4" t="s">
        <v>34</v>
      </c>
      <c r="C18" s="4" t="s">
        <v>35</v>
      </c>
      <c r="D18" s="5" t="s">
        <v>36</v>
      </c>
      <c r="E18" s="14">
        <v>3</v>
      </c>
      <c r="F18" s="22"/>
      <c r="G18" s="16">
        <f>F18*E18</f>
        <v>0</v>
      </c>
      <c r="H18" s="4"/>
      <c r="I18" s="28">
        <v>9</v>
      </c>
      <c r="J18" s="4"/>
      <c r="K18" s="4">
        <f t="shared" si="0"/>
        <v>9</v>
      </c>
      <c r="L18" s="4" t="str">
        <f t="shared" si="1"/>
        <v/>
      </c>
      <c r="M18" s="4"/>
    </row>
    <row r="19" spans="1:13" x14ac:dyDescent="0.25">
      <c r="A19" s="4">
        <v>15</v>
      </c>
      <c r="B19" s="4" t="s">
        <v>37</v>
      </c>
      <c r="C19" s="4" t="s">
        <v>9</v>
      </c>
      <c r="D19" s="5" t="s">
        <v>38</v>
      </c>
      <c r="E19" s="14">
        <v>1</v>
      </c>
      <c r="F19" s="22"/>
      <c r="G19" s="16">
        <v>0.44</v>
      </c>
      <c r="H19" s="4"/>
      <c r="I19" s="4">
        <v>9</v>
      </c>
      <c r="J19" s="4"/>
      <c r="K19" s="4">
        <f t="shared" si="0"/>
        <v>3</v>
      </c>
      <c r="L19" s="4" t="str">
        <f t="shared" si="1"/>
        <v/>
      </c>
      <c r="M19" s="4"/>
    </row>
    <row r="20" spans="1:13" x14ac:dyDescent="0.25">
      <c r="A20" s="4">
        <v>16</v>
      </c>
      <c r="B20" s="4" t="s">
        <v>39</v>
      </c>
      <c r="C20" s="4" t="s">
        <v>40</v>
      </c>
      <c r="D20" s="5" t="s">
        <v>16</v>
      </c>
      <c r="E20" s="14">
        <v>1</v>
      </c>
      <c r="F20" s="22"/>
      <c r="G20" s="16">
        <f>F20*E20</f>
        <v>0</v>
      </c>
      <c r="H20" s="4"/>
      <c r="I20">
        <v>3</v>
      </c>
      <c r="J20" s="4"/>
      <c r="K20" s="4">
        <f t="shared" si="0"/>
        <v>3</v>
      </c>
      <c r="L20" s="4" t="str">
        <f t="shared" si="1"/>
        <v/>
      </c>
      <c r="M20" s="4"/>
    </row>
    <row r="21" spans="1:13" x14ac:dyDescent="0.25">
      <c r="A21" s="4">
        <v>17</v>
      </c>
      <c r="B21" s="4" t="s">
        <v>41</v>
      </c>
      <c r="C21" s="4" t="s">
        <v>42</v>
      </c>
      <c r="D21" s="5" t="s">
        <v>43</v>
      </c>
      <c r="E21" s="14">
        <v>1</v>
      </c>
      <c r="F21" s="22"/>
      <c r="G21" s="16">
        <f>F21*E21</f>
        <v>0</v>
      </c>
      <c r="H21" s="4"/>
      <c r="I21">
        <v>4</v>
      </c>
      <c r="J21" s="4"/>
      <c r="K21" s="4">
        <f t="shared" si="0"/>
        <v>3</v>
      </c>
      <c r="L21" s="4" t="str">
        <f t="shared" si="1"/>
        <v/>
      </c>
      <c r="M21" s="4"/>
    </row>
    <row r="22" spans="1:13" x14ac:dyDescent="0.25">
      <c r="A22" s="4">
        <v>18</v>
      </c>
      <c r="B22" s="4" t="s">
        <v>44</v>
      </c>
      <c r="C22" s="4" t="s">
        <v>45</v>
      </c>
      <c r="D22" s="5" t="s">
        <v>46</v>
      </c>
      <c r="E22" s="14">
        <v>1</v>
      </c>
      <c r="F22" s="22"/>
      <c r="G22" s="16">
        <v>0.41599999999999998</v>
      </c>
      <c r="H22" s="4"/>
      <c r="I22" s="4">
        <v>4</v>
      </c>
      <c r="J22" s="4"/>
      <c r="K22" s="4">
        <f t="shared" si="0"/>
        <v>3</v>
      </c>
      <c r="L22" s="4" t="str">
        <f t="shared" si="1"/>
        <v/>
      </c>
      <c r="M22" s="4"/>
    </row>
    <row r="23" spans="1:13" x14ac:dyDescent="0.25">
      <c r="A23" s="4">
        <v>19</v>
      </c>
      <c r="B23" s="4" t="s">
        <v>47</v>
      </c>
      <c r="C23" s="4" t="s">
        <v>18</v>
      </c>
      <c r="D23" s="5" t="s">
        <v>48</v>
      </c>
      <c r="E23" s="14">
        <v>2</v>
      </c>
      <c r="F23" s="22"/>
      <c r="G23" s="16">
        <v>4.1799999999999997E-2</v>
      </c>
      <c r="H23" s="4"/>
      <c r="I23" s="4">
        <v>48</v>
      </c>
      <c r="J23" s="4"/>
      <c r="K23" s="4">
        <f t="shared" si="0"/>
        <v>6</v>
      </c>
      <c r="L23" s="4" t="str">
        <f t="shared" si="1"/>
        <v/>
      </c>
      <c r="M23" s="4"/>
    </row>
    <row r="24" spans="1:13" x14ac:dyDescent="0.25">
      <c r="A24" s="4">
        <v>20</v>
      </c>
      <c r="B24" s="4" t="s">
        <v>49</v>
      </c>
      <c r="C24" s="4" t="s">
        <v>50</v>
      </c>
      <c r="D24" s="5" t="s">
        <v>51</v>
      </c>
      <c r="E24" s="14">
        <v>1</v>
      </c>
      <c r="F24" s="22"/>
      <c r="G24" s="25">
        <f>F24*E24</f>
        <v>0</v>
      </c>
      <c r="H24" s="4"/>
      <c r="I24" s="4">
        <v>4</v>
      </c>
      <c r="J24" s="4"/>
      <c r="K24" s="4">
        <f t="shared" si="0"/>
        <v>3</v>
      </c>
      <c r="L24" s="4" t="str">
        <f t="shared" si="1"/>
        <v/>
      </c>
      <c r="M24" s="4"/>
    </row>
    <row r="25" spans="1:13" x14ac:dyDescent="0.25">
      <c r="A25" s="4">
        <v>21</v>
      </c>
      <c r="B25" s="4" t="s">
        <v>52</v>
      </c>
      <c r="C25" s="4" t="s">
        <v>53</v>
      </c>
      <c r="D25" s="5" t="s">
        <v>78</v>
      </c>
      <c r="E25" s="14">
        <v>3</v>
      </c>
      <c r="F25" s="22"/>
      <c r="G25" s="16">
        <v>9.5000000000000001E-2</v>
      </c>
      <c r="H25" s="4"/>
      <c r="I25" s="4">
        <v>20</v>
      </c>
      <c r="J25" s="4"/>
      <c r="K25" s="4">
        <f t="shared" si="0"/>
        <v>9</v>
      </c>
      <c r="L25" s="4" t="str">
        <f t="shared" si="1"/>
        <v/>
      </c>
      <c r="M25" s="4"/>
    </row>
    <row r="26" spans="1:13" x14ac:dyDescent="0.25">
      <c r="A26" s="8">
        <v>22</v>
      </c>
      <c r="B26" s="8" t="s">
        <v>54</v>
      </c>
      <c r="C26" s="8" t="s">
        <v>53</v>
      </c>
      <c r="D26" s="8" t="s">
        <v>79</v>
      </c>
      <c r="E26" s="8"/>
      <c r="F26" s="23"/>
      <c r="G26" s="8"/>
      <c r="H26" s="8"/>
      <c r="I26" s="8"/>
      <c r="J26" s="8"/>
      <c r="K26" s="8"/>
      <c r="L26" s="8"/>
      <c r="M26" s="8"/>
    </row>
    <row r="27" spans="1:13" x14ac:dyDescent="0.25">
      <c r="A27" s="4">
        <v>23</v>
      </c>
      <c r="B27" s="4" t="s">
        <v>55</v>
      </c>
      <c r="C27" s="4" t="s">
        <v>56</v>
      </c>
      <c r="D27" s="5" t="s">
        <v>56</v>
      </c>
      <c r="E27" s="14">
        <v>1</v>
      </c>
      <c r="F27" s="22"/>
      <c r="G27" s="16">
        <v>3.08</v>
      </c>
      <c r="H27" s="4"/>
      <c r="I27" s="4">
        <v>0</v>
      </c>
      <c r="J27" s="4">
        <v>3</v>
      </c>
      <c r="K27" s="4">
        <f>E27*$B$2</f>
        <v>3</v>
      </c>
      <c r="L27" s="4" t="str">
        <f>IF((K27&gt;(I27+J27)),(K27-(I27+J27)),"")</f>
        <v/>
      </c>
      <c r="M27" s="4"/>
    </row>
    <row r="28" spans="1:13" x14ac:dyDescent="0.25">
      <c r="A28" s="4">
        <v>24</v>
      </c>
      <c r="B28" s="4" t="s">
        <v>57</v>
      </c>
      <c r="C28" s="4" t="s">
        <v>58</v>
      </c>
      <c r="D28" s="5" t="s">
        <v>58</v>
      </c>
      <c r="E28" s="14">
        <v>1</v>
      </c>
      <c r="F28" s="22">
        <v>6.72</v>
      </c>
      <c r="G28" s="16">
        <f>F28*E28</f>
        <v>6.72</v>
      </c>
      <c r="H28" s="4"/>
      <c r="I28">
        <v>1</v>
      </c>
      <c r="J28" s="4">
        <v>2</v>
      </c>
      <c r="K28" s="4">
        <f>E28*$B$2</f>
        <v>3</v>
      </c>
      <c r="L28" s="4" t="str">
        <f>IF((K28&gt;(I28+J28)),(K28-(I28+J28)),"")</f>
        <v/>
      </c>
      <c r="M28" s="10" t="s">
        <v>72</v>
      </c>
    </row>
    <row r="29" spans="1:13" x14ac:dyDescent="0.25">
      <c r="A29" s="4">
        <v>25</v>
      </c>
      <c r="B29" s="4" t="s">
        <v>59</v>
      </c>
      <c r="C29" s="4" t="s">
        <v>60</v>
      </c>
      <c r="D29" s="5" t="s">
        <v>61</v>
      </c>
      <c r="E29" s="14">
        <v>1</v>
      </c>
      <c r="F29" s="22">
        <v>0.28799999999999998</v>
      </c>
      <c r="G29" s="16">
        <f>F29*E29</f>
        <v>0.28799999999999998</v>
      </c>
      <c r="H29" s="4"/>
      <c r="I29" s="4">
        <v>9</v>
      </c>
      <c r="J29" s="4"/>
      <c r="K29" s="4">
        <f>E29*$B$2</f>
        <v>3</v>
      </c>
      <c r="L29" s="4" t="str">
        <f>IF((K29&gt;(I29+J29)),(K29-(I29+J29)),"")</f>
        <v/>
      </c>
      <c r="M29" s="4"/>
    </row>
    <row r="30" spans="1:13" x14ac:dyDescent="0.25">
      <c r="A30" s="4">
        <v>26</v>
      </c>
      <c r="B30" s="4" t="s">
        <v>62</v>
      </c>
      <c r="C30" s="4" t="s">
        <v>63</v>
      </c>
      <c r="D30" s="5" t="s">
        <v>64</v>
      </c>
      <c r="E30" s="14">
        <v>1</v>
      </c>
      <c r="F30" s="22"/>
      <c r="G30" s="16">
        <f>F30*E30</f>
        <v>0</v>
      </c>
      <c r="H30" s="4"/>
      <c r="I30" s="28">
        <v>3</v>
      </c>
      <c r="J30" s="4"/>
      <c r="K30" s="4">
        <f>E30*$B$2</f>
        <v>3</v>
      </c>
      <c r="L30" s="4" t="str">
        <f>IF((K30&gt;(I30+J30)),(K30-(I30+J30)),"")</f>
        <v/>
      </c>
      <c r="M30" s="4"/>
    </row>
    <row r="31" spans="1:13" x14ac:dyDescent="0.25">
      <c r="A31" s="4"/>
      <c r="B31" s="4"/>
      <c r="C31" s="4"/>
      <c r="D31" s="5"/>
      <c r="E31" s="14"/>
      <c r="F31" s="22"/>
      <c r="G31" s="15"/>
      <c r="H31" s="4"/>
      <c r="I31" s="4"/>
      <c r="J31" s="4"/>
      <c r="K31" s="4"/>
      <c r="L31" s="4"/>
      <c r="M31" s="4"/>
    </row>
    <row r="32" spans="1:13" x14ac:dyDescent="0.25">
      <c r="A32" s="8"/>
      <c r="B32" s="8"/>
      <c r="C32" s="8" t="s">
        <v>81</v>
      </c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4"/>
      <c r="B33" s="4"/>
      <c r="C33" s="21" t="s">
        <v>80</v>
      </c>
      <c r="D33" s="5"/>
      <c r="E33" s="14">
        <v>1</v>
      </c>
      <c r="F33" s="24">
        <v>18.38</v>
      </c>
      <c r="G33" s="15">
        <f>F33*E33</f>
        <v>18.38</v>
      </c>
      <c r="H33" s="4"/>
      <c r="I33" s="4"/>
      <c r="J33" s="4">
        <v>3</v>
      </c>
      <c r="K33" s="21">
        <f>E33*$B$2</f>
        <v>3</v>
      </c>
      <c r="L33" s="21" t="str">
        <f>IF((K33&gt;(I33+J33)),(K33-(I33+J33)),"")</f>
        <v/>
      </c>
      <c r="M33" s="4"/>
    </row>
    <row r="34" spans="1:13" x14ac:dyDescent="0.25">
      <c r="A34" s="4"/>
      <c r="B34" s="4"/>
      <c r="C34" s="21" t="s">
        <v>82</v>
      </c>
      <c r="D34" s="5"/>
      <c r="E34" s="14">
        <v>2</v>
      </c>
      <c r="F34" s="24">
        <v>0.91700000000000004</v>
      </c>
      <c r="G34" s="15"/>
      <c r="H34" s="4"/>
      <c r="I34" s="4">
        <v>11</v>
      </c>
      <c r="J34" s="4"/>
      <c r="K34" s="21">
        <f t="shared" ref="K34:K47" si="2">E34*$B$2</f>
        <v>6</v>
      </c>
      <c r="L34" s="21" t="str">
        <f t="shared" ref="L34:L47" si="3">IF((K34&gt;(I34+J34)),(K34-(I34+J34)),"")</f>
        <v/>
      </c>
      <c r="M34" s="4"/>
    </row>
    <row r="35" spans="1:13" x14ac:dyDescent="0.25">
      <c r="A35" s="4"/>
      <c r="B35" s="4"/>
      <c r="C35" s="21" t="s">
        <v>83</v>
      </c>
      <c r="D35" s="5"/>
      <c r="E35" s="14">
        <v>1</v>
      </c>
      <c r="F35" s="24">
        <v>3.95</v>
      </c>
      <c r="G35" s="15"/>
      <c r="H35" s="4"/>
      <c r="I35" s="4">
        <v>0</v>
      </c>
      <c r="J35" s="4">
        <v>3</v>
      </c>
      <c r="K35" s="21">
        <f t="shared" si="2"/>
        <v>3</v>
      </c>
      <c r="L35" s="21" t="str">
        <f t="shared" si="3"/>
        <v/>
      </c>
      <c r="M35" s="4" t="s">
        <v>88</v>
      </c>
    </row>
    <row r="36" spans="1:13" x14ac:dyDescent="0.25">
      <c r="A36" s="4"/>
      <c r="B36" s="4"/>
      <c r="C36" s="21" t="s">
        <v>84</v>
      </c>
      <c r="D36" s="5"/>
      <c r="E36" s="14">
        <v>1</v>
      </c>
      <c r="F36" s="24">
        <v>0.51900000000000002</v>
      </c>
      <c r="G36" s="15"/>
      <c r="H36" s="4"/>
      <c r="I36" s="4">
        <v>9</v>
      </c>
      <c r="J36" s="4"/>
      <c r="K36" s="21">
        <f t="shared" si="2"/>
        <v>3</v>
      </c>
      <c r="L36" s="21" t="str">
        <f t="shared" si="3"/>
        <v/>
      </c>
      <c r="M36" s="4"/>
    </row>
    <row r="37" spans="1:13" x14ac:dyDescent="0.25">
      <c r="A37" s="4"/>
      <c r="B37" s="4"/>
      <c r="C37" s="21" t="s">
        <v>85</v>
      </c>
      <c r="D37" s="5"/>
      <c r="E37" s="14">
        <v>1</v>
      </c>
      <c r="F37" s="24"/>
      <c r="G37" s="15"/>
      <c r="H37" s="4"/>
      <c r="I37" s="4">
        <v>1</v>
      </c>
      <c r="J37" s="4"/>
      <c r="K37" s="21">
        <f t="shared" si="2"/>
        <v>3</v>
      </c>
      <c r="L37" s="21">
        <f t="shared" si="3"/>
        <v>2</v>
      </c>
      <c r="M37" s="4" t="s">
        <v>87</v>
      </c>
    </row>
    <row r="38" spans="1:13" x14ac:dyDescent="0.25">
      <c r="A38" s="4"/>
      <c r="B38" s="4"/>
      <c r="C38" s="21" t="s">
        <v>91</v>
      </c>
      <c r="D38" s="5"/>
      <c r="E38" s="14">
        <v>4</v>
      </c>
      <c r="F38" s="24"/>
      <c r="G38" s="15"/>
      <c r="H38" s="4"/>
      <c r="I38" s="28">
        <v>30</v>
      </c>
      <c r="J38" s="4"/>
      <c r="K38" s="21">
        <f t="shared" si="2"/>
        <v>12</v>
      </c>
      <c r="L38" s="21" t="str">
        <f t="shared" si="3"/>
        <v/>
      </c>
      <c r="M38" s="4"/>
    </row>
    <row r="39" spans="1:13" x14ac:dyDescent="0.25">
      <c r="A39" s="4"/>
      <c r="B39" s="4"/>
      <c r="C39" s="21" t="s">
        <v>89</v>
      </c>
      <c r="D39" s="5"/>
      <c r="E39" s="14">
        <v>4</v>
      </c>
      <c r="F39" s="24"/>
      <c r="G39" s="15"/>
      <c r="H39" s="4"/>
      <c r="I39" s="28">
        <v>30</v>
      </c>
      <c r="J39" s="4"/>
      <c r="K39" s="21">
        <f t="shared" si="2"/>
        <v>12</v>
      </c>
      <c r="L39" s="21" t="str">
        <f t="shared" si="3"/>
        <v/>
      </c>
      <c r="M39" s="4"/>
    </row>
    <row r="40" spans="1:13" x14ac:dyDescent="0.25">
      <c r="A40" s="4"/>
      <c r="B40" s="4"/>
      <c r="C40" s="21" t="s">
        <v>90</v>
      </c>
      <c r="D40" s="5"/>
      <c r="E40" s="14">
        <v>4</v>
      </c>
      <c r="F40" s="24"/>
      <c r="G40" s="15"/>
      <c r="H40" s="4"/>
      <c r="I40" s="28">
        <v>30</v>
      </c>
      <c r="J40" s="4"/>
      <c r="K40" s="21">
        <f t="shared" si="2"/>
        <v>12</v>
      </c>
      <c r="L40" s="21" t="str">
        <f t="shared" si="3"/>
        <v/>
      </c>
      <c r="M40" s="4"/>
    </row>
    <row r="41" spans="1:13" x14ac:dyDescent="0.25">
      <c r="A41" s="4"/>
      <c r="B41" s="4"/>
      <c r="C41" s="21" t="s">
        <v>92</v>
      </c>
      <c r="D41" s="5"/>
      <c r="E41" s="14">
        <v>1</v>
      </c>
      <c r="F41" s="24"/>
      <c r="G41" s="15"/>
      <c r="H41" s="4"/>
      <c r="I41" s="28">
        <v>3</v>
      </c>
      <c r="J41" s="4"/>
      <c r="K41" s="21">
        <f t="shared" si="2"/>
        <v>3</v>
      </c>
      <c r="L41" s="21" t="str">
        <f t="shared" si="3"/>
        <v/>
      </c>
      <c r="M41" s="4"/>
    </row>
    <row r="42" spans="1:13" x14ac:dyDescent="0.25">
      <c r="A42" s="4"/>
      <c r="B42" s="4"/>
      <c r="C42" s="21" t="s">
        <v>93</v>
      </c>
      <c r="D42" s="5"/>
      <c r="E42" s="14">
        <v>1</v>
      </c>
      <c r="F42" s="24"/>
      <c r="G42" s="15"/>
      <c r="H42" s="4"/>
      <c r="I42" s="28">
        <v>3</v>
      </c>
      <c r="J42" s="4"/>
      <c r="K42" s="21">
        <f t="shared" si="2"/>
        <v>3</v>
      </c>
      <c r="L42" s="21" t="str">
        <f t="shared" si="3"/>
        <v/>
      </c>
      <c r="M42" s="4"/>
    </row>
    <row r="43" spans="1:13" x14ac:dyDescent="0.25">
      <c r="A43" s="4"/>
      <c r="B43" s="4"/>
      <c r="C43" s="21" t="s">
        <v>94</v>
      </c>
      <c r="D43" s="5"/>
      <c r="E43" s="14">
        <v>4</v>
      </c>
      <c r="F43" s="24"/>
      <c r="G43" s="15"/>
      <c r="H43" s="4"/>
      <c r="I43">
        <v>12</v>
      </c>
      <c r="J43" s="4"/>
      <c r="K43" s="21">
        <f t="shared" si="2"/>
        <v>12</v>
      </c>
      <c r="L43" s="21" t="str">
        <f t="shared" si="3"/>
        <v/>
      </c>
      <c r="M43" s="4"/>
    </row>
    <row r="44" spans="1:13" x14ac:dyDescent="0.25">
      <c r="A44" s="4"/>
      <c r="B44" s="4"/>
      <c r="C44" s="21" t="s">
        <v>101</v>
      </c>
      <c r="D44" s="5"/>
      <c r="E44" s="14">
        <f>E18</f>
        <v>3</v>
      </c>
      <c r="F44" s="24"/>
      <c r="G44" s="15"/>
      <c r="H44" s="4"/>
      <c r="I44" s="28">
        <v>9</v>
      </c>
      <c r="J44" s="4"/>
      <c r="K44" s="21">
        <f t="shared" si="2"/>
        <v>9</v>
      </c>
      <c r="L44" s="21" t="str">
        <f t="shared" si="3"/>
        <v/>
      </c>
      <c r="M44" s="4"/>
    </row>
    <row r="45" spans="1:13" x14ac:dyDescent="0.25">
      <c r="A45" s="4"/>
      <c r="B45" s="4"/>
      <c r="C45" s="21" t="s">
        <v>105</v>
      </c>
      <c r="D45" s="5"/>
      <c r="E45" s="14">
        <f>E44</f>
        <v>3</v>
      </c>
      <c r="F45" s="24"/>
      <c r="G45" s="15"/>
      <c r="H45" s="4"/>
      <c r="I45" s="4">
        <v>0</v>
      </c>
      <c r="J45" s="4">
        <v>10</v>
      </c>
      <c r="K45" s="21">
        <f t="shared" si="2"/>
        <v>9</v>
      </c>
      <c r="L45" s="21" t="str">
        <f t="shared" si="3"/>
        <v/>
      </c>
      <c r="M45" s="4" t="s">
        <v>87</v>
      </c>
    </row>
    <row r="46" spans="1:13" x14ac:dyDescent="0.25">
      <c r="A46" s="4"/>
      <c r="B46" s="4"/>
      <c r="C46" s="21" t="s">
        <v>104</v>
      </c>
      <c r="D46" s="5"/>
      <c r="E46" s="14">
        <v>1</v>
      </c>
      <c r="F46" s="24"/>
      <c r="G46" s="15"/>
      <c r="H46" s="4"/>
      <c r="I46" s="28">
        <v>3</v>
      </c>
      <c r="J46" s="4"/>
      <c r="K46" s="21">
        <f t="shared" si="2"/>
        <v>3</v>
      </c>
      <c r="L46" s="21"/>
      <c r="M46" s="4"/>
    </row>
    <row r="47" spans="1:13" x14ac:dyDescent="0.25">
      <c r="A47" s="4"/>
      <c r="B47" s="4"/>
      <c r="C47" s="21" t="s">
        <v>86</v>
      </c>
      <c r="D47" s="5"/>
      <c r="E47" s="14">
        <v>1</v>
      </c>
      <c r="F47" s="24">
        <v>0.59799999999999998</v>
      </c>
      <c r="G47" s="15"/>
      <c r="H47" s="4"/>
      <c r="I47" s="4">
        <v>3</v>
      </c>
      <c r="J47" s="4"/>
      <c r="K47" s="21">
        <f t="shared" si="2"/>
        <v>3</v>
      </c>
      <c r="L47" s="21" t="str">
        <f t="shared" si="3"/>
        <v/>
      </c>
      <c r="M47" s="4"/>
    </row>
    <row r="48" spans="1:13" x14ac:dyDescent="0.25">
      <c r="A48" s="4"/>
      <c r="B48" s="4"/>
      <c r="C48" s="21" t="s">
        <v>110</v>
      </c>
      <c r="D48" s="5"/>
      <c r="E48" s="14"/>
      <c r="F48" s="24">
        <v>5.7</v>
      </c>
      <c r="G48" s="15"/>
      <c r="H48" s="4"/>
      <c r="I48" s="4">
        <v>2</v>
      </c>
      <c r="J48" s="4"/>
      <c r="K48" s="21">
        <f t="shared" ref="K48:K50" si="4">E48*$B$2</f>
        <v>0</v>
      </c>
      <c r="L48" s="21" t="str">
        <f t="shared" ref="L48:L50" si="5">IF((K48&gt;(I48+J48)),(K48-(I48+J48)),"")</f>
        <v/>
      </c>
      <c r="M48" s="4"/>
    </row>
    <row r="49" spans="1:13" x14ac:dyDescent="0.25">
      <c r="A49" s="4"/>
      <c r="B49" s="4"/>
      <c r="C49" s="21" t="s">
        <v>111</v>
      </c>
      <c r="D49" s="5"/>
      <c r="E49" s="14"/>
      <c r="F49" s="24">
        <v>5.6</v>
      </c>
      <c r="G49" s="15"/>
      <c r="H49" s="4"/>
      <c r="I49" s="4"/>
      <c r="J49" s="4">
        <v>2</v>
      </c>
      <c r="K49" s="21">
        <f t="shared" si="4"/>
        <v>0</v>
      </c>
      <c r="L49" s="21" t="str">
        <f t="shared" si="5"/>
        <v/>
      </c>
      <c r="M49" s="4"/>
    </row>
    <row r="50" spans="1:13" x14ac:dyDescent="0.25">
      <c r="A50" s="4"/>
      <c r="B50" s="4"/>
      <c r="C50" s="21" t="s">
        <v>109</v>
      </c>
      <c r="D50" s="5"/>
      <c r="E50" s="14"/>
      <c r="F50" s="24"/>
      <c r="G50" s="15"/>
      <c r="H50" s="4"/>
      <c r="I50" s="4"/>
      <c r="J50" s="4">
        <v>1</v>
      </c>
      <c r="K50" s="21">
        <f t="shared" si="4"/>
        <v>0</v>
      </c>
      <c r="L50" s="21" t="str">
        <f t="shared" si="5"/>
        <v/>
      </c>
      <c r="M50" s="4"/>
    </row>
    <row r="51" spans="1:13" x14ac:dyDescent="0.25">
      <c r="C51" s="20"/>
      <c r="E51" s="17"/>
      <c r="F51" s="17"/>
      <c r="G51" s="17"/>
      <c r="K51" s="20"/>
      <c r="L51" s="20"/>
    </row>
    <row r="52" spans="1:13" x14ac:dyDescent="0.25">
      <c r="E52" s="17"/>
      <c r="F52" s="18" t="s">
        <v>76</v>
      </c>
      <c r="G52" s="19">
        <f>SUM(G5:G33)</f>
        <v>37.919733333333333</v>
      </c>
    </row>
    <row r="56" spans="1:13" ht="23.25" x14ac:dyDescent="0.35">
      <c r="B56" s="7" t="s">
        <v>96</v>
      </c>
    </row>
    <row r="57" spans="1:13" x14ac:dyDescent="0.25">
      <c r="B57" s="26" t="s">
        <v>97</v>
      </c>
      <c r="C57" s="26" t="s">
        <v>98</v>
      </c>
      <c r="D57" s="27" t="s">
        <v>99</v>
      </c>
    </row>
    <row r="58" spans="1:13" x14ac:dyDescent="0.25">
      <c r="B58">
        <f>L37</f>
        <v>2</v>
      </c>
      <c r="C58" t="str">
        <f>C37</f>
        <v>Hammond Box</v>
      </c>
    </row>
    <row r="59" spans="1:13" x14ac:dyDescent="0.25">
      <c r="B59" t="str">
        <f>L27</f>
        <v/>
      </c>
    </row>
    <row r="62" spans="1:13" ht="23.25" x14ac:dyDescent="0.35">
      <c r="B62" s="7" t="s">
        <v>100</v>
      </c>
    </row>
    <row r="63" spans="1:13" x14ac:dyDescent="0.25">
      <c r="B63" s="26" t="s">
        <v>97</v>
      </c>
      <c r="C63" s="26" t="s">
        <v>98</v>
      </c>
      <c r="D63" s="27" t="s">
        <v>99</v>
      </c>
    </row>
    <row r="67" spans="2:4" ht="23.25" x14ac:dyDescent="0.35">
      <c r="B67" s="7" t="s">
        <v>107</v>
      </c>
    </row>
    <row r="68" spans="2:4" x14ac:dyDescent="0.25">
      <c r="B68" s="26" t="s">
        <v>97</v>
      </c>
      <c r="C68" s="26" t="s">
        <v>98</v>
      </c>
      <c r="D68" s="27" t="s">
        <v>99</v>
      </c>
    </row>
    <row r="71" spans="2:4" ht="23.25" x14ac:dyDescent="0.35">
      <c r="B71" s="7" t="s">
        <v>108</v>
      </c>
    </row>
    <row r="72" spans="2:4" x14ac:dyDescent="0.25">
      <c r="B72" s="26" t="s">
        <v>97</v>
      </c>
      <c r="C72" s="26" t="s">
        <v>98</v>
      </c>
      <c r="D72" s="27" t="s">
        <v>99</v>
      </c>
    </row>
    <row r="74" spans="2:4" x14ac:dyDescent="0.25">
      <c r="B74">
        <v>2</v>
      </c>
      <c r="C74" t="s">
        <v>106</v>
      </c>
    </row>
  </sheetData>
  <autoFilter ref="A4:M47"/>
  <hyperlinks>
    <hyperlink ref="M5" r:id="rId1"/>
    <hyperlink ref="M28" r:id="rId2"/>
  </hyperlinks>
  <pageMargins left="0.7" right="0.7" top="0.75" bottom="0.75" header="0.3" footer="0.3"/>
  <pageSetup paperSize="8" scale="75" orientation="landscape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DMXHATPCBV1_BOM</vt:lpstr>
      <vt:lpstr>DMXHATPCBV1_BOM!Print_Area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Silver</dc:creator>
  <cp:lastModifiedBy>Gavin Silver</cp:lastModifiedBy>
  <cp:lastPrinted>2018-08-28T15:15:41Z</cp:lastPrinted>
  <dcterms:created xsi:type="dcterms:W3CDTF">2018-05-22T16:01:07Z</dcterms:created>
  <dcterms:modified xsi:type="dcterms:W3CDTF">2018-09-10T11:34:39Z</dcterms:modified>
</cp:coreProperties>
</file>