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.prjs\pygebra\seminarski\"/>
    </mc:Choice>
  </mc:AlternateContent>
  <xr:revisionPtr revIDLastSave="0" documentId="13_ncr:1_{37AD2DD0-17B3-4A9D-AE8D-6988D32C58A2}" xr6:coauthVersionLast="47" xr6:coauthVersionMax="47" xr10:uidLastSave="{00000000-0000-0000-0000-000000000000}"/>
  <bookViews>
    <workbookView xWindow="-28920" yWindow="-120" windowWidth="29040" windowHeight="16440" xr2:uid="{8E7722A8-9D32-49A2-85C1-A2D92AE35231}"/>
  </bookViews>
  <sheets>
    <sheet name="Sheet1" sheetId="1" r:id="rId1"/>
    <sheet name="Sheet2" sheetId="7" r:id="rId2"/>
    <sheet name="gauge" sheetId="2" r:id="rId3"/>
    <sheet name="L LIGHT" sheetId="3" r:id="rId4"/>
    <sheet name="F MOISTURE" sheetId="4" r:id="rId5"/>
    <sheet name="R REACTION" sheetId="5" r:id="rId6"/>
    <sheet name="S SALINITY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J4" i="1"/>
  <c r="J6" i="1"/>
  <c r="J7" i="1"/>
  <c r="J5" i="1"/>
  <c r="J8" i="1"/>
  <c r="J3" i="1"/>
  <c r="N3" i="1"/>
  <c r="H5" i="1"/>
  <c r="H4" i="1"/>
  <c r="H3" i="1"/>
  <c r="K3" i="1"/>
  <c r="K8" i="1"/>
  <c r="H7" i="1"/>
  <c r="H8" i="1"/>
  <c r="L8" i="1"/>
  <c r="L4" i="1"/>
  <c r="R8" i="1"/>
  <c r="Q8" i="1"/>
  <c r="H5" i="4"/>
  <c r="H6" i="4"/>
  <c r="H7" i="4"/>
  <c r="H8" i="4"/>
  <c r="H9" i="4"/>
  <c r="H10" i="4"/>
  <c r="H11" i="4"/>
  <c r="H12" i="4"/>
  <c r="H4" i="4"/>
  <c r="G4" i="6"/>
  <c r="G6" i="6"/>
  <c r="G7" i="6"/>
  <c r="G8" i="6"/>
  <c r="G9" i="6"/>
  <c r="G10" i="6"/>
  <c r="G11" i="6"/>
  <c r="G12" i="6"/>
  <c r="E12" i="6"/>
  <c r="E11" i="6"/>
  <c r="E10" i="6"/>
  <c r="E9" i="6"/>
  <c r="E8" i="6"/>
  <c r="E7" i="6"/>
  <c r="E6" i="6"/>
  <c r="E5" i="6"/>
  <c r="G5" i="6" s="1"/>
  <c r="E4" i="6"/>
  <c r="G5" i="3"/>
  <c r="G6" i="3"/>
  <c r="G7" i="3"/>
  <c r="G8" i="3"/>
  <c r="G9" i="3"/>
  <c r="G10" i="3"/>
  <c r="G11" i="3"/>
  <c r="G12" i="3"/>
  <c r="G4" i="3"/>
  <c r="F5" i="3"/>
  <c r="H5" i="3" s="1"/>
  <c r="F6" i="3"/>
  <c r="H6" i="3" s="1"/>
  <c r="F7" i="3"/>
  <c r="H7" i="3" s="1"/>
  <c r="F8" i="3"/>
  <c r="H8" i="3" s="1"/>
  <c r="F9" i="3"/>
  <c r="H9" i="3" s="1"/>
  <c r="F10" i="3"/>
  <c r="H10" i="3" s="1"/>
  <c r="F11" i="3"/>
  <c r="H11" i="3" s="1"/>
  <c r="F12" i="3"/>
  <c r="H12" i="3" s="1"/>
  <c r="F4" i="3"/>
  <c r="H4" i="3" s="1"/>
  <c r="E5" i="3"/>
  <c r="E6" i="3"/>
  <c r="E7" i="3"/>
  <c r="E8" i="3"/>
  <c r="E9" i="3"/>
  <c r="E10" i="3"/>
  <c r="E11" i="3"/>
  <c r="E12" i="3"/>
  <c r="E4" i="3"/>
  <c r="E5" i="5"/>
  <c r="E6" i="5"/>
  <c r="E7" i="5"/>
  <c r="E8" i="5"/>
  <c r="E9" i="5"/>
  <c r="E10" i="5"/>
  <c r="E11" i="5"/>
  <c r="E12" i="5"/>
  <c r="E4" i="5"/>
  <c r="E5" i="4"/>
  <c r="E6" i="4"/>
  <c r="E7" i="4"/>
  <c r="E8" i="4"/>
  <c r="E9" i="4"/>
  <c r="E10" i="4"/>
  <c r="E11" i="4"/>
  <c r="E12" i="4"/>
  <c r="E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Drazen Gavric</author>
  </authors>
  <commentList>
    <comment ref="A3" authorId="0" shapeId="0" xr:uid="{666242BF-B009-403E-9FAE-3674C59F586D}">
      <text>
        <r>
          <rPr>
            <b/>
            <sz val="9"/>
            <color indexed="81"/>
            <rFont val="Tahoma"/>
            <charset val="1"/>
          </rPr>
          <t>Drazen Gavric:</t>
        </r>
        <r>
          <rPr>
            <sz val="9"/>
            <color indexed="81"/>
            <rFont val="Tahoma"/>
            <charset val="1"/>
          </rPr>
          <t xml:space="preserve">
Lighting condition From (lux) To (lux) Mean value (lux) Lighting step
Pitch Black 0 10 5 1
Very Dark 11 50 30 2
Dark Indoors 51 200 125 3
Dim Indoors 201 400 300 4
Normal Indoors 401 1000 700 5
Bright Indoors 1001 5000 3000 6
Dim Outdoors 5001 10,000 7500 7
Cloudy Outdoors 10,001 30,000 20,000 8
Direct Sunlight 30,001 100,000 65,000 9</t>
        </r>
      </text>
    </comment>
    <comment ref="A4" authorId="0" shapeId="0" xr:uid="{AF605DC2-8A1F-4872-BF74-5C377C133546}">
      <text>
        <r>
          <rPr>
            <b/>
            <sz val="9"/>
            <color indexed="81"/>
            <rFont val="Tahoma"/>
            <charset val="1"/>
          </rPr>
          <t>Drazen Gavric:</t>
        </r>
        <r>
          <rPr>
            <sz val="9"/>
            <color indexed="81"/>
            <rFont val="Tahoma"/>
            <charset val="1"/>
          </rPr>
          <t xml:space="preserve">
Categories
1 – cold indicator, occurring only in high mountain areas, i.e. the alpine and nival belts
2 – cool indicator, occurring mainly in subalpine areas
3 – moderate heat indicator, occurring from lowland to montane belt, mainly in submontane-temperate areas
4
5 – heat indicator, occurring in relatively warm lowlands
6
7 – heat indicator, occurring in the Mediterranean and warmest sites in southern Central Europe
8 – heat indicator, occurring in warm Mediterranean areas
9 – heat indicator, occurring at mesic sites in the southern Mediterranean
10 – heat indicator, occurring in warm and semi-desert areas in the southern Mediterranean</t>
        </r>
      </text>
    </comment>
    <comment ref="A5" authorId="0" shapeId="0" xr:uid="{8F1F628E-3EE0-45F1-B9CE-8D3E2E7D0A18}">
      <text>
        <r>
          <rPr>
            <b/>
            <sz val="9"/>
            <color indexed="81"/>
            <rFont val="Tahoma"/>
            <charset val="1"/>
          </rPr>
          <t>Drazen Gavric:</t>
        </r>
        <r>
          <rPr>
            <sz val="9"/>
            <color indexed="81"/>
            <rFont val="Tahoma"/>
            <charset val="1"/>
          </rPr>
          <t xml:space="preserve">
Categories
1 – strong drought indicator, viable at sites that frequently dry out and confined to dry soils
2 – missing on damp soil
3 – indicator of fresh soils, focus on soils of average moisture, missing on wet and on soils that frequently dry out
4 – transition
5 – humidity indicator, focus on well moistened, but not wet soils
6 – transition
7 – wetness indicator, focus on often soaked, poorly aerated soils
8 – aquatic plant that survives long periods without soil flooding
9 – aquatic plant rooted under water, but at least temporarily with leaves above the surface, or a plant floating on the water surface
10 – permanently or almost permanently submerged aquatic plant</t>
        </r>
      </text>
    </comment>
    <comment ref="A6" authorId="0" shapeId="0" xr:uid="{074F0A8D-D3B8-43D0-BCAA-EA7030029849}">
      <text>
        <r>
          <rPr>
            <b/>
            <sz val="9"/>
            <color indexed="81"/>
            <rFont val="Tahoma"/>
            <family val="2"/>
          </rPr>
          <t>Drazen Gavric:</t>
        </r>
        <r>
          <rPr>
            <sz val="9"/>
            <color indexed="81"/>
            <rFont val="Tahoma"/>
            <family val="2"/>
          </rPr>
          <t xml:space="preserve">
Categories
1 – indicator of strong acidity, never occurring in slightly acidic to alkaline conditions
2 – transition between values 1 and 3
3 – acidity indicator, occurring mainly in acidic conditions, exceptionally in neutral conditions
4 – transition between values 3 and 5
5 – indicator of moderate acidity, occurring rarely in strongly acidic as well as in neutral to alkaline conditions
6 – transition between values 5 and 7
7 – indicator of slightly acidic to slightly basic conditions, never occurring in very acidic conditions
8 – transition between values 7 and 9, occurring mostly in calcium-rich conditions
9 – base and lime indicator, always occurring in calcium-rich conditions</t>
        </r>
      </text>
    </comment>
    <comment ref="A7" authorId="0" shapeId="0" xr:uid="{D956229B-A808-41BE-8910-0F5557A895E0}">
      <text>
        <r>
          <rPr>
            <b/>
            <sz val="9"/>
            <color indexed="81"/>
            <rFont val="Tahoma"/>
            <family val="2"/>
          </rPr>
          <t>Drazen Gavric:</t>
        </r>
        <r>
          <rPr>
            <sz val="9"/>
            <color indexed="81"/>
            <rFont val="Tahoma"/>
            <family val="2"/>
          </rPr>
          <t xml:space="preserve">
Categories
1 – occurring at nutrient-poorest sites
2 – transition between values 1 and 3
3 – occurring at nutrient-poor sites more frequently than at average sites and exceptionally at rich sites
4 – transition between values 3 and 5
5 – occurring at moderately nutrient-rich sites, and less frequently at poor and rich sites
6 – transition between values 5 and 7
7 – occurring at nutrient-rich sites more often than at average sites and only exceptionally at poor sites
8 – pronounced nutrient indicator
9 – concentrated at very nutrient-rich sites</t>
        </r>
      </text>
    </comment>
    <comment ref="A8" authorId="0" shapeId="0" xr:uid="{706EB369-430C-4259-97DA-6AD68DBBDCBC}">
      <text>
        <r>
          <rPr>
            <b/>
            <sz val="9"/>
            <color indexed="81"/>
            <rFont val="Tahoma"/>
            <family val="2"/>
          </rPr>
          <t>Drazen Gavric:</t>
        </r>
        <r>
          <rPr>
            <sz val="9"/>
            <color indexed="81"/>
            <rFont val="Tahoma"/>
            <family val="2"/>
          </rPr>
          <t xml:space="preserve">
Categories
0 – not salt tolerant, glycophyte
1 – salt tolerant, mostly on low-salt to salt-free soils, but occasionally on slightly salty soils
2 – oligohaline, often on soils with very low salt content
3 – β-mesohaline, mostly on soils with low salt content
4 – α/β-mesohaline, mostly on soils with low to moderate salt content
5 – α-mesohaline, mostly on soils with a moderate salt content
6 – α-meso/polyhaline, on soils with moderate to high salt content
7 – polyhaline, on soils with a high salt content
8 – euhaline, on soils with a very high salt content
9 – euhaline to hypersaline, on soils with a very high and in dry periods extremely high salt content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Drazen Gavric</author>
  </authors>
  <commentList>
    <comment ref="B1" authorId="0" shapeId="0" xr:uid="{C0A7AE32-40D7-412C-B299-06517AFD8567}">
      <text>
        <r>
          <rPr>
            <b/>
            <sz val="9"/>
            <color indexed="81"/>
            <rFont val="Tahoma"/>
            <charset val="1"/>
          </rPr>
          <t>Drazen Gavric:</t>
        </r>
        <r>
          <rPr>
            <sz val="9"/>
            <color indexed="81"/>
            <rFont val="Tahoma"/>
            <charset val="1"/>
          </rPr>
          <t xml:space="preserve">
Lighting condition From (lux) To (lux) Mean value (lux) Lighting step
Pitch Black 0 10 5 1
Very Dark 11 50 30 2
Dark Indoors 51 200 125 3
Dim Indoors 201 400 300 4
Normal Indoors 401 1000 700 5
Bright Indoors 1001 5000 3000 6
Dim Outdoors 5001 10,000 7500 7
Cloudy Outdoors 10,001 30,000 20,000 8
Direct Sunlight 30,001 100,000 65,000 9</t>
        </r>
      </text>
    </comment>
    <comment ref="C1" authorId="0" shapeId="0" xr:uid="{6A909FBF-3CDC-4F33-8DEA-1F49274E40C2}">
      <text>
        <r>
          <rPr>
            <b/>
            <sz val="9"/>
            <color indexed="81"/>
            <rFont val="Tahoma"/>
            <charset val="1"/>
          </rPr>
          <t>Drazen Gavric:</t>
        </r>
        <r>
          <rPr>
            <sz val="9"/>
            <color indexed="81"/>
            <rFont val="Tahoma"/>
            <charset val="1"/>
          </rPr>
          <t xml:space="preserve">
Categories
1 – cold indicator, occurring only in high mountain areas, i.e. the alpine and nival belts
2 – cool indicator, occurring mainly in subalpine areas
3 – moderate heat indicator, occurring from lowland to montane belt, mainly in submontane-temperate areas
4
5 – heat indicator, occurring in relatively warm lowlands
6
7 – heat indicator, occurring in the Mediterranean and warmest sites in southern Central Europe
8 – heat indicator, occurring in warm Mediterranean areas
9 – heat indicator, occurring at mesic sites in the southern Mediterranean
10 – heat indicator, occurring in warm and semi-desert areas in the southern Mediterranean</t>
        </r>
      </text>
    </comment>
    <comment ref="D1" authorId="0" shapeId="0" xr:uid="{B1DA6652-E3C0-46F9-B15C-59577278A033}">
      <text>
        <r>
          <rPr>
            <b/>
            <sz val="9"/>
            <color indexed="81"/>
            <rFont val="Tahoma"/>
            <charset val="1"/>
          </rPr>
          <t>Drazen Gavric:</t>
        </r>
        <r>
          <rPr>
            <sz val="9"/>
            <color indexed="81"/>
            <rFont val="Tahoma"/>
            <charset val="1"/>
          </rPr>
          <t xml:space="preserve">
Categories
1 – strong drought indicator, viable at sites that frequently dry out and confined to dry soils
2 – missing on damp soil
3 – indicator of fresh soils, focus on soils of average moisture, missing on wet and on soils that frequently dry out
4 – transition
5 – humidity indicator, focus on well moistened, but not wet soils
6 – transition
7 – wetness indicator, focus on often soaked, poorly aerated soils
8 – aquatic plant that survives long periods without soil flooding
9 – aquatic plant rooted under water, but at least temporarily with leaves above the surface, or a plant floating on the water surface
10 – permanently or almost permanently submerged aquatic plant</t>
        </r>
      </text>
    </comment>
    <comment ref="E1" authorId="0" shapeId="0" xr:uid="{74911E35-C8BC-4951-91B4-93AF3C443C02}">
      <text>
        <r>
          <rPr>
            <b/>
            <sz val="9"/>
            <color indexed="81"/>
            <rFont val="Tahoma"/>
            <family val="2"/>
          </rPr>
          <t>Drazen Gavric:</t>
        </r>
        <r>
          <rPr>
            <sz val="9"/>
            <color indexed="81"/>
            <rFont val="Tahoma"/>
            <family val="2"/>
          </rPr>
          <t xml:space="preserve">
Categories
1 – indicator of strong acidity, never occurring in slightly acidic to alkaline conditions
2 – transition between values 1 and 3
3 – acidity indicator, occurring mainly in acidic conditions, exceptionally in neutral conditions
4 – transition between values 3 and 5
5 – indicator of moderate acidity, occurring rarely in strongly acidic as well as in neutral to alkaline conditions
6 – transition between values 5 and 7
7 – indicator of slightly acidic to slightly basic conditions, never occurring in very acidic conditions
8 – transition between values 7 and 9, occurring mostly in calcium-rich conditions
9 – base and lime indicator, always occurring in calcium-rich conditions</t>
        </r>
      </text>
    </comment>
    <comment ref="F1" authorId="0" shapeId="0" xr:uid="{54830D0D-2996-45B6-81F5-A3A1B31F89BB}">
      <text>
        <r>
          <rPr>
            <b/>
            <sz val="9"/>
            <color indexed="81"/>
            <rFont val="Tahoma"/>
            <family val="2"/>
          </rPr>
          <t>Drazen Gavric:</t>
        </r>
        <r>
          <rPr>
            <sz val="9"/>
            <color indexed="81"/>
            <rFont val="Tahoma"/>
            <family val="2"/>
          </rPr>
          <t xml:space="preserve">
Categories
1 – occurring at nutrient-poorest sites
2 – transition between values 1 and 3
3 – occurring at nutrient-poor sites more frequently than at average sites and exceptionally at rich sites
4 – transition between values 3 and 5
5 – occurring at moderately nutrient-rich sites, and less frequently at poor and rich sites
6 – transition between values 5 and 7
7 – occurring at nutrient-rich sites more often than at average sites and only exceptionally at poor sites
8 – pronounced nutrient indicator
9 – concentrated at very nutrient-rich sites</t>
        </r>
      </text>
    </comment>
    <comment ref="G1" authorId="0" shapeId="0" xr:uid="{2B4E7327-306B-4B01-8999-DB96D3B18717}">
      <text>
        <r>
          <rPr>
            <b/>
            <sz val="9"/>
            <color indexed="81"/>
            <rFont val="Tahoma"/>
            <family val="2"/>
          </rPr>
          <t>Drazen Gavric:</t>
        </r>
        <r>
          <rPr>
            <sz val="9"/>
            <color indexed="81"/>
            <rFont val="Tahoma"/>
            <family val="2"/>
          </rPr>
          <t xml:space="preserve">
Categories
0 – not salt tolerant, glycophyte
1 – salt tolerant, mostly on low-salt to salt-free soils, but occasionally on slightly salty soils
2 – oligohaline, often on soils with very low salt content
3 – β-mesohaline, mostly on soils with low salt content
4 – α/β-mesohaline, mostly on soils with low to moderate salt content
5 – α-mesohaline, mostly on soils with a moderate salt content
6 – α-meso/polyhaline, on soils with moderate to high salt content
7 – polyhaline, on soils with a high salt content
8 – euhaline, on soils with a very high salt content
9 – euhaline to hypersaline, on soils with a very high and in dry periods extremely high salt content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Drazen Gavric</author>
  </authors>
  <commentList>
    <comment ref="B1" authorId="0" shapeId="0" xr:uid="{5B019509-42C3-46CC-8028-B7F6ED062CB9}">
      <text>
        <r>
          <rPr>
            <b/>
            <sz val="9"/>
            <color indexed="81"/>
            <rFont val="Tahoma"/>
            <charset val="1"/>
          </rPr>
          <t>Drazen Gavric:</t>
        </r>
        <r>
          <rPr>
            <sz val="9"/>
            <color indexed="81"/>
            <rFont val="Tahoma"/>
            <charset val="1"/>
          </rPr>
          <t xml:space="preserve">
Lighting condition From (lux) To (lux) Mean value (lux) Lighting step
Pitch Black 0 10 5 1
Very Dark 11 50 30 2
Dark Indoors 51 200 125 3
Dim Indoors 201 400 300 4
Normal Indoors 401 1000 700 5
Bright Indoors 1001 5000 3000 6
Dim Outdoors 5001 10,000 7500 7
Cloudy Outdoors 10,001 30,000 20,000 8
Direct Sunlight 30,001 100,000 65,000 9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Drazen Gavric</author>
  </authors>
  <commentList>
    <comment ref="B1" authorId="0" shapeId="0" xr:uid="{F9AF52FE-1D30-4FFE-B430-1B9A9AA180D1}">
      <text>
        <r>
          <rPr>
            <b/>
            <sz val="9"/>
            <color indexed="81"/>
            <rFont val="Tahoma"/>
            <charset val="1"/>
          </rPr>
          <t>Drazen Gavric:</t>
        </r>
        <r>
          <rPr>
            <sz val="9"/>
            <color indexed="81"/>
            <rFont val="Tahoma"/>
            <charset val="1"/>
          </rPr>
          <t xml:space="preserve">
Lighting condition From (lux) To (lux) Mean value (lux) Lighting step
Pitch Black 0 10 5 1
Very Dark 11 50 30 2
Dark Indoors 51 200 125 3
Dim Indoors 201 400 300 4
Normal Indoors 401 1000 700 5
Bright Indoors 1001 5000 3000 6
Dim Outdoors 5001 10,000 7500 7
Cloudy Outdoors 10,001 30,000 20,000 8
Direct Sunlight 30,001 100,000 65,000 9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Drazen Gavric</author>
  </authors>
  <commentList>
    <comment ref="B1" authorId="0" shapeId="0" xr:uid="{5FAB168B-F08C-41FC-88C5-9ED0E9955A63}">
      <text>
        <r>
          <rPr>
            <b/>
            <sz val="9"/>
            <color indexed="81"/>
            <rFont val="Tahoma"/>
            <family val="2"/>
          </rPr>
          <t>Drazen Gavric:</t>
        </r>
        <r>
          <rPr>
            <sz val="9"/>
            <color indexed="81"/>
            <rFont val="Tahoma"/>
            <family val="2"/>
          </rPr>
          <t xml:space="preserve">
Categories
1 – indicator of strong acidity, never occurring in slightly acidic to alkaline conditions
2 – transition between values 1 and 3
3 – acidity indicator, occurring mainly in acidic conditions, exceptionally in neutral conditions
4 – transition between values 3 and 5
5 – indicator of moderate acidity, occurring rarely in strongly acidic as well as in neutral to alkaline conditions
6 – transition between values 5 and 7
7 – indicator of slightly acidic to slightly basic conditions, never occurring in very acidic conditions
8 – transition between values 7 and 9, occurring mostly in calcium-rich conditions
9 – base and lime indicator, always occurring in calcium-rich conditions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Drazen Gavric</author>
  </authors>
  <commentList>
    <comment ref="B1" authorId="0" shapeId="0" xr:uid="{9FB7E849-BEA9-40E1-A09E-8D6182E80C0E}">
      <text>
        <r>
          <rPr>
            <b/>
            <sz val="9"/>
            <color indexed="81"/>
            <rFont val="Tahoma"/>
            <family val="2"/>
          </rPr>
          <t>Drazen Gavric:</t>
        </r>
        <r>
          <rPr>
            <sz val="9"/>
            <color indexed="81"/>
            <rFont val="Tahoma"/>
            <family val="2"/>
          </rPr>
          <t xml:space="preserve">
Categories
1 – indicator of strong acidity, never occurring in slightly acidic to alkaline conditions
2 – transition between values 1 and 3
3 – acidity indicator, occurring mainly in acidic conditions, exceptionally in neutral conditions
4 – transition between values 3 and 5
5 – indicator of moderate acidity, occurring rarely in strongly acidic as well as in neutral to alkaline conditions
6 – transition between values 5 and 7
7 – indicator of slightly acidic to slightly basic conditions, never occurring in very acidic conditions
8 – transition between values 7 and 9, occurring mostly in calcium-rich conditions
9 – base and lime indicator, always occurring in calcium-rich conditions</t>
        </r>
      </text>
    </comment>
  </commentList>
</comments>
</file>

<file path=xl/sharedStrings.xml><?xml version="1.0" encoding="utf-8"?>
<sst xmlns="http://schemas.openxmlformats.org/spreadsheetml/2006/main" count="315" uniqueCount="157">
  <si>
    <t>min</t>
  </si>
  <si>
    <t>max</t>
  </si>
  <si>
    <t>temp</t>
  </si>
  <si>
    <t>light</t>
  </si>
  <si>
    <t>moisture</t>
  </si>
  <si>
    <t>salinity</t>
  </si>
  <si>
    <t>reaction(ph)</t>
  </si>
  <si>
    <t>nutrient</t>
  </si>
  <si>
    <t>indicator value</t>
  </si>
  <si>
    <t>example reading</t>
  </si>
  <si>
    <t>unit</t>
  </si>
  <si>
    <r>
      <rPr>
        <sz val="11"/>
        <color theme="1"/>
        <rFont val="Calibri"/>
        <family val="2"/>
      </rPr>
      <t>⁰</t>
    </r>
    <r>
      <rPr>
        <sz val="11"/>
        <color theme="1"/>
        <rFont val="Calibri"/>
        <family val="2"/>
        <charset val="238"/>
        <scheme val="minor"/>
      </rPr>
      <t>C</t>
    </r>
  </si>
  <si>
    <t>lux</t>
  </si>
  <si>
    <t>%</t>
  </si>
  <si>
    <t>mS/L</t>
  </si>
  <si>
    <t>PH</t>
  </si>
  <si>
    <t>symbol</t>
  </si>
  <si>
    <t>T</t>
  </si>
  <si>
    <t>S</t>
  </si>
  <si>
    <t>R</t>
  </si>
  <si>
    <t>N</t>
  </si>
  <si>
    <t>L</t>
  </si>
  <si>
    <t>F</t>
  </si>
  <si>
    <t>LIGHT</t>
  </si>
  <si>
    <t>TEMPERATURE</t>
  </si>
  <si>
    <t>MOISTURE</t>
  </si>
  <si>
    <t>REACTION
(pH)</t>
  </si>
  <si>
    <t>NUTRIENT</t>
  </si>
  <si>
    <t>SALINITY</t>
  </si>
  <si>
    <t>Pitch Black</t>
  </si>
  <si>
    <t>Very Dark</t>
  </si>
  <si>
    <t>Dark Indoors</t>
  </si>
  <si>
    <t>Dim Indoors</t>
  </si>
  <si>
    <t>Normal Indoors</t>
  </si>
  <si>
    <t>Bright Indoors</t>
  </si>
  <si>
    <t>Dim Outdoors</t>
  </si>
  <si>
    <t>Cloudy Outdoors</t>
  </si>
  <si>
    <t>Direct Sunlight</t>
  </si>
  <si>
    <t xml:space="preserve"> occurring only in high mountain areas</t>
  </si>
  <si>
    <t xml:space="preserve"> i.e. the alpine and nival belts</t>
  </si>
  <si>
    <t xml:space="preserve"> occurring mainly in subalpine areas</t>
  </si>
  <si>
    <t xml:space="preserve"> occurring from lowland to montane belt</t>
  </si>
  <si>
    <t xml:space="preserve"> mainly in submontane-temperate areas</t>
  </si>
  <si>
    <t xml:space="preserve"> occurring in relatively warm lowlands</t>
  </si>
  <si>
    <t xml:space="preserve"> occurring in the Mediterranean and warmest sites in southern Central Europe</t>
  </si>
  <si>
    <t xml:space="preserve"> occurring in warm Mediterranean areas</t>
  </si>
  <si>
    <t xml:space="preserve"> occurring at mesic sites in the southern Mediterranean</t>
  </si>
  <si>
    <t xml:space="preserve"> occurring in warm and semi-desert areas in the southern Mediterranean</t>
  </si>
  <si>
    <t>cold indicator</t>
  </si>
  <si>
    <t>cool indicator</t>
  </si>
  <si>
    <t>moderate heat indicator</t>
  </si>
  <si>
    <t>heat indicator</t>
  </si>
  <si>
    <t>Lighting condition</t>
  </si>
  <si>
    <t>From
[lux]</t>
  </si>
  <si>
    <t>To
[lux]</t>
  </si>
  <si>
    <t>Mean value
[lux]</t>
  </si>
  <si>
    <t>strong drought indicator, viable at sites that frequently dry out and confined to dry soils</t>
  </si>
  <si>
    <t>missing on damp soil</t>
  </si>
  <si>
    <t>indicator of fresh soils, focus on soils of average moisture, missing on wet and on soils that frequently dry out</t>
  </si>
  <si>
    <t>humidity indicator, focus on well moistened, but not wet soils</t>
  </si>
  <si>
    <t>wetness indicator, focus on often soaked, poorly aerated soils</t>
  </si>
  <si>
    <t>aquatic plant that survives long periods without soil flooding</t>
  </si>
  <si>
    <t>permanently or almost permanently submerged aquatic plant</t>
  </si>
  <si>
    <t>Moisture description</t>
  </si>
  <si>
    <t>To
[%]</t>
  </si>
  <si>
    <t>From
[%]</t>
  </si>
  <si>
    <t>Mean value
[%]</t>
  </si>
  <si>
    <t>normal</t>
  </si>
  <si>
    <t>severely wet</t>
  </si>
  <si>
    <t>moderately wet</t>
  </si>
  <si>
    <t>mildly wet</t>
  </si>
  <si>
    <t>mildly dry</t>
  </si>
  <si>
    <t>moderately dry</t>
  </si>
  <si>
    <t>severely dry</t>
  </si>
  <si>
    <t>humidity indicator, focus on well moistened, but not dry soils</t>
  </si>
  <si>
    <t>moistened soils</t>
  </si>
  <si>
    <t xml:space="preserve"> indicator of strong acidity, never occurring in slightly acidic to alkaline conditions</t>
  </si>
  <si>
    <t xml:space="preserve"> transition between values 1 and 3</t>
  </si>
  <si>
    <t xml:space="preserve"> acidity indicator, occurring mainly in acidic conditions, exceptionally in neutral conditions</t>
  </si>
  <si>
    <t xml:space="preserve"> transition between values 3 and 5</t>
  </si>
  <si>
    <t xml:space="preserve"> indicator of moderate acidity, occurring rarely in strongly acidic as well as in neutral to alkaline conditions</t>
  </si>
  <si>
    <t xml:space="preserve"> transition between values 5 and 7</t>
  </si>
  <si>
    <t xml:space="preserve"> indicator of slightly acidic to slightly basic conditions, never occurring in very acidic conditions</t>
  </si>
  <si>
    <t xml:space="preserve"> transition between values 7 and 9, occurring mostly in calcium-rich conditions</t>
  </si>
  <si>
    <t xml:space="preserve"> base and lime indicator, always occurring in calcium-rich conditions</t>
  </si>
  <si>
    <t>strong acidity</t>
  </si>
  <si>
    <t>moderate acidity</t>
  </si>
  <si>
    <t>slightly acidic</t>
  </si>
  <si>
    <t>slightly acidic to Neutral</t>
  </si>
  <si>
    <t>Neutral</t>
  </si>
  <si>
    <t>slightly alkaline</t>
  </si>
  <si>
    <t>moderate alkaline</t>
  </si>
  <si>
    <t>strong alkaline</t>
  </si>
  <si>
    <t>From
[pH]</t>
  </si>
  <si>
    <t>To
[pH]</t>
  </si>
  <si>
    <t>Mean value
[pH]</t>
  </si>
  <si>
    <t>REACTION [pH]</t>
  </si>
  <si>
    <t>neutral to slightly alkaline</t>
  </si>
  <si>
    <t>To
log(10)</t>
  </si>
  <si>
    <t>Form
log(10)</t>
  </si>
  <si>
    <t>mildly dry to normal</t>
  </si>
  <si>
    <t>normal to mildly wet</t>
  </si>
  <si>
    <t>Salinity description</t>
  </si>
  <si>
    <t>From
[dS/m]</t>
  </si>
  <si>
    <t>To
[dS/m]</t>
  </si>
  <si>
    <t>Mean value
[dS/m]</t>
  </si>
  <si>
    <r>
      <t>Ec</t>
    </r>
    <r>
      <rPr>
        <b/>
        <vertAlign val="subscript"/>
        <sz val="11"/>
        <color theme="1"/>
        <rFont val="Calibri"/>
        <family val="2"/>
        <scheme val="minor"/>
      </rPr>
      <t>e</t>
    </r>
    <r>
      <rPr>
        <b/>
        <sz val="11"/>
        <color theme="1"/>
        <rFont val="Calibri"/>
        <family val="2"/>
        <scheme val="minor"/>
      </rPr>
      <t xml:space="preserve"> range</t>
    </r>
  </si>
  <si>
    <t>Low</t>
  </si>
  <si>
    <t>Moderate</t>
  </si>
  <si>
    <t>High</t>
  </si>
  <si>
    <t>Excessive</t>
  </si>
  <si>
    <t>Very Excessive</t>
  </si>
  <si>
    <t>mostly on soils with low salt content</t>
  </si>
  <si>
    <t>mostly on soils with low to moderate salt content</t>
  </si>
  <si>
    <t>mostly on soils with a moderate salt content</t>
  </si>
  <si>
    <t>on soils with moderate to high salt content</t>
  </si>
  <si>
    <t>on soils with a high salt content</t>
  </si>
  <si>
    <t>on soils with a very high salt content</t>
  </si>
  <si>
    <t>on soils with a very high and in dry periods extremely high salt content</t>
  </si>
  <si>
    <t>mostly on low-salt to salt-free soils, but occasionally on slightly salty soils</t>
  </si>
  <si>
    <t>often on soils with very low salt content</t>
  </si>
  <si>
    <t>Min</t>
  </si>
  <si>
    <t>Max</t>
  </si>
  <si>
    <t>Value</t>
  </si>
  <si>
    <t>Indicator</t>
  </si>
  <si>
    <t>Units</t>
  </si>
  <si>
    <t>Severely Dry</t>
  </si>
  <si>
    <t>Moderately Dry</t>
  </si>
  <si>
    <t>Mildly Dry</t>
  </si>
  <si>
    <t>Mildly Dry To Normal</t>
  </si>
  <si>
    <t>Normal</t>
  </si>
  <si>
    <t>Normal To Mildly Wet</t>
  </si>
  <si>
    <t>Mildly Wet</t>
  </si>
  <si>
    <t>Moderately Wet</t>
  </si>
  <si>
    <t>Severely Wet</t>
  </si>
  <si>
    <t>pH</t>
  </si>
  <si>
    <t>Extremely infertile soils</t>
  </si>
  <si>
    <t>Poor supply of nutrient</t>
  </si>
  <si>
    <t>Poor to average supply of nutrient</t>
  </si>
  <si>
    <t>Less then average supply of nutrient</t>
  </si>
  <si>
    <t>Average supply of nutrient</t>
  </si>
  <si>
    <t>More then average supply of nutrient</t>
  </si>
  <si>
    <t>Average to rich supply of nutrient</t>
  </si>
  <si>
    <t>Rich suply of nutrient</t>
  </si>
  <si>
    <t>Extremely rich supply of nutrient</t>
  </si>
  <si>
    <t>Low-salt to salt-free, but occasionally on slightly salty soils</t>
  </si>
  <si>
    <t>Very low salt content</t>
  </si>
  <si>
    <t>Low salt content</t>
  </si>
  <si>
    <t>Low-moderate salt content</t>
  </si>
  <si>
    <t>Moderate salt content</t>
  </si>
  <si>
    <t>Moderate-high salt content</t>
  </si>
  <si>
    <t>High salt content</t>
  </si>
  <si>
    <t>Very high salt content</t>
  </si>
  <si>
    <t>Very high and in dry periods extremely high salt content</t>
  </si>
  <si>
    <t>dS/m</t>
  </si>
  <si>
    <t>Description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</si>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</sst>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charset val="238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/>
    <xf numFmtId="0" fontId="4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2" borderId="0" xfId="0" applyFill="1"/>
    <xf numFmtId="0" fontId="5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AB040-1E4A-4356-A9F8-CB3E35437757}">
  <sheetPr codeName="Sheet1"/>
  <dimension ref="A2:R22"/>
  <sheetViews>
    <sheetView tabSelected="1" workbookViewId="0">
      <selection activeCell="K16" sqref="K16"/>
    </sheetView>
  </sheetViews>
  <sheetFormatPr defaultRowHeight="15" x14ac:dyDescent="0.25"/>
  <cols>
    <col min="1" max="1" width="12" bestFit="1" customWidth="1"/>
    <col min="2" max="2" width="12" customWidth="1"/>
    <col min="3" max="4" width="9.28515625" style="1" customWidth="1"/>
    <col min="5" max="8" width="9.28515625" customWidth="1"/>
    <col min="9" max="9" width="9.5703125" customWidth="1"/>
    <col min="15" max="16" width="12" bestFit="1" customWidth="1"/>
  </cols>
  <sheetData>
    <row r="2" spans="1:18" ht="30" x14ac:dyDescent="0.25">
      <c r="A2" s="5"/>
      <c r="B2" s="6" t="s">
        <v>16</v>
      </c>
      <c r="C2" s="6" t="s">
        <v>0</v>
      </c>
      <c r="D2" s="6" t="s">
        <v>1</v>
      </c>
      <c r="E2" s="6" t="s">
        <v>10</v>
      </c>
      <c r="F2" s="6" t="s">
        <v>9</v>
      </c>
      <c r="G2" s="6"/>
      <c r="H2" s="6" t="s">
        <v>8</v>
      </c>
    </row>
    <row r="3" spans="1:18" x14ac:dyDescent="0.25">
      <c r="A3" s="17" t="s">
        <v>3</v>
      </c>
      <c r="B3" s="1" t="s">
        <v>21</v>
      </c>
      <c r="C3" s="1">
        <v>1</v>
      </c>
      <c r="D3" s="1">
        <v>100000</v>
      </c>
      <c r="E3" s="1" t="s">
        <v>12</v>
      </c>
      <c r="F3" s="1">
        <v>1000</v>
      </c>
      <c r="G3" s="1">
        <v>5</v>
      </c>
      <c r="H3" s="4">
        <f>(LOG(F3)*2)</f>
        <v>6</v>
      </c>
      <c r="I3" s="1">
        <v>0</v>
      </c>
      <c r="J3" s="2">
        <f>10^(I3/2)</f>
        <v>1</v>
      </c>
      <c r="K3" s="2">
        <f>LOG(F3)*2</f>
        <v>6</v>
      </c>
      <c r="N3">
        <f>LOG(F3)</f>
        <v>3</v>
      </c>
    </row>
    <row r="4" spans="1:18" x14ac:dyDescent="0.25">
      <c r="A4" t="s">
        <v>2</v>
      </c>
      <c r="B4" s="1" t="s">
        <v>17</v>
      </c>
      <c r="C4" s="1">
        <v>-20</v>
      </c>
      <c r="D4" s="1">
        <v>60</v>
      </c>
      <c r="E4" s="3" t="s">
        <v>11</v>
      </c>
      <c r="F4" s="1">
        <v>20</v>
      </c>
      <c r="G4" s="1">
        <v>5</v>
      </c>
      <c r="H4" s="4">
        <f>(((F4+20)/(D4+20))*10)</f>
        <v>5</v>
      </c>
      <c r="I4" s="1">
        <v>0</v>
      </c>
      <c r="J4">
        <f>((I4/10)*80)-20</f>
        <v>-20</v>
      </c>
      <c r="L4">
        <f>LOG(100,10)</f>
        <v>2</v>
      </c>
    </row>
    <row r="5" spans="1:18" x14ac:dyDescent="0.25">
      <c r="A5" s="17" t="s">
        <v>4</v>
      </c>
      <c r="B5" s="1" t="s">
        <v>22</v>
      </c>
      <c r="C5" s="1">
        <v>0</v>
      </c>
      <c r="D5" s="1">
        <v>100</v>
      </c>
      <c r="E5" s="1" t="s">
        <v>13</v>
      </c>
      <c r="F5" s="1">
        <v>100</v>
      </c>
      <c r="G5" s="1">
        <v>5</v>
      </c>
      <c r="H5" s="4">
        <f>((F5/D5)*10)</f>
        <v>10</v>
      </c>
      <c r="I5" s="1">
        <v>0</v>
      </c>
      <c r="J5">
        <f>(I5/10)*100</f>
        <v>0</v>
      </c>
    </row>
    <row r="6" spans="1:18" x14ac:dyDescent="0.25">
      <c r="A6" s="17" t="s">
        <v>6</v>
      </c>
      <c r="B6" s="1" t="s">
        <v>19</v>
      </c>
      <c r="C6" s="1">
        <v>0</v>
      </c>
      <c r="D6" s="1">
        <v>14</v>
      </c>
      <c r="E6" s="1" t="s">
        <v>15</v>
      </c>
      <c r="F6" s="1">
        <v>7</v>
      </c>
      <c r="G6" s="1">
        <v>5</v>
      </c>
      <c r="H6" s="4">
        <f>(F6/D6)*10</f>
        <v>5</v>
      </c>
      <c r="I6" s="1">
        <v>0</v>
      </c>
      <c r="J6">
        <f>(I6/10)*14</f>
        <v>0</v>
      </c>
    </row>
    <row r="7" spans="1:18" x14ac:dyDescent="0.25">
      <c r="A7" t="s">
        <v>7</v>
      </c>
      <c r="B7" s="1" t="s">
        <v>20</v>
      </c>
      <c r="C7" s="1">
        <v>0</v>
      </c>
      <c r="D7" s="1">
        <v>100</v>
      </c>
      <c r="E7" s="1"/>
      <c r="F7" s="1">
        <v>100</v>
      </c>
      <c r="G7" s="1">
        <v>5</v>
      </c>
      <c r="H7" s="4">
        <f>(F7/D7)*10</f>
        <v>10</v>
      </c>
      <c r="I7" s="1">
        <v>0</v>
      </c>
      <c r="J7">
        <f t="shared" ref="J6:J7" si="0">(I7/10)*100</f>
        <v>0</v>
      </c>
    </row>
    <row r="8" spans="1:18" x14ac:dyDescent="0.25">
      <c r="A8" s="17" t="s">
        <v>5</v>
      </c>
      <c r="B8" s="1" t="s">
        <v>18</v>
      </c>
      <c r="C8" s="1">
        <v>1</v>
      </c>
      <c r="D8" s="1">
        <v>32</v>
      </c>
      <c r="E8" s="1" t="s">
        <v>14</v>
      </c>
      <c r="F8" s="1">
        <v>5</v>
      </c>
      <c r="G8" s="1">
        <v>5</v>
      </c>
      <c r="H8" s="4">
        <f>LOG(F8,2)*2</f>
        <v>4.6438561897747244</v>
      </c>
      <c r="I8" s="1">
        <v>0</v>
      </c>
      <c r="J8" s="2">
        <f>2^(I8/2)</f>
        <v>1</v>
      </c>
      <c r="K8">
        <f>LOG(F8)</f>
        <v>0.69897000433601886</v>
      </c>
      <c r="L8">
        <f>LOG(F8,2)*2</f>
        <v>4.6438561897747244</v>
      </c>
      <c r="Q8">
        <f>25/100</f>
        <v>0.25</v>
      </c>
      <c r="R8">
        <f>LOG(Q8,10)</f>
        <v>-0.60205999132796229</v>
      </c>
    </row>
    <row r="22" spans="9:9" x14ac:dyDescent="0.25">
      <c r="I22" s="2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44C15-4A21-41D6-8CB7-9B52EAE1C558}">
  <dimension ref="A4:G49"/>
  <sheetViews>
    <sheetView workbookViewId="0">
      <selection activeCell="D26" sqref="D26:D28"/>
    </sheetView>
  </sheetViews>
  <sheetFormatPr defaultRowHeight="15" x14ac:dyDescent="0.25"/>
  <cols>
    <col min="2" max="3" width="9.85546875" customWidth="1"/>
    <col min="4" max="4" width="53.85546875" bestFit="1" customWidth="1"/>
    <col min="5" max="7" width="8.140625" customWidth="1"/>
  </cols>
  <sheetData>
    <row r="4" spans="1:7" x14ac:dyDescent="0.25">
      <c r="A4" t="s">
        <v>156</v>
      </c>
      <c r="B4" s="10" t="s">
        <v>124</v>
      </c>
      <c r="C4" s="20" t="s">
        <v>123</v>
      </c>
      <c r="D4" s="18" t="s">
        <v>155</v>
      </c>
      <c r="E4" s="20" t="s">
        <v>121</v>
      </c>
      <c r="F4" s="20" t="s">
        <v>122</v>
      </c>
      <c r="G4" s="20" t="s">
        <v>125</v>
      </c>
    </row>
    <row r="5" spans="1:7" x14ac:dyDescent="0.25">
      <c r="A5">
        <v>1</v>
      </c>
      <c r="B5" s="10" t="s">
        <v>21</v>
      </c>
      <c r="C5" s="10">
        <v>1</v>
      </c>
      <c r="D5" s="19" t="s">
        <v>29</v>
      </c>
      <c r="E5" s="1">
        <v>1</v>
      </c>
      <c r="F5" s="1">
        <v>10</v>
      </c>
      <c r="G5" s="7" t="s">
        <v>12</v>
      </c>
    </row>
    <row r="6" spans="1:7" x14ac:dyDescent="0.25">
      <c r="A6">
        <v>2</v>
      </c>
      <c r="B6" s="10" t="s">
        <v>21</v>
      </c>
      <c r="C6" s="10">
        <v>2</v>
      </c>
      <c r="D6" s="19" t="s">
        <v>30</v>
      </c>
      <c r="E6" s="1">
        <v>11</v>
      </c>
      <c r="F6" s="1">
        <v>50</v>
      </c>
      <c r="G6" s="7" t="s">
        <v>12</v>
      </c>
    </row>
    <row r="7" spans="1:7" x14ac:dyDescent="0.25">
      <c r="A7">
        <v>3</v>
      </c>
      <c r="B7" s="10" t="s">
        <v>21</v>
      </c>
      <c r="C7" s="10">
        <v>3</v>
      </c>
      <c r="D7" s="19" t="s">
        <v>31</v>
      </c>
      <c r="E7" s="1">
        <v>51</v>
      </c>
      <c r="F7" s="1">
        <v>200</v>
      </c>
      <c r="G7" s="7" t="s">
        <v>12</v>
      </c>
    </row>
    <row r="8" spans="1:7" x14ac:dyDescent="0.25">
      <c r="A8">
        <v>4</v>
      </c>
      <c r="B8" s="10" t="s">
        <v>21</v>
      </c>
      <c r="C8" s="10">
        <v>4</v>
      </c>
      <c r="D8" s="19" t="s">
        <v>32</v>
      </c>
      <c r="E8" s="1">
        <v>201</v>
      </c>
      <c r="F8" s="1">
        <v>400</v>
      </c>
      <c r="G8" s="7" t="s">
        <v>12</v>
      </c>
    </row>
    <row r="9" spans="1:7" x14ac:dyDescent="0.25">
      <c r="A9">
        <v>5</v>
      </c>
      <c r="B9" s="10" t="s">
        <v>21</v>
      </c>
      <c r="C9" s="10">
        <v>5</v>
      </c>
      <c r="D9" s="19" t="s">
        <v>33</v>
      </c>
      <c r="E9" s="1">
        <v>401</v>
      </c>
      <c r="F9" s="1">
        <v>1000</v>
      </c>
      <c r="G9" s="7" t="s">
        <v>12</v>
      </c>
    </row>
    <row r="10" spans="1:7" x14ac:dyDescent="0.25">
      <c r="A10">
        <v>6</v>
      </c>
      <c r="B10" s="10" t="s">
        <v>21</v>
      </c>
      <c r="C10" s="10">
        <v>6</v>
      </c>
      <c r="D10" s="19" t="s">
        <v>34</v>
      </c>
      <c r="E10" s="1">
        <v>1001</v>
      </c>
      <c r="F10" s="1">
        <v>5000</v>
      </c>
      <c r="G10" s="7" t="s">
        <v>12</v>
      </c>
    </row>
    <row r="11" spans="1:7" x14ac:dyDescent="0.25">
      <c r="A11">
        <v>7</v>
      </c>
      <c r="B11" s="10" t="s">
        <v>21</v>
      </c>
      <c r="C11" s="10">
        <v>7</v>
      </c>
      <c r="D11" s="19" t="s">
        <v>35</v>
      </c>
      <c r="E11" s="1">
        <v>5001</v>
      </c>
      <c r="F11" s="1">
        <v>10000</v>
      </c>
      <c r="G11" s="7" t="s">
        <v>12</v>
      </c>
    </row>
    <row r="12" spans="1:7" x14ac:dyDescent="0.25">
      <c r="A12">
        <v>8</v>
      </c>
      <c r="B12" s="10" t="s">
        <v>21</v>
      </c>
      <c r="C12" s="10">
        <v>8</v>
      </c>
      <c r="D12" s="19" t="s">
        <v>36</v>
      </c>
      <c r="E12" s="1">
        <v>10001</v>
      </c>
      <c r="F12" s="1">
        <v>30000</v>
      </c>
      <c r="G12" s="7" t="s">
        <v>12</v>
      </c>
    </row>
    <row r="13" spans="1:7" x14ac:dyDescent="0.25">
      <c r="A13">
        <v>9</v>
      </c>
      <c r="B13" s="10" t="s">
        <v>21</v>
      </c>
      <c r="C13" s="10">
        <v>9</v>
      </c>
      <c r="D13" s="19" t="s">
        <v>37</v>
      </c>
      <c r="E13" s="1">
        <v>30001</v>
      </c>
      <c r="F13" s="1">
        <v>100000</v>
      </c>
      <c r="G13" s="7" t="s">
        <v>12</v>
      </c>
    </row>
    <row r="14" spans="1:7" x14ac:dyDescent="0.25">
      <c r="A14">
        <v>10</v>
      </c>
      <c r="B14" s="10" t="s">
        <v>22</v>
      </c>
      <c r="C14" s="9">
        <v>1</v>
      </c>
      <c r="D14" t="s">
        <v>126</v>
      </c>
      <c r="E14" s="7">
        <v>0</v>
      </c>
      <c r="F14" s="7">
        <v>15</v>
      </c>
      <c r="G14" s="7" t="s">
        <v>13</v>
      </c>
    </row>
    <row r="15" spans="1:7" x14ac:dyDescent="0.25">
      <c r="A15">
        <v>11</v>
      </c>
      <c r="B15" s="10" t="s">
        <v>22</v>
      </c>
      <c r="C15" s="9">
        <v>2</v>
      </c>
      <c r="D15" t="s">
        <v>127</v>
      </c>
      <c r="E15" s="7">
        <v>15</v>
      </c>
      <c r="F15" s="7">
        <v>25</v>
      </c>
      <c r="G15" s="7" t="s">
        <v>13</v>
      </c>
    </row>
    <row r="16" spans="1:7" x14ac:dyDescent="0.25">
      <c r="A16">
        <v>12</v>
      </c>
      <c r="B16" s="10" t="s">
        <v>22</v>
      </c>
      <c r="C16" s="9">
        <v>3</v>
      </c>
      <c r="D16" t="s">
        <v>128</v>
      </c>
      <c r="E16" s="7">
        <v>25</v>
      </c>
      <c r="F16" s="7">
        <v>35</v>
      </c>
      <c r="G16" s="7" t="s">
        <v>13</v>
      </c>
    </row>
    <row r="17" spans="1:7" x14ac:dyDescent="0.25">
      <c r="A17">
        <v>13</v>
      </c>
      <c r="B17" s="10" t="s">
        <v>22</v>
      </c>
      <c r="C17" s="9">
        <v>4</v>
      </c>
      <c r="D17" t="s">
        <v>129</v>
      </c>
      <c r="E17" s="7">
        <v>35</v>
      </c>
      <c r="F17" s="7">
        <v>45</v>
      </c>
      <c r="G17" s="7" t="s">
        <v>13</v>
      </c>
    </row>
    <row r="18" spans="1:7" x14ac:dyDescent="0.25">
      <c r="A18">
        <v>14</v>
      </c>
      <c r="B18" s="10" t="s">
        <v>22</v>
      </c>
      <c r="C18" s="9">
        <v>5</v>
      </c>
      <c r="D18" t="s">
        <v>130</v>
      </c>
      <c r="E18" s="7">
        <v>45</v>
      </c>
      <c r="F18" s="7">
        <v>55</v>
      </c>
      <c r="G18" s="7" t="s">
        <v>13</v>
      </c>
    </row>
    <row r="19" spans="1:7" x14ac:dyDescent="0.25">
      <c r="A19">
        <v>15</v>
      </c>
      <c r="B19" s="10" t="s">
        <v>22</v>
      </c>
      <c r="C19" s="9">
        <v>6</v>
      </c>
      <c r="D19" t="s">
        <v>131</v>
      </c>
      <c r="E19" s="7">
        <v>55</v>
      </c>
      <c r="F19" s="7">
        <v>65</v>
      </c>
      <c r="G19" s="7" t="s">
        <v>13</v>
      </c>
    </row>
    <row r="20" spans="1:7" x14ac:dyDescent="0.25">
      <c r="A20">
        <v>16</v>
      </c>
      <c r="B20" s="10" t="s">
        <v>22</v>
      </c>
      <c r="C20" s="9">
        <v>7</v>
      </c>
      <c r="D20" t="s">
        <v>132</v>
      </c>
      <c r="E20" s="7">
        <v>65</v>
      </c>
      <c r="F20" s="7">
        <v>75</v>
      </c>
      <c r="G20" s="7" t="s">
        <v>13</v>
      </c>
    </row>
    <row r="21" spans="1:7" x14ac:dyDescent="0.25">
      <c r="A21">
        <v>17</v>
      </c>
      <c r="B21" s="10" t="s">
        <v>22</v>
      </c>
      <c r="C21" s="9">
        <v>8</v>
      </c>
      <c r="D21" t="s">
        <v>133</v>
      </c>
      <c r="E21" s="7">
        <v>75</v>
      </c>
      <c r="F21" s="7">
        <v>85</v>
      </c>
      <c r="G21" s="7" t="s">
        <v>13</v>
      </c>
    </row>
    <row r="22" spans="1:7" x14ac:dyDescent="0.25">
      <c r="A22">
        <v>18</v>
      </c>
      <c r="B22" s="10" t="s">
        <v>22</v>
      </c>
      <c r="C22" s="9">
        <v>9</v>
      </c>
      <c r="D22" t="s">
        <v>134</v>
      </c>
      <c r="E22" s="7">
        <v>85</v>
      </c>
      <c r="F22" s="7">
        <v>100</v>
      </c>
      <c r="G22" s="7" t="s">
        <v>13</v>
      </c>
    </row>
    <row r="23" spans="1:7" x14ac:dyDescent="0.25">
      <c r="A23">
        <v>19</v>
      </c>
      <c r="B23" s="10" t="s">
        <v>19</v>
      </c>
      <c r="C23" s="9">
        <v>1</v>
      </c>
      <c r="D23" t="s">
        <v>85</v>
      </c>
      <c r="E23" s="7">
        <v>0</v>
      </c>
      <c r="F23" s="7">
        <v>3</v>
      </c>
      <c r="G23" s="7" t="s">
        <v>135</v>
      </c>
    </row>
    <row r="24" spans="1:7" x14ac:dyDescent="0.25">
      <c r="A24">
        <v>20</v>
      </c>
      <c r="B24" s="10" t="s">
        <v>19</v>
      </c>
      <c r="C24" s="9">
        <v>2</v>
      </c>
      <c r="D24" t="s">
        <v>86</v>
      </c>
      <c r="E24" s="7">
        <v>3</v>
      </c>
      <c r="F24" s="7">
        <v>5</v>
      </c>
      <c r="G24" s="7" t="s">
        <v>135</v>
      </c>
    </row>
    <row r="25" spans="1:7" x14ac:dyDescent="0.25">
      <c r="A25">
        <v>21</v>
      </c>
      <c r="B25" s="10" t="s">
        <v>19</v>
      </c>
      <c r="C25" s="9">
        <v>3</v>
      </c>
      <c r="D25" t="s">
        <v>87</v>
      </c>
      <c r="E25" s="7">
        <v>5</v>
      </c>
      <c r="F25" s="7">
        <v>6</v>
      </c>
      <c r="G25" s="7" t="s">
        <v>135</v>
      </c>
    </row>
    <row r="26" spans="1:7" x14ac:dyDescent="0.25">
      <c r="A26">
        <v>22</v>
      </c>
      <c r="B26" s="10" t="s">
        <v>19</v>
      </c>
      <c r="C26" s="9">
        <v>4</v>
      </c>
      <c r="D26" t="s">
        <v>88</v>
      </c>
      <c r="E26" s="7">
        <v>6</v>
      </c>
      <c r="F26" s="7">
        <v>7</v>
      </c>
      <c r="G26" s="7" t="s">
        <v>135</v>
      </c>
    </row>
    <row r="27" spans="1:7" x14ac:dyDescent="0.25">
      <c r="A27">
        <v>23</v>
      </c>
      <c r="B27" s="10" t="s">
        <v>19</v>
      </c>
      <c r="C27" s="9">
        <v>5</v>
      </c>
      <c r="D27" t="s">
        <v>89</v>
      </c>
      <c r="E27" s="7">
        <v>7</v>
      </c>
      <c r="F27" s="7">
        <v>7</v>
      </c>
      <c r="G27" s="7" t="s">
        <v>135</v>
      </c>
    </row>
    <row r="28" spans="1:7" x14ac:dyDescent="0.25">
      <c r="A28">
        <v>24</v>
      </c>
      <c r="B28" s="10" t="s">
        <v>19</v>
      </c>
      <c r="C28" s="9">
        <v>6</v>
      </c>
      <c r="D28" t="s">
        <v>97</v>
      </c>
      <c r="E28" s="7">
        <v>7</v>
      </c>
      <c r="F28" s="7">
        <v>8</v>
      </c>
      <c r="G28" s="7" t="s">
        <v>135</v>
      </c>
    </row>
    <row r="29" spans="1:7" x14ac:dyDescent="0.25">
      <c r="A29">
        <v>25</v>
      </c>
      <c r="B29" s="10" t="s">
        <v>19</v>
      </c>
      <c r="C29" s="9">
        <v>7</v>
      </c>
      <c r="D29" t="s">
        <v>90</v>
      </c>
      <c r="E29" s="7">
        <v>8</v>
      </c>
      <c r="F29" s="7">
        <v>9</v>
      </c>
      <c r="G29" s="7" t="s">
        <v>135</v>
      </c>
    </row>
    <row r="30" spans="1:7" x14ac:dyDescent="0.25">
      <c r="A30">
        <v>26</v>
      </c>
      <c r="B30" s="10" t="s">
        <v>19</v>
      </c>
      <c r="C30" s="9">
        <v>8</v>
      </c>
      <c r="D30" t="s">
        <v>91</v>
      </c>
      <c r="E30" s="7">
        <v>9</v>
      </c>
      <c r="F30" s="7">
        <v>11</v>
      </c>
      <c r="G30" s="7" t="s">
        <v>135</v>
      </c>
    </row>
    <row r="31" spans="1:7" x14ac:dyDescent="0.25">
      <c r="A31">
        <v>27</v>
      </c>
      <c r="B31" s="10" t="s">
        <v>19</v>
      </c>
      <c r="C31" s="9">
        <v>9</v>
      </c>
      <c r="D31" t="s">
        <v>92</v>
      </c>
      <c r="E31" s="7">
        <v>11</v>
      </c>
      <c r="F31" s="7">
        <v>14</v>
      </c>
      <c r="G31" s="7" t="s">
        <v>135</v>
      </c>
    </row>
    <row r="32" spans="1:7" x14ac:dyDescent="0.25">
      <c r="A32">
        <v>28</v>
      </c>
      <c r="B32" s="10" t="s">
        <v>20</v>
      </c>
      <c r="C32" s="9">
        <v>1</v>
      </c>
      <c r="D32" t="s">
        <v>136</v>
      </c>
      <c r="E32" s="7">
        <v>0</v>
      </c>
      <c r="F32" s="7">
        <v>15</v>
      </c>
      <c r="G32" s="7" t="s">
        <v>13</v>
      </c>
    </row>
    <row r="33" spans="1:7" x14ac:dyDescent="0.25">
      <c r="A33">
        <v>29</v>
      </c>
      <c r="B33" s="10" t="s">
        <v>20</v>
      </c>
      <c r="C33" s="9">
        <v>2</v>
      </c>
      <c r="D33" t="s">
        <v>137</v>
      </c>
      <c r="E33" s="7">
        <v>15</v>
      </c>
      <c r="F33" s="7">
        <v>25</v>
      </c>
      <c r="G33" s="7" t="s">
        <v>13</v>
      </c>
    </row>
    <row r="34" spans="1:7" x14ac:dyDescent="0.25">
      <c r="A34">
        <v>30</v>
      </c>
      <c r="B34" s="10" t="s">
        <v>20</v>
      </c>
      <c r="C34" s="9">
        <v>3</v>
      </c>
      <c r="D34" t="s">
        <v>138</v>
      </c>
      <c r="E34" s="7">
        <v>25</v>
      </c>
      <c r="F34" s="7">
        <v>35</v>
      </c>
      <c r="G34" s="7" t="s">
        <v>13</v>
      </c>
    </row>
    <row r="35" spans="1:7" x14ac:dyDescent="0.25">
      <c r="A35">
        <v>31</v>
      </c>
      <c r="B35" s="10" t="s">
        <v>20</v>
      </c>
      <c r="C35" s="9">
        <v>4</v>
      </c>
      <c r="D35" t="s">
        <v>139</v>
      </c>
      <c r="E35" s="7">
        <v>35</v>
      </c>
      <c r="F35" s="7">
        <v>45</v>
      </c>
      <c r="G35" s="7" t="s">
        <v>13</v>
      </c>
    </row>
    <row r="36" spans="1:7" x14ac:dyDescent="0.25">
      <c r="A36">
        <v>32</v>
      </c>
      <c r="B36" s="10" t="s">
        <v>20</v>
      </c>
      <c r="C36" s="9">
        <v>5</v>
      </c>
      <c r="D36" t="s">
        <v>140</v>
      </c>
      <c r="E36" s="7">
        <v>45</v>
      </c>
      <c r="F36" s="7">
        <v>55</v>
      </c>
      <c r="G36" s="7" t="s">
        <v>13</v>
      </c>
    </row>
    <row r="37" spans="1:7" x14ac:dyDescent="0.25">
      <c r="A37">
        <v>33</v>
      </c>
      <c r="B37" s="10" t="s">
        <v>20</v>
      </c>
      <c r="C37" s="9">
        <v>6</v>
      </c>
      <c r="D37" t="s">
        <v>141</v>
      </c>
      <c r="E37" s="7">
        <v>55</v>
      </c>
      <c r="F37" s="7">
        <v>65</v>
      </c>
      <c r="G37" s="7" t="s">
        <v>13</v>
      </c>
    </row>
    <row r="38" spans="1:7" x14ac:dyDescent="0.25">
      <c r="A38">
        <v>34</v>
      </c>
      <c r="B38" s="10" t="s">
        <v>20</v>
      </c>
      <c r="C38" s="9">
        <v>7</v>
      </c>
      <c r="D38" t="s">
        <v>142</v>
      </c>
      <c r="E38" s="7">
        <v>65</v>
      </c>
      <c r="F38" s="7">
        <v>75</v>
      </c>
      <c r="G38" s="7" t="s">
        <v>13</v>
      </c>
    </row>
    <row r="39" spans="1:7" x14ac:dyDescent="0.25">
      <c r="A39">
        <v>35</v>
      </c>
      <c r="B39" s="10" t="s">
        <v>20</v>
      </c>
      <c r="C39" s="9">
        <v>8</v>
      </c>
      <c r="D39" t="s">
        <v>143</v>
      </c>
      <c r="E39" s="7">
        <v>75</v>
      </c>
      <c r="F39" s="7">
        <v>85</v>
      </c>
      <c r="G39" s="7" t="s">
        <v>13</v>
      </c>
    </row>
    <row r="40" spans="1:7" x14ac:dyDescent="0.25">
      <c r="A40">
        <v>36</v>
      </c>
      <c r="B40" s="10" t="s">
        <v>20</v>
      </c>
      <c r="C40" s="9">
        <v>9</v>
      </c>
      <c r="D40" t="s">
        <v>144</v>
      </c>
      <c r="E40" s="7">
        <v>85</v>
      </c>
      <c r="F40" s="7">
        <v>100</v>
      </c>
      <c r="G40" s="7" t="s">
        <v>13</v>
      </c>
    </row>
    <row r="41" spans="1:7" x14ac:dyDescent="0.25">
      <c r="A41">
        <v>37</v>
      </c>
      <c r="B41" s="10" t="s">
        <v>18</v>
      </c>
      <c r="C41" s="9">
        <v>1</v>
      </c>
      <c r="D41" t="s">
        <v>145</v>
      </c>
      <c r="E41" s="7">
        <v>0</v>
      </c>
      <c r="F41" s="7">
        <v>1</v>
      </c>
      <c r="G41" s="7" t="s">
        <v>154</v>
      </c>
    </row>
    <row r="42" spans="1:7" x14ac:dyDescent="0.25">
      <c r="A42">
        <v>38</v>
      </c>
      <c r="B42" s="10" t="s">
        <v>18</v>
      </c>
      <c r="C42" s="9">
        <v>2</v>
      </c>
      <c r="D42" t="s">
        <v>146</v>
      </c>
      <c r="E42" s="7">
        <v>1</v>
      </c>
      <c r="F42" s="7">
        <v>2</v>
      </c>
      <c r="G42" s="7" t="s">
        <v>154</v>
      </c>
    </row>
    <row r="43" spans="1:7" x14ac:dyDescent="0.25">
      <c r="A43">
        <v>39</v>
      </c>
      <c r="B43" s="10" t="s">
        <v>18</v>
      </c>
      <c r="C43" s="9">
        <v>3</v>
      </c>
      <c r="D43" t="s">
        <v>147</v>
      </c>
      <c r="E43" s="7">
        <v>2</v>
      </c>
      <c r="F43" s="7">
        <v>3</v>
      </c>
      <c r="G43" s="7" t="s">
        <v>154</v>
      </c>
    </row>
    <row r="44" spans="1:7" x14ac:dyDescent="0.25">
      <c r="A44">
        <v>40</v>
      </c>
      <c r="B44" s="10" t="s">
        <v>18</v>
      </c>
      <c r="C44" s="9">
        <v>4</v>
      </c>
      <c r="D44" t="s">
        <v>148</v>
      </c>
      <c r="E44" s="7">
        <v>3</v>
      </c>
      <c r="F44" s="7">
        <v>4</v>
      </c>
      <c r="G44" s="7" t="s">
        <v>154</v>
      </c>
    </row>
    <row r="45" spans="1:7" x14ac:dyDescent="0.25">
      <c r="A45">
        <v>41</v>
      </c>
      <c r="B45" s="10" t="s">
        <v>18</v>
      </c>
      <c r="C45" s="9">
        <v>5</v>
      </c>
      <c r="D45" t="s">
        <v>149</v>
      </c>
      <c r="E45" s="7">
        <v>4</v>
      </c>
      <c r="F45" s="7">
        <v>6</v>
      </c>
      <c r="G45" s="7" t="s">
        <v>154</v>
      </c>
    </row>
    <row r="46" spans="1:7" x14ac:dyDescent="0.25">
      <c r="A46">
        <v>42</v>
      </c>
      <c r="B46" s="10" t="s">
        <v>18</v>
      </c>
      <c r="C46" s="9">
        <v>6</v>
      </c>
      <c r="D46" t="s">
        <v>150</v>
      </c>
      <c r="E46" s="7">
        <v>6</v>
      </c>
      <c r="F46" s="7">
        <v>8</v>
      </c>
      <c r="G46" s="7" t="s">
        <v>154</v>
      </c>
    </row>
    <row r="47" spans="1:7" x14ac:dyDescent="0.25">
      <c r="A47">
        <v>43</v>
      </c>
      <c r="B47" s="10" t="s">
        <v>18</v>
      </c>
      <c r="C47" s="9">
        <v>7</v>
      </c>
      <c r="D47" t="s">
        <v>151</v>
      </c>
      <c r="E47" s="7">
        <v>8</v>
      </c>
      <c r="F47" s="7">
        <v>12</v>
      </c>
      <c r="G47" s="7" t="s">
        <v>154</v>
      </c>
    </row>
    <row r="48" spans="1:7" x14ac:dyDescent="0.25">
      <c r="A48">
        <v>44</v>
      </c>
      <c r="B48" s="10" t="s">
        <v>18</v>
      </c>
      <c r="C48" s="9">
        <v>8</v>
      </c>
      <c r="D48" t="s">
        <v>152</v>
      </c>
      <c r="E48" s="7">
        <v>12</v>
      </c>
      <c r="F48" s="7">
        <v>16</v>
      </c>
      <c r="G48" s="7" t="s">
        <v>154</v>
      </c>
    </row>
    <row r="49" spans="1:7" x14ac:dyDescent="0.25">
      <c r="A49">
        <v>45</v>
      </c>
      <c r="B49" s="10" t="s">
        <v>18</v>
      </c>
      <c r="C49" s="9">
        <v>9</v>
      </c>
      <c r="D49" t="s">
        <v>153</v>
      </c>
      <c r="E49" s="7">
        <v>16</v>
      </c>
      <c r="F49" s="7">
        <v>32</v>
      </c>
      <c r="G49" s="7" t="s">
        <v>154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303C5-E297-4844-B0EC-4BA0CE79F4E0}">
  <sheetPr codeName="Sheet2"/>
  <dimension ref="A1:P13"/>
  <sheetViews>
    <sheetView workbookViewId="0">
      <selection activeCell="H15" sqref="H15"/>
    </sheetView>
  </sheetViews>
  <sheetFormatPr defaultRowHeight="15" x14ac:dyDescent="0.25"/>
  <cols>
    <col min="2" max="2" width="16" style="7" bestFit="1" customWidth="1"/>
    <col min="3" max="3" width="22.85546875" style="7" bestFit="1" customWidth="1"/>
    <col min="4" max="7" width="11.42578125" style="7" customWidth="1"/>
    <col min="13" max="13" width="25.85546875" bestFit="1" customWidth="1"/>
    <col min="14" max="14" width="14.28515625" customWidth="1"/>
    <col min="15" max="15" width="71.5703125" bestFit="1" customWidth="1"/>
  </cols>
  <sheetData>
    <row r="1" spans="1:16" ht="30" x14ac:dyDescent="0.25">
      <c r="A1" s="8"/>
      <c r="B1" s="9" t="s">
        <v>23</v>
      </c>
      <c r="C1" s="9" t="s">
        <v>24</v>
      </c>
      <c r="D1" s="9" t="s">
        <v>25</v>
      </c>
      <c r="E1" s="6" t="s">
        <v>26</v>
      </c>
      <c r="F1" s="9" t="s">
        <v>27</v>
      </c>
      <c r="G1" s="9" t="s">
        <v>28</v>
      </c>
    </row>
    <row r="2" spans="1:16" x14ac:dyDescent="0.25">
      <c r="A2" s="8"/>
      <c r="B2" s="10" t="s">
        <v>21</v>
      </c>
      <c r="C2" s="10" t="s">
        <v>17</v>
      </c>
      <c r="D2" s="10" t="s">
        <v>22</v>
      </c>
      <c r="E2" s="10" t="s">
        <v>19</v>
      </c>
      <c r="F2" s="10" t="s">
        <v>20</v>
      </c>
      <c r="G2" s="10" t="s">
        <v>18</v>
      </c>
    </row>
    <row r="3" spans="1:16" x14ac:dyDescent="0.25">
      <c r="A3" s="8">
        <v>0</v>
      </c>
      <c r="B3" s="11"/>
      <c r="C3" s="11"/>
      <c r="D3" s="11"/>
      <c r="E3" s="11"/>
      <c r="F3" s="11"/>
      <c r="G3" s="11"/>
      <c r="M3" s="11">
        <v>1</v>
      </c>
      <c r="N3" t="s">
        <v>48</v>
      </c>
      <c r="O3" t="s">
        <v>38</v>
      </c>
      <c r="P3" t="s">
        <v>39</v>
      </c>
    </row>
    <row r="4" spans="1:16" x14ac:dyDescent="0.25">
      <c r="A4" s="8">
        <v>1</v>
      </c>
      <c r="B4" s="11" t="s">
        <v>29</v>
      </c>
      <c r="C4" t="s">
        <v>48</v>
      </c>
      <c r="D4" s="11"/>
      <c r="E4" s="11"/>
      <c r="F4" s="11"/>
      <c r="G4" s="11"/>
      <c r="M4" s="11">
        <v>2</v>
      </c>
      <c r="N4" t="s">
        <v>49</v>
      </c>
      <c r="O4" t="s">
        <v>40</v>
      </c>
    </row>
    <row r="5" spans="1:16" x14ac:dyDescent="0.25">
      <c r="A5" s="8">
        <v>2</v>
      </c>
      <c r="B5" s="11" t="s">
        <v>30</v>
      </c>
      <c r="C5" t="s">
        <v>49</v>
      </c>
      <c r="D5" s="11"/>
      <c r="E5" s="11"/>
      <c r="F5" s="11"/>
      <c r="G5" s="11"/>
      <c r="M5" s="11">
        <v>3</v>
      </c>
      <c r="N5" t="s">
        <v>50</v>
      </c>
      <c r="O5" t="s">
        <v>41</v>
      </c>
      <c r="P5" t="s">
        <v>42</v>
      </c>
    </row>
    <row r="6" spans="1:16" x14ac:dyDescent="0.25">
      <c r="A6" s="8">
        <v>3</v>
      </c>
      <c r="B6" s="11" t="s">
        <v>31</v>
      </c>
      <c r="C6" t="s">
        <v>50</v>
      </c>
      <c r="D6" s="11"/>
      <c r="E6" s="11"/>
      <c r="F6" s="11"/>
      <c r="G6" s="11"/>
      <c r="M6" s="11">
        <v>4</v>
      </c>
    </row>
    <row r="7" spans="1:16" x14ac:dyDescent="0.25">
      <c r="A7" s="8">
        <v>4</v>
      </c>
      <c r="B7" s="11" t="s">
        <v>32</v>
      </c>
      <c r="C7"/>
      <c r="D7" s="11"/>
      <c r="E7" s="11"/>
      <c r="F7" s="11"/>
      <c r="G7" s="11"/>
      <c r="M7" s="11">
        <v>5</v>
      </c>
      <c r="N7" t="s">
        <v>51</v>
      </c>
      <c r="O7" t="s">
        <v>43</v>
      </c>
    </row>
    <row r="8" spans="1:16" x14ac:dyDescent="0.25">
      <c r="A8" s="8">
        <v>5</v>
      </c>
      <c r="B8" s="11" t="s">
        <v>33</v>
      </c>
      <c r="C8" t="s">
        <v>51</v>
      </c>
      <c r="D8" s="11"/>
      <c r="E8" s="11"/>
      <c r="F8" s="11"/>
      <c r="G8" s="11"/>
      <c r="M8" s="11">
        <v>6</v>
      </c>
    </row>
    <row r="9" spans="1:16" x14ac:dyDescent="0.25">
      <c r="A9" s="8">
        <v>6</v>
      </c>
      <c r="B9" s="11" t="s">
        <v>34</v>
      </c>
      <c r="C9"/>
      <c r="D9" s="11"/>
      <c r="E9" s="11"/>
      <c r="F9" s="11"/>
      <c r="G9" s="11"/>
      <c r="M9" s="11">
        <v>7</v>
      </c>
      <c r="N9" t="s">
        <v>51</v>
      </c>
      <c r="O9" t="s">
        <v>44</v>
      </c>
    </row>
    <row r="10" spans="1:16" x14ac:dyDescent="0.25">
      <c r="A10" s="8">
        <v>7</v>
      </c>
      <c r="B10" s="11" t="s">
        <v>35</v>
      </c>
      <c r="C10" t="s">
        <v>51</v>
      </c>
      <c r="D10" s="11"/>
      <c r="E10" s="11"/>
      <c r="F10" s="11"/>
      <c r="G10" s="11"/>
      <c r="M10" s="11">
        <v>8</v>
      </c>
      <c r="N10" t="s">
        <v>51</v>
      </c>
      <c r="O10" t="s">
        <v>45</v>
      </c>
    </row>
    <row r="11" spans="1:16" x14ac:dyDescent="0.25">
      <c r="A11" s="8">
        <v>8</v>
      </c>
      <c r="B11" s="11" t="s">
        <v>36</v>
      </c>
      <c r="C11" t="s">
        <v>51</v>
      </c>
      <c r="D11" s="11"/>
      <c r="E11" s="11"/>
      <c r="F11" s="11"/>
      <c r="G11" s="11"/>
      <c r="M11" s="11">
        <v>9</v>
      </c>
      <c r="N11" t="s">
        <v>51</v>
      </c>
      <c r="O11" t="s">
        <v>46</v>
      </c>
    </row>
    <row r="12" spans="1:16" x14ac:dyDescent="0.25">
      <c r="A12" s="8">
        <v>9</v>
      </c>
      <c r="B12" s="11" t="s">
        <v>37</v>
      </c>
      <c r="C12" t="s">
        <v>51</v>
      </c>
      <c r="D12" s="11"/>
      <c r="E12" s="11"/>
      <c r="F12" s="11"/>
      <c r="G12" s="11"/>
      <c r="M12" s="11">
        <v>10</v>
      </c>
      <c r="N12" t="s">
        <v>51</v>
      </c>
      <c r="O12" t="s">
        <v>47</v>
      </c>
    </row>
    <row r="13" spans="1:16" x14ac:dyDescent="0.25">
      <c r="A13" s="8">
        <v>10</v>
      </c>
      <c r="B13" s="11"/>
      <c r="C13" t="s">
        <v>51</v>
      </c>
      <c r="D13" s="11"/>
      <c r="E13" s="11"/>
      <c r="F13" s="11"/>
      <c r="G13" s="11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DB1B1-65C3-4CC8-9CE3-E887D06D091B}">
  <sheetPr codeName="Sheet3"/>
  <dimension ref="A1:H14"/>
  <sheetViews>
    <sheetView workbookViewId="0">
      <selection activeCell="Q11" sqref="Q11"/>
    </sheetView>
  </sheetViews>
  <sheetFormatPr defaultRowHeight="15" x14ac:dyDescent="0.25"/>
  <cols>
    <col min="1" max="1" width="8.85546875" bestFit="1" customWidth="1"/>
    <col min="2" max="2" width="16" bestFit="1" customWidth="1"/>
    <col min="3" max="5" width="11.5703125" customWidth="1"/>
    <col min="6" max="7" width="7.140625" bestFit="1" customWidth="1"/>
    <col min="10" max="10" width="11.5703125" customWidth="1"/>
    <col min="11" max="11" width="12.28515625" bestFit="1" customWidth="1"/>
  </cols>
  <sheetData>
    <row r="1" spans="1:8" x14ac:dyDescent="0.25">
      <c r="A1" s="8"/>
      <c r="B1" s="9" t="s">
        <v>23</v>
      </c>
    </row>
    <row r="2" spans="1:8" x14ac:dyDescent="0.25">
      <c r="A2" s="8"/>
      <c r="B2" s="10" t="s">
        <v>21</v>
      </c>
    </row>
    <row r="3" spans="1:8" ht="30" x14ac:dyDescent="0.25">
      <c r="A3" s="5" t="s">
        <v>8</v>
      </c>
      <c r="B3" s="5" t="s">
        <v>52</v>
      </c>
      <c r="C3" s="5" t="s">
        <v>53</v>
      </c>
      <c r="D3" s="5" t="s">
        <v>54</v>
      </c>
      <c r="E3" s="5" t="s">
        <v>55</v>
      </c>
      <c r="F3" s="5" t="s">
        <v>99</v>
      </c>
      <c r="G3" s="5" t="s">
        <v>98</v>
      </c>
    </row>
    <row r="4" spans="1:8" x14ac:dyDescent="0.25">
      <c r="A4" s="9">
        <v>1</v>
      </c>
      <c r="B4" t="s">
        <v>29</v>
      </c>
      <c r="C4" s="15">
        <v>1</v>
      </c>
      <c r="D4" s="15">
        <v>10</v>
      </c>
      <c r="E4" s="16">
        <f t="shared" ref="E4:E12" si="0">ROUNDDOWN(AVERAGE(C4,D4),0)</f>
        <v>5</v>
      </c>
      <c r="F4" s="2">
        <f>(LOG(C4,10)/5)*9</f>
        <v>0</v>
      </c>
      <c r="G4" s="2">
        <f>(LOG(D4,10)/5)*9</f>
        <v>1.8</v>
      </c>
      <c r="H4" s="2">
        <f>AVERAGE(F4,G4)</f>
        <v>0.9</v>
      </c>
    </row>
    <row r="5" spans="1:8" x14ac:dyDescent="0.25">
      <c r="A5" s="9">
        <v>2</v>
      </c>
      <c r="B5" t="s">
        <v>30</v>
      </c>
      <c r="C5" s="15">
        <v>11</v>
      </c>
      <c r="D5" s="15">
        <v>50</v>
      </c>
      <c r="E5" s="16">
        <f t="shared" si="0"/>
        <v>30</v>
      </c>
      <c r="F5" s="2">
        <f t="shared" ref="F5:F12" si="1">(LOG(C5,10)/5)*9</f>
        <v>1.8745068332848047</v>
      </c>
      <c r="G5" s="2">
        <f t="shared" ref="G5:G12" si="2">(LOG(D5,10)/5)*9</f>
        <v>3.058146007804833</v>
      </c>
      <c r="H5" s="2">
        <f t="shared" ref="H5:H12" si="3">AVERAGE(F5,G5)</f>
        <v>2.466326420544819</v>
      </c>
    </row>
    <row r="6" spans="1:8" x14ac:dyDescent="0.25">
      <c r="A6" s="9">
        <v>3</v>
      </c>
      <c r="B6" t="s">
        <v>31</v>
      </c>
      <c r="C6" s="15">
        <v>51</v>
      </c>
      <c r="D6" s="15">
        <v>200</v>
      </c>
      <c r="E6" s="16">
        <f t="shared" si="0"/>
        <v>125</v>
      </c>
      <c r="F6" s="2">
        <f t="shared" si="1"/>
        <v>3.0736263169762852</v>
      </c>
      <c r="G6" s="2">
        <f t="shared" si="2"/>
        <v>4.1418539921951654</v>
      </c>
      <c r="H6" s="2">
        <f t="shared" si="3"/>
        <v>3.6077401545857253</v>
      </c>
    </row>
    <row r="7" spans="1:8" x14ac:dyDescent="0.25">
      <c r="A7" s="9">
        <v>4</v>
      </c>
      <c r="B7" t="s">
        <v>32</v>
      </c>
      <c r="C7" s="15">
        <v>201</v>
      </c>
      <c r="D7" s="15">
        <v>400</v>
      </c>
      <c r="E7" s="16">
        <f t="shared" si="0"/>
        <v>300</v>
      </c>
      <c r="F7" s="2">
        <f t="shared" si="1"/>
        <v>4.145752903356879</v>
      </c>
      <c r="G7" s="2">
        <f t="shared" si="2"/>
        <v>4.6837079843903311</v>
      </c>
      <c r="H7" s="2">
        <f t="shared" si="3"/>
        <v>4.414730443873605</v>
      </c>
    </row>
    <row r="8" spans="1:8" x14ac:dyDescent="0.25">
      <c r="A8" s="9">
        <v>5</v>
      </c>
      <c r="B8" t="s">
        <v>33</v>
      </c>
      <c r="C8" s="15">
        <v>401</v>
      </c>
      <c r="D8" s="15">
        <v>1000</v>
      </c>
      <c r="E8" s="16">
        <f t="shared" si="0"/>
        <v>700</v>
      </c>
      <c r="F8" s="2">
        <f t="shared" si="1"/>
        <v>4.6856598707163277</v>
      </c>
      <c r="G8" s="2">
        <f t="shared" si="2"/>
        <v>5.3999999999999986</v>
      </c>
      <c r="H8" s="2">
        <f t="shared" si="3"/>
        <v>5.0428299353581636</v>
      </c>
    </row>
    <row r="9" spans="1:8" x14ac:dyDescent="0.25">
      <c r="A9" s="9">
        <v>6</v>
      </c>
      <c r="B9" t="s">
        <v>34</v>
      </c>
      <c r="C9" s="15">
        <v>1001</v>
      </c>
      <c r="D9" s="15">
        <v>5000</v>
      </c>
      <c r="E9" s="16">
        <f t="shared" si="0"/>
        <v>3000</v>
      </c>
      <c r="F9" s="2">
        <f t="shared" si="1"/>
        <v>5.4007813394627728</v>
      </c>
      <c r="G9" s="2">
        <f t="shared" si="2"/>
        <v>6.6581460078048336</v>
      </c>
      <c r="H9" s="2">
        <f t="shared" si="3"/>
        <v>6.0294636736338028</v>
      </c>
    </row>
    <row r="10" spans="1:8" x14ac:dyDescent="0.25">
      <c r="A10" s="9">
        <v>7</v>
      </c>
      <c r="B10" t="s">
        <v>35</v>
      </c>
      <c r="C10" s="15">
        <v>5001</v>
      </c>
      <c r="D10" s="15">
        <v>10000</v>
      </c>
      <c r="E10" s="16">
        <f t="shared" si="0"/>
        <v>7500</v>
      </c>
      <c r="F10" s="2">
        <f t="shared" si="1"/>
        <v>6.658302338185802</v>
      </c>
      <c r="G10" s="2">
        <f t="shared" si="2"/>
        <v>7.2</v>
      </c>
      <c r="H10" s="2">
        <f t="shared" si="3"/>
        <v>6.9291511690929006</v>
      </c>
    </row>
    <row r="11" spans="1:8" x14ac:dyDescent="0.25">
      <c r="A11" s="9">
        <v>8</v>
      </c>
      <c r="B11" t="s">
        <v>36</v>
      </c>
      <c r="C11" s="15">
        <v>10001</v>
      </c>
      <c r="D11" s="15">
        <v>30000</v>
      </c>
      <c r="E11" s="16">
        <f t="shared" si="0"/>
        <v>20000</v>
      </c>
      <c r="F11" s="2">
        <f t="shared" si="1"/>
        <v>7.2000781690983526</v>
      </c>
      <c r="G11" s="2">
        <f t="shared" si="2"/>
        <v>8.0588182584953909</v>
      </c>
      <c r="H11" s="2">
        <f t="shared" si="3"/>
        <v>7.6294482137968718</v>
      </c>
    </row>
    <row r="12" spans="1:8" x14ac:dyDescent="0.25">
      <c r="A12" s="9">
        <v>9</v>
      </c>
      <c r="B12" t="s">
        <v>37</v>
      </c>
      <c r="C12" s="15">
        <v>30001</v>
      </c>
      <c r="D12" s="15">
        <v>100000</v>
      </c>
      <c r="E12" s="16">
        <f t="shared" si="0"/>
        <v>65000</v>
      </c>
      <c r="F12" s="2">
        <f t="shared" si="1"/>
        <v>8.0588443157300205</v>
      </c>
      <c r="G12" s="2">
        <f t="shared" si="2"/>
        <v>9</v>
      </c>
      <c r="H12" s="2">
        <f t="shared" si="3"/>
        <v>8.5294221578650102</v>
      </c>
    </row>
    <row r="13" spans="1:8" x14ac:dyDescent="0.25">
      <c r="A13" s="8"/>
      <c r="B13" s="11"/>
    </row>
    <row r="14" spans="1:8" x14ac:dyDescent="0.25">
      <c r="B14" s="11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023FE-2EA2-49B3-8F9C-BC44CB975AF5}">
  <sheetPr codeName="Sheet4"/>
  <dimension ref="A1:I18"/>
  <sheetViews>
    <sheetView workbookViewId="0">
      <selection activeCell="I4" sqref="I4:I12"/>
    </sheetView>
  </sheetViews>
  <sheetFormatPr defaultRowHeight="15" x14ac:dyDescent="0.25"/>
  <cols>
    <col min="1" max="1" width="8.85546875" bestFit="1" customWidth="1"/>
    <col min="2" max="2" width="100.42578125" bestFit="1" customWidth="1"/>
    <col min="3" max="3" width="5.5703125" bestFit="1" customWidth="1"/>
    <col min="4" max="4" width="4" bestFit="1" customWidth="1"/>
    <col min="5" max="5" width="11.42578125" bestFit="1" customWidth="1"/>
    <col min="6" max="6" width="19.7109375" bestFit="1" customWidth="1"/>
  </cols>
  <sheetData>
    <row r="1" spans="1:9" x14ac:dyDescent="0.25">
      <c r="A1" s="8"/>
      <c r="B1" s="12" t="s">
        <v>25</v>
      </c>
    </row>
    <row r="2" spans="1:9" x14ac:dyDescent="0.25">
      <c r="A2" s="8"/>
      <c r="B2" s="13" t="s">
        <v>22</v>
      </c>
    </row>
    <row r="3" spans="1:9" ht="30" x14ac:dyDescent="0.25">
      <c r="A3" s="14" t="s">
        <v>8</v>
      </c>
      <c r="B3" s="5" t="s">
        <v>63</v>
      </c>
      <c r="C3" s="5" t="s">
        <v>65</v>
      </c>
      <c r="D3" s="5" t="s">
        <v>64</v>
      </c>
      <c r="E3" s="5" t="s">
        <v>66</v>
      </c>
    </row>
    <row r="4" spans="1:9" x14ac:dyDescent="0.25">
      <c r="A4" s="9">
        <v>1</v>
      </c>
      <c r="B4" t="s">
        <v>56</v>
      </c>
      <c r="C4" s="7">
        <v>0</v>
      </c>
      <c r="D4" s="7">
        <v>15</v>
      </c>
      <c r="E4" s="7">
        <f>AVERAGE(C4,D4)</f>
        <v>7.5</v>
      </c>
      <c r="F4" t="s">
        <v>73</v>
      </c>
      <c r="H4" t="str">
        <f>PROPER(F4)</f>
        <v>Severely Dry</v>
      </c>
      <c r="I4" t="s">
        <v>126</v>
      </c>
    </row>
    <row r="5" spans="1:9" x14ac:dyDescent="0.25">
      <c r="A5" s="9">
        <v>2</v>
      </c>
      <c r="B5" t="s">
        <v>57</v>
      </c>
      <c r="C5" s="7">
        <v>15</v>
      </c>
      <c r="D5" s="7">
        <v>25</v>
      </c>
      <c r="E5" s="7">
        <f t="shared" ref="E5:E12" si="0">AVERAGE(C5,D5)</f>
        <v>20</v>
      </c>
      <c r="F5" t="s">
        <v>72</v>
      </c>
      <c r="H5" t="str">
        <f t="shared" ref="H5:H12" si="1">PROPER(F5)</f>
        <v>Moderately Dry</v>
      </c>
      <c r="I5" t="s">
        <v>127</v>
      </c>
    </row>
    <row r="6" spans="1:9" x14ac:dyDescent="0.25">
      <c r="A6" s="9">
        <v>3</v>
      </c>
      <c r="B6" t="s">
        <v>58</v>
      </c>
      <c r="C6" s="7">
        <v>25</v>
      </c>
      <c r="D6" s="7">
        <v>35</v>
      </c>
      <c r="E6" s="7">
        <f t="shared" si="0"/>
        <v>30</v>
      </c>
      <c r="F6" t="s">
        <v>71</v>
      </c>
      <c r="H6" t="str">
        <f t="shared" si="1"/>
        <v>Mildly Dry</v>
      </c>
      <c r="I6" t="s">
        <v>128</v>
      </c>
    </row>
    <row r="7" spans="1:9" x14ac:dyDescent="0.25">
      <c r="A7" s="9">
        <v>4</v>
      </c>
      <c r="B7" t="s">
        <v>74</v>
      </c>
      <c r="C7" s="7">
        <v>35</v>
      </c>
      <c r="D7" s="7">
        <v>45</v>
      </c>
      <c r="E7" s="7">
        <f t="shared" si="0"/>
        <v>40</v>
      </c>
      <c r="F7" t="s">
        <v>100</v>
      </c>
      <c r="H7" t="str">
        <f t="shared" si="1"/>
        <v>Mildly Dry To Normal</v>
      </c>
      <c r="I7" t="s">
        <v>129</v>
      </c>
    </row>
    <row r="8" spans="1:9" x14ac:dyDescent="0.25">
      <c r="A8" s="9">
        <v>5</v>
      </c>
      <c r="B8" t="s">
        <v>75</v>
      </c>
      <c r="C8" s="7">
        <v>45</v>
      </c>
      <c r="D8" s="7">
        <v>55</v>
      </c>
      <c r="E8" s="7">
        <f t="shared" si="0"/>
        <v>50</v>
      </c>
      <c r="F8" t="s">
        <v>67</v>
      </c>
      <c r="H8" t="str">
        <f t="shared" si="1"/>
        <v>Normal</v>
      </c>
      <c r="I8" t="s">
        <v>130</v>
      </c>
    </row>
    <row r="9" spans="1:9" x14ac:dyDescent="0.25">
      <c r="A9" s="9">
        <v>6</v>
      </c>
      <c r="B9" t="s">
        <v>59</v>
      </c>
      <c r="C9" s="7">
        <v>55</v>
      </c>
      <c r="D9" s="7">
        <v>65</v>
      </c>
      <c r="E9" s="7">
        <f t="shared" si="0"/>
        <v>60</v>
      </c>
      <c r="F9" t="s">
        <v>101</v>
      </c>
      <c r="H9" t="str">
        <f t="shared" si="1"/>
        <v>Normal To Mildly Wet</v>
      </c>
      <c r="I9" t="s">
        <v>131</v>
      </c>
    </row>
    <row r="10" spans="1:9" x14ac:dyDescent="0.25">
      <c r="A10" s="9">
        <v>7</v>
      </c>
      <c r="B10" t="s">
        <v>60</v>
      </c>
      <c r="C10" s="7">
        <v>65</v>
      </c>
      <c r="D10" s="7">
        <v>75</v>
      </c>
      <c r="E10" s="7">
        <f t="shared" si="0"/>
        <v>70</v>
      </c>
      <c r="F10" t="s">
        <v>70</v>
      </c>
      <c r="H10" t="str">
        <f t="shared" si="1"/>
        <v>Mildly Wet</v>
      </c>
      <c r="I10" t="s">
        <v>132</v>
      </c>
    </row>
    <row r="11" spans="1:9" x14ac:dyDescent="0.25">
      <c r="A11" s="9">
        <v>8</v>
      </c>
      <c r="B11" t="s">
        <v>61</v>
      </c>
      <c r="C11" s="7">
        <v>75</v>
      </c>
      <c r="D11" s="7">
        <v>85</v>
      </c>
      <c r="E11" s="7">
        <f t="shared" si="0"/>
        <v>80</v>
      </c>
      <c r="F11" t="s">
        <v>69</v>
      </c>
      <c r="H11" t="str">
        <f t="shared" si="1"/>
        <v>Moderately Wet</v>
      </c>
      <c r="I11" t="s">
        <v>133</v>
      </c>
    </row>
    <row r="12" spans="1:9" x14ac:dyDescent="0.25">
      <c r="A12" s="9">
        <v>9</v>
      </c>
      <c r="B12" t="s">
        <v>62</v>
      </c>
      <c r="C12" s="7">
        <v>85</v>
      </c>
      <c r="D12" s="7">
        <v>100</v>
      </c>
      <c r="E12" s="7">
        <f t="shared" si="0"/>
        <v>92.5</v>
      </c>
      <c r="F12" t="s">
        <v>68</v>
      </c>
      <c r="H12" t="str">
        <f t="shared" si="1"/>
        <v>Severely Wet</v>
      </c>
      <c r="I12" t="s">
        <v>134</v>
      </c>
    </row>
    <row r="18" spans="3:5" x14ac:dyDescent="0.25">
      <c r="C18" s="7"/>
      <c r="D18" s="7"/>
      <c r="E18" s="7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8E5ED-31F9-4A45-AEE2-B97C304A71D0}">
  <sheetPr codeName="Sheet5"/>
  <dimension ref="A1:L17"/>
  <sheetViews>
    <sheetView workbookViewId="0">
      <selection activeCell="M11" sqref="M11"/>
    </sheetView>
  </sheetViews>
  <sheetFormatPr defaultRowHeight="15" x14ac:dyDescent="0.25"/>
  <cols>
    <col min="1" max="1" width="8.85546875" bestFit="1" customWidth="1"/>
    <col min="2" max="2" width="97.140625" bestFit="1" customWidth="1"/>
    <col min="3" max="3" width="5.5703125" bestFit="1" customWidth="1"/>
    <col min="4" max="4" width="4.85546875" bestFit="1" customWidth="1"/>
    <col min="5" max="5" width="11.42578125" bestFit="1" customWidth="1"/>
    <col min="6" max="6" width="24.42578125" bestFit="1" customWidth="1"/>
  </cols>
  <sheetData>
    <row r="1" spans="1:12" x14ac:dyDescent="0.25">
      <c r="B1" s="14" t="s">
        <v>96</v>
      </c>
    </row>
    <row r="2" spans="1:12" x14ac:dyDescent="0.25">
      <c r="B2" s="13" t="s">
        <v>19</v>
      </c>
    </row>
    <row r="3" spans="1:12" ht="30" x14ac:dyDescent="0.25">
      <c r="A3" s="14" t="s">
        <v>8</v>
      </c>
      <c r="B3" s="5" t="s">
        <v>63</v>
      </c>
      <c r="C3" s="5" t="s">
        <v>93</v>
      </c>
      <c r="D3" s="5" t="s">
        <v>94</v>
      </c>
      <c r="E3" s="5" t="s">
        <v>95</v>
      </c>
    </row>
    <row r="4" spans="1:12" x14ac:dyDescent="0.25">
      <c r="A4" s="9">
        <v>1</v>
      </c>
      <c r="B4" t="s">
        <v>76</v>
      </c>
      <c r="C4" s="7">
        <v>0</v>
      </c>
      <c r="D4" s="7">
        <v>3</v>
      </c>
      <c r="E4" s="7">
        <f>AVERAGE(C4,D4)</f>
        <v>1.5</v>
      </c>
      <c r="F4" t="s">
        <v>85</v>
      </c>
      <c r="J4" s="1"/>
      <c r="K4" s="1"/>
      <c r="L4" s="4"/>
    </row>
    <row r="5" spans="1:12" x14ac:dyDescent="0.25">
      <c r="A5" s="9">
        <v>2</v>
      </c>
      <c r="B5" t="s">
        <v>77</v>
      </c>
      <c r="C5" s="7">
        <v>3</v>
      </c>
      <c r="D5" s="7">
        <v>5</v>
      </c>
      <c r="E5" s="7">
        <f t="shared" ref="E5:E12" si="0">AVERAGE(C5,D5)</f>
        <v>4</v>
      </c>
      <c r="F5" t="s">
        <v>86</v>
      </c>
      <c r="J5" s="1"/>
      <c r="K5" s="1"/>
      <c r="L5" s="4"/>
    </row>
    <row r="6" spans="1:12" x14ac:dyDescent="0.25">
      <c r="A6" s="9">
        <v>3</v>
      </c>
      <c r="B6" t="s">
        <v>78</v>
      </c>
      <c r="C6" s="7">
        <v>5</v>
      </c>
      <c r="D6" s="7">
        <v>6</v>
      </c>
      <c r="E6" s="7">
        <f t="shared" si="0"/>
        <v>5.5</v>
      </c>
      <c r="F6" t="s">
        <v>87</v>
      </c>
      <c r="J6" s="1"/>
      <c r="K6" s="1"/>
      <c r="L6" s="4"/>
    </row>
    <row r="7" spans="1:12" x14ac:dyDescent="0.25">
      <c r="A7" s="9">
        <v>4</v>
      </c>
      <c r="B7" t="s">
        <v>79</v>
      </c>
      <c r="C7" s="7">
        <v>6</v>
      </c>
      <c r="D7" s="7">
        <v>7</v>
      </c>
      <c r="E7" s="7">
        <f t="shared" si="0"/>
        <v>6.5</v>
      </c>
      <c r="F7" t="s">
        <v>88</v>
      </c>
      <c r="J7" s="1"/>
      <c r="K7" s="1"/>
      <c r="L7" s="4"/>
    </row>
    <row r="8" spans="1:12" x14ac:dyDescent="0.25">
      <c r="A8" s="9">
        <v>5</v>
      </c>
      <c r="B8" t="s">
        <v>80</v>
      </c>
      <c r="C8" s="7">
        <v>7</v>
      </c>
      <c r="D8" s="7">
        <v>7</v>
      </c>
      <c r="E8" s="7">
        <f t="shared" si="0"/>
        <v>7</v>
      </c>
      <c r="F8" t="s">
        <v>89</v>
      </c>
      <c r="J8" s="1"/>
      <c r="K8" s="1"/>
      <c r="L8" s="4"/>
    </row>
    <row r="9" spans="1:12" x14ac:dyDescent="0.25">
      <c r="A9" s="9">
        <v>6</v>
      </c>
      <c r="B9" t="s">
        <v>81</v>
      </c>
      <c r="C9" s="7">
        <v>7</v>
      </c>
      <c r="D9" s="7">
        <v>8</v>
      </c>
      <c r="E9" s="7">
        <f t="shared" si="0"/>
        <v>7.5</v>
      </c>
      <c r="F9" t="s">
        <v>97</v>
      </c>
      <c r="J9" s="1"/>
      <c r="K9" s="1"/>
      <c r="L9" s="4"/>
    </row>
    <row r="10" spans="1:12" x14ac:dyDescent="0.25">
      <c r="A10" s="9">
        <v>7</v>
      </c>
      <c r="B10" t="s">
        <v>82</v>
      </c>
      <c r="C10" s="7">
        <v>8</v>
      </c>
      <c r="D10" s="7">
        <v>9</v>
      </c>
      <c r="E10" s="7">
        <f t="shared" si="0"/>
        <v>8.5</v>
      </c>
      <c r="F10" t="s">
        <v>90</v>
      </c>
      <c r="J10" s="1"/>
      <c r="K10" s="1"/>
      <c r="L10" s="4"/>
    </row>
    <row r="11" spans="1:12" x14ac:dyDescent="0.25">
      <c r="A11" s="9">
        <v>8</v>
      </c>
      <c r="B11" t="s">
        <v>83</v>
      </c>
      <c r="C11" s="7">
        <v>9</v>
      </c>
      <c r="D11" s="7">
        <v>11</v>
      </c>
      <c r="E11" s="7">
        <f t="shared" si="0"/>
        <v>10</v>
      </c>
      <c r="F11" t="s">
        <v>91</v>
      </c>
      <c r="J11" s="1"/>
      <c r="K11" s="1"/>
      <c r="L11" s="4"/>
    </row>
    <row r="12" spans="1:12" x14ac:dyDescent="0.25">
      <c r="A12" s="9">
        <v>9</v>
      </c>
      <c r="B12" t="s">
        <v>84</v>
      </c>
      <c r="C12" s="7">
        <v>11</v>
      </c>
      <c r="D12" s="7">
        <v>14</v>
      </c>
      <c r="E12" s="7">
        <f t="shared" si="0"/>
        <v>12.5</v>
      </c>
      <c r="F12" t="s">
        <v>92</v>
      </c>
      <c r="J12" s="1"/>
      <c r="K12" s="1"/>
      <c r="L12" s="4"/>
    </row>
    <row r="13" spans="1:12" x14ac:dyDescent="0.25">
      <c r="C13" s="7"/>
      <c r="D13" s="7"/>
      <c r="E13" s="7"/>
      <c r="J13" s="1"/>
      <c r="K13" s="1"/>
      <c r="L13" s="4"/>
    </row>
    <row r="14" spans="1:12" x14ac:dyDescent="0.25">
      <c r="J14" s="1"/>
      <c r="K14" s="1"/>
      <c r="L14" s="4"/>
    </row>
    <row r="15" spans="1:12" x14ac:dyDescent="0.25">
      <c r="J15" s="1"/>
      <c r="K15" s="1"/>
      <c r="L15" s="4"/>
    </row>
    <row r="16" spans="1:12" x14ac:dyDescent="0.25">
      <c r="J16" s="1"/>
      <c r="K16" s="1"/>
      <c r="L16" s="4"/>
    </row>
    <row r="17" spans="10:12" x14ac:dyDescent="0.25">
      <c r="J17" s="1"/>
      <c r="K17" s="1"/>
      <c r="L17" s="4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13D2E-66B3-4C34-B82C-CDA66E48A6B1}">
  <sheetPr codeName="Sheet6"/>
  <dimension ref="A1:S27"/>
  <sheetViews>
    <sheetView workbookViewId="0">
      <selection activeCell="C7" sqref="C7"/>
    </sheetView>
  </sheetViews>
  <sheetFormatPr defaultRowHeight="15" x14ac:dyDescent="0.25"/>
  <cols>
    <col min="1" max="1" width="8.85546875" bestFit="1" customWidth="1"/>
    <col min="2" max="2" width="75.7109375" customWidth="1"/>
    <col min="3" max="4" width="7.140625" bestFit="1" customWidth="1"/>
    <col min="5" max="5" width="11.5703125" customWidth="1"/>
    <col min="6" max="6" width="24.42578125" bestFit="1" customWidth="1"/>
    <col min="15" max="15" width="14.140625" bestFit="1" customWidth="1"/>
  </cols>
  <sheetData>
    <row r="1" spans="1:13" x14ac:dyDescent="0.25">
      <c r="B1" s="14" t="s">
        <v>28</v>
      </c>
    </row>
    <row r="2" spans="1:13" x14ac:dyDescent="0.25">
      <c r="B2" s="13" t="s">
        <v>18</v>
      </c>
    </row>
    <row r="3" spans="1:13" ht="30" x14ac:dyDescent="0.25">
      <c r="A3" s="14" t="s">
        <v>8</v>
      </c>
      <c r="B3" s="5" t="s">
        <v>102</v>
      </c>
      <c r="C3" s="5" t="s">
        <v>103</v>
      </c>
      <c r="D3" s="5" t="s">
        <v>104</v>
      </c>
      <c r="E3" s="5" t="s">
        <v>105</v>
      </c>
      <c r="F3" s="10" t="s">
        <v>106</v>
      </c>
    </row>
    <row r="4" spans="1:13" x14ac:dyDescent="0.25">
      <c r="A4" s="9">
        <v>1</v>
      </c>
      <c r="B4" t="s">
        <v>119</v>
      </c>
      <c r="C4" s="7">
        <v>0</v>
      </c>
      <c r="D4" s="7">
        <v>1.1000000000000001</v>
      </c>
      <c r="E4" s="7">
        <f>AVERAGE(C4,D4)</f>
        <v>0.55000000000000004</v>
      </c>
      <c r="F4" t="s">
        <v>107</v>
      </c>
      <c r="G4" s="2">
        <f>(LOG(D4,10)/1.2)*9</f>
        <v>0.31044513868668805</v>
      </c>
      <c r="H4" s="7"/>
      <c r="L4" s="2"/>
      <c r="M4" s="2"/>
    </row>
    <row r="5" spans="1:13" x14ac:dyDescent="0.25">
      <c r="A5" s="9">
        <v>2</v>
      </c>
      <c r="B5" t="s">
        <v>120</v>
      </c>
      <c r="C5" s="7">
        <v>1.1000000000000001</v>
      </c>
      <c r="D5" s="7">
        <v>2</v>
      </c>
      <c r="E5" s="7">
        <f t="shared" ref="E5:E12" si="0">AVERAGE(C5,D5)</f>
        <v>1.55</v>
      </c>
      <c r="F5" t="s">
        <v>107</v>
      </c>
      <c r="G5" s="2">
        <f>(LOG(E5,10)/1.2)*9</f>
        <v>1.4274877362771863</v>
      </c>
      <c r="L5" s="2"/>
      <c r="M5" s="2"/>
    </row>
    <row r="6" spans="1:13" x14ac:dyDescent="0.25">
      <c r="A6" s="9">
        <v>3</v>
      </c>
      <c r="B6" t="s">
        <v>112</v>
      </c>
      <c r="C6" s="7">
        <v>2</v>
      </c>
      <c r="D6" s="7">
        <v>3</v>
      </c>
      <c r="E6" s="7">
        <f t="shared" si="0"/>
        <v>2.5</v>
      </c>
      <c r="F6" t="s">
        <v>108</v>
      </c>
      <c r="G6" s="2">
        <f>(LOG(E6,10)/1.2)*9</f>
        <v>2.9845500650402821</v>
      </c>
      <c r="L6" s="2"/>
      <c r="M6" s="2"/>
    </row>
    <row r="7" spans="1:13" x14ac:dyDescent="0.25">
      <c r="A7" s="9">
        <v>4</v>
      </c>
      <c r="B7" t="s">
        <v>113</v>
      </c>
      <c r="C7" s="7">
        <v>3</v>
      </c>
      <c r="D7" s="7">
        <v>4</v>
      </c>
      <c r="E7" s="7">
        <f t="shared" si="0"/>
        <v>3.5</v>
      </c>
      <c r="F7" t="s">
        <v>108</v>
      </c>
      <c r="G7" s="2">
        <f t="shared" ref="G7:G12" si="1">(LOG(C7,10)/1.2)*9</f>
        <v>3.5784094103974682</v>
      </c>
      <c r="L7" s="2"/>
      <c r="M7" s="2"/>
    </row>
    <row r="8" spans="1:13" x14ac:dyDescent="0.25">
      <c r="A8" s="9">
        <v>5</v>
      </c>
      <c r="B8" t="s">
        <v>114</v>
      </c>
      <c r="C8" s="7">
        <v>4</v>
      </c>
      <c r="D8" s="7">
        <v>6</v>
      </c>
      <c r="E8" s="7">
        <f t="shared" si="0"/>
        <v>5</v>
      </c>
      <c r="F8" t="s">
        <v>109</v>
      </c>
      <c r="G8" s="2">
        <f t="shared" si="1"/>
        <v>4.515449934959717</v>
      </c>
      <c r="L8" s="2"/>
      <c r="M8" s="2"/>
    </row>
    <row r="9" spans="1:13" x14ac:dyDescent="0.25">
      <c r="A9" s="9">
        <v>6</v>
      </c>
      <c r="B9" t="s">
        <v>115</v>
      </c>
      <c r="C9" s="7">
        <v>6</v>
      </c>
      <c r="D9" s="7">
        <v>8</v>
      </c>
      <c r="E9" s="7">
        <f t="shared" si="0"/>
        <v>7</v>
      </c>
      <c r="F9" t="s">
        <v>109</v>
      </c>
      <c r="G9" s="2">
        <f t="shared" si="1"/>
        <v>5.8361343778773271</v>
      </c>
      <c r="L9" s="2"/>
      <c r="M9" s="2"/>
    </row>
    <row r="10" spans="1:13" x14ac:dyDescent="0.25">
      <c r="A10" s="9">
        <v>7</v>
      </c>
      <c r="B10" t="s">
        <v>116</v>
      </c>
      <c r="C10" s="7">
        <v>8</v>
      </c>
      <c r="D10" s="7">
        <v>12</v>
      </c>
      <c r="E10" s="7">
        <f t="shared" si="0"/>
        <v>10</v>
      </c>
      <c r="F10" t="s">
        <v>110</v>
      </c>
      <c r="G10" s="2">
        <f t="shared" si="1"/>
        <v>6.7731749024395764</v>
      </c>
    </row>
    <row r="11" spans="1:13" x14ac:dyDescent="0.25">
      <c r="A11" s="9">
        <v>8</v>
      </c>
      <c r="B11" t="s">
        <v>117</v>
      </c>
      <c r="C11" s="7">
        <v>12</v>
      </c>
      <c r="D11" s="7">
        <v>16</v>
      </c>
      <c r="E11" s="7">
        <f t="shared" si="0"/>
        <v>14</v>
      </c>
      <c r="F11" t="s">
        <v>110</v>
      </c>
      <c r="G11" s="2">
        <f t="shared" si="1"/>
        <v>8.0938593453571848</v>
      </c>
    </row>
    <row r="12" spans="1:13" x14ac:dyDescent="0.25">
      <c r="A12" s="9">
        <v>9</v>
      </c>
      <c r="B12" t="s">
        <v>118</v>
      </c>
      <c r="C12" s="7">
        <v>16</v>
      </c>
      <c r="D12" s="7"/>
      <c r="E12" s="7">
        <f t="shared" si="0"/>
        <v>16</v>
      </c>
      <c r="F12" t="s">
        <v>111</v>
      </c>
      <c r="G12" s="2">
        <f t="shared" si="1"/>
        <v>9.0308998699194341</v>
      </c>
    </row>
    <row r="13" spans="1:13" x14ac:dyDescent="0.25">
      <c r="C13" s="7"/>
      <c r="D13" s="7"/>
      <c r="E13" s="7"/>
    </row>
    <row r="19" spans="13:19" x14ac:dyDescent="0.25">
      <c r="N19" s="2"/>
      <c r="R19" s="2"/>
      <c r="S19" s="2"/>
    </row>
    <row r="20" spans="13:19" x14ac:dyDescent="0.25">
      <c r="M20" s="2"/>
      <c r="N20" s="2"/>
      <c r="R20" s="2"/>
      <c r="S20" s="2"/>
    </row>
    <row r="21" spans="13:19" x14ac:dyDescent="0.25">
      <c r="M21" s="2"/>
      <c r="N21" s="2"/>
      <c r="R21" s="2"/>
      <c r="S21" s="2"/>
    </row>
    <row r="22" spans="13:19" x14ac:dyDescent="0.25">
      <c r="M22" s="2"/>
      <c r="N22" s="2"/>
      <c r="R22" s="2"/>
      <c r="S22" s="2"/>
    </row>
    <row r="23" spans="13:19" x14ac:dyDescent="0.25">
      <c r="M23" s="2"/>
      <c r="N23" s="2"/>
      <c r="R23" s="2"/>
      <c r="S23" s="2"/>
    </row>
    <row r="24" spans="13:19" x14ac:dyDescent="0.25">
      <c r="M24" s="2"/>
      <c r="N24" s="2"/>
      <c r="R24" s="2"/>
      <c r="S24" s="2"/>
    </row>
    <row r="25" spans="13:19" x14ac:dyDescent="0.25">
      <c r="M25" s="2"/>
      <c r="N25" s="2"/>
      <c r="R25" s="2"/>
      <c r="S25" s="2"/>
    </row>
    <row r="26" spans="13:19" x14ac:dyDescent="0.25">
      <c r="M26" s="2"/>
      <c r="N26" s="2"/>
      <c r="R26" s="2"/>
      <c r="S26" s="2"/>
    </row>
    <row r="27" spans="13:19" x14ac:dyDescent="0.25">
      <c r="M27" s="2"/>
      <c r="R27" s="2"/>
      <c r="S27" s="2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gauge</vt:lpstr>
      <vt:lpstr>L LIGHT</vt:lpstr>
      <vt:lpstr>F MOISTURE</vt:lpstr>
      <vt:lpstr>R REACTION</vt:lpstr>
      <vt:lpstr>S SALINITY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Drazen Gavric</dc:creator>
  <cp:lastModifiedBy>Drazen Gavric</cp:lastModifiedBy>
  <dcterms:created xsi:type="dcterms:W3CDTF">2023-08-08T07:46:54Z</dcterms:created>
  <dcterms:modified xsi:type="dcterms:W3CDTF">2023-08-17T13:12:05Z</dcterms:modified>
</cp:coreProperties>
</file>