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spellevrault\Documents\Git\rapportxls\Template Mapview 2\"/>
    </mc:Choice>
  </mc:AlternateContent>
  <xr:revisionPtr revIDLastSave="0" documentId="13_ncr:1_{32D6E8C5-B2BE-44DB-AE4C-05C8876706EC}" xr6:coauthVersionLast="47" xr6:coauthVersionMax="47" xr10:uidLastSave="{00000000-0000-0000-0000-000000000000}"/>
  <bookViews>
    <workbookView xWindow="-110" yWindow="-110" windowWidth="38620" windowHeight="21100" firstSheet="2" activeTab="6" xr2:uid="{00000000-000D-0000-FFFF-FFFF00000000}"/>
  </bookViews>
  <sheets>
    <sheet name="RawData" sheetId="1" r:id="rId1"/>
    <sheet name="PageGardeAModel" sheetId="17" r:id="rId2"/>
    <sheet name="PageGardeBModel" sheetId="22" r:id="rId3"/>
    <sheet name="PageGardeCModel" sheetId="23" r:id="rId4"/>
    <sheet name="ResultatAModel" sheetId="11" r:id="rId5"/>
    <sheet name="ResultatCModel" sheetId="20" r:id="rId6"/>
    <sheet name="Pi_PointModel" sheetId="26" r:id="rId7"/>
    <sheet name="ImplantationModel" sheetId="15" r:id="rId8"/>
  </sheets>
  <externalReferences>
    <externalReference r:id="rId9"/>
  </externalReferences>
  <definedNames>
    <definedName name="Logo">INDIRECT(VLOOKUP([1]Rapport!$H$2,[1]cache!$A$1:$B$18,2,0))</definedName>
    <definedName name="MapsImage" localSheetId="7">ImplantationModel!$B$17:$I$49</definedName>
    <definedName name="Page" localSheetId="7">ImplantationModel!$J$51</definedName>
    <definedName name="Page" localSheetId="1">PageGardeAModel!$O$49</definedName>
    <definedName name="Page" localSheetId="2">PageGardeBModel!$H$51</definedName>
    <definedName name="Page" localSheetId="3">PageGardeCModel!$J$37</definedName>
    <definedName name="Page" localSheetId="6">Pi_PointModel!$I$51</definedName>
    <definedName name="Page" localSheetId="4">ResultatAModel!$K$50</definedName>
    <definedName name="Page" localSheetId="5">ResultatCModel!$K$51</definedName>
    <definedName name="_xlnm.Print_Area" localSheetId="7">ImplantationModel!$A$1:$J$51</definedName>
    <definedName name="_xlnm.Print_Area" localSheetId="1">PageGardeAModel!$A$1:$Q$50</definedName>
    <definedName name="_xlnm.Print_Area" localSheetId="2">PageGardeBModel!$A$1:$J$53</definedName>
    <definedName name="_xlnm.Print_Area" localSheetId="6">Pi_PointModel!$A$1:$I$51</definedName>
    <definedName name="_xlnm.Print_Area" localSheetId="4">ResultatAModel!$A$1:$K$50</definedName>
    <definedName name="_xlnm.Print_Area" localSheetId="5">ResultatCModel!$A$1:$K$51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4" i="26" l="1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F54" i="26"/>
  <c r="F55" i="26"/>
  <c r="F56" i="26"/>
  <c r="F57" i="26"/>
  <c r="F58" i="26"/>
  <c r="F59" i="26"/>
  <c r="F60" i="26"/>
  <c r="F61" i="26"/>
  <c r="F62" i="26"/>
  <c r="F63" i="26"/>
  <c r="F64" i="26"/>
  <c r="F65" i="26"/>
  <c r="F66" i="26"/>
  <c r="F67" i="26"/>
  <c r="F68" i="26"/>
  <c r="F69" i="26"/>
  <c r="F70" i="26"/>
  <c r="F71" i="26"/>
  <c r="F72" i="26"/>
  <c r="F73" i="26"/>
  <c r="F74" i="26"/>
  <c r="F75" i="26"/>
  <c r="F76" i="26"/>
  <c r="F77" i="26"/>
  <c r="F78" i="26"/>
  <c r="F79" i="26"/>
  <c r="F80" i="26"/>
  <c r="F81" i="26"/>
  <c r="F82" i="26"/>
  <c r="F83" i="26"/>
  <c r="F84" i="26"/>
  <c r="F85" i="26"/>
  <c r="F86" i="26"/>
  <c r="F87" i="26"/>
  <c r="F88" i="26"/>
  <c r="F89" i="26"/>
  <c r="F90" i="26"/>
  <c r="F91" i="26"/>
  <c r="F92" i="26"/>
  <c r="F93" i="26"/>
  <c r="F94" i="26"/>
  <c r="F95" i="26"/>
  <c r="F96" i="26"/>
  <c r="F97" i="26"/>
  <c r="F98" i="26"/>
  <c r="F99" i="26"/>
  <c r="F100" i="26"/>
  <c r="F101" i="26"/>
  <c r="F102" i="26"/>
  <c r="F103" i="26"/>
  <c r="F104" i="26"/>
  <c r="F105" i="26"/>
  <c r="F106" i="26"/>
  <c r="F107" i="26"/>
  <c r="F108" i="26"/>
  <c r="F109" i="26"/>
  <c r="F110" i="26"/>
  <c r="F111" i="26"/>
  <c r="F112" i="26"/>
  <c r="F113" i="26"/>
  <c r="F114" i="26"/>
  <c r="F115" i="26"/>
  <c r="F116" i="26"/>
  <c r="F117" i="26"/>
  <c r="F118" i="26"/>
  <c r="F119" i="26"/>
  <c r="F120" i="26"/>
  <c r="F121" i="26"/>
  <c r="F122" i="26"/>
  <c r="F123" i="26"/>
  <c r="F124" i="26"/>
  <c r="F125" i="26"/>
  <c r="F126" i="26"/>
  <c r="F127" i="26"/>
  <c r="F128" i="26"/>
  <c r="F129" i="26"/>
  <c r="F130" i="26"/>
  <c r="F131" i="26"/>
  <c r="F132" i="26"/>
  <c r="F133" i="26"/>
  <c r="F134" i="26"/>
  <c r="F135" i="26"/>
  <c r="F136" i="26"/>
  <c r="F137" i="26"/>
  <c r="F138" i="26"/>
  <c r="F139" i="26"/>
  <c r="F140" i="26"/>
  <c r="F141" i="26"/>
  <c r="F142" i="26"/>
  <c r="F143" i="26"/>
  <c r="F144" i="26"/>
  <c r="F145" i="26"/>
  <c r="F146" i="26"/>
  <c r="F147" i="26"/>
  <c r="F148" i="26"/>
  <c r="F149" i="26"/>
  <c r="F150" i="26"/>
  <c r="F151" i="26"/>
  <c r="F152" i="26"/>
  <c r="F153" i="26"/>
  <c r="F154" i="26"/>
  <c r="F155" i="26"/>
  <c r="F156" i="26"/>
  <c r="F157" i="26"/>
  <c r="F158" i="26"/>
  <c r="F159" i="26"/>
  <c r="F160" i="26"/>
  <c r="F161" i="26"/>
  <c r="F162" i="26"/>
  <c r="F163" i="26"/>
  <c r="F164" i="26"/>
  <c r="F165" i="26"/>
  <c r="F166" i="26"/>
  <c r="F167" i="26"/>
  <c r="F168" i="26"/>
  <c r="F169" i="26"/>
  <c r="F170" i="26"/>
  <c r="F171" i="26"/>
  <c r="F172" i="26"/>
  <c r="F173" i="26"/>
  <c r="F174" i="26"/>
  <c r="F175" i="26"/>
  <c r="F176" i="26"/>
  <c r="F177" i="26"/>
  <c r="F178" i="26"/>
  <c r="F179" i="26"/>
  <c r="F180" i="26"/>
  <c r="F181" i="26"/>
  <c r="F182" i="26"/>
  <c r="F183" i="26"/>
  <c r="F184" i="26"/>
  <c r="F185" i="26"/>
  <c r="F186" i="26"/>
  <c r="F187" i="26"/>
  <c r="F188" i="26"/>
  <c r="F189" i="26"/>
  <c r="F190" i="26"/>
  <c r="F191" i="26"/>
  <c r="F192" i="26"/>
  <c r="F193" i="26"/>
  <c r="F194" i="26"/>
  <c r="F195" i="26"/>
  <c r="F196" i="26"/>
  <c r="F197" i="26"/>
  <c r="F198" i="26"/>
  <c r="F199" i="26"/>
  <c r="F200" i="26"/>
  <c r="F201" i="26"/>
  <c r="F202" i="26"/>
  <c r="F203" i="26"/>
  <c r="F204" i="26"/>
  <c r="F205" i="26"/>
  <c r="F206" i="26"/>
  <c r="F207" i="26"/>
  <c r="F208" i="26"/>
  <c r="F209" i="26"/>
  <c r="F210" i="26"/>
  <c r="F211" i="26"/>
  <c r="F212" i="26"/>
  <c r="F213" i="26"/>
  <c r="F214" i="26"/>
  <c r="F215" i="26"/>
  <c r="F216" i="26"/>
  <c r="F217" i="26"/>
  <c r="F218" i="26"/>
  <c r="F219" i="26"/>
  <c r="F220" i="26"/>
  <c r="F221" i="26"/>
  <c r="F222" i="26"/>
  <c r="F223" i="26"/>
  <c r="F224" i="26"/>
  <c r="F225" i="26"/>
  <c r="F226" i="26"/>
  <c r="F227" i="26"/>
  <c r="F228" i="26"/>
  <c r="F229" i="26"/>
  <c r="F230" i="26"/>
  <c r="F231" i="26"/>
  <c r="F232" i="26"/>
  <c r="F233" i="26"/>
  <c r="F234" i="26"/>
  <c r="F235" i="26"/>
  <c r="F236" i="26"/>
  <c r="F237" i="26"/>
  <c r="F238" i="26"/>
  <c r="F239" i="26"/>
  <c r="F240" i="26"/>
  <c r="F241" i="26"/>
  <c r="F242" i="26"/>
  <c r="F243" i="26"/>
  <c r="F244" i="26"/>
  <c r="F245" i="26"/>
  <c r="F246" i="26"/>
  <c r="F247" i="26"/>
  <c r="F248" i="26"/>
  <c r="F249" i="26"/>
  <c r="F250" i="26"/>
  <c r="F251" i="26"/>
  <c r="F252" i="26"/>
  <c r="F253" i="26"/>
  <c r="F254" i="26"/>
  <c r="F255" i="26"/>
  <c r="F256" i="26"/>
  <c r="F257" i="26"/>
  <c r="F258" i="26"/>
  <c r="F259" i="26"/>
  <c r="F260" i="26"/>
  <c r="F261" i="26"/>
  <c r="F262" i="26"/>
  <c r="F263" i="26"/>
  <c r="F264" i="26"/>
  <c r="F265" i="26"/>
  <c r="F266" i="26"/>
  <c r="F267" i="26"/>
  <c r="F268" i="26"/>
  <c r="F269" i="26"/>
  <c r="F270" i="26"/>
  <c r="F271" i="26"/>
  <c r="F272" i="26"/>
  <c r="F273" i="26"/>
  <c r="F274" i="26"/>
  <c r="F275" i="26"/>
  <c r="F276" i="26"/>
  <c r="F277" i="26"/>
  <c r="F278" i="26"/>
  <c r="F279" i="26"/>
  <c r="F280" i="26"/>
  <c r="F281" i="26"/>
  <c r="F282" i="26"/>
  <c r="F283" i="26"/>
  <c r="F284" i="26"/>
  <c r="F285" i="26"/>
  <c r="F286" i="26"/>
  <c r="F287" i="26"/>
  <c r="F288" i="26"/>
  <c r="F289" i="26"/>
  <c r="F290" i="26"/>
  <c r="F291" i="26"/>
  <c r="F292" i="26"/>
  <c r="F293" i="26"/>
  <c r="F294" i="26"/>
  <c r="F295" i="26"/>
  <c r="F296" i="26"/>
  <c r="F297" i="26"/>
  <c r="F298" i="26"/>
  <c r="F299" i="26"/>
  <c r="F300" i="26"/>
  <c r="F301" i="26"/>
  <c r="F302" i="26"/>
  <c r="F303" i="26"/>
  <c r="F304" i="26"/>
  <c r="F305" i="26"/>
  <c r="F306" i="26"/>
  <c r="F307" i="26"/>
  <c r="F308" i="26"/>
  <c r="F309" i="26"/>
  <c r="F310" i="26"/>
  <c r="F311" i="26"/>
  <c r="F312" i="26"/>
  <c r="F313" i="26"/>
  <c r="F314" i="26"/>
  <c r="F315" i="26"/>
  <c r="F316" i="26"/>
  <c r="F317" i="26"/>
  <c r="F318" i="26"/>
  <c r="F319" i="26"/>
  <c r="F320" i="26"/>
  <c r="F321" i="26"/>
  <c r="F322" i="26"/>
  <c r="F323" i="26"/>
  <c r="F324" i="26"/>
  <c r="F325" i="26"/>
  <c r="F326" i="26"/>
  <c r="F327" i="26"/>
  <c r="F328" i="26"/>
  <c r="F329" i="26"/>
  <c r="F330" i="26"/>
  <c r="F331" i="26"/>
  <c r="F332" i="26"/>
  <c r="F333" i="26"/>
  <c r="F334" i="26"/>
  <c r="F335" i="26"/>
  <c r="F336" i="26"/>
  <c r="F337" i="26"/>
  <c r="F338" i="26"/>
  <c r="F339" i="26"/>
  <c r="F340" i="26"/>
  <c r="F341" i="26"/>
  <c r="F342" i="26"/>
  <c r="F343" i="26"/>
  <c r="F344" i="26"/>
  <c r="F345" i="26"/>
  <c r="F346" i="26"/>
  <c r="F347" i="26"/>
  <c r="F348" i="26"/>
  <c r="F349" i="26"/>
  <c r="F350" i="26"/>
  <c r="F351" i="26"/>
  <c r="F352" i="26"/>
  <c r="F353" i="26"/>
  <c r="H56" i="26"/>
  <c r="H54" i="26"/>
  <c r="A51" i="26"/>
  <c r="E22" i="26"/>
  <c r="E21" i="26"/>
  <c r="E20" i="26"/>
  <c r="D17" i="26" a="1"/>
  <c r="D17" i="26" s="1"/>
  <c r="H16" i="26" a="1"/>
  <c r="H16" i="26" s="1"/>
  <c r="D16" i="26" a="1"/>
  <c r="D16" i="26" s="1"/>
  <c r="B15" i="26" a="1"/>
  <c r="B15" i="26" s="1"/>
  <c r="H13" i="26"/>
  <c r="D13" i="26"/>
  <c r="H12" i="26"/>
  <c r="D12" i="26"/>
  <c r="H11" i="26"/>
  <c r="D11" i="26"/>
  <c r="H32" i="23" l="1"/>
  <c r="B32" i="23"/>
  <c r="F32" i="23"/>
  <c r="I27" i="23"/>
  <c r="H27" i="23"/>
  <c r="I26" i="23"/>
  <c r="H26" i="23"/>
  <c r="I25" i="23"/>
  <c r="H25" i="23"/>
  <c r="D26" i="23"/>
  <c r="D25" i="23"/>
  <c r="H19" i="23"/>
  <c r="H20" i="23"/>
  <c r="D21" i="23"/>
  <c r="D20" i="23"/>
  <c r="D19" i="23"/>
  <c r="H15" i="23"/>
  <c r="H14" i="23"/>
  <c r="H13" i="23"/>
  <c r="D11" i="22"/>
  <c r="D12" i="22"/>
  <c r="D15" i="23"/>
  <c r="D14" i="23"/>
  <c r="D13" i="23"/>
  <c r="M3" i="22"/>
  <c r="L3" i="22" a="1"/>
  <c r="L3" i="22" s="1"/>
  <c r="L2" i="22" a="1"/>
  <c r="L2" i="22" s="1"/>
  <c r="F47" i="22"/>
  <c r="B46" i="22"/>
  <c r="B45" i="17"/>
  <c r="H41" i="22" a="1"/>
  <c r="H41" i="22" s="1"/>
  <c r="H40" i="22"/>
  <c r="H39" i="22"/>
  <c r="D40" i="22"/>
  <c r="D41" i="22"/>
  <c r="D39" i="22"/>
  <c r="H15" i="22"/>
  <c r="H14" i="22"/>
  <c r="H13" i="22"/>
  <c r="H12" i="22"/>
  <c r="M24" i="17"/>
  <c r="H11" i="22"/>
  <c r="H10" i="22"/>
  <c r="D14" i="22"/>
  <c r="D13" i="22"/>
  <c r="D10" i="22"/>
  <c r="H4" i="22"/>
  <c r="H42" i="22" l="1"/>
  <c r="H3" i="22"/>
  <c r="A51" i="15"/>
  <c r="M20" i="17" a="1"/>
  <c r="M20" i="17" s="1"/>
  <c r="A51" i="20"/>
  <c r="A50" i="11"/>
  <c r="G36" i="11" a="1"/>
  <c r="G36" i="11" s="1"/>
  <c r="K19" i="20" a="1"/>
  <c r="K19" i="20" s="1"/>
  <c r="F18" i="20" a="1"/>
  <c r="F18" i="20" s="1"/>
  <c r="F19" i="20" a="1"/>
  <c r="F19" i="20" s="1"/>
  <c r="F20" i="20" a="1"/>
  <c r="F20" i="20" s="1"/>
  <c r="F21" i="20" a="1"/>
  <c r="F21" i="20" s="1"/>
  <c r="F22" i="20" a="1"/>
  <c r="F22" i="20" s="1"/>
  <c r="F23" i="20" a="1"/>
  <c r="F23" i="20" s="1"/>
  <c r="F24" i="20" a="1"/>
  <c r="F24" i="20" s="1"/>
  <c r="F25" i="20" a="1"/>
  <c r="F25" i="20" s="1"/>
  <c r="F26" i="20" a="1"/>
  <c r="F26" i="20" s="1"/>
  <c r="F27" i="20" a="1"/>
  <c r="F27" i="20" s="1"/>
  <c r="F28" i="20" a="1"/>
  <c r="F28" i="20" s="1"/>
  <c r="F29" i="20" a="1"/>
  <c r="F29" i="20" s="1"/>
  <c r="F30" i="20" a="1"/>
  <c r="F30" i="20" s="1"/>
  <c r="F31" i="20" a="1"/>
  <c r="F31" i="20" s="1"/>
  <c r="F32" i="20" a="1"/>
  <c r="F32" i="20" s="1"/>
  <c r="F33" i="20" a="1"/>
  <c r="F33" i="20" s="1"/>
  <c r="F34" i="20" a="1"/>
  <c r="F34" i="20" s="1"/>
  <c r="F35" i="20" a="1"/>
  <c r="F35" i="20" s="1"/>
  <c r="F36" i="20" a="1"/>
  <c r="F36" i="20" s="1"/>
  <c r="F37" i="20" a="1"/>
  <c r="F37" i="20" s="1"/>
  <c r="F38" i="20" a="1"/>
  <c r="F38" i="20" s="1"/>
  <c r="F39" i="20" a="1"/>
  <c r="F39" i="20" s="1"/>
  <c r="F40" i="20" a="1"/>
  <c r="F40" i="20" s="1"/>
  <c r="F41" i="20" a="1"/>
  <c r="F41" i="20" s="1"/>
  <c r="F42" i="20" a="1"/>
  <c r="F42" i="20" s="1"/>
  <c r="F43" i="20" a="1"/>
  <c r="F43" i="20" s="1"/>
  <c r="F44" i="20" a="1"/>
  <c r="F44" i="20" s="1"/>
  <c r="F45" i="20" a="1"/>
  <c r="F45" i="20" s="1"/>
  <c r="F46" i="20" a="1"/>
  <c r="F46" i="20" s="1"/>
  <c r="F47" i="20" a="1"/>
  <c r="F47" i="20" s="1"/>
  <c r="F48" i="20" a="1"/>
  <c r="F48" i="20" s="1"/>
  <c r="K18" i="20" a="1"/>
  <c r="K18" i="20" s="1"/>
  <c r="J13" i="20"/>
  <c r="D13" i="20"/>
  <c r="J12" i="20"/>
  <c r="D12" i="20"/>
  <c r="J11" i="20"/>
  <c r="D11" i="20"/>
  <c r="D13" i="15"/>
  <c r="D12" i="15"/>
  <c r="D11" i="15"/>
  <c r="I13" i="15"/>
  <c r="I12" i="15"/>
  <c r="I11" i="15"/>
  <c r="E30" i="17" a="1"/>
  <c r="E30" i="17" s="1"/>
  <c r="J13" i="11"/>
  <c r="J12" i="11"/>
  <c r="J11" i="11"/>
  <c r="D13" i="11"/>
  <c r="D12" i="11"/>
  <c r="D11" i="11"/>
  <c r="G18" i="11" a="1"/>
  <c r="G18" i="11" s="1"/>
  <c r="G19" i="11" a="1"/>
  <c r="G19" i="11" s="1"/>
  <c r="G20" i="11" a="1"/>
  <c r="G20" i="11" s="1"/>
  <c r="G21" i="11" a="1"/>
  <c r="G21" i="11" s="1"/>
  <c r="G22" i="11" a="1"/>
  <c r="G22" i="11" s="1"/>
  <c r="G23" i="11" a="1"/>
  <c r="G23" i="11" s="1"/>
  <c r="G24" i="11" a="1"/>
  <c r="G24" i="11" s="1"/>
  <c r="G25" i="11" a="1"/>
  <c r="G25" i="11" s="1"/>
  <c r="G26" i="11" a="1"/>
  <c r="G26" i="11" s="1"/>
  <c r="G27" i="11" a="1"/>
  <c r="G27" i="11" s="1"/>
  <c r="G28" i="11" a="1"/>
  <c r="G28" i="11" s="1"/>
  <c r="G29" i="11" a="1"/>
  <c r="G29" i="11" s="1"/>
  <c r="G30" i="11" a="1"/>
  <c r="G30" i="11" s="1"/>
  <c r="G31" i="11" a="1"/>
  <c r="G31" i="11" s="1"/>
  <c r="G32" i="11" a="1"/>
  <c r="G32" i="11" s="1"/>
  <c r="G33" i="11" a="1"/>
  <c r="G33" i="11" s="1"/>
  <c r="G34" i="11" a="1"/>
  <c r="G34" i="11" s="1"/>
  <c r="G35" i="11" a="1"/>
  <c r="G35" i="11" s="1"/>
  <c r="G37" i="11" a="1"/>
  <c r="G37" i="11" s="1"/>
  <c r="G38" i="11" a="1"/>
  <c r="G38" i="11" s="1"/>
  <c r="G39" i="11" a="1"/>
  <c r="G39" i="11" s="1"/>
  <c r="G40" i="11" a="1"/>
  <c r="G40" i="11" s="1"/>
  <c r="G41" i="11" a="1"/>
  <c r="G41" i="11" s="1"/>
  <c r="G42" i="11" a="1"/>
  <c r="G42" i="11" s="1"/>
  <c r="G43" i="11" a="1"/>
  <c r="G43" i="11" s="1"/>
  <c r="G44" i="11" a="1"/>
  <c r="G44" i="11" s="1"/>
  <c r="G45" i="11" a="1"/>
  <c r="G45" i="11" s="1"/>
  <c r="G46" i="11" a="1"/>
  <c r="G46" i="11" s="1"/>
  <c r="G47" i="11" a="1"/>
  <c r="G47" i="11" s="1"/>
  <c r="G48" i="11" a="1"/>
  <c r="G48" i="11" s="1"/>
  <c r="E33" i="17"/>
  <c r="M33" i="17"/>
  <c r="M36" i="17"/>
  <c r="M35" i="17"/>
  <c r="M34" i="17"/>
  <c r="E34" i="17"/>
  <c r="M29" i="17"/>
  <c r="E29" i="17"/>
  <c r="M26" i="17"/>
  <c r="M25" i="17"/>
  <c r="E26" i="17"/>
  <c r="E25" i="17"/>
  <c r="E24" i="17"/>
  <c r="G45" i="17"/>
  <c r="E20" i="17"/>
  <c r="E21" i="17"/>
  <c r="E16" i="17"/>
  <c r="E19" i="17"/>
  <c r="M16" i="17"/>
  <c r="M15" i="17"/>
  <c r="E15" i="17"/>
  <c r="E14" i="17"/>
  <c r="M14" i="1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<sst xmlns="http://schemas.openxmlformats.org/spreadsheetml/2006/main" count="216" uniqueCount="153">
  <si>
    <t>Client :</t>
  </si>
  <si>
    <t>Date des essais :</t>
  </si>
  <si>
    <t>Nombre d'essais :</t>
  </si>
  <si>
    <t>RÉSULTATS DES ESSAIS</t>
  </si>
  <si>
    <t>Longitude</t>
  </si>
  <si>
    <t>Latitude</t>
  </si>
  <si>
    <t>N° essai</t>
  </si>
  <si>
    <t>Plage de mesure :</t>
  </si>
  <si>
    <t>Précision GPS (m)</t>
  </si>
  <si>
    <t xml:space="preserve">Page </t>
  </si>
  <si>
    <t>Portance des plates-formes</t>
  </si>
  <si>
    <t>NF P 94-117-2</t>
  </si>
  <si>
    <t>Etat du support :</t>
  </si>
  <si>
    <t>Commentaires :</t>
  </si>
  <si>
    <t>Responsable des essais :</t>
  </si>
  <si>
    <t>Validation :</t>
  </si>
  <si>
    <t>Module Edyn 2 (MPa)</t>
  </si>
  <si>
    <t>Module sous chargement dynamique (Dynaplaque 2)</t>
  </si>
  <si>
    <t>www.rincent.fr</t>
  </si>
  <si>
    <t>Procès-Verbal d'essais de portance des plateformes</t>
  </si>
  <si>
    <t>Norme NFP 94-117-2</t>
  </si>
  <si>
    <t>Rincent Laboratoires</t>
  </si>
  <si>
    <t>4b rue du Bois Briard - 91080 Courcouronnes</t>
  </si>
  <si>
    <t>Type :</t>
  </si>
  <si>
    <t>Couche :</t>
  </si>
  <si>
    <t>Matériau :</t>
  </si>
  <si>
    <t>INFORMATIONS GENERALES</t>
  </si>
  <si>
    <t>Nom chantier :</t>
  </si>
  <si>
    <t>Date du rapport :</t>
  </si>
  <si>
    <t>Localisation :</t>
  </si>
  <si>
    <t>N° de dossier :</t>
  </si>
  <si>
    <t>LOCALISATION</t>
  </si>
  <si>
    <t>Ouvrage :</t>
  </si>
  <si>
    <t>Voie :</t>
  </si>
  <si>
    <t>Partie ouvrage :</t>
  </si>
  <si>
    <t>Sens :</t>
  </si>
  <si>
    <t>PLATEFORME</t>
  </si>
  <si>
    <t>Conditions climatiques :</t>
  </si>
  <si>
    <t>MATERIEL</t>
  </si>
  <si>
    <t>Matériel utilisé :</t>
  </si>
  <si>
    <t>Date de calibration :</t>
  </si>
  <si>
    <t>SYNTHESE DES RESULTATS</t>
  </si>
  <si>
    <t>Commentaires</t>
  </si>
  <si>
    <t>IMPLANTATIONS DES ESSAIS</t>
  </si>
  <si>
    <t>Essais &gt; au seuil :</t>
  </si>
  <si>
    <t>MODEL_TYPE</t>
  </si>
  <si>
    <t>Excel model for Mapview report</t>
  </si>
  <si>
    <t>MODEL_VERSION</t>
  </si>
  <si>
    <t>MODEL_NEED_TIMEHISTORY</t>
  </si>
  <si>
    <t>Température :</t>
  </si>
  <si>
    <t>Pi_Number</t>
  </si>
  <si>
    <t>Pi_Longitude</t>
  </si>
  <si>
    <t>Pi_Latitude</t>
  </si>
  <si>
    <t>Seuil de réception Edyn2 (MPa) =</t>
  </si>
  <si>
    <t>Module Edyn2 moyen (MPa) =</t>
  </si>
  <si>
    <t>Edyn2 min (MPa) =</t>
  </si>
  <si>
    <t>Edyn2 max (MPa) =</t>
  </si>
  <si>
    <t>Pi_DOP</t>
  </si>
  <si>
    <t>ModuleRaw</t>
  </si>
  <si>
    <t>Pi_Modulus</t>
  </si>
  <si>
    <t>Graphique</t>
  </si>
  <si>
    <t>Moyenne des essais :</t>
  </si>
  <si>
    <t>COMMENTAIRES</t>
  </si>
  <si>
    <t>N° Document :</t>
  </si>
  <si>
    <t>PROCES VERBAL D'ESSAIS</t>
  </si>
  <si>
    <t>ESSAIS A LA DYNAPLAQUE II suivant NF P 94-117-2</t>
  </si>
  <si>
    <t>IDENTIFICATION DU CHANTIER</t>
  </si>
  <si>
    <t>Chantier :</t>
  </si>
  <si>
    <t>Type de plate-forme :</t>
  </si>
  <si>
    <t>Site :</t>
  </si>
  <si>
    <t>Nature du support :</t>
  </si>
  <si>
    <t>N° dossier :</t>
  </si>
  <si>
    <t>Nature du matériau :</t>
  </si>
  <si>
    <t>Responsable :</t>
  </si>
  <si>
    <t>Identification Machine :</t>
  </si>
  <si>
    <t>REPRESENTATION GRAPHIQUE</t>
  </si>
  <si>
    <t>ANALYSE DES RESULTATS</t>
  </si>
  <si>
    <t>Nature de la couche testée :</t>
  </si>
  <si>
    <t>Classe attendue :</t>
  </si>
  <si>
    <t>Seuil de réception :</t>
  </si>
  <si>
    <t>Nombre d'essais &gt; au seuil :</t>
  </si>
  <si>
    <t>%  de conformité :</t>
  </si>
  <si>
    <t>OBSERVATIONS</t>
  </si>
  <si>
    <t>VISAS</t>
  </si>
  <si>
    <t>Technicien d'essais</t>
  </si>
  <si>
    <t>Chargé d'affaire</t>
  </si>
  <si>
    <t>PORTANCE DES PLATES-FORMES
MODULE SOUS CHARGEMENT DYNAMIQUE</t>
  </si>
  <si>
    <t>NF P 94-117-2 (Oct. 2004)</t>
  </si>
  <si>
    <t>RAPPORT D'ESSAI</t>
  </si>
  <si>
    <t>INFORMATIONS RAPPORT</t>
  </si>
  <si>
    <t xml:space="preserve">  N° DOSSIER :</t>
  </si>
  <si>
    <t xml:space="preserve">  CHANTIER :</t>
  </si>
  <si>
    <t xml:space="preserve">  DATE DES ESSAIS :</t>
  </si>
  <si>
    <t xml:space="preserve">  DESTINATAIRE :</t>
  </si>
  <si>
    <t xml:space="preserve">  TYPE EQUIPEMENT :</t>
  </si>
  <si>
    <t xml:space="preserve">  AFFECTATION :</t>
  </si>
  <si>
    <t xml:space="preserve"> STRUCTURE - NIVEAU DES ESSAIS</t>
  </si>
  <si>
    <t>TYPE PLATEFORME :</t>
  </si>
  <si>
    <t>ETAT DU SUPPORT :</t>
  </si>
  <si>
    <t>MATERIAU :</t>
  </si>
  <si>
    <t>CLIMAT :</t>
  </si>
  <si>
    <t>COUCHE TESTEE :</t>
  </si>
  <si>
    <t>SYNTHÈSE DES RÉSULTATS</t>
  </si>
  <si>
    <t>MODULES SEUIL :</t>
  </si>
  <si>
    <t>MODULE MOYEN :</t>
  </si>
  <si>
    <t>NOMBRE ESSAIS :</t>
  </si>
  <si>
    <t>MODULE MIN :</t>
  </si>
  <si>
    <t>MODULE MAX :</t>
  </si>
  <si>
    <t>VISAS DU LABORATOIRE</t>
  </si>
  <si>
    <t>Le Technicien,</t>
  </si>
  <si>
    <t>Le Responsable,</t>
  </si>
  <si>
    <t>AGENCE IDF SUD</t>
  </si>
  <si>
    <t>Tél : 01 12 34 56 78 - Email : john.doe@rincent.com</t>
  </si>
  <si>
    <t>Courouconnes, le :</t>
  </si>
  <si>
    <t>4b rue du bois Briard, 91080 Courcouronnes</t>
  </si>
  <si>
    <t>Numero</t>
  </si>
  <si>
    <t>Resultat</t>
  </si>
  <si>
    <t>Rincent IDF Sud</t>
  </si>
  <si>
    <t>4b rue du bois briard</t>
  </si>
  <si>
    <t>91080 Courcouronnes</t>
  </si>
  <si>
    <t>Tél : 01 12 34 56 78 - Email : jane.doe@rincent.fr</t>
  </si>
  <si>
    <t>Agence de Aix</t>
  </si>
  <si>
    <t>Agence de Lille</t>
  </si>
  <si>
    <t>Agence de Bordeaux</t>
  </si>
  <si>
    <t>Agence de Lyon</t>
  </si>
  <si>
    <t xml:space="preserve">Longitude : </t>
  </si>
  <si>
    <t xml:space="preserve">Latitude : </t>
  </si>
  <si>
    <t>N°</t>
  </si>
  <si>
    <t>Fmax (kN)</t>
  </si>
  <si>
    <t>Raideur (MN/m)</t>
  </si>
  <si>
    <t>Type</t>
  </si>
  <si>
    <t>Remarque</t>
  </si>
  <si>
    <t>Pi_Di_Number</t>
  </si>
  <si>
    <t>Pi_Di_Fmax</t>
  </si>
  <si>
    <t>Pi_Di_Umax</t>
  </si>
  <si>
    <t>Pi_Di_Modulus</t>
  </si>
  <si>
    <t>Mise en place</t>
  </si>
  <si>
    <t>Moyennage</t>
  </si>
  <si>
    <t>time</t>
  </si>
  <si>
    <t>D3_F</t>
  </si>
  <si>
    <t>D3_U</t>
  </si>
  <si>
    <t>DM_F</t>
  </si>
  <si>
    <t>DM_U</t>
  </si>
  <si>
    <t>MAX F</t>
  </si>
  <si>
    <t>Pi_Time</t>
  </si>
  <si>
    <t>Pi_D3_F</t>
  </si>
  <si>
    <t>Pi_D3_U</t>
  </si>
  <si>
    <t>MAX U</t>
  </si>
  <si>
    <t>MODEL_RESAMPLE_NBSAMPLE</t>
  </si>
  <si>
    <t>MODEL_RESAMPLE_FREQUENCY</t>
  </si>
  <si>
    <r>
      <t>Module E</t>
    </r>
    <r>
      <rPr>
        <vertAlign val="subscript"/>
        <sz val="10"/>
        <color theme="1"/>
        <rFont val="Arial"/>
        <family val="2"/>
      </rPr>
      <t>DYN2</t>
    </r>
    <r>
      <rPr>
        <sz val="10"/>
        <color theme="1"/>
        <rFont val="Arial"/>
        <family val="2"/>
      </rPr>
      <t xml:space="preserve"> : </t>
    </r>
  </si>
  <si>
    <r>
      <t>E</t>
    </r>
    <r>
      <rPr>
        <vertAlign val="subscript"/>
        <sz val="9"/>
        <rFont val="Arial"/>
        <family val="2"/>
      </rPr>
      <t>DYN2</t>
    </r>
    <r>
      <rPr>
        <sz val="9"/>
        <rFont val="Arial"/>
        <family val="2"/>
      </rPr>
      <t xml:space="preserve"> (Mpa)</t>
    </r>
  </si>
  <si>
    <t>Umax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</si>
</sst>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F400]h:mm:ss\ AM/PM"/>
    <numFmt numFmtId="165" formatCode="0.0"/>
    <numFmt numFmtId="166" formatCode="0.000000"/>
  </numFmts>
  <fonts count="49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2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color rgb="FF4472C4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b/>
      <sz val="9"/>
      <name val="Calibri"/>
      <family val="2"/>
    </font>
    <font>
      <sz val="11"/>
      <name val="Calibri"/>
      <family val="2"/>
      <scheme val="minor"/>
    </font>
    <font>
      <sz val="16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b/>
      <sz val="16"/>
      <color theme="8"/>
      <name val="Arial"/>
      <family val="2"/>
    </font>
    <font>
      <sz val="16"/>
      <color rgb="FF0070C0"/>
      <name val="Arial"/>
      <family val="2"/>
    </font>
    <font>
      <b/>
      <sz val="8"/>
      <color rgb="FFFF0000"/>
      <name val="Arial"/>
      <family val="2"/>
    </font>
    <font>
      <u/>
      <sz val="11"/>
      <color theme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u/>
      <sz val="11"/>
      <color theme="1"/>
      <name val="Arial"/>
      <family val="2"/>
    </font>
    <font>
      <sz val="9"/>
      <color theme="8" tint="-0.249977111117893"/>
      <name val="Arial"/>
      <family val="2"/>
    </font>
    <font>
      <sz val="10"/>
      <color rgb="FF4472C4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9"/>
      <color rgb="FFFDFFFF"/>
      <name val="Arial"/>
      <family val="2"/>
    </font>
    <font>
      <sz val="11"/>
      <color rgb="FFFDFFFF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Arial"/>
      <family val="2"/>
    </font>
    <font>
      <b/>
      <sz val="18"/>
      <color theme="8" tint="-0.499984740745262"/>
      <name val="Arial"/>
      <family val="2"/>
    </font>
    <font>
      <b/>
      <sz val="12"/>
      <color theme="1"/>
      <name val="Arial"/>
      <family val="2"/>
    </font>
    <font>
      <sz val="9"/>
      <color theme="5" tint="-0.249977111117893"/>
      <name val="Arial"/>
      <family val="2"/>
    </font>
    <font>
      <b/>
      <sz val="18"/>
      <color theme="1"/>
      <name val="Arial"/>
      <family val="2"/>
    </font>
    <font>
      <b/>
      <i/>
      <sz val="11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b/>
      <sz val="16"/>
      <color rgb="FFFFC000"/>
      <name val="Arial"/>
      <family val="2"/>
    </font>
    <font>
      <b/>
      <sz val="9"/>
      <name val="Arial"/>
      <family val="2"/>
    </font>
    <font>
      <vertAlign val="subscript"/>
      <sz val="10"/>
      <color theme="1"/>
      <name val="Arial"/>
      <family val="2"/>
    </font>
    <font>
      <vertAlign val="subscript"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D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5"/>
      </bottom>
      <diagonal/>
    </border>
    <border>
      <left style="thin">
        <color indexed="64"/>
      </left>
      <right style="thin">
        <color indexed="64"/>
      </right>
      <top/>
      <bottom style="thin">
        <color theme="5"/>
      </bottom>
      <diagonal/>
    </border>
    <border>
      <left style="thin">
        <color indexed="64"/>
      </left>
      <right/>
      <top/>
      <bottom style="thin">
        <color theme="5"/>
      </bottom>
      <diagonal/>
    </border>
    <border>
      <left/>
      <right style="thin">
        <color theme="5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5"/>
      </top>
      <bottom style="thin">
        <color theme="5"/>
      </bottom>
      <diagonal/>
    </border>
    <border>
      <left style="thin">
        <color indexed="64"/>
      </left>
      <right/>
      <top style="thin">
        <color theme="5"/>
      </top>
      <bottom style="thin">
        <color indexed="64"/>
      </bottom>
      <diagonal/>
    </border>
    <border>
      <left/>
      <right/>
      <top style="thin">
        <color theme="5"/>
      </top>
      <bottom style="thin">
        <color indexed="64"/>
      </bottom>
      <diagonal/>
    </border>
    <border>
      <left/>
      <right style="thin">
        <color theme="5"/>
      </right>
      <top style="thin">
        <color theme="5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5"/>
      </bottom>
      <diagonal/>
    </border>
    <border>
      <left/>
      <right/>
      <top style="thin">
        <color indexed="64"/>
      </top>
      <bottom style="thin">
        <color theme="5"/>
      </bottom>
      <diagonal/>
    </border>
    <border>
      <left/>
      <right style="thin">
        <color theme="5"/>
      </right>
      <top style="thin">
        <color indexed="64"/>
      </top>
      <bottom style="thin">
        <color theme="5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34" fillId="0" borderId="0" applyFont="0" applyFill="0" applyBorder="0" applyAlignment="0" applyProtection="0"/>
  </cellStyleXfs>
  <cellXfs count="350">
    <xf numFmtId="0" fontId="0" fillId="0" borderId="0" xfId="0"/>
    <xf numFmtId="0" fontId="0" fillId="2" borderId="0" xfId="0" applyFill="1"/>
    <xf numFmtId="0" fontId="4" fillId="2" borderId="0" xfId="0" applyFont="1" applyFill="1"/>
    <xf numFmtId="0" fontId="6" fillId="2" borderId="0" xfId="0" applyFont="1" applyFill="1" applyAlignment="1">
      <alignment horizontal="right"/>
    </xf>
    <xf numFmtId="14" fontId="6" fillId="2" borderId="0" xfId="0" applyNumberFormat="1" applyFont="1" applyFill="1" applyAlignment="1">
      <alignment horizontal="left"/>
    </xf>
    <xf numFmtId="14" fontId="6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12" xfId="0" applyFont="1" applyFill="1" applyBorder="1" applyAlignment="1">
      <alignment horizontal="right"/>
    </xf>
    <xf numFmtId="0" fontId="4" fillId="2" borderId="20" xfId="0" applyFont="1" applyFill="1" applyBorder="1"/>
    <xf numFmtId="0" fontId="4" fillId="2" borderId="20" xfId="0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8" fillId="2" borderId="0" xfId="1" applyFill="1" applyAlignment="1">
      <alignment horizontal="left" vertical="center"/>
    </xf>
    <xf numFmtId="0" fontId="12" fillId="2" borderId="0" xfId="0" applyFont="1" applyFill="1"/>
    <xf numFmtId="0" fontId="5" fillId="2" borderId="0" xfId="0" applyFont="1" applyFill="1"/>
    <xf numFmtId="0" fontId="7" fillId="3" borderId="9" xfId="0" applyFont="1" applyFill="1" applyBorder="1" applyAlignment="1">
      <alignment vertical="center"/>
    </xf>
    <xf numFmtId="0" fontId="7" fillId="3" borderId="10" xfId="0" applyFont="1" applyFill="1" applyBorder="1" applyAlignment="1">
      <alignment vertical="center"/>
    </xf>
    <xf numFmtId="0" fontId="13" fillId="3" borderId="10" xfId="0" applyFont="1" applyFill="1" applyBorder="1" applyAlignment="1">
      <alignment vertical="center"/>
    </xf>
    <xf numFmtId="0" fontId="14" fillId="2" borderId="0" xfId="0" applyFont="1" applyFill="1" applyAlignment="1">
      <alignment vertical="top"/>
    </xf>
    <xf numFmtId="0" fontId="0" fillId="2" borderId="9" xfId="0" applyFill="1" applyBorder="1"/>
    <xf numFmtId="0" fontId="10" fillId="2" borderId="9" xfId="0" applyFont="1" applyFill="1" applyBorder="1" applyAlignment="1">
      <alignment vertical="top"/>
    </xf>
    <xf numFmtId="0" fontId="4" fillId="2" borderId="18" xfId="0" applyFont="1" applyFill="1" applyBorder="1" applyAlignment="1">
      <alignment horizontal="right"/>
    </xf>
    <xf numFmtId="14" fontId="4" fillId="2" borderId="18" xfId="0" applyNumberFormat="1" applyFont="1" applyFill="1" applyBorder="1" applyAlignment="1">
      <alignment horizontal="left"/>
    </xf>
    <xf numFmtId="14" fontId="0" fillId="0" borderId="0" xfId="0" applyNumberFormat="1"/>
    <xf numFmtId="0" fontId="15" fillId="2" borderId="0" xfId="0" applyFont="1" applyFill="1" applyAlignment="1">
      <alignment horizontal="right" vertical="top"/>
    </xf>
    <xf numFmtId="0" fontId="4" fillId="0" borderId="0" xfId="0" applyFont="1"/>
    <xf numFmtId="0" fontId="3" fillId="2" borderId="0" xfId="0" applyFont="1" applyFill="1"/>
    <xf numFmtId="0" fontId="21" fillId="2" borderId="0" xfId="0" applyFont="1" applyFill="1" applyAlignment="1">
      <alignment vertical="center" wrapText="1"/>
    </xf>
    <xf numFmtId="0" fontId="22" fillId="2" borderId="0" xfId="0" applyFont="1" applyFill="1" applyAlignment="1">
      <alignment vertical="center" wrapText="1"/>
    </xf>
    <xf numFmtId="0" fontId="2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23" fillId="2" borderId="0" xfId="0" applyFont="1" applyFill="1" applyAlignment="1">
      <alignment horizontal="left" vertical="top"/>
    </xf>
    <xf numFmtId="0" fontId="4" fillId="2" borderId="18" xfId="0" applyFont="1" applyFill="1" applyBorder="1"/>
    <xf numFmtId="0" fontId="14" fillId="2" borderId="0" xfId="0" applyFont="1" applyFill="1"/>
    <xf numFmtId="0" fontId="4" fillId="2" borderId="0" xfId="0" applyFont="1" applyFill="1" applyAlignment="1">
      <alignment vertical="top"/>
    </xf>
    <xf numFmtId="0" fontId="24" fillId="2" borderId="0" xfId="0" applyFont="1" applyFill="1"/>
    <xf numFmtId="0" fontId="24" fillId="2" borderId="0" xfId="0" applyFont="1" applyFill="1" applyAlignment="1">
      <alignment horizontal="left"/>
    </xf>
    <xf numFmtId="0" fontId="24" fillId="2" borderId="0" xfId="0" applyFont="1" applyFill="1" applyAlignment="1">
      <alignment vertical="top"/>
    </xf>
    <xf numFmtId="0" fontId="4" fillId="2" borderId="0" xfId="0" applyFont="1" applyFill="1" applyAlignment="1">
      <alignment wrapText="1"/>
    </xf>
    <xf numFmtId="0" fontId="14" fillId="2" borderId="18" xfId="0" applyFont="1" applyFill="1" applyBorder="1"/>
    <xf numFmtId="14" fontId="4" fillId="2" borderId="18" xfId="0" applyNumberFormat="1" applyFont="1" applyFill="1" applyBorder="1" applyAlignment="1">
      <alignment vertical="top"/>
    </xf>
    <xf numFmtId="14" fontId="4" fillId="2" borderId="18" xfId="0" applyNumberFormat="1" applyFont="1" applyFill="1" applyBorder="1" applyAlignment="1">
      <alignment horizontal="left" vertical="top"/>
    </xf>
    <xf numFmtId="0" fontId="14" fillId="2" borderId="18" xfId="0" applyFont="1" applyFill="1" applyBorder="1" applyAlignment="1">
      <alignment horizontal="left" vertical="top"/>
    </xf>
    <xf numFmtId="0" fontId="24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14" fillId="2" borderId="12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right" vertical="center"/>
    </xf>
    <xf numFmtId="0" fontId="14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165" fontId="14" fillId="2" borderId="0" xfId="0" applyNumberFormat="1" applyFont="1" applyFill="1" applyAlignment="1">
      <alignment horizontal="left" vertical="center"/>
    </xf>
    <xf numFmtId="0" fontId="14" fillId="2" borderId="18" xfId="0" applyFont="1" applyFill="1" applyBorder="1" applyAlignment="1">
      <alignment vertical="center"/>
    </xf>
    <xf numFmtId="0" fontId="4" fillId="2" borderId="18" xfId="0" applyFont="1" applyFill="1" applyBorder="1" applyAlignment="1">
      <alignment horizontal="right" vertical="center"/>
    </xf>
    <xf numFmtId="165" fontId="14" fillId="2" borderId="18" xfId="0" applyNumberFormat="1" applyFont="1" applyFill="1" applyBorder="1" applyAlignment="1">
      <alignment horizontal="left" vertical="center"/>
    </xf>
    <xf numFmtId="0" fontId="14" fillId="2" borderId="18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4" fillId="2" borderId="0" xfId="0" applyFont="1" applyFill="1" applyAlignment="1">
      <alignment horizontal="left" vertical="center"/>
    </xf>
    <xf numFmtId="165" fontId="14" fillId="2" borderId="12" xfId="0" applyNumberFormat="1" applyFont="1" applyFill="1" applyBorder="1" applyAlignment="1">
      <alignment horizontal="left" vertical="center"/>
    </xf>
    <xf numFmtId="0" fontId="25" fillId="2" borderId="17" xfId="0" applyFont="1" applyFill="1" applyBorder="1"/>
    <xf numFmtId="0" fontId="25" fillId="2" borderId="18" xfId="0" applyFont="1" applyFill="1" applyBorder="1"/>
    <xf numFmtId="0" fontId="25" fillId="2" borderId="18" xfId="0" applyFont="1" applyFill="1" applyBorder="1" applyAlignment="1">
      <alignment horizontal="right"/>
    </xf>
    <xf numFmtId="0" fontId="4" fillId="2" borderId="10" xfId="0" applyFont="1" applyFill="1" applyBorder="1" applyAlignment="1">
      <alignment horizontal="right"/>
    </xf>
    <xf numFmtId="0" fontId="4" fillId="2" borderId="12" xfId="0" applyFont="1" applyFill="1" applyBorder="1"/>
    <xf numFmtId="0" fontId="4" fillId="2" borderId="13" xfId="0" applyFont="1" applyFill="1" applyBorder="1"/>
    <xf numFmtId="0" fontId="4" fillId="2" borderId="0" xfId="0" applyFont="1" applyFill="1" applyAlignment="1">
      <alignment horizontal="left" vertical="top" wrapText="1"/>
    </xf>
    <xf numFmtId="0" fontId="6" fillId="2" borderId="18" xfId="0" applyFont="1" applyFill="1" applyBorder="1" applyAlignment="1">
      <alignment horizontal="right"/>
    </xf>
    <xf numFmtId="0" fontId="6" fillId="2" borderId="12" xfId="0" applyFont="1" applyFill="1" applyBorder="1" applyAlignment="1">
      <alignment horizontal="right"/>
    </xf>
    <xf numFmtId="14" fontId="6" fillId="2" borderId="18" xfId="0" applyNumberFormat="1" applyFont="1" applyFill="1" applyBorder="1" applyAlignment="1">
      <alignment horizontal="left"/>
    </xf>
    <xf numFmtId="0" fontId="6" fillId="2" borderId="18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12" xfId="0" applyFont="1" applyFill="1" applyBorder="1" applyAlignment="1">
      <alignment horizontal="left"/>
    </xf>
    <xf numFmtId="1" fontId="6" fillId="2" borderId="0" xfId="0" applyNumberFormat="1" applyFont="1" applyFill="1" applyAlignment="1">
      <alignment horizontal="left"/>
    </xf>
    <xf numFmtId="0" fontId="2" fillId="2" borderId="0" xfId="0" applyFont="1" applyFill="1"/>
    <xf numFmtId="0" fontId="4" fillId="2" borderId="9" xfId="0" applyFont="1" applyFill="1" applyBorder="1"/>
    <xf numFmtId="0" fontId="14" fillId="2" borderId="9" xfId="0" applyFont="1" applyFill="1" applyBorder="1" applyAlignment="1">
      <alignment vertical="top"/>
    </xf>
    <xf numFmtId="0" fontId="18" fillId="2" borderId="0" xfId="1" applyFont="1" applyFill="1" applyAlignment="1">
      <alignment horizontal="left" vertical="center"/>
    </xf>
    <xf numFmtId="14" fontId="4" fillId="0" borderId="0" xfId="0" applyNumberFormat="1" applyFont="1"/>
    <xf numFmtId="0" fontId="4" fillId="3" borderId="0" xfId="0" applyFont="1" applyFill="1"/>
    <xf numFmtId="0" fontId="7" fillId="2" borderId="0" xfId="0" applyFont="1" applyFill="1" applyAlignment="1">
      <alignment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28" fillId="4" borderId="21" xfId="0" applyFont="1" applyFill="1" applyBorder="1" applyAlignment="1">
      <alignment horizontal="center" vertical="center" wrapText="1"/>
    </xf>
    <xf numFmtId="0" fontId="28" fillId="4" borderId="22" xfId="0" applyFont="1" applyFill="1" applyBorder="1" applyAlignment="1">
      <alignment horizontal="center" vertical="center" wrapText="1"/>
    </xf>
    <xf numFmtId="0" fontId="28" fillId="4" borderId="2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/>
    </xf>
    <xf numFmtId="166" fontId="6" fillId="2" borderId="7" xfId="0" applyNumberFormat="1" applyFont="1" applyFill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1" fontId="6" fillId="2" borderId="3" xfId="0" applyNumberFormat="1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66" fontId="6" fillId="2" borderId="8" xfId="0" applyNumberFormat="1" applyFont="1" applyFill="1" applyBorder="1" applyAlignment="1">
      <alignment horizontal="center"/>
    </xf>
    <xf numFmtId="49" fontId="6" fillId="2" borderId="33" xfId="0" applyNumberFormat="1" applyFont="1" applyFill="1" applyBorder="1" applyAlignment="1">
      <alignment horizontal="center"/>
    </xf>
    <xf numFmtId="0" fontId="23" fillId="2" borderId="17" xfId="0" applyFont="1" applyFill="1" applyBorder="1"/>
    <xf numFmtId="0" fontId="23" fillId="2" borderId="18" xfId="0" applyFont="1" applyFill="1" applyBorder="1"/>
    <xf numFmtId="14" fontId="6" fillId="2" borderId="18" xfId="0" applyNumberFormat="1" applyFont="1" applyFill="1" applyBorder="1"/>
    <xf numFmtId="0" fontId="23" fillId="2" borderId="9" xfId="0" applyFont="1" applyFill="1" applyBorder="1"/>
    <xf numFmtId="0" fontId="23" fillId="2" borderId="0" xfId="0" applyFont="1" applyFill="1"/>
    <xf numFmtId="0" fontId="6" fillId="2" borderId="17" xfId="0" applyFont="1" applyFill="1" applyBorder="1"/>
    <xf numFmtId="0" fontId="6" fillId="2" borderId="18" xfId="0" applyFont="1" applyFill="1" applyBorder="1"/>
    <xf numFmtId="0" fontId="6" fillId="2" borderId="0" xfId="0" applyFont="1" applyFill="1"/>
    <xf numFmtId="0" fontId="23" fillId="2" borderId="11" xfId="0" applyFont="1" applyFill="1" applyBorder="1"/>
    <xf numFmtId="0" fontId="23" fillId="2" borderId="12" xfId="0" applyFont="1" applyFill="1" applyBorder="1"/>
    <xf numFmtId="14" fontId="6" fillId="2" borderId="12" xfId="0" applyNumberFormat="1" applyFont="1" applyFill="1" applyBorder="1"/>
    <xf numFmtId="0" fontId="23" fillId="2" borderId="0" xfId="0" applyFont="1" applyFill="1" applyAlignment="1">
      <alignment horizontal="right"/>
    </xf>
    <xf numFmtId="1" fontId="6" fillId="2" borderId="18" xfId="0" applyNumberFormat="1" applyFont="1" applyFill="1" applyBorder="1" applyAlignment="1">
      <alignment horizontal="left"/>
    </xf>
    <xf numFmtId="165" fontId="6" fillId="2" borderId="18" xfId="0" applyNumberFormat="1" applyFont="1" applyFill="1" applyBorder="1"/>
    <xf numFmtId="165" fontId="6" fillId="2" borderId="19" xfId="0" applyNumberFormat="1" applyFont="1" applyFill="1" applyBorder="1"/>
    <xf numFmtId="0" fontId="6" fillId="2" borderId="9" xfId="0" applyFont="1" applyFill="1" applyBorder="1"/>
    <xf numFmtId="0" fontId="23" fillId="2" borderId="0" xfId="0" applyFont="1" applyFill="1" applyAlignment="1">
      <alignment wrapText="1"/>
    </xf>
    <xf numFmtId="165" fontId="6" fillId="2" borderId="10" xfId="0" applyNumberFormat="1" applyFont="1" applyFill="1" applyBorder="1"/>
    <xf numFmtId="1" fontId="6" fillId="2" borderId="0" xfId="0" applyNumberFormat="1" applyFont="1" applyFill="1"/>
    <xf numFmtId="0" fontId="23" fillId="2" borderId="12" xfId="0" applyFont="1" applyFill="1" applyBorder="1" applyAlignment="1">
      <alignment horizontal="left"/>
    </xf>
    <xf numFmtId="165" fontId="23" fillId="2" borderId="0" xfId="0" applyNumberFormat="1" applyFont="1" applyFill="1" applyAlignment="1">
      <alignment horizontal="left"/>
    </xf>
    <xf numFmtId="165" fontId="23" fillId="2" borderId="10" xfId="0" applyNumberFormat="1" applyFont="1" applyFill="1" applyBorder="1" applyAlignment="1">
      <alignment horizontal="left"/>
    </xf>
    <xf numFmtId="0" fontId="4" fillId="2" borderId="17" xfId="0" applyFont="1" applyFill="1" applyBorder="1"/>
    <xf numFmtId="0" fontId="14" fillId="2" borderId="9" xfId="0" applyFont="1" applyFill="1" applyBorder="1"/>
    <xf numFmtId="0" fontId="14" fillId="2" borderId="11" xfId="0" applyFont="1" applyFill="1" applyBorder="1"/>
    <xf numFmtId="0" fontId="27" fillId="2" borderId="17" xfId="0" applyFont="1" applyFill="1" applyBorder="1"/>
    <xf numFmtId="0" fontId="27" fillId="2" borderId="9" xfId="0" applyFont="1" applyFill="1" applyBorder="1"/>
    <xf numFmtId="14" fontId="23" fillId="2" borderId="0" xfId="0" applyNumberFormat="1" applyFont="1" applyFill="1" applyAlignment="1">
      <alignment horizontal="left"/>
    </xf>
    <xf numFmtId="0" fontId="27" fillId="2" borderId="11" xfId="0" applyFont="1" applyFill="1" applyBorder="1"/>
    <xf numFmtId="0" fontId="5" fillId="2" borderId="17" xfId="0" applyFont="1" applyFill="1" applyBorder="1"/>
    <xf numFmtId="0" fontId="4" fillId="2" borderId="18" xfId="0" applyFont="1" applyFill="1" applyBorder="1" applyAlignment="1">
      <alignment horizontal="left"/>
    </xf>
    <xf numFmtId="0" fontId="5" fillId="2" borderId="9" xfId="0" applyFont="1" applyFill="1" applyBorder="1"/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right"/>
    </xf>
    <xf numFmtId="14" fontId="14" fillId="2" borderId="0" xfId="0" applyNumberFormat="1" applyFont="1" applyFill="1" applyAlignment="1">
      <alignment horizontal="left"/>
    </xf>
    <xf numFmtId="0" fontId="5" fillId="2" borderId="11" xfId="0" applyFont="1" applyFill="1" applyBorder="1"/>
    <xf numFmtId="14" fontId="4" fillId="2" borderId="12" xfId="0" applyNumberFormat="1" applyFont="1" applyFill="1" applyBorder="1" applyAlignment="1">
      <alignment horizontal="left"/>
    </xf>
    <xf numFmtId="14" fontId="4" fillId="2" borderId="12" xfId="0" applyNumberFormat="1" applyFont="1" applyFill="1" applyBorder="1"/>
    <xf numFmtId="0" fontId="14" fillId="2" borderId="12" xfId="0" applyFont="1" applyFill="1" applyBorder="1" applyAlignment="1">
      <alignment horizontal="left"/>
    </xf>
    <xf numFmtId="0" fontId="23" fillId="2" borderId="0" xfId="0" applyFont="1" applyFill="1" applyAlignment="1">
      <alignment horizontal="left"/>
    </xf>
    <xf numFmtId="14" fontId="6" fillId="2" borderId="12" xfId="0" applyNumberFormat="1" applyFont="1" applyFill="1" applyBorder="1" applyAlignment="1">
      <alignment horizontal="left"/>
    </xf>
    <xf numFmtId="0" fontId="31" fillId="3" borderId="0" xfId="0" applyFont="1" applyFill="1"/>
    <xf numFmtId="1" fontId="6" fillId="2" borderId="33" xfId="0" applyNumberFormat="1" applyFont="1" applyFill="1" applyBorder="1" applyAlignment="1">
      <alignment horizontal="center"/>
    </xf>
    <xf numFmtId="49" fontId="6" fillId="2" borderId="6" xfId="0" applyNumberFormat="1" applyFont="1" applyFill="1" applyBorder="1" applyAlignment="1">
      <alignment horizontal="center"/>
    </xf>
    <xf numFmtId="49" fontId="6" fillId="2" borderId="29" xfId="0" applyNumberFormat="1" applyFont="1" applyFill="1" applyBorder="1" applyAlignment="1">
      <alignment horizontal="center"/>
    </xf>
    <xf numFmtId="49" fontId="6" fillId="2" borderId="24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1" fontId="6" fillId="2" borderId="6" xfId="0" applyNumberFormat="1" applyFont="1" applyFill="1" applyBorder="1" applyAlignment="1">
      <alignment horizontal="center"/>
    </xf>
    <xf numFmtId="1" fontId="6" fillId="2" borderId="7" xfId="0" applyNumberFormat="1" applyFont="1" applyFill="1" applyBorder="1" applyAlignment="1">
      <alignment horizontal="center"/>
    </xf>
    <xf numFmtId="1" fontId="6" fillId="2" borderId="8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164" fontId="9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0" fontId="6" fillId="3" borderId="0" xfId="0" applyFont="1" applyFill="1"/>
    <xf numFmtId="0" fontId="19" fillId="3" borderId="0" xfId="0" applyFont="1" applyFill="1"/>
    <xf numFmtId="0" fontId="35" fillId="0" borderId="0" xfId="0" applyFont="1"/>
    <xf numFmtId="0" fontId="21" fillId="3" borderId="0" xfId="0" applyFont="1" applyFill="1"/>
    <xf numFmtId="0" fontId="38" fillId="3" borderId="0" xfId="0" applyFont="1" applyFill="1"/>
    <xf numFmtId="0" fontId="39" fillId="3" borderId="0" xfId="0" applyFont="1" applyFill="1"/>
    <xf numFmtId="0" fontId="33" fillId="3" borderId="0" xfId="0" applyFont="1" applyFill="1"/>
    <xf numFmtId="0" fontId="6" fillId="0" borderId="0" xfId="0" applyFont="1"/>
    <xf numFmtId="0" fontId="4" fillId="2" borderId="37" xfId="0" applyFont="1" applyFill="1" applyBorder="1"/>
    <xf numFmtId="0" fontId="4" fillId="2" borderId="38" xfId="0" applyFont="1" applyFill="1" applyBorder="1"/>
    <xf numFmtId="0" fontId="4" fillId="2" borderId="39" xfId="0" applyFont="1" applyFill="1" applyBorder="1"/>
    <xf numFmtId="0" fontId="4" fillId="2" borderId="40" xfId="0" applyFont="1" applyFill="1" applyBorder="1"/>
    <xf numFmtId="0" fontId="4" fillId="2" borderId="41" xfId="0" applyFont="1" applyFill="1" applyBorder="1"/>
    <xf numFmtId="0" fontId="5" fillId="0" borderId="0" xfId="0" applyFont="1"/>
    <xf numFmtId="0" fontId="4" fillId="2" borderId="45" xfId="0" applyFont="1" applyFill="1" applyBorder="1"/>
    <xf numFmtId="0" fontId="4" fillId="2" borderId="46" xfId="0" applyFont="1" applyFill="1" applyBorder="1"/>
    <xf numFmtId="0" fontId="23" fillId="0" borderId="0" xfId="0" applyFont="1" applyAlignment="1">
      <alignment horizontal="left" vertic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2" fontId="0" fillId="0" borderId="0" xfId="0" applyNumberFormat="1"/>
    <xf numFmtId="2" fontId="35" fillId="0" borderId="0" xfId="0" applyNumberFormat="1" applyFont="1"/>
    <xf numFmtId="166" fontId="6" fillId="2" borderId="18" xfId="0" applyNumberFormat="1" applyFont="1" applyFill="1" applyBorder="1" applyAlignment="1">
      <alignment horizontal="left"/>
    </xf>
    <xf numFmtId="1" fontId="6" fillId="2" borderId="19" xfId="0" applyNumberFormat="1" applyFont="1" applyFill="1" applyBorder="1" applyAlignment="1">
      <alignment horizontal="left"/>
    </xf>
    <xf numFmtId="166" fontId="23" fillId="2" borderId="12" xfId="0" applyNumberFormat="1" applyFont="1" applyFill="1" applyBorder="1" applyAlignment="1">
      <alignment horizontal="left"/>
    </xf>
    <xf numFmtId="0" fontId="23" fillId="2" borderId="12" xfId="0" applyFont="1" applyFill="1" applyBorder="1" applyAlignment="1">
      <alignment horizontal="right"/>
    </xf>
    <xf numFmtId="14" fontId="23" fillId="2" borderId="13" xfId="0" applyNumberFormat="1" applyFont="1" applyFill="1" applyBorder="1" applyAlignment="1">
      <alignment horizontal="left"/>
    </xf>
    <xf numFmtId="0" fontId="46" fillId="2" borderId="0" xfId="0" applyFont="1" applyFill="1" applyAlignment="1">
      <alignment horizontal="center" vertical="center" wrapText="1"/>
    </xf>
    <xf numFmtId="164" fontId="46" fillId="2" borderId="0" xfId="0" applyNumberFormat="1" applyFont="1" applyFill="1" applyAlignment="1">
      <alignment horizontal="center" vertical="center" wrapText="1"/>
    </xf>
    <xf numFmtId="0" fontId="46" fillId="2" borderId="0" xfId="0" applyFont="1" applyFill="1" applyAlignment="1">
      <alignment vertical="center" wrapText="1"/>
    </xf>
    <xf numFmtId="0" fontId="32" fillId="4" borderId="35" xfId="0" applyFont="1" applyFill="1" applyBorder="1" applyAlignment="1">
      <alignment horizontal="center" vertical="center" wrapText="1"/>
    </xf>
    <xf numFmtId="164" fontId="32" fillId="4" borderId="36" xfId="0" applyNumberFormat="1" applyFont="1" applyFill="1" applyBorder="1" applyAlignment="1">
      <alignment horizontal="center" vertical="center" wrapText="1"/>
    </xf>
    <xf numFmtId="0" fontId="32" fillId="4" borderId="36" xfId="0" applyFont="1" applyFill="1" applyBorder="1" applyAlignment="1">
      <alignment horizontal="center" vertical="center" wrapText="1"/>
    </xf>
    <xf numFmtId="1" fontId="32" fillId="4" borderId="36" xfId="0" applyNumberFormat="1" applyFont="1" applyFill="1" applyBorder="1" applyAlignment="1">
      <alignment horizontal="center" vertical="center" wrapText="1"/>
    </xf>
    <xf numFmtId="0" fontId="32" fillId="4" borderId="36" xfId="0" applyFont="1" applyFill="1" applyBorder="1" applyAlignment="1">
      <alignment vertical="center" wrapText="1"/>
    </xf>
    <xf numFmtId="0" fontId="32" fillId="4" borderId="33" xfId="0" applyFont="1" applyFill="1" applyBorder="1" applyAlignment="1">
      <alignment vertical="center" wrapText="1"/>
    </xf>
    <xf numFmtId="0" fontId="6" fillId="2" borderId="35" xfId="0" applyFont="1" applyFill="1" applyBorder="1" applyAlignment="1">
      <alignment horizontal="center"/>
    </xf>
    <xf numFmtId="165" fontId="6" fillId="2" borderId="36" xfId="0" applyNumberFormat="1" applyFont="1" applyFill="1" applyBorder="1" applyAlignment="1">
      <alignment horizontal="center"/>
    </xf>
    <xf numFmtId="1" fontId="6" fillId="2" borderId="36" xfId="0" applyNumberFormat="1" applyFont="1" applyFill="1" applyBorder="1" applyAlignment="1">
      <alignment horizontal="center"/>
    </xf>
    <xf numFmtId="0" fontId="6" fillId="2" borderId="36" xfId="0" applyFont="1" applyFill="1" applyBorder="1"/>
    <xf numFmtId="0" fontId="6" fillId="2" borderId="33" xfId="0" applyFont="1" applyFill="1" applyBorder="1"/>
    <xf numFmtId="0" fontId="26" fillId="2" borderId="20" xfId="0" applyFont="1" applyFill="1" applyBorder="1" applyAlignment="1">
      <alignment horizontal="center" vertical="top" wrapText="1"/>
    </xf>
    <xf numFmtId="0" fontId="4" fillId="2" borderId="2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3" fillId="2" borderId="18" xfId="0" applyFont="1" applyFill="1" applyBorder="1" applyAlignment="1">
      <alignment horizontal="left"/>
    </xf>
    <xf numFmtId="0" fontId="23" fillId="2" borderId="19" xfId="0" applyFont="1" applyFill="1" applyBorder="1" applyAlignment="1">
      <alignment horizontal="left"/>
    </xf>
    <xf numFmtId="0" fontId="25" fillId="2" borderId="18" xfId="0" applyFont="1" applyFill="1" applyBorder="1" applyAlignment="1">
      <alignment horizontal="center"/>
    </xf>
    <xf numFmtId="0" fontId="25" fillId="2" borderId="18" xfId="0" applyFont="1" applyFill="1" applyBorder="1" applyAlignment="1">
      <alignment horizontal="right"/>
    </xf>
    <xf numFmtId="0" fontId="25" fillId="2" borderId="19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10" xfId="0" applyFont="1" applyFill="1" applyBorder="1" applyAlignment="1">
      <alignment horizontal="right"/>
    </xf>
    <xf numFmtId="14" fontId="6" fillId="2" borderId="18" xfId="0" applyNumberFormat="1" applyFont="1" applyFill="1" applyBorder="1" applyAlignment="1">
      <alignment horizontal="left"/>
    </xf>
    <xf numFmtId="14" fontId="23" fillId="2" borderId="18" xfId="0" applyNumberFormat="1" applyFont="1" applyFill="1" applyBorder="1" applyAlignment="1">
      <alignment horizontal="left"/>
    </xf>
    <xf numFmtId="14" fontId="23" fillId="2" borderId="19" xfId="0" applyNumberFormat="1" applyFont="1" applyFill="1" applyBorder="1" applyAlignment="1">
      <alignment horizontal="left"/>
    </xf>
    <xf numFmtId="0" fontId="23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23" fillId="2" borderId="10" xfId="0" applyFont="1" applyFill="1" applyBorder="1" applyAlignment="1">
      <alignment horizontal="left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/>
    </xf>
    <xf numFmtId="14" fontId="6" fillId="2" borderId="12" xfId="0" applyNumberFormat="1" applyFont="1" applyFill="1" applyBorder="1" applyAlignment="1">
      <alignment horizontal="left"/>
    </xf>
    <xf numFmtId="0" fontId="6" fillId="2" borderId="12" xfId="0" applyFont="1" applyFill="1" applyBorder="1" applyAlignment="1">
      <alignment horizontal="left"/>
    </xf>
    <xf numFmtId="0" fontId="23" fillId="2" borderId="12" xfId="0" applyFont="1" applyFill="1" applyBorder="1" applyAlignment="1">
      <alignment horizontal="left"/>
    </xf>
    <xf numFmtId="0" fontId="23" fillId="2" borderId="13" xfId="0" applyFont="1" applyFill="1" applyBorder="1" applyAlignment="1">
      <alignment horizontal="left"/>
    </xf>
    <xf numFmtId="0" fontId="6" fillId="2" borderId="18" xfId="0" applyFont="1" applyFill="1" applyBorder="1" applyAlignment="1">
      <alignment horizontal="left"/>
    </xf>
    <xf numFmtId="14" fontId="23" fillId="2" borderId="0" xfId="0" applyNumberFormat="1" applyFont="1" applyFill="1" applyAlignment="1">
      <alignment horizontal="left"/>
    </xf>
    <xf numFmtId="14" fontId="23" fillId="2" borderId="10" xfId="0" applyNumberFormat="1" applyFont="1" applyFill="1" applyBorder="1" applyAlignment="1">
      <alignment horizontal="left"/>
    </xf>
    <xf numFmtId="0" fontId="6" fillId="2" borderId="19" xfId="0" applyFont="1" applyFill="1" applyBorder="1" applyAlignment="1">
      <alignment horizontal="left"/>
    </xf>
    <xf numFmtId="14" fontId="6" fillId="2" borderId="0" xfId="0" applyNumberFormat="1" applyFont="1" applyFill="1" applyAlignment="1">
      <alignment horizontal="left"/>
    </xf>
    <xf numFmtId="0" fontId="6" fillId="2" borderId="10" xfId="0" applyFont="1" applyFill="1" applyBorder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14" fontId="6" fillId="2" borderId="19" xfId="0" applyNumberFormat="1" applyFont="1" applyFill="1" applyBorder="1" applyAlignment="1">
      <alignment horizontal="left"/>
    </xf>
    <xf numFmtId="0" fontId="1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8" fillId="2" borderId="0" xfId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20" fillId="2" borderId="0" xfId="0" applyFont="1" applyFill="1" applyAlignment="1">
      <alignment horizontal="right"/>
    </xf>
    <xf numFmtId="0" fontId="6" fillId="3" borderId="0" xfId="0" applyFont="1" applyFill="1" applyAlignment="1">
      <alignment horizontal="right" indent="1"/>
    </xf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left" indent="1"/>
    </xf>
    <xf numFmtId="9" fontId="6" fillId="3" borderId="0" xfId="2" applyFont="1" applyFill="1" applyAlignment="1">
      <alignment horizontal="left" indent="1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top"/>
    </xf>
    <xf numFmtId="165" fontId="6" fillId="3" borderId="0" xfId="0" applyNumberFormat="1" applyFont="1" applyFill="1" applyAlignment="1">
      <alignment horizontal="left" indent="1"/>
    </xf>
    <xf numFmtId="0" fontId="4" fillId="3" borderId="0" xfId="0" applyFont="1" applyFill="1" applyAlignment="1">
      <alignment horizontal="right" vertical="center"/>
    </xf>
    <xf numFmtId="14" fontId="6" fillId="3" borderId="0" xfId="0" applyNumberFormat="1" applyFont="1" applyFill="1" applyAlignment="1">
      <alignment horizontal="left" indent="1"/>
    </xf>
    <xf numFmtId="0" fontId="45" fillId="3" borderId="0" xfId="0" applyFont="1" applyFill="1" applyAlignment="1">
      <alignment horizontal="center"/>
    </xf>
    <xf numFmtId="0" fontId="36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top"/>
    </xf>
    <xf numFmtId="14" fontId="6" fillId="3" borderId="0" xfId="0" applyNumberFormat="1" applyFont="1" applyFill="1"/>
    <xf numFmtId="0" fontId="6" fillId="3" borderId="0" xfId="0" applyFont="1" applyFill="1"/>
    <xf numFmtId="0" fontId="37" fillId="3" borderId="0" xfId="0" applyFont="1" applyFill="1" applyAlignment="1">
      <alignment horizontal="center"/>
    </xf>
    <xf numFmtId="0" fontId="41" fillId="2" borderId="0" xfId="0" applyFont="1" applyFill="1" applyAlignment="1">
      <alignment horizontal="left" vertical="center"/>
    </xf>
    <xf numFmtId="0" fontId="4" fillId="2" borderId="57" xfId="0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2" xfId="0" applyFont="1" applyFill="1" applyBorder="1" applyAlignment="1">
      <alignment horizontal="left" vertical="top" wrapText="1"/>
    </xf>
    <xf numFmtId="0" fontId="4" fillId="2" borderId="43" xfId="0" applyFont="1" applyFill="1" applyBorder="1" applyAlignment="1">
      <alignment horizontal="left" vertical="top" wrapText="1"/>
    </xf>
    <xf numFmtId="0" fontId="4" fillId="2" borderId="58" xfId="0" applyFont="1" applyFill="1" applyBorder="1" applyAlignment="1">
      <alignment horizontal="left" vertical="top" wrapText="1"/>
    </xf>
    <xf numFmtId="0" fontId="14" fillId="2" borderId="34" xfId="0" applyFont="1" applyFill="1" applyBorder="1" applyAlignment="1">
      <alignment horizontal="center" vertical="top"/>
    </xf>
    <xf numFmtId="0" fontId="14" fillId="2" borderId="2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41" xfId="0" applyFont="1" applyFill="1" applyBorder="1" applyAlignment="1">
      <alignment horizontal="center" vertical="top"/>
    </xf>
    <xf numFmtId="0" fontId="44" fillId="2" borderId="59" xfId="0" applyFont="1" applyFill="1" applyBorder="1" applyAlignment="1">
      <alignment horizontal="left" vertical="center"/>
    </xf>
    <xf numFmtId="0" fontId="44" fillId="2" borderId="58" xfId="0" applyFont="1" applyFill="1" applyBorder="1" applyAlignment="1">
      <alignment horizontal="left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6" borderId="55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56" xfId="0" applyFont="1" applyFill="1" applyBorder="1" applyAlignment="1">
      <alignment horizontal="left" vertical="center"/>
    </xf>
    <xf numFmtId="0" fontId="42" fillId="2" borderId="47" xfId="0" applyFont="1" applyFill="1" applyBorder="1" applyAlignment="1">
      <alignment horizontal="left" vertical="center" indent="1"/>
    </xf>
    <xf numFmtId="0" fontId="42" fillId="2" borderId="4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3" fillId="2" borderId="3" xfId="0" applyFont="1" applyFill="1" applyBorder="1" applyAlignment="1">
      <alignment horizontal="left" vertical="center"/>
    </xf>
    <xf numFmtId="0" fontId="43" fillId="2" borderId="4" xfId="0" applyFont="1" applyFill="1" applyBorder="1" applyAlignment="1">
      <alignment horizontal="left" vertical="center"/>
    </xf>
    <xf numFmtId="1" fontId="4" fillId="2" borderId="3" xfId="0" applyNumberFormat="1" applyFont="1" applyFill="1" applyBorder="1" applyAlignment="1">
      <alignment horizontal="left" vertical="center"/>
    </xf>
    <xf numFmtId="1" fontId="4" fillId="2" borderId="48" xfId="0" applyNumberFormat="1" applyFont="1" applyFill="1" applyBorder="1" applyAlignment="1">
      <alignment horizontal="left" vertical="center"/>
    </xf>
    <xf numFmtId="0" fontId="42" fillId="2" borderId="49" xfId="0" applyFont="1" applyFill="1" applyBorder="1" applyAlignment="1">
      <alignment horizontal="left" vertical="center" indent="1"/>
    </xf>
    <xf numFmtId="0" fontId="42" fillId="2" borderId="5" xfId="0" applyFont="1" applyFill="1" applyBorder="1" applyAlignment="1">
      <alignment horizontal="left" vertical="center" indent="1"/>
    </xf>
    <xf numFmtId="0" fontId="4" fillId="2" borderId="6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3" fillId="2" borderId="6" xfId="0" applyFont="1" applyFill="1" applyBorder="1" applyAlignment="1">
      <alignment horizontal="left" vertical="center"/>
    </xf>
    <xf numFmtId="0" fontId="43" fillId="2" borderId="5" xfId="0" applyFont="1" applyFill="1" applyBorder="1" applyAlignment="1">
      <alignment horizontal="left" vertical="center"/>
    </xf>
    <xf numFmtId="1" fontId="4" fillId="2" borderId="6" xfId="0" applyNumberFormat="1" applyFont="1" applyFill="1" applyBorder="1" applyAlignment="1">
      <alignment horizontal="left" vertical="center"/>
    </xf>
    <xf numFmtId="1" fontId="4" fillId="2" borderId="50" xfId="0" applyNumberFormat="1" applyFont="1" applyFill="1" applyBorder="1" applyAlignment="1">
      <alignment horizontal="left" vertical="center"/>
    </xf>
    <xf numFmtId="0" fontId="42" fillId="2" borderId="51" xfId="0" applyFont="1" applyFill="1" applyBorder="1" applyAlignment="1">
      <alignment horizontal="left" vertical="center" indent="1"/>
    </xf>
    <xf numFmtId="0" fontId="42" fillId="2" borderId="52" xfId="0" applyFont="1" applyFill="1" applyBorder="1" applyAlignment="1">
      <alignment horizontal="left" vertical="center" indent="1"/>
    </xf>
    <xf numFmtId="0" fontId="4" fillId="2" borderId="53" xfId="0" applyFont="1" applyFill="1" applyBorder="1" applyAlignment="1">
      <alignment vertical="center"/>
    </xf>
    <xf numFmtId="0" fontId="4" fillId="2" borderId="52" xfId="0" applyFont="1" applyFill="1" applyBorder="1" applyAlignment="1">
      <alignment vertical="center"/>
    </xf>
    <xf numFmtId="0" fontId="43" fillId="2" borderId="53" xfId="0" applyFont="1" applyFill="1" applyBorder="1" applyAlignment="1">
      <alignment horizontal="left" vertical="center"/>
    </xf>
    <xf numFmtId="0" fontId="43" fillId="2" borderId="52" xfId="0" applyFont="1" applyFill="1" applyBorder="1" applyAlignment="1">
      <alignment horizontal="left" vertical="center"/>
    </xf>
    <xf numFmtId="1" fontId="4" fillId="2" borderId="53" xfId="0" applyNumberFormat="1" applyFont="1" applyFill="1" applyBorder="1" applyAlignment="1">
      <alignment horizontal="left" vertical="center"/>
    </xf>
    <xf numFmtId="1" fontId="4" fillId="2" borderId="54" xfId="0" applyNumberFormat="1" applyFont="1" applyFill="1" applyBorder="1" applyAlignment="1">
      <alignment horizontal="left" vertical="center"/>
    </xf>
    <xf numFmtId="0" fontId="4" fillId="2" borderId="53" xfId="0" applyFont="1" applyFill="1" applyBorder="1" applyAlignment="1">
      <alignment horizontal="left" vertical="center"/>
    </xf>
    <xf numFmtId="0" fontId="4" fillId="2" borderId="52" xfId="0" applyFont="1" applyFill="1" applyBorder="1" applyAlignment="1">
      <alignment horizontal="left" vertical="center"/>
    </xf>
    <xf numFmtId="0" fontId="4" fillId="2" borderId="54" xfId="0" applyFont="1" applyFill="1" applyBorder="1" applyAlignment="1">
      <alignment horizontal="left" vertical="center"/>
    </xf>
    <xf numFmtId="0" fontId="4" fillId="2" borderId="50" xfId="0" applyFont="1" applyFill="1" applyBorder="1" applyAlignment="1">
      <alignment horizontal="left" vertical="center"/>
    </xf>
    <xf numFmtId="0" fontId="4" fillId="2" borderId="48" xfId="0" applyFont="1" applyFill="1" applyBorder="1" applyAlignment="1">
      <alignment horizontal="left" vertical="center"/>
    </xf>
    <xf numFmtId="0" fontId="4" fillId="6" borderId="42" xfId="0" applyFont="1" applyFill="1" applyBorder="1" applyAlignment="1">
      <alignment horizontal="center"/>
    </xf>
    <xf numFmtId="0" fontId="4" fillId="6" borderId="43" xfId="0" applyFont="1" applyFill="1" applyBorder="1" applyAlignment="1">
      <alignment horizontal="center"/>
    </xf>
    <xf numFmtId="0" fontId="4" fillId="6" borderId="44" xfId="0" applyFont="1" applyFill="1" applyBorder="1" applyAlignment="1">
      <alignment horizontal="center"/>
    </xf>
    <xf numFmtId="0" fontId="42" fillId="2" borderId="47" xfId="0" applyFont="1" applyFill="1" applyBorder="1" applyAlignment="1">
      <alignment horizontal="left" vertical="center"/>
    </xf>
    <xf numFmtId="0" fontId="42" fillId="2" borderId="4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0" fontId="42" fillId="2" borderId="49" xfId="0" applyFont="1" applyFill="1" applyBorder="1" applyAlignment="1">
      <alignment horizontal="left" vertical="center"/>
    </xf>
    <xf numFmtId="0" fontId="42" fillId="2" borderId="5" xfId="0" applyFont="1" applyFill="1" applyBorder="1" applyAlignment="1">
      <alignment horizontal="left" vertical="center"/>
    </xf>
    <xf numFmtId="14" fontId="4" fillId="2" borderId="6" xfId="0" applyNumberFormat="1" applyFont="1" applyFill="1" applyBorder="1" applyAlignment="1">
      <alignment horizontal="left" vertical="center" indent="1"/>
    </xf>
    <xf numFmtId="14" fontId="4" fillId="2" borderId="5" xfId="0" applyNumberFormat="1" applyFont="1" applyFill="1" applyBorder="1" applyAlignment="1">
      <alignment horizontal="left" vertical="center" indent="1"/>
    </xf>
    <xf numFmtId="0" fontId="42" fillId="2" borderId="51" xfId="0" applyFont="1" applyFill="1" applyBorder="1" applyAlignment="1">
      <alignment horizontal="left" vertical="center"/>
    </xf>
    <xf numFmtId="0" fontId="42" fillId="2" borderId="52" xfId="0" applyFont="1" applyFill="1" applyBorder="1" applyAlignment="1">
      <alignment horizontal="left" vertical="center"/>
    </xf>
    <xf numFmtId="0" fontId="4" fillId="2" borderId="53" xfId="0" applyFont="1" applyFill="1" applyBorder="1" applyAlignment="1">
      <alignment horizontal="left" vertical="center" indent="1"/>
    </xf>
    <xf numFmtId="0" fontId="4" fillId="2" borderId="52" xfId="0" applyFont="1" applyFill="1" applyBorder="1" applyAlignment="1">
      <alignment horizontal="left" vertical="center" indent="1"/>
    </xf>
    <xf numFmtId="0" fontId="40" fillId="6" borderId="40" xfId="0" applyFont="1" applyFill="1" applyBorder="1" applyAlignment="1">
      <alignment horizontal="center" vertical="center"/>
    </xf>
    <xf numFmtId="0" fontId="40" fillId="6" borderId="0" xfId="0" applyFont="1" applyFill="1" applyAlignment="1">
      <alignment horizontal="center" vertical="center"/>
    </xf>
    <xf numFmtId="0" fontId="40" fillId="6" borderId="41" xfId="0" applyFont="1" applyFill="1" applyBorder="1" applyAlignment="1">
      <alignment horizontal="center" vertical="center"/>
    </xf>
    <xf numFmtId="0" fontId="33" fillId="2" borderId="38" xfId="0" applyFont="1" applyFill="1" applyBorder="1" applyAlignment="1">
      <alignment horizontal="center"/>
    </xf>
    <xf numFmtId="0" fontId="33" fillId="2" borderId="0" xfId="0" applyFont="1" applyFill="1" applyAlignment="1">
      <alignment horizontal="center"/>
    </xf>
    <xf numFmtId="0" fontId="40" fillId="6" borderId="37" xfId="0" applyFont="1" applyFill="1" applyBorder="1" applyAlignment="1">
      <alignment horizontal="center" vertical="center" wrapText="1"/>
    </xf>
    <xf numFmtId="0" fontId="40" fillId="6" borderId="38" xfId="0" applyFont="1" applyFill="1" applyBorder="1" applyAlignment="1">
      <alignment horizontal="center" vertical="center" wrapText="1"/>
    </xf>
    <xf numFmtId="0" fontId="40" fillId="6" borderId="39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49" fontId="6" fillId="2" borderId="6" xfId="0" applyNumberFormat="1" applyFont="1" applyFill="1" applyBorder="1" applyAlignment="1">
      <alignment horizontal="center"/>
    </xf>
    <xf numFmtId="49" fontId="6" fillId="2" borderId="29" xfId="0" applyNumberFormat="1" applyFont="1" applyFill="1" applyBorder="1" applyAlignment="1">
      <alignment horizontal="center"/>
    </xf>
    <xf numFmtId="49" fontId="6" fillId="2" borderId="24" xfId="0" applyNumberFormat="1" applyFont="1" applyFill="1" applyBorder="1" applyAlignment="1">
      <alignment horizontal="center"/>
    </xf>
    <xf numFmtId="0" fontId="28" fillId="4" borderId="25" xfId="0" applyFont="1" applyFill="1" applyBorder="1" applyAlignment="1">
      <alignment horizontal="center" vertical="center" wrapText="1"/>
    </xf>
    <xf numFmtId="0" fontId="28" fillId="4" borderId="15" xfId="0" applyFont="1" applyFill="1" applyBorder="1" applyAlignment="1">
      <alignment horizontal="center" vertical="center" wrapText="1"/>
    </xf>
    <xf numFmtId="0" fontId="28" fillId="4" borderId="16" xfId="0" applyFont="1" applyFill="1" applyBorder="1" applyAlignment="1">
      <alignment horizontal="center" vertical="center" wrapText="1"/>
    </xf>
    <xf numFmtId="49" fontId="6" fillId="2" borderId="26" xfId="0" applyNumberFormat="1" applyFont="1" applyFill="1" applyBorder="1" applyAlignment="1">
      <alignment horizontal="center"/>
    </xf>
    <xf numFmtId="49" fontId="6" fillId="2" borderId="27" xfId="0" applyNumberFormat="1" applyFont="1" applyFill="1" applyBorder="1" applyAlignment="1">
      <alignment horizontal="center"/>
    </xf>
    <xf numFmtId="49" fontId="6" fillId="2" borderId="28" xfId="0" applyNumberFormat="1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49" fontId="6" fillId="2" borderId="30" xfId="0" applyNumberFormat="1" applyFont="1" applyFill="1" applyBorder="1" applyAlignment="1">
      <alignment horizontal="center"/>
    </xf>
    <xf numFmtId="49" fontId="6" fillId="2" borderId="31" xfId="0" applyNumberFormat="1" applyFont="1" applyFill="1" applyBorder="1" applyAlignment="1">
      <alignment horizontal="center"/>
    </xf>
    <xf numFmtId="49" fontId="6" fillId="2" borderId="32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29" fillId="0" borderId="0" xfId="0" applyFont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11" fillId="2" borderId="0" xfId="0" applyFont="1" applyFill="1" applyAlignment="1">
      <alignment horizontal="center"/>
    </xf>
    <xf numFmtId="2" fontId="6" fillId="2" borderId="36" xfId="0" applyNumberFormat="1" applyFont="1" applyFill="1" applyBorder="1" applyAlignment="1">
      <alignment horizontal="center"/>
    </xf>
  </cellXfs>
  <cellStyles count="3">
    <cellStyle name="Lien hypertexte" xfId="1" builtinId="8"/>
    <cellStyle name="Normal" xfId="0" builtinId="0"/>
    <cellStyle name="Pourcentage" xfId="2" builtinId="5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rgb="FFED7D31"/>
        </left>
        <right style="thin">
          <color rgb="FFED7D31"/>
        </right>
        <top style="thin">
          <color rgb="FFED7D31"/>
        </top>
        <bottom style="thin">
          <color rgb="FFED7D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>
        <bottom style="thin">
          <color rgb="FFED7D3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theme="5"/>
        </left>
        <right style="thin">
          <color indexed="64"/>
        </righ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thin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border>
        <bottom style="thin">
          <color theme="5"/>
        </bottom>
      </border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>
          <bgColor theme="4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horizontal style="thin">
          <color theme="1"/>
        </horizontal>
      </border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/>
        <top style="thin">
          <color theme="1"/>
        </top>
        <bottom style="thin">
          <color theme="1"/>
        </bottom>
      </border>
    </dxf>
  </dxfs>
  <tableStyles count="2" defaultTableStyle="TableStyleMedium2" defaultPivotStyle="PivotStyleLight16">
    <tableStyle name="TableStyleLight8 2" pivot="0" count="9" xr9:uid="{1E07E66A-2972-4CFB-A56A-9C0F27B91CB7}">
      <tableStyleElement type="wholeTable" dxfId="55"/>
      <tableStyleElement type="headerRow" dxfId="54"/>
      <tableStyleElement type="totalRow" dxfId="53"/>
      <tableStyleElement type="firstColumn" dxfId="52"/>
      <tableStyleElement type="lastColumn" dxfId="51"/>
      <tableStyleElement type="firstRowStripe" dxfId="50"/>
      <tableStyleElement type="secondRowStripe" dxfId="49"/>
      <tableStyleElement type="firstColumnStripe" dxfId="48"/>
      <tableStyleElement type="secondColumnStripe" dxfId="47"/>
    </tableStyle>
    <tableStyle name="TableStyleMedium1 2" pivot="0" count="7" xr9:uid="{B0FA2B7C-EF7F-4292-9B55-2B0B68E17CE5}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firstRowStripe" dxfId="41"/>
      <tableStyleElement type="firstColumnStripe" dxfId="40"/>
    </tableStyle>
  </tableStyles>
  <colors>
    <mruColors>
      <color rgb="FFFDFFFF"/>
      <color rgb="FFFD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PageGardeBModel!$L$6:$L$295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PageGardeBModel!$M$6:$M$295</c:f>
              <c:numCache>
                <c:formatCode>0.00</c:formatCode>
                <c:ptCount val="290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C6-4ED2-8384-97505AAE033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PageGardeBModel!$M$2:$M$3</c:f>
              <c:numCache>
                <c:formatCode>0.00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PageGardeBModel!$L$2:$L$3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78-4272-BFDA-9CC59C6A2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783071"/>
        <c:axId val="1775055471"/>
      </c:scatterChart>
      <c:valAx>
        <c:axId val="54578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Numéro de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5055471"/>
        <c:crosses val="autoZero"/>
        <c:crossBetween val="midCat"/>
      </c:valAx>
      <c:valAx>
        <c:axId val="1775055471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Module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5783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024915899597061E-2"/>
          <c:y val="5.1650518071580435E-2"/>
          <c:w val="0.84297038926472223"/>
          <c:h val="0.9270047647459221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ResultatCModel!$E$18:$E$48</c:f>
              <c:strCache>
                <c:ptCount val="1"/>
                <c:pt idx="0">
                  <c:v>Pi_Modulus</c:v>
                </c:pt>
              </c:strCache>
            </c:strRef>
          </c:xVal>
          <c:yVal>
            <c:numLit>
              <c:formatCode>General</c:formatCode>
              <c:ptCount val="3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E41-4D27-918D-27B5CA44D1A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ResultatCModel!$K$18:$K$19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1</c:v>
              </c:pt>
              <c:pt idx="1">
                <c:v>31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E42-4846-A372-19999579A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9441728"/>
        <c:axId val="1629444224"/>
      </c:scatterChart>
      <c:valAx>
        <c:axId val="1629441728"/>
        <c:scaling>
          <c:orientation val="minMax"/>
          <c:max val="2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9444224"/>
        <c:crosses val="autoZero"/>
        <c:crossBetween val="midCat"/>
      </c:valAx>
      <c:valAx>
        <c:axId val="1629444224"/>
        <c:scaling>
          <c:orientation val="maxMin"/>
          <c:max val="31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9441728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Pi_PointModel!$B$20:$B$22</c:f>
              <c:strCache>
                <c:ptCount val="1"/>
                <c:pt idx="0">
                  <c:v>Pi_Di_Number</c:v>
                </c:pt>
              </c:strCache>
            </c:strRef>
          </c:xVal>
          <c:yVal>
            <c:numRef>
              <c:f>Pi_PointModel!$F$20:$F$22</c:f>
              <c:numCache>
                <c:formatCode>0</c:formatCode>
                <c:ptCount val="3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57-4D0F-A8D8-BFFD20ECE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446895"/>
        <c:axId val="1619441903"/>
      </c:scatterChart>
      <c:valAx>
        <c:axId val="1619446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Numéro lacher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9441903"/>
        <c:crosses val="autoZero"/>
        <c:crossBetween val="midCat"/>
      </c:valAx>
      <c:valAx>
        <c:axId val="161944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Module équivalent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9446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Pi_PointModel!$E$54:$E$253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Pi_PointModel!$F$54:$F$253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E9-40D7-9E62-7A9AC63E3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8105503"/>
        <c:axId val="1618107167"/>
      </c:scatterChart>
      <c:valAx>
        <c:axId val="1618105503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Force (kN)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8107167"/>
        <c:crosses val="autoZero"/>
        <c:crossBetween val="midCat"/>
      </c:valAx>
      <c:valAx>
        <c:axId val="1618107167"/>
        <c:scaling>
          <c:orientation val="minMax"/>
          <c:max val="3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Déplacement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8105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47625</xdr:rowOff>
    </xdr:from>
    <xdr:to>
      <xdr:col>4</xdr:col>
      <xdr:colOff>58118</xdr:colOff>
      <xdr:row>4</xdr:row>
      <xdr:rowOff>204287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594818" cy="8665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25400</xdr:rowOff>
    </xdr:from>
    <xdr:to>
      <xdr:col>8</xdr:col>
      <xdr:colOff>762000</xdr:colOff>
      <xdr:row>35</xdr:row>
      <xdr:rowOff>101600</xdr:rowOff>
    </xdr:to>
    <xdr:graphicFrame macro="">
      <xdr:nvGraphicFramePr>
        <xdr:cNvPr id="3" name="GraphResul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127000</xdr:rowOff>
    </xdr:from>
    <xdr:to>
      <xdr:col>2</xdr:col>
      <xdr:colOff>737568</xdr:colOff>
      <xdr:row>4</xdr:row>
      <xdr:rowOff>42362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127000"/>
          <a:ext cx="1569418" cy="8678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298236</xdr:colOff>
      <xdr:row>3</xdr:row>
      <xdr:rowOff>11099</xdr:rowOff>
    </xdr:from>
    <xdr:to>
      <xdr:col>8</xdr:col>
      <xdr:colOff>608409</xdr:colOff>
      <xdr:row>4</xdr:row>
      <xdr:rowOff>69109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 l="78493" t="38648" r="3507" b="19633"/>
        <a:stretch/>
      </xdr:blipFill>
      <xdr:spPr bwMode="auto">
        <a:xfrm>
          <a:off x="5291150" y="461042"/>
          <a:ext cx="1224573" cy="25032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69850</xdr:colOff>
      <xdr:row>1</xdr:row>
      <xdr:rowOff>44450</xdr:rowOff>
    </xdr:from>
    <xdr:to>
      <xdr:col>2</xdr:col>
      <xdr:colOff>895255</xdr:colOff>
      <xdr:row>5</xdr:row>
      <xdr:rowOff>23312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07950"/>
          <a:ext cx="1339755" cy="7408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627930</xdr:colOff>
      <xdr:row>4</xdr:row>
      <xdr:rowOff>64397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83123" cy="7106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627930</xdr:colOff>
      <xdr:row>4</xdr:row>
      <xdr:rowOff>64397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  <xdr:twoCellAnchor>
    <xdr:from>
      <xdr:col>6</xdr:col>
      <xdr:colOff>60325</xdr:colOff>
      <xdr:row>16</xdr:row>
      <xdr:rowOff>222250</xdr:rowOff>
    </xdr:from>
    <xdr:to>
      <xdr:col>9</xdr:col>
      <xdr:colOff>1079500</xdr:colOff>
      <xdr:row>48</xdr:row>
      <xdr:rowOff>146050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254774</xdr:colOff>
      <xdr:row>4</xdr:row>
      <xdr:rowOff>38997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02FE342-59DC-45AB-8EE6-90406DAEB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81442" cy="702953"/>
        </a:xfrm>
        <a:prstGeom prst="rect">
          <a:avLst/>
        </a:prstGeom>
      </xdr:spPr>
    </xdr:pic>
    <xdr:clientData/>
  </xdr:twoCellAnchor>
  <xdr:twoCellAnchor>
    <xdr:from>
      <xdr:col>0</xdr:col>
      <xdr:colOff>219364</xdr:colOff>
      <xdr:row>23</xdr:row>
      <xdr:rowOff>8081</xdr:rowOff>
    </xdr:from>
    <xdr:to>
      <xdr:col>8</xdr:col>
      <xdr:colOff>0</xdr:colOff>
      <xdr:row>32</xdr:row>
      <xdr:rowOff>184727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5EFB868-A0E6-4570-8A18-5E64B230EF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196283</xdr:colOff>
      <xdr:row>33</xdr:row>
      <xdr:rowOff>161648</xdr:rowOff>
    </xdr:from>
    <xdr:to>
      <xdr:col>8</xdr:col>
      <xdr:colOff>23091</xdr:colOff>
      <xdr:row>47</xdr:row>
      <xdr:rowOff>157030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81FE4FD-A6F9-4180-A46E-8282E018B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583480</xdr:colOff>
      <xdr:row>4</xdr:row>
      <xdr:rowOff>38997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ubversion\Rapport%20XLS\Templates%20Anydyn\Gracchus\DLABO-00-48-01%20V01%20PV%20-%20Mesures%20de%20portances%20sous%20chargement%20dynamique%20NF%20P%2094-117-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pport"/>
      <sheetName val="Feuille de données"/>
      <sheetName val="cache"/>
    </sheetNames>
    <sheetDataSet>
      <sheetData sheetId="0">
        <row r="2">
          <cell r="H2" t="str">
            <v>GRACCHUS Montpellier</v>
          </cell>
        </row>
      </sheetData>
      <sheetData sheetId="1" refreshError="1"/>
      <sheetData sheetId="2">
        <row r="1">
          <cell r="A1" t="str">
            <v>MALET</v>
          </cell>
          <cell r="B1" t="str">
            <v>cache!$C$1</v>
          </cell>
        </row>
        <row r="4">
          <cell r="A4" t="str">
            <v>Logo</v>
          </cell>
          <cell r="B4" t="str">
            <v>cache!$C$4</v>
          </cell>
        </row>
        <row r="7">
          <cell r="A7" t="str">
            <v>GRACCHUS TLS</v>
          </cell>
          <cell r="B7" t="str">
            <v>cache!$C$7</v>
          </cell>
        </row>
        <row r="10">
          <cell r="A10" t="str">
            <v>GRACCHUS Montpellier</v>
          </cell>
          <cell r="B10" t="str">
            <v>cache!$C$10</v>
          </cell>
        </row>
        <row r="13">
          <cell r="A13" t="str">
            <v>GRACCHUS Bordeaux</v>
          </cell>
          <cell r="B13" t="str">
            <v>cache!$C$13</v>
          </cell>
        </row>
        <row r="16">
          <cell r="A16" t="str">
            <v>GRACCHUS Lyon</v>
          </cell>
          <cell r="B16" t="str">
            <v>cache!$C$16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5143B0-4209-4633-91CB-7C25C94243A4}" name="ArrayPDGBResult" displayName="ArrayPDGBResult" ref="L5:M295" totalsRowShown="0" headerRowDxfId="39" dataDxfId="38">
  <autoFilter ref="L5:M295" xr:uid="{665143B0-4209-4633-91CB-7C25C94243A4}"/>
  <tableColumns count="2">
    <tableColumn id="1" xr3:uid="{20218F64-9A9C-402B-B4BD-145A142CBB8A}" name="Numero" dataDxfId="37"/>
    <tableColumn id="2" xr3:uid="{396C3021-DDB0-43C4-B230-B900EAE05044}" name="Resultat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rrayResult" displayName="ArrayResult" ref="B17:G48" totalsRowShown="0" headerRowDxfId="35" dataDxfId="33" headerRowBorderDxfId="34" tableBorderDxfId="32">
  <autoFilter ref="B17:G48" xr:uid="{00000000-000C-0000-FFFF-FFFF00000000}"/>
  <tableColumns count="6">
    <tableColumn id="1" xr3:uid="{00000000-0010-0000-0000-000001000000}" name="N° essai" dataDxfId="31"/>
    <tableColumn id="2" xr3:uid="{00000000-0010-0000-0000-000002000000}" name="Longitude" dataDxfId="30"/>
    <tableColumn id="3" xr3:uid="{00000000-0010-0000-0000-000003000000}" name="Latitude" dataDxfId="29"/>
    <tableColumn id="4" xr3:uid="{00000000-0010-0000-0000-000004000000}" name="Précision GPS (m)" dataDxfId="28"/>
    <tableColumn id="6" xr3:uid="{AA7BD2D9-E5CE-4172-B314-3CFE3602668F}" name="ModuleRaw" dataDxfId="27"/>
    <tableColumn id="5" xr3:uid="{00000000-0010-0000-0000-000005000000}" name="Module Edyn 2 (MPa)" dataDxfId="26">
      <calculatedColumnFormula array="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calculatedColumnFormula>
    </tableColumn>
  </tableColumns>
  <tableStyleInfo name="TableStyleMedium1 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0255DD-2C4B-4168-9FB1-315F327D1162}" name="ArrayResult5" displayName="ArrayResult5" ref="B17:F48" totalsRowShown="0" headerRowDxfId="25" dataDxfId="23" headerRowBorderDxfId="24" tableBorderDxfId="22">
  <autoFilter ref="B17:F48" xr:uid="{00000000-000C-0000-FFFF-FFFF00000000}"/>
  <tableColumns count="5">
    <tableColumn id="1" xr3:uid="{3780717C-546F-4E58-A0A6-10D34977F307}" name="N° essai" dataDxfId="21"/>
    <tableColumn id="2" xr3:uid="{94537BE9-4625-44FF-93E0-EAD8311D6883}" name="Longitude" dataDxfId="20"/>
    <tableColumn id="3" xr3:uid="{3859A870-D015-4F19-876C-4AEB9A4864F8}" name="Latitude" dataDxfId="19"/>
    <tableColumn id="6" xr3:uid="{E91A0180-2DAC-4DBE-9978-55F98A61BA08}" name="ModuleRaw" dataDxfId="18"/>
    <tableColumn id="5" xr3:uid="{D9D5B7D1-CD2A-4652-B8C9-0AA959C0EE02}" name="Module Edyn 2 (MPa)" dataDxfId="17">
      <calculatedColumnFormula array="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calculatedColumnFormula>
    </tableColumn>
  </tableColumns>
  <tableStyleInfo name="TableStyleMedium1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36C814-C13A-4E37-9F9C-3CCEBAC1EC27}" name="ArrayPoints" displayName="ArrayPoints" ref="B19:H22" totalsRowShown="0" headerRowDxfId="16" dataDxfId="15" tableBorderDxfId="14">
  <autoFilter ref="B19:H22" xr:uid="{5137C3B4-560F-43AA-A92B-4248BA8967D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AFA9780-8249-4537-9B64-73D30E827E11}" name="N°" dataDxfId="13"/>
    <tableColumn id="2" xr3:uid="{2CC04050-730A-4A0F-86AF-4795C4A8A6B0}" name="Fmax (kN)" dataDxfId="2"/>
    <tableColumn id="3" xr3:uid="{F63B013B-3D55-46F3-B730-B57FDAD58995}" name="Umax (mm)" dataDxfId="0"/>
    <tableColumn id="4" xr3:uid="{8C6F23D3-BA2C-4721-B678-C2C5EFB7814C}" name="Raideur (MN/m)" dataDxfId="1">
      <calculatedColumnFormula>ArrayPoints[[#This Row],[Fmax (kN)]]/ArrayPoints[[#This Row],[Umax (mm)]]*1000</calculatedColumnFormula>
    </tableColumn>
    <tableColumn id="5" xr3:uid="{19ACFAF5-D5A2-4F7B-8C52-EAA6A5BF9EA0}" name="EDYN2 (Mpa)" dataDxfId="12">
      <calculatedColumnFormula array="1">Pi_Di_Modulus</calculatedColumnFormula>
    </tableColumn>
    <tableColumn id="6" xr3:uid="{8D54538C-FEA8-4FCD-B749-DFFC8F0F257D}" name="Type" dataDxfId="11"/>
    <tableColumn id="7" xr3:uid="{89D2B252-53D5-4162-B628-3BAB7B194680}" name="Remarque" dataDxfId="10"/>
  </tableColumns>
  <tableStyleInfo name="TableStyleMedium1 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4017AA-F8B8-4F68-A4D8-24749B74044F}" name="TimeHistoryTbl" displayName="TimeHistoryTbl" ref="B53:F353" totalsRowShown="0" headerRowDxfId="9" dataDxfId="8">
  <autoFilter ref="B53:F353" xr:uid="{5128670A-547C-477B-980B-7276A491E7A5}"/>
  <tableColumns count="5">
    <tableColumn id="1" xr3:uid="{CA1E5568-DF65-411D-86D3-F906290A249D}" name="time" dataDxfId="7"/>
    <tableColumn id="2" xr3:uid="{DF6F0C7C-DC8C-4811-8990-6E82EF0364EA}" name="D3_F" dataDxfId="6"/>
    <tableColumn id="3" xr3:uid="{22F62D4D-2589-4133-9E73-C86506B1651E}" name="D3_U" dataDxfId="5"/>
    <tableColumn id="4" xr3:uid="{00B68067-086D-4E81-8103-3E982CD214B7}" name="DM_F" dataDxfId="4">
      <calculatedColumnFormula>TimeHistoryTbl[[#This Row],[D3_F]]/1000</calculatedColumnFormula>
    </tableColumn>
    <tableColumn id="5" xr3:uid="{958FA659-6DF5-4934-A85E-AECF8EFFC03E}" name="DM_U" dataDxfId="3">
      <calculatedColumnFormula>TimeHistoryTbl[[#This Row],[D3_U]]*1000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rincent.f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5"/>
  <sheetViews>
    <sheetView workbookViewId="0">
      <selection activeCell="A4" sqref="A4:B5"/>
    </sheetView>
  </sheetViews>
  <sheetFormatPr baseColWidth="10" defaultRowHeight="14.5" x14ac:dyDescent="0.35"/>
  <cols>
    <col min="1" max="1" width="28.81640625" bestFit="1" customWidth="1"/>
  </cols>
  <sheetData>
    <row r="1" spans="1:2" x14ac:dyDescent="0.35">
      <c r="A1" t="s">
        <v>45</v>
      </c>
      <c r="B1" t="s">
        <v>46</v>
      </c>
    </row>
    <row r="2" spans="1:2" x14ac:dyDescent="0.35">
      <c r="A2" t="s">
        <v>47</v>
      </c>
      <c r="B2">
        <v>2</v>
      </c>
    </row>
    <row r="3" spans="1:2" x14ac:dyDescent="0.35">
      <c r="A3" t="s">
        <v>48</v>
      </c>
      <c r="B3" t="b">
        <v>1</v>
      </c>
    </row>
    <row r="4" spans="1:2" x14ac:dyDescent="0.35">
      <c r="A4" t="s">
        <v>148</v>
      </c>
      <c r="B4">
        <v>250</v>
      </c>
    </row>
    <row r="5" spans="1:2" x14ac:dyDescent="0.35">
      <c r="A5" t="s">
        <v>149</v>
      </c>
      <c r="B5">
        <v>5000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8869-2AE2-4F5A-89FB-C419D3D323D0}">
  <sheetPr>
    <pageSetUpPr fitToPage="1"/>
  </sheetPr>
  <dimension ref="A1:Q50"/>
  <sheetViews>
    <sheetView showWhiteSpace="0" view="pageLayout" zoomScale="70" zoomScaleNormal="115" zoomScaleSheetLayoutView="85" zoomScalePageLayoutView="70" workbookViewId="0">
      <selection activeCell="E3" sqref="E3"/>
    </sheetView>
  </sheetViews>
  <sheetFormatPr baseColWidth="10" defaultColWidth="11.453125" defaultRowHeight="14" x14ac:dyDescent="0.3"/>
  <cols>
    <col min="1" max="1" width="2.81640625" style="25" customWidth="1"/>
    <col min="2" max="3" width="7.26953125" style="25" customWidth="1"/>
    <col min="4" max="5" width="6.7265625" style="25" customWidth="1"/>
    <col min="6" max="12" width="5.7265625" style="25" customWidth="1"/>
    <col min="13" max="13" width="8" style="25" customWidth="1"/>
    <col min="14" max="16" width="6" style="25" customWidth="1"/>
    <col min="17" max="17" width="2.26953125" style="25" customWidth="1"/>
    <col min="18" max="16384" width="11.453125" style="25"/>
  </cols>
  <sheetData>
    <row r="1" spans="1:17" ht="7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4"/>
      <c r="K1" s="2"/>
      <c r="L1" s="2"/>
      <c r="M1" s="2"/>
      <c r="N1" s="2"/>
      <c r="O1" s="2"/>
      <c r="P1" s="2"/>
      <c r="Q1" s="2"/>
    </row>
    <row r="2" spans="1:17" ht="25" x14ac:dyDescent="0.5">
      <c r="A2" s="2"/>
      <c r="B2" s="2"/>
      <c r="C2" s="2"/>
      <c r="D2" s="2"/>
      <c r="E2" s="234" t="s">
        <v>121</v>
      </c>
      <c r="F2" s="235"/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"/>
    </row>
    <row r="3" spans="1:17" ht="15.75" customHeight="1" x14ac:dyDescent="0.35">
      <c r="A3" s="2"/>
      <c r="B3" s="2"/>
      <c r="C3" s="2"/>
      <c r="D3" s="2"/>
      <c r="E3" s="26"/>
      <c r="F3" s="26"/>
      <c r="G3" s="199"/>
      <c r="H3" s="199"/>
      <c r="I3" s="199"/>
      <c r="J3" s="199"/>
      <c r="K3" s="199"/>
      <c r="L3" s="199"/>
      <c r="M3" s="199"/>
      <c r="N3" s="199"/>
      <c r="O3" s="199"/>
      <c r="P3" s="2"/>
      <c r="Q3" s="2"/>
    </row>
    <row r="4" spans="1:17" ht="15.5" x14ac:dyDescent="0.35">
      <c r="A4" s="2"/>
      <c r="B4" s="2"/>
      <c r="C4" s="2"/>
      <c r="D4" s="2"/>
      <c r="E4" s="26"/>
      <c r="F4" s="26"/>
      <c r="G4" s="26"/>
      <c r="H4" s="26"/>
      <c r="I4" s="26"/>
      <c r="J4" s="26"/>
      <c r="K4" s="2"/>
      <c r="L4" s="2"/>
      <c r="M4" s="2"/>
      <c r="N4" s="2"/>
      <c r="O4" s="2"/>
      <c r="P4" s="2"/>
      <c r="Q4" s="2"/>
    </row>
    <row r="5" spans="1:17" ht="16.5" customHeight="1" x14ac:dyDescent="0.3">
      <c r="A5" s="2"/>
      <c r="B5" s="236"/>
      <c r="C5" s="236"/>
      <c r="D5" s="236"/>
      <c r="E5" s="2"/>
      <c r="F5" s="2"/>
      <c r="G5" s="2"/>
      <c r="H5" s="2"/>
      <c r="I5" s="3"/>
      <c r="J5" s="3"/>
      <c r="K5" s="2"/>
      <c r="L5" s="2"/>
      <c r="M5" s="2"/>
      <c r="N5" s="2"/>
      <c r="O5" s="2"/>
      <c r="P5" s="2"/>
      <c r="Q5" s="2"/>
    </row>
    <row r="6" spans="1:17" ht="12.75" customHeight="1" x14ac:dyDescent="0.3">
      <c r="A6" s="2"/>
      <c r="B6" s="237" t="s">
        <v>18</v>
      </c>
      <c r="C6" s="209"/>
      <c r="D6" s="209"/>
      <c r="E6" s="2"/>
      <c r="F6" s="2"/>
      <c r="G6" s="2"/>
      <c r="H6" s="2"/>
      <c r="I6" s="3"/>
      <c r="J6" s="3"/>
      <c r="K6" s="2"/>
      <c r="L6" s="2"/>
      <c r="M6" s="2"/>
      <c r="N6" s="2"/>
      <c r="O6" s="2"/>
      <c r="P6" s="2"/>
      <c r="Q6" s="2"/>
    </row>
    <row r="7" spans="1:17" ht="15" customHeight="1" x14ac:dyDescent="0.3">
      <c r="A7" s="238"/>
      <c r="B7" s="238"/>
      <c r="C7" s="238"/>
      <c r="D7" s="238"/>
      <c r="E7" s="238"/>
      <c r="F7" s="238"/>
      <c r="G7" s="2"/>
      <c r="H7" s="2"/>
      <c r="I7" s="3"/>
      <c r="J7" s="3"/>
      <c r="K7" s="2"/>
      <c r="L7" s="2"/>
      <c r="M7" s="2"/>
      <c r="N7" s="2"/>
      <c r="O7" s="2"/>
      <c r="P7" s="2"/>
      <c r="Q7" s="2"/>
    </row>
    <row r="8" spans="1:17" ht="15.65" customHeight="1" x14ac:dyDescent="0.3">
      <c r="A8" s="239"/>
      <c r="B8" s="239"/>
      <c r="C8" s="239"/>
      <c r="D8" s="239"/>
      <c r="E8" s="239"/>
      <c r="F8" s="239"/>
      <c r="G8" s="2"/>
      <c r="H8" s="2"/>
      <c r="I8" s="3"/>
      <c r="J8" s="5"/>
      <c r="K8" s="240"/>
      <c r="L8" s="240"/>
      <c r="M8" s="240"/>
      <c r="N8" s="240"/>
      <c r="O8" s="2"/>
      <c r="P8" s="2"/>
      <c r="Q8" s="2"/>
    </row>
    <row r="9" spans="1:17" ht="21" customHeight="1" x14ac:dyDescent="0.45">
      <c r="A9" s="27"/>
      <c r="B9" s="28"/>
      <c r="C9" s="198" t="s">
        <v>19</v>
      </c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8"/>
      <c r="O9" s="198"/>
      <c r="P9" s="28"/>
      <c r="Q9" s="2"/>
    </row>
    <row r="10" spans="1:17" ht="21" customHeight="1" x14ac:dyDescent="0.35">
      <c r="A10" s="27"/>
      <c r="B10" s="29"/>
      <c r="C10" s="199" t="s">
        <v>17</v>
      </c>
      <c r="D10" s="199"/>
      <c r="E10" s="199"/>
      <c r="F10" s="199"/>
      <c r="G10" s="199"/>
      <c r="H10" s="199"/>
      <c r="I10" s="199"/>
      <c r="J10" s="199"/>
      <c r="K10" s="199"/>
      <c r="L10" s="199"/>
      <c r="M10" s="199"/>
      <c r="N10" s="199"/>
      <c r="O10" s="199"/>
      <c r="P10" s="29"/>
      <c r="Q10" s="2"/>
    </row>
    <row r="11" spans="1:17" ht="20.25" customHeight="1" x14ac:dyDescent="0.35">
      <c r="A11" s="27"/>
      <c r="B11" s="30"/>
      <c r="C11" s="199" t="s">
        <v>20</v>
      </c>
      <c r="D11" s="199"/>
      <c r="E11" s="199"/>
      <c r="F11" s="199"/>
      <c r="G11" s="199"/>
      <c r="H11" s="199"/>
      <c r="I11" s="199"/>
      <c r="J11" s="199"/>
      <c r="K11" s="199"/>
      <c r="L11" s="199"/>
      <c r="M11" s="199"/>
      <c r="N11" s="199"/>
      <c r="O11" s="199"/>
      <c r="P11" s="30"/>
      <c r="Q11" s="2"/>
    </row>
    <row r="12" spans="1:17" ht="23.5" customHeight="1" x14ac:dyDescent="0.3">
      <c r="A12" s="27"/>
      <c r="B12" s="232"/>
      <c r="C12" s="232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"/>
    </row>
    <row r="13" spans="1:17" ht="18" customHeight="1" x14ac:dyDescent="0.3">
      <c r="A13" s="31"/>
      <c r="B13" s="218" t="s">
        <v>26</v>
      </c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20"/>
      <c r="Q13" s="2"/>
    </row>
    <row r="14" spans="1:17" ht="15.5" customHeight="1" x14ac:dyDescent="0.3">
      <c r="A14" s="32"/>
      <c r="B14" s="102"/>
      <c r="C14" s="103"/>
      <c r="D14" s="69" t="s">
        <v>27</v>
      </c>
      <c r="E14" s="226" t="e">
        <f>IF(Project_Name="","",Project_Name)</f>
        <v>#NAME?</v>
      </c>
      <c r="F14" s="226"/>
      <c r="G14" s="226"/>
      <c r="H14" s="226"/>
      <c r="I14" s="103"/>
      <c r="J14" s="103"/>
      <c r="K14" s="103"/>
      <c r="L14" s="69" t="s">
        <v>28</v>
      </c>
      <c r="M14" s="212">
        <f ca="1">TODAY()</f>
        <v>45063</v>
      </c>
      <c r="N14" s="212"/>
      <c r="O14" s="212"/>
      <c r="P14" s="233"/>
      <c r="Q14" s="2"/>
    </row>
    <row r="15" spans="1:17" ht="15.5" customHeight="1" x14ac:dyDescent="0.3">
      <c r="A15" s="32"/>
      <c r="B15" s="100"/>
      <c r="C15" s="101"/>
      <c r="D15" s="3" t="s">
        <v>29</v>
      </c>
      <c r="E15" s="215" t="e">
        <f>IF(Project_Town="","",Project_Town)</f>
        <v>#NAME?</v>
      </c>
      <c r="F15" s="215"/>
      <c r="G15" s="215"/>
      <c r="H15" s="215"/>
      <c r="I15" s="101"/>
      <c r="J15" s="101"/>
      <c r="K15" s="73"/>
      <c r="L15" s="108" t="s">
        <v>1</v>
      </c>
      <c r="M15" s="227" t="e">
        <f>IF(Report_Date="","",Report_Date)</f>
        <v>#NAME?</v>
      </c>
      <c r="N15" s="227"/>
      <c r="O15" s="227"/>
      <c r="P15" s="228"/>
      <c r="Q15" s="2"/>
    </row>
    <row r="16" spans="1:17" ht="15.5" customHeight="1" x14ac:dyDescent="0.3">
      <c r="A16" s="32"/>
      <c r="B16" s="105"/>
      <c r="C16" s="106"/>
      <c r="D16" s="70" t="s">
        <v>0</v>
      </c>
      <c r="E16" s="222" t="e">
        <f>IF(Project_Customer="","",Project_Customer)</f>
        <v>#NAME?</v>
      </c>
      <c r="F16" s="222"/>
      <c r="G16" s="222"/>
      <c r="H16" s="222"/>
      <c r="I16" s="107"/>
      <c r="J16" s="107"/>
      <c r="K16" s="107"/>
      <c r="L16" s="70" t="s">
        <v>30</v>
      </c>
      <c r="M16" s="224" t="e">
        <f>IF(Project_Project="","", Project_Project)</f>
        <v>#NAME?</v>
      </c>
      <c r="N16" s="224"/>
      <c r="O16" s="224"/>
      <c r="P16" s="225"/>
      <c r="Q16" s="2"/>
    </row>
    <row r="17" spans="1:17" ht="23.5" customHeight="1" x14ac:dyDescent="0.3">
      <c r="A17" s="32"/>
      <c r="B17" s="34"/>
      <c r="C17" s="34"/>
      <c r="D17" s="35"/>
      <c r="E17" s="35"/>
      <c r="F17" s="35"/>
      <c r="G17" s="35"/>
      <c r="H17" s="35"/>
      <c r="I17" s="35"/>
      <c r="J17" s="35"/>
      <c r="K17" s="35"/>
      <c r="L17" s="18"/>
      <c r="M17" s="18"/>
      <c r="N17" s="18"/>
      <c r="O17" s="18"/>
      <c r="P17" s="2"/>
      <c r="Q17" s="2"/>
    </row>
    <row r="18" spans="1:17" ht="15.5" x14ac:dyDescent="0.3">
      <c r="A18" s="36"/>
      <c r="B18" s="218" t="s">
        <v>31</v>
      </c>
      <c r="C18" s="219"/>
      <c r="D18" s="219"/>
      <c r="E18" s="219"/>
      <c r="F18" s="219"/>
      <c r="G18" s="219"/>
      <c r="H18" s="219"/>
      <c r="I18" s="219"/>
      <c r="J18" s="219"/>
      <c r="K18" s="219"/>
      <c r="L18" s="219"/>
      <c r="M18" s="219"/>
      <c r="N18" s="219"/>
      <c r="O18" s="219"/>
      <c r="P18" s="220"/>
      <c r="Q18" s="2"/>
    </row>
    <row r="19" spans="1:17" ht="15.5" customHeight="1" x14ac:dyDescent="0.3">
      <c r="A19" s="37"/>
      <c r="B19" s="119"/>
      <c r="C19" s="103"/>
      <c r="D19" s="69" t="s">
        <v>32</v>
      </c>
      <c r="E19" s="226" t="e">
        <f>IF(Project_Site="","",Project_Site)</f>
        <v>#NAME?</v>
      </c>
      <c r="F19" s="226"/>
      <c r="G19" s="226"/>
      <c r="H19" s="226"/>
      <c r="I19" s="103"/>
      <c r="J19" s="103"/>
      <c r="K19" s="103"/>
      <c r="L19" s="69"/>
      <c r="M19" s="212"/>
      <c r="N19" s="226"/>
      <c r="O19" s="226"/>
      <c r="P19" s="229"/>
      <c r="Q19" s="2"/>
    </row>
    <row r="20" spans="1:17" ht="15.5" customHeight="1" x14ac:dyDescent="0.3">
      <c r="A20" s="38"/>
      <c r="B20" s="120"/>
      <c r="C20" s="101"/>
      <c r="D20" s="3" t="s">
        <v>33</v>
      </c>
      <c r="E20" s="215" t="e">
        <f>IF(Report_Lane="","",Report_Lane)</f>
        <v>#NAME?</v>
      </c>
      <c r="F20" s="215"/>
      <c r="G20" s="215"/>
      <c r="H20" s="104"/>
      <c r="I20" s="104"/>
      <c r="J20" s="104"/>
      <c r="K20" s="104"/>
      <c r="L20" s="3" t="s">
        <v>34</v>
      </c>
      <c r="M20" s="230" t="e" cm="1">
        <f t="array" ref="M20">IF(Report_Part="","",Report_Part)</f>
        <v>#NAME?</v>
      </c>
      <c r="N20" s="221"/>
      <c r="O20" s="221"/>
      <c r="P20" s="231"/>
      <c r="Q20" s="39"/>
    </row>
    <row r="21" spans="1:17" ht="15.5" customHeight="1" x14ac:dyDescent="0.3">
      <c r="A21" s="38"/>
      <c r="B21" s="121"/>
      <c r="C21" s="106"/>
      <c r="D21" s="70" t="s">
        <v>35</v>
      </c>
      <c r="E21" s="222" t="e">
        <f>IF(Report_Direction="","",Report_Direction)</f>
        <v>#NAME?</v>
      </c>
      <c r="F21" s="222"/>
      <c r="G21" s="222"/>
      <c r="H21" s="222"/>
      <c r="I21" s="107"/>
      <c r="J21" s="107"/>
      <c r="K21" s="107"/>
      <c r="L21" s="70"/>
      <c r="M21" s="224"/>
      <c r="N21" s="224"/>
      <c r="O21" s="224"/>
      <c r="P21" s="225"/>
      <c r="Q21" s="2"/>
    </row>
    <row r="22" spans="1:17" ht="23.5" customHeight="1" x14ac:dyDescent="0.3">
      <c r="A22" s="32"/>
      <c r="B22" s="34"/>
      <c r="C22" s="34"/>
      <c r="D22" s="35"/>
      <c r="E22" s="35"/>
      <c r="F22" s="35"/>
      <c r="G22" s="35"/>
      <c r="H22" s="35"/>
      <c r="I22" s="35"/>
      <c r="J22" s="35"/>
      <c r="K22" s="35"/>
      <c r="L22" s="18"/>
      <c r="M22" s="18"/>
      <c r="N22" s="18"/>
      <c r="O22" s="18"/>
      <c r="P22" s="2"/>
      <c r="Q22" s="2"/>
    </row>
    <row r="23" spans="1:17" ht="15.5" x14ac:dyDescent="0.3">
      <c r="A23" s="36"/>
      <c r="B23" s="218" t="s">
        <v>36</v>
      </c>
      <c r="C23" s="219"/>
      <c r="D23" s="219"/>
      <c r="E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20"/>
      <c r="Q23" s="2"/>
    </row>
    <row r="24" spans="1:17" ht="15.5" customHeight="1" x14ac:dyDescent="0.3">
      <c r="A24" s="37"/>
      <c r="B24" s="102"/>
      <c r="C24" s="103"/>
      <c r="D24" s="69" t="s">
        <v>23</v>
      </c>
      <c r="E24" s="226" t="e">
        <f>IF(Platform_Type="","",Platform_Type)</f>
        <v>#NAME?</v>
      </c>
      <c r="F24" s="226"/>
      <c r="G24" s="226"/>
      <c r="H24" s="226"/>
      <c r="I24" s="103"/>
      <c r="J24" s="103"/>
      <c r="K24" s="103"/>
      <c r="L24" s="3" t="s">
        <v>24</v>
      </c>
      <c r="M24" s="200" t="e">
        <f>IF(Platform_Layer="","",Platform_Layer)</f>
        <v>#NAME?</v>
      </c>
      <c r="N24" s="200"/>
      <c r="O24" s="200"/>
      <c r="P24" s="201"/>
      <c r="Q24" s="2"/>
    </row>
    <row r="25" spans="1:17" ht="15.5" customHeight="1" x14ac:dyDescent="0.3">
      <c r="A25" s="38"/>
      <c r="B25" s="100"/>
      <c r="C25" s="101"/>
      <c r="D25" s="3" t="s">
        <v>25</v>
      </c>
      <c r="E25" s="221" t="e">
        <f>IF(Platform_Material="","",Platform_Material)</f>
        <v>#NAME?</v>
      </c>
      <c r="F25" s="221"/>
      <c r="G25" s="221"/>
      <c r="H25" s="221"/>
      <c r="I25" s="104"/>
      <c r="J25" s="104"/>
      <c r="K25" s="104"/>
      <c r="L25" s="3" t="s">
        <v>37</v>
      </c>
      <c r="M25" s="215" t="e">
        <f>IF(Report_Weather="","",Report_Weather)</f>
        <v>#NAME?</v>
      </c>
      <c r="N25" s="215"/>
      <c r="O25" s="215"/>
      <c r="P25" s="217"/>
      <c r="Q25" s="39"/>
    </row>
    <row r="26" spans="1:17" ht="15.5" customHeight="1" x14ac:dyDescent="0.3">
      <c r="A26" s="38"/>
      <c r="B26" s="105"/>
      <c r="C26" s="106"/>
      <c r="D26" s="70" t="s">
        <v>12</v>
      </c>
      <c r="E26" s="222" t="e">
        <f>IF(Platform_Support="","",Platform_Support)</f>
        <v>#NAME?</v>
      </c>
      <c r="F26" s="223"/>
      <c r="G26" s="223"/>
      <c r="H26" s="223"/>
      <c r="I26" s="107"/>
      <c r="J26" s="107"/>
      <c r="K26" s="107"/>
      <c r="L26" s="70" t="s">
        <v>49</v>
      </c>
      <c r="M26" s="224" t="e">
        <f>IF(Report_Temperature="","",Report_Temperature)</f>
        <v>#NAME?</v>
      </c>
      <c r="N26" s="224"/>
      <c r="O26" s="224"/>
      <c r="P26" s="225"/>
      <c r="Q26" s="2"/>
    </row>
    <row r="27" spans="1:17" ht="23.5" customHeight="1" x14ac:dyDescent="0.3">
      <c r="A27" s="32"/>
      <c r="B27" s="34"/>
      <c r="C27" s="34"/>
      <c r="D27" s="35"/>
      <c r="E27" s="35"/>
      <c r="F27" s="35"/>
      <c r="G27" s="35"/>
      <c r="H27" s="35"/>
      <c r="I27" s="35"/>
      <c r="J27" s="35"/>
      <c r="K27" s="35"/>
      <c r="L27" s="18"/>
      <c r="M27" s="18"/>
      <c r="N27" s="18"/>
      <c r="O27" s="18"/>
      <c r="P27" s="2"/>
      <c r="Q27" s="2"/>
    </row>
    <row r="28" spans="1:17" ht="15.5" customHeight="1" x14ac:dyDescent="0.3">
      <c r="A28" s="36"/>
      <c r="B28" s="218" t="s">
        <v>38</v>
      </c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20"/>
      <c r="Q28" s="2"/>
    </row>
    <row r="29" spans="1:17" ht="15.5" customHeight="1" x14ac:dyDescent="0.3">
      <c r="A29" s="37"/>
      <c r="B29" s="97"/>
      <c r="C29" s="98"/>
      <c r="D29" s="69" t="s">
        <v>39</v>
      </c>
      <c r="E29" s="212" t="e">
        <f xml:space="preserve"> IF(Hardware_SerialNumber="","","Maxidyn " &amp; Hardware_SerialNumber)</f>
        <v>#NAME?</v>
      </c>
      <c r="F29" s="212"/>
      <c r="G29" s="212"/>
      <c r="H29" s="212"/>
      <c r="I29" s="99"/>
      <c r="J29" s="99"/>
      <c r="K29" s="99"/>
      <c r="L29" s="69" t="s">
        <v>40</v>
      </c>
      <c r="M29" s="213" t="e">
        <f>IF(Hardware_CertificateStart="","",Hardware_CertificateStart)</f>
        <v>#NAME?</v>
      </c>
      <c r="N29" s="213"/>
      <c r="O29" s="213"/>
      <c r="P29" s="214"/>
      <c r="Q29" s="2"/>
    </row>
    <row r="30" spans="1:17" ht="15.5" customHeight="1" x14ac:dyDescent="0.3">
      <c r="A30" s="38"/>
      <c r="B30" s="100"/>
      <c r="C30" s="101"/>
      <c r="D30" s="3" t="s">
        <v>7</v>
      </c>
      <c r="E30" s="215" t="e" cm="1">
        <f t="array" ref="E30">Unit_Modulus_Min &amp;" à " &amp; Unit_Modulus_Max &amp; " MPa"</f>
        <v>#NAME?</v>
      </c>
      <c r="F30" s="215"/>
      <c r="G30" s="215"/>
      <c r="H30" s="216"/>
      <c r="I30" s="216"/>
      <c r="J30" s="216"/>
      <c r="K30" s="216"/>
      <c r="L30" s="216"/>
      <c r="M30" s="215"/>
      <c r="N30" s="215"/>
      <c r="O30" s="215"/>
      <c r="P30" s="217"/>
      <c r="Q30" s="39"/>
    </row>
    <row r="31" spans="1:17" ht="23.5" customHeight="1" x14ac:dyDescent="0.3">
      <c r="A31" s="38"/>
      <c r="B31" s="40"/>
      <c r="C31" s="40"/>
      <c r="D31" s="21"/>
      <c r="E31" s="42"/>
      <c r="F31" s="42"/>
      <c r="G31" s="42"/>
      <c r="H31" s="42"/>
      <c r="I31" s="41"/>
      <c r="J31" s="41"/>
      <c r="K31" s="41"/>
      <c r="L31" s="21"/>
      <c r="M31" s="43"/>
      <c r="N31" s="43"/>
      <c r="O31" s="43"/>
      <c r="P31" s="43"/>
      <c r="Q31" s="2"/>
    </row>
    <row r="32" spans="1:17" ht="15.5" x14ac:dyDescent="0.3">
      <c r="A32" s="38"/>
      <c r="B32" s="218" t="s">
        <v>41</v>
      </c>
      <c r="C32" s="219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20"/>
      <c r="Q32" s="2"/>
    </row>
    <row r="33" spans="1:17" ht="15.5" customHeight="1" x14ac:dyDescent="0.3">
      <c r="A33" s="38"/>
      <c r="B33" s="102"/>
      <c r="C33" s="103"/>
      <c r="D33" s="3" t="s">
        <v>2</v>
      </c>
      <c r="E33" s="72" t="e">
        <f>MAX((Pi_Number))</f>
        <v>#NAME?</v>
      </c>
      <c r="F33" s="103"/>
      <c r="G33" s="103"/>
      <c r="H33" s="103"/>
      <c r="I33" s="103"/>
      <c r="J33" s="103"/>
      <c r="K33" s="103"/>
      <c r="L33" s="108" t="s">
        <v>53</v>
      </c>
      <c r="M33" s="109" t="e">
        <f>IF(OR(_xlfn.SINGLE(Thresholds_Modulus_Value)="",_xlfn.SINGLE(Thresholds_Modulus_Value)=0),"N.C.",_xlfn.SINGLE(Thresholds_Modulus_Value))</f>
        <v>#NAME?</v>
      </c>
      <c r="N33" s="110"/>
      <c r="O33" s="110"/>
      <c r="P33" s="111"/>
      <c r="Q33" s="2"/>
    </row>
    <row r="34" spans="1:17" s="47" customFormat="1" ht="15.5" customHeight="1" x14ac:dyDescent="0.25">
      <c r="A34" s="44"/>
      <c r="B34" s="112"/>
      <c r="C34" s="104"/>
      <c r="D34" s="108" t="s">
        <v>44</v>
      </c>
      <c r="E34" s="75" t="e">
        <f>COUNTIF(Pi_Modulus, "&gt;" &amp; Thresholds_Modulus_Value)</f>
        <v>#NAME?</v>
      </c>
      <c r="F34" s="73"/>
      <c r="G34" s="73"/>
      <c r="H34" s="113"/>
      <c r="I34" s="113"/>
      <c r="J34" s="113"/>
      <c r="K34" s="113"/>
      <c r="L34" s="108" t="s">
        <v>54</v>
      </c>
      <c r="M34" s="75" t="e">
        <f>IF(AVERAGE(Pi_Modulus)&gt;Unit_Modulus_Max,"&gt;"&amp;Unit_Modulus_Max,IF(AVERAGE(Pi_Modulus)&lt;Unit_Modulus_Min,"&lt;"&amp;"Unit_Modulus_Max",AVERAGE(Pi_Modulus)))</f>
        <v>#NAME?</v>
      </c>
      <c r="N34" s="113"/>
      <c r="O34" s="113"/>
      <c r="P34" s="114"/>
      <c r="Q34" s="45"/>
    </row>
    <row r="35" spans="1:17" s="47" customFormat="1" ht="15.5" customHeight="1" x14ac:dyDescent="0.25">
      <c r="A35" s="44"/>
      <c r="B35" s="100"/>
      <c r="C35" s="101"/>
      <c r="D35" s="108"/>
      <c r="E35" s="115"/>
      <c r="F35" s="101"/>
      <c r="G35" s="101"/>
      <c r="H35" s="113"/>
      <c r="I35" s="113"/>
      <c r="J35" s="113"/>
      <c r="K35" s="113"/>
      <c r="L35" s="108" t="s">
        <v>55</v>
      </c>
      <c r="M35" s="75" t="e">
        <f>IF(MIN(Pi_Modulus)&gt;Unit_Modulus_Max,"&gt;"&amp;Unit_Modulus_Max,IF(MIN(Pi_Modulus)&lt;Unit_Modulus_Min,"&lt;"&amp;"Unit_Modulus_Max",MIN(Pi_Modulus)))</f>
        <v>#NAME?</v>
      </c>
      <c r="N35" s="113"/>
      <c r="O35" s="113"/>
      <c r="P35" s="114"/>
      <c r="Q35" s="45"/>
    </row>
    <row r="36" spans="1:17" s="47" customFormat="1" ht="15.5" customHeight="1" x14ac:dyDescent="0.25">
      <c r="A36" s="44"/>
      <c r="B36" s="105"/>
      <c r="C36" s="106"/>
      <c r="D36" s="70"/>
      <c r="E36" s="115"/>
      <c r="F36" s="116"/>
      <c r="G36" s="116"/>
      <c r="H36" s="116"/>
      <c r="I36" s="106"/>
      <c r="J36" s="106"/>
      <c r="K36" s="74"/>
      <c r="L36" s="70" t="s">
        <v>56</v>
      </c>
      <c r="M36" s="75" t="e">
        <f>IF(MAX(Pi_Modulus)&gt;Unit_Modulus_Max,"&gt;"&amp;Unit_Modulus_Max,IF(MAX(Pi_Modulus)&lt;Unit_Modulus_Min,"&lt;"&amp;"Unit_Modulus_Max",MAX(Pi_Modulus)))</f>
        <v>#NAME?</v>
      </c>
      <c r="N36" s="117"/>
      <c r="O36" s="117"/>
      <c r="P36" s="118"/>
      <c r="Q36" s="45"/>
    </row>
    <row r="37" spans="1:17" s="47" customFormat="1" ht="14.25" customHeight="1" x14ac:dyDescent="0.35">
      <c r="A37" s="44"/>
      <c r="B37" s="54"/>
      <c r="C37" s="54"/>
      <c r="D37" s="55"/>
      <c r="E37" s="56"/>
      <c r="F37" s="57"/>
      <c r="G37" s="57"/>
      <c r="H37" s="57"/>
      <c r="I37" s="54"/>
      <c r="J37" s="54"/>
      <c r="K37" s="58"/>
      <c r="L37" s="55"/>
      <c r="M37" s="57"/>
      <c r="N37" s="57"/>
      <c r="O37" s="57"/>
      <c r="P37" s="57"/>
      <c r="Q37" s="45"/>
    </row>
    <row r="38" spans="1:17" s="47" customFormat="1" ht="14.25" customHeight="1" x14ac:dyDescent="0.35">
      <c r="A38" s="44"/>
      <c r="B38" s="48"/>
      <c r="C38" s="48"/>
      <c r="D38" s="59"/>
      <c r="E38" s="53"/>
      <c r="F38" s="60"/>
      <c r="G38" s="60"/>
      <c r="H38" s="60"/>
      <c r="I38" s="48"/>
      <c r="J38" s="48"/>
      <c r="K38" s="46"/>
      <c r="L38" s="59"/>
      <c r="M38" s="60"/>
      <c r="N38" s="60"/>
      <c r="O38" s="60"/>
      <c r="P38" s="60"/>
      <c r="Q38" s="45"/>
    </row>
    <row r="39" spans="1:17" s="47" customFormat="1" ht="14.25" customHeight="1" x14ac:dyDescent="0.35">
      <c r="A39" s="44"/>
      <c r="B39" s="48"/>
      <c r="C39" s="48"/>
      <c r="D39" s="59"/>
      <c r="E39" s="53"/>
      <c r="F39" s="60"/>
      <c r="G39" s="60"/>
      <c r="H39" s="60"/>
      <c r="I39" s="48"/>
      <c r="J39" s="48"/>
      <c r="K39" s="46"/>
      <c r="L39" s="59"/>
      <c r="M39" s="60"/>
      <c r="N39" s="60"/>
      <c r="O39" s="60"/>
      <c r="P39" s="60"/>
      <c r="Q39" s="45"/>
    </row>
    <row r="40" spans="1:17" s="47" customFormat="1" ht="14.25" customHeight="1" x14ac:dyDescent="0.35">
      <c r="A40" s="44"/>
      <c r="B40" s="48"/>
      <c r="C40" s="48"/>
      <c r="D40" s="59"/>
      <c r="E40" s="53"/>
      <c r="F40" s="60"/>
      <c r="G40" s="60"/>
      <c r="H40" s="60"/>
      <c r="I40" s="48"/>
      <c r="J40" s="48"/>
      <c r="K40" s="46"/>
      <c r="L40" s="59"/>
      <c r="M40" s="60"/>
      <c r="N40" s="60"/>
      <c r="O40" s="60"/>
      <c r="P40" s="60"/>
      <c r="Q40" s="45"/>
    </row>
    <row r="41" spans="1:17" s="47" customFormat="1" ht="14.25" customHeight="1" x14ac:dyDescent="0.35">
      <c r="A41" s="44"/>
      <c r="B41" s="48"/>
      <c r="C41" s="48"/>
      <c r="D41" s="59"/>
      <c r="E41" s="53"/>
      <c r="F41" s="60"/>
      <c r="G41" s="60"/>
      <c r="H41" s="60"/>
      <c r="I41" s="48"/>
      <c r="J41" s="48"/>
      <c r="K41" s="46"/>
      <c r="L41" s="59"/>
      <c r="M41" s="60"/>
      <c r="N41" s="60"/>
      <c r="O41" s="60"/>
      <c r="P41" s="60"/>
      <c r="Q41" s="45"/>
    </row>
    <row r="42" spans="1:17" s="47" customFormat="1" ht="14.25" customHeight="1" x14ac:dyDescent="0.35">
      <c r="A42" s="44"/>
      <c r="B42" s="48"/>
      <c r="C42" s="48"/>
      <c r="D42" s="59"/>
      <c r="E42" s="53"/>
      <c r="F42" s="60"/>
      <c r="G42" s="60"/>
      <c r="H42" s="60"/>
      <c r="I42" s="48"/>
      <c r="J42" s="48"/>
      <c r="K42" s="46"/>
      <c r="L42" s="59"/>
      <c r="M42" s="60"/>
      <c r="N42" s="60"/>
      <c r="O42" s="60"/>
      <c r="P42" s="60"/>
      <c r="Q42" s="45"/>
    </row>
    <row r="43" spans="1:17" s="47" customFormat="1" ht="14.25" customHeight="1" x14ac:dyDescent="0.35">
      <c r="A43" s="44"/>
      <c r="B43" s="49"/>
      <c r="C43" s="49"/>
      <c r="D43" s="50"/>
      <c r="E43" s="61"/>
      <c r="F43" s="51"/>
      <c r="G43" s="51"/>
      <c r="H43" s="51"/>
      <c r="I43" s="49"/>
      <c r="J43" s="49"/>
      <c r="K43" s="52"/>
      <c r="L43" s="50"/>
      <c r="M43" s="51"/>
      <c r="N43" s="51"/>
      <c r="O43" s="51"/>
      <c r="P43" s="51"/>
      <c r="Q43" s="45"/>
    </row>
    <row r="44" spans="1:17" x14ac:dyDescent="0.3">
      <c r="A44" s="2"/>
      <c r="B44" s="62" t="s">
        <v>13</v>
      </c>
      <c r="C44" s="63"/>
      <c r="D44" s="64"/>
      <c r="E44" s="63"/>
      <c r="F44" s="63"/>
      <c r="G44" s="202" t="s">
        <v>14</v>
      </c>
      <c r="H44" s="202"/>
      <c r="I44" s="202"/>
      <c r="J44" s="202"/>
      <c r="K44" s="202"/>
      <c r="L44" s="33"/>
      <c r="M44" s="203" t="s">
        <v>15</v>
      </c>
      <c r="N44" s="203"/>
      <c r="O44" s="203"/>
      <c r="P44" s="204"/>
      <c r="Q44" s="2"/>
    </row>
    <row r="45" spans="1:17" ht="15" customHeight="1" x14ac:dyDescent="0.3">
      <c r="A45" s="2"/>
      <c r="B45" s="205" t="e">
        <f>IF(Report_Comment="","",Report_Comment)</f>
        <v>#NAME?</v>
      </c>
      <c r="C45" s="206"/>
      <c r="D45" s="206"/>
      <c r="E45" s="206"/>
      <c r="F45" s="206"/>
      <c r="G45" s="209" t="e">
        <f>IF(Report_Operator="","",Report_Operator)</f>
        <v>#NAME?</v>
      </c>
      <c r="H45" s="209"/>
      <c r="I45" s="209"/>
      <c r="J45" s="209"/>
      <c r="K45" s="209"/>
      <c r="L45" s="2"/>
      <c r="M45" s="210"/>
      <c r="N45" s="210"/>
      <c r="O45" s="210"/>
      <c r="P45" s="211"/>
      <c r="Q45" s="2"/>
    </row>
    <row r="46" spans="1:17" x14ac:dyDescent="0.3">
      <c r="A46" s="2"/>
      <c r="B46" s="205"/>
      <c r="C46" s="206"/>
      <c r="D46" s="206"/>
      <c r="E46" s="206"/>
      <c r="F46" s="206"/>
      <c r="G46" s="209"/>
      <c r="H46" s="209"/>
      <c r="I46" s="209"/>
      <c r="J46" s="209"/>
      <c r="K46" s="209"/>
      <c r="L46" s="2"/>
      <c r="M46" s="2"/>
      <c r="N46" s="2"/>
      <c r="O46" s="2"/>
      <c r="P46" s="65"/>
      <c r="Q46" s="2"/>
    </row>
    <row r="47" spans="1:17" ht="5.25" customHeight="1" x14ac:dyDescent="0.3">
      <c r="A47" s="2"/>
      <c r="B47" s="207"/>
      <c r="C47" s="208"/>
      <c r="D47" s="208"/>
      <c r="E47" s="208"/>
      <c r="F47" s="208"/>
      <c r="G47" s="66"/>
      <c r="H47" s="7"/>
      <c r="I47" s="7"/>
      <c r="J47" s="66"/>
      <c r="K47" s="66"/>
      <c r="L47" s="66"/>
      <c r="M47" s="66"/>
      <c r="N47" s="66"/>
      <c r="O47" s="66"/>
      <c r="P47" s="67"/>
      <c r="Q47" s="2"/>
    </row>
    <row r="48" spans="1:17" ht="14.15" customHeight="1" x14ac:dyDescent="0.3">
      <c r="A48" s="2"/>
      <c r="B48" s="68"/>
      <c r="C48" s="68"/>
      <c r="D48" s="68"/>
      <c r="E48" s="68"/>
      <c r="F48" s="68"/>
      <c r="G48" s="2"/>
      <c r="H48" s="6"/>
      <c r="I48" s="6"/>
      <c r="J48" s="2"/>
      <c r="K48" s="2"/>
      <c r="L48" s="2"/>
      <c r="M48" s="2"/>
      <c r="N48" s="2"/>
      <c r="O48" s="2"/>
      <c r="P48" s="2"/>
      <c r="Q48" s="2"/>
    </row>
    <row r="49" spans="1:17" ht="11.5" customHeight="1" x14ac:dyDescent="0.3">
      <c r="A49" s="2"/>
      <c r="B49" s="8"/>
      <c r="C49" s="8"/>
      <c r="D49" s="8"/>
      <c r="E49" s="194" t="s">
        <v>21</v>
      </c>
      <c r="F49" s="194"/>
      <c r="G49" s="194"/>
      <c r="H49" s="194"/>
      <c r="I49" s="194"/>
      <c r="J49" s="194"/>
      <c r="K49" s="194"/>
      <c r="L49" s="194"/>
      <c r="M49" s="194"/>
      <c r="N49" s="8"/>
      <c r="O49" s="195" t="s">
        <v>9</v>
      </c>
      <c r="P49" s="195"/>
      <c r="Q49" s="2"/>
    </row>
    <row r="50" spans="1:17" ht="12" customHeight="1" x14ac:dyDescent="0.3">
      <c r="A50" s="2"/>
      <c r="B50" s="2"/>
      <c r="C50" s="2"/>
      <c r="D50" s="2"/>
      <c r="E50" s="197" t="s">
        <v>22</v>
      </c>
      <c r="F50" s="197"/>
      <c r="G50" s="197"/>
      <c r="H50" s="197"/>
      <c r="I50" s="197"/>
      <c r="J50" s="197"/>
      <c r="K50" s="197"/>
      <c r="L50" s="197"/>
      <c r="M50" s="197"/>
      <c r="N50" s="2"/>
      <c r="O50" s="196"/>
      <c r="P50" s="196"/>
      <c r="Q50" s="2"/>
    </row>
  </sheetData>
  <mergeCells count="48">
    <mergeCell ref="B12:P12"/>
    <mergeCell ref="B13:P13"/>
    <mergeCell ref="E14:H14"/>
    <mergeCell ref="M14:P14"/>
    <mergeCell ref="E2:P2"/>
    <mergeCell ref="G3:O3"/>
    <mergeCell ref="B5:D5"/>
    <mergeCell ref="B6:D6"/>
    <mergeCell ref="A7:F7"/>
    <mergeCell ref="A8:F8"/>
    <mergeCell ref="K8:N8"/>
    <mergeCell ref="E24:H24"/>
    <mergeCell ref="E15:H15"/>
    <mergeCell ref="M15:P15"/>
    <mergeCell ref="E16:H16"/>
    <mergeCell ref="M16:P16"/>
    <mergeCell ref="B18:P18"/>
    <mergeCell ref="E19:H19"/>
    <mergeCell ref="M19:P19"/>
    <mergeCell ref="E20:G20"/>
    <mergeCell ref="M20:P20"/>
    <mergeCell ref="E21:H21"/>
    <mergeCell ref="M21:P21"/>
    <mergeCell ref="B23:P23"/>
    <mergeCell ref="H30:L30"/>
    <mergeCell ref="M30:P30"/>
    <mergeCell ref="B32:P32"/>
    <mergeCell ref="E25:H25"/>
    <mergeCell ref="E26:H26"/>
    <mergeCell ref="M26:P26"/>
    <mergeCell ref="B28:P28"/>
    <mergeCell ref="M25:P25"/>
    <mergeCell ref="E49:M49"/>
    <mergeCell ref="O49:P50"/>
    <mergeCell ref="E50:M50"/>
    <mergeCell ref="C9:O9"/>
    <mergeCell ref="C10:O10"/>
    <mergeCell ref="C11:O11"/>
    <mergeCell ref="M24:P24"/>
    <mergeCell ref="G44:K44"/>
    <mergeCell ref="M44:P44"/>
    <mergeCell ref="B45:F47"/>
    <mergeCell ref="G45:K45"/>
    <mergeCell ref="M45:P45"/>
    <mergeCell ref="G46:K46"/>
    <mergeCell ref="E29:H29"/>
    <mergeCell ref="M29:P29"/>
    <mergeCell ref="E30:G30"/>
  </mergeCells>
  <hyperlinks>
    <hyperlink ref="B6" r:id="rId1" xr:uid="{22BC0ECF-B0DB-407E-A9DE-C799A88CBDD6}"/>
  </hyperlinks>
  <printOptions horizontalCentered="1"/>
  <pageMargins left="0.23622047244094491" right="0.23622047244094491" top="0.39370078740157483" bottom="0.19685039370078741" header="0" footer="0"/>
  <pageSetup paperSize="9" scale="9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2E72-CBB9-4035-8287-03FA2B314638}">
  <sheetPr codeName="Feuil2"/>
  <dimension ref="A1:M53"/>
  <sheetViews>
    <sheetView zoomScale="70" zoomScaleNormal="70" workbookViewId="0">
      <selection activeCell="D1" sqref="D1:I1"/>
    </sheetView>
  </sheetViews>
  <sheetFormatPr baseColWidth="10" defaultRowHeight="14.5" x14ac:dyDescent="0.35"/>
  <cols>
    <col min="1" max="1" width="1.453125" style="161" customWidth="1"/>
    <col min="2" max="9" width="11.90625" style="161" customWidth="1"/>
    <col min="10" max="10" width="2.08984375" style="161" customWidth="1"/>
    <col min="12" max="13" width="10.90625" style="173"/>
  </cols>
  <sheetData>
    <row r="1" spans="1:13" ht="26.5" customHeight="1" x14ac:dyDescent="0.35">
      <c r="A1" s="154"/>
      <c r="B1" s="154"/>
      <c r="C1" s="154"/>
      <c r="D1" s="252" t="s">
        <v>111</v>
      </c>
      <c r="E1" s="252"/>
      <c r="F1" s="252"/>
      <c r="G1" s="252"/>
      <c r="H1" s="252"/>
      <c r="I1" s="252"/>
      <c r="J1" s="154"/>
    </row>
    <row r="2" spans="1:13" ht="19.5" customHeight="1" x14ac:dyDescent="0.35">
      <c r="A2" s="154"/>
      <c r="B2" s="154"/>
      <c r="C2" s="154"/>
      <c r="D2" s="253" t="s">
        <v>112</v>
      </c>
      <c r="E2" s="253"/>
      <c r="F2" s="253"/>
      <c r="G2" s="253"/>
      <c r="H2" s="253"/>
      <c r="I2" s="253"/>
      <c r="J2" s="154"/>
      <c r="L2" s="173" t="e" cm="1">
        <f t="array" ref="L2">Thresholds_Modulus_Value</f>
        <v>#NAME?</v>
      </c>
      <c r="M2" s="173">
        <v>1</v>
      </c>
    </row>
    <row r="3" spans="1:13" x14ac:dyDescent="0.35">
      <c r="A3" s="154"/>
      <c r="B3" s="154"/>
      <c r="C3" s="154"/>
      <c r="D3" s="154"/>
      <c r="E3" s="154"/>
      <c r="F3" s="154"/>
      <c r="G3" s="154" t="s">
        <v>113</v>
      </c>
      <c r="H3" s="254">
        <f ca="1">TODAY()</f>
        <v>45063</v>
      </c>
      <c r="I3" s="255"/>
      <c r="J3" s="154"/>
      <c r="L3" s="173" t="e" cm="1">
        <f t="array" ref="L3">Thresholds_Modulus_Value</f>
        <v>#NAME?</v>
      </c>
      <c r="M3" s="173" t="e">
        <f>MAX(Pi_Number)</f>
        <v>#NAME?</v>
      </c>
    </row>
    <row r="4" spans="1:13" x14ac:dyDescent="0.35">
      <c r="A4" s="154"/>
      <c r="B4" s="154"/>
      <c r="C4" s="154"/>
      <c r="D4" s="154"/>
      <c r="E4" s="154"/>
      <c r="F4" s="154"/>
      <c r="G4" s="154" t="s">
        <v>63</v>
      </c>
      <c r="H4" s="242" t="e">
        <f>IF(Project_Project="","", Project_Project)</f>
        <v>#NAME?</v>
      </c>
      <c r="I4" s="242"/>
      <c r="J4" s="154"/>
    </row>
    <row r="5" spans="1:13" x14ac:dyDescent="0.35">
      <c r="A5" s="154"/>
      <c r="B5" s="154"/>
      <c r="C5" s="154"/>
      <c r="D5" s="154"/>
      <c r="E5" s="154"/>
      <c r="F5" s="154"/>
      <c r="G5" s="154"/>
      <c r="H5" s="154"/>
      <c r="I5" s="154"/>
      <c r="J5" s="154"/>
      <c r="L5" s="173" t="s">
        <v>115</v>
      </c>
      <c r="M5" s="173" t="s">
        <v>116</v>
      </c>
    </row>
    <row r="6" spans="1:13" s="156" customFormat="1" ht="23" x14ac:dyDescent="0.5">
      <c r="A6" s="155"/>
      <c r="B6" s="256" t="s">
        <v>64</v>
      </c>
      <c r="C6" s="256"/>
      <c r="D6" s="256"/>
      <c r="E6" s="256"/>
      <c r="F6" s="256"/>
      <c r="G6" s="256"/>
      <c r="H6" s="256"/>
      <c r="I6" s="256"/>
      <c r="J6" s="155"/>
      <c r="L6" s="174" t="s">
        <v>50</v>
      </c>
      <c r="M6" s="174" t="s">
        <v>59</v>
      </c>
    </row>
    <row r="7" spans="1:13" s="156" customFormat="1" ht="20" x14ac:dyDescent="0.4">
      <c r="A7" s="155"/>
      <c r="B7" s="251" t="s">
        <v>65</v>
      </c>
      <c r="C7" s="251"/>
      <c r="D7" s="251"/>
      <c r="E7" s="251"/>
      <c r="F7" s="251"/>
      <c r="G7" s="251"/>
      <c r="H7" s="251"/>
      <c r="I7" s="251"/>
      <c r="J7" s="155"/>
      <c r="L7" s="174"/>
      <c r="M7" s="174"/>
    </row>
    <row r="8" spans="1:13" x14ac:dyDescent="0.35">
      <c r="A8" s="154"/>
      <c r="B8" s="154"/>
      <c r="C8" s="154"/>
      <c r="D8" s="154"/>
      <c r="E8" s="154"/>
      <c r="F8" s="154"/>
      <c r="G8" s="154"/>
      <c r="H8" s="154"/>
      <c r="I8" s="154"/>
      <c r="J8" s="154"/>
    </row>
    <row r="9" spans="1:13" x14ac:dyDescent="0.35">
      <c r="A9" s="154"/>
      <c r="B9" s="157" t="s">
        <v>66</v>
      </c>
      <c r="C9" s="154"/>
      <c r="D9" s="154"/>
      <c r="E9" s="154"/>
      <c r="F9" s="154"/>
      <c r="G9" s="154"/>
      <c r="H9" s="154"/>
      <c r="I9" s="154"/>
      <c r="J9" s="154"/>
    </row>
    <row r="10" spans="1:13" x14ac:dyDescent="0.35">
      <c r="A10" s="154"/>
      <c r="B10" s="249" t="s">
        <v>0</v>
      </c>
      <c r="C10" s="249"/>
      <c r="D10" s="243" t="e">
        <f>IF(Project_Customer="","",Project_Customer)</f>
        <v>#NAME?</v>
      </c>
      <c r="E10" s="243"/>
      <c r="F10" s="249" t="s">
        <v>32</v>
      </c>
      <c r="G10" s="249"/>
      <c r="H10" s="243" t="e">
        <f>IF(Project_Site="","",Project_Site)</f>
        <v>#NAME?</v>
      </c>
      <c r="I10" s="243"/>
      <c r="J10" s="154"/>
    </row>
    <row r="11" spans="1:13" x14ac:dyDescent="0.35">
      <c r="A11" s="154"/>
      <c r="B11" s="249" t="s">
        <v>67</v>
      </c>
      <c r="C11" s="249"/>
      <c r="D11" s="243" t="e">
        <f>IF(Project_Name="","",Project_Name)</f>
        <v>#NAME?</v>
      </c>
      <c r="E11" s="243"/>
      <c r="F11" s="249" t="s">
        <v>68</v>
      </c>
      <c r="G11" s="249"/>
      <c r="H11" s="243" t="e">
        <f>IF(Platform_Type="","",Platform_Type)</f>
        <v>#NAME?</v>
      </c>
      <c r="I11" s="243"/>
      <c r="J11" s="154"/>
    </row>
    <row r="12" spans="1:13" x14ac:dyDescent="0.35">
      <c r="A12" s="154"/>
      <c r="B12" s="249" t="s">
        <v>69</v>
      </c>
      <c r="C12" s="249"/>
      <c r="D12" s="243" t="e">
        <f>IF(Project_Town="","",Project_Town)</f>
        <v>#NAME?</v>
      </c>
      <c r="E12" s="243"/>
      <c r="F12" s="249" t="s">
        <v>70</v>
      </c>
      <c r="G12" s="249"/>
      <c r="H12" s="243" t="e">
        <f>IF(Platform_Support="","",Platform_Support)</f>
        <v>#NAME?</v>
      </c>
      <c r="I12" s="243"/>
      <c r="J12" s="154"/>
    </row>
    <row r="13" spans="1:13" x14ac:dyDescent="0.35">
      <c r="A13" s="154"/>
      <c r="B13" s="249" t="s">
        <v>71</v>
      </c>
      <c r="C13" s="249"/>
      <c r="D13" s="243" t="e">
        <f>IF(Project_Project="","", Project_Project)</f>
        <v>#NAME?</v>
      </c>
      <c r="E13" s="243"/>
      <c r="F13" s="249" t="s">
        <v>72</v>
      </c>
      <c r="G13" s="249"/>
      <c r="H13" s="243" t="e">
        <f>IF(Platform_Material="","",Platform_Material)</f>
        <v>#NAME?</v>
      </c>
      <c r="I13" s="243"/>
      <c r="J13" s="154"/>
    </row>
    <row r="14" spans="1:13" x14ac:dyDescent="0.35">
      <c r="A14" s="154"/>
      <c r="B14" s="249" t="s">
        <v>73</v>
      </c>
      <c r="C14" s="249"/>
      <c r="D14" s="243" t="e">
        <f>IF(Project_Customer="","",Project_Customer)</f>
        <v>#NAME?</v>
      </c>
      <c r="E14" s="243"/>
      <c r="F14" s="249" t="s">
        <v>1</v>
      </c>
      <c r="G14" s="249"/>
      <c r="H14" s="250" t="e">
        <f>IF(Report_Date="","",Report_Date)</f>
        <v>#NAME?</v>
      </c>
      <c r="I14" s="250"/>
      <c r="J14" s="154"/>
    </row>
    <row r="15" spans="1:13" x14ac:dyDescent="0.35">
      <c r="A15" s="154"/>
      <c r="B15" s="249"/>
      <c r="C15" s="249"/>
      <c r="D15" s="243"/>
      <c r="E15" s="243"/>
      <c r="F15" s="249" t="s">
        <v>74</v>
      </c>
      <c r="G15" s="249"/>
      <c r="H15" s="243" t="e">
        <f xml:space="preserve"> IF(Hardware_SerialNumber="","","Maxidyn " &amp; Hardware_SerialNumber)</f>
        <v>#NAME?</v>
      </c>
      <c r="I15" s="243"/>
      <c r="J15" s="154"/>
    </row>
    <row r="16" spans="1:13" x14ac:dyDescent="0.35">
      <c r="A16" s="154"/>
      <c r="B16" s="154"/>
      <c r="C16" s="154"/>
      <c r="D16" s="154"/>
      <c r="E16" s="154"/>
      <c r="F16" s="154"/>
      <c r="G16" s="154"/>
      <c r="H16" s="154"/>
      <c r="I16" s="154"/>
      <c r="J16" s="154"/>
    </row>
    <row r="17" spans="1:10" x14ac:dyDescent="0.35">
      <c r="A17" s="154"/>
      <c r="B17" s="157" t="s">
        <v>75</v>
      </c>
      <c r="C17" s="154"/>
      <c r="D17" s="154"/>
      <c r="E17" s="154"/>
      <c r="F17" s="154"/>
      <c r="G17" s="154"/>
      <c r="H17" s="154"/>
      <c r="I17" s="154"/>
      <c r="J17" s="154"/>
    </row>
    <row r="18" spans="1:10" x14ac:dyDescent="0.35">
      <c r="A18" s="154"/>
      <c r="B18" s="154"/>
      <c r="C18" s="154"/>
      <c r="D18" s="154"/>
      <c r="E18" s="154"/>
      <c r="F18" s="154"/>
      <c r="G18" s="154"/>
      <c r="H18" s="154"/>
      <c r="I18" s="154"/>
      <c r="J18" s="154"/>
    </row>
    <row r="19" spans="1:10" x14ac:dyDescent="0.35">
      <c r="A19" s="154"/>
      <c r="B19" s="154"/>
      <c r="C19" s="154"/>
      <c r="D19" s="154"/>
      <c r="E19" s="154"/>
      <c r="F19" s="154"/>
      <c r="G19" s="154"/>
      <c r="H19" s="154"/>
      <c r="I19" s="154"/>
      <c r="J19" s="154"/>
    </row>
    <row r="20" spans="1:10" x14ac:dyDescent="0.35">
      <c r="A20" s="154"/>
      <c r="B20" s="154"/>
      <c r="C20" s="154"/>
      <c r="D20" s="154"/>
      <c r="E20" s="154"/>
      <c r="F20" s="154"/>
      <c r="G20" s="154"/>
      <c r="H20" s="154"/>
      <c r="I20" s="154"/>
      <c r="J20" s="154"/>
    </row>
    <row r="21" spans="1:10" x14ac:dyDescent="0.35">
      <c r="A21" s="154"/>
      <c r="B21" s="154"/>
      <c r="C21" s="154"/>
      <c r="D21" s="154"/>
      <c r="E21" s="154"/>
      <c r="F21" s="154"/>
      <c r="G21" s="154"/>
      <c r="H21" s="154"/>
      <c r="I21" s="154"/>
      <c r="J21" s="154"/>
    </row>
    <row r="22" spans="1:10" x14ac:dyDescent="0.35">
      <c r="A22" s="154"/>
      <c r="B22" s="154"/>
      <c r="C22" s="154"/>
      <c r="D22" s="154"/>
      <c r="E22" s="154"/>
      <c r="F22" s="154"/>
      <c r="G22" s="154"/>
      <c r="H22" s="154"/>
      <c r="I22" s="154"/>
      <c r="J22" s="154"/>
    </row>
    <row r="23" spans="1:10" x14ac:dyDescent="0.35">
      <c r="A23" s="154"/>
      <c r="B23" s="154"/>
      <c r="C23" s="154"/>
      <c r="D23" s="154"/>
      <c r="E23" s="154"/>
      <c r="F23" s="154"/>
      <c r="G23" s="154"/>
      <c r="H23" s="154"/>
      <c r="I23" s="154"/>
      <c r="J23" s="154"/>
    </row>
    <row r="24" spans="1:10" x14ac:dyDescent="0.35">
      <c r="A24" s="154"/>
      <c r="B24" s="154"/>
      <c r="C24" s="154"/>
      <c r="D24" s="154"/>
      <c r="E24" s="154"/>
      <c r="F24" s="154"/>
      <c r="G24" s="154"/>
      <c r="H24" s="154"/>
      <c r="I24" s="154"/>
      <c r="J24" s="154"/>
    </row>
    <row r="25" spans="1:10" x14ac:dyDescent="0.35">
      <c r="A25" s="154"/>
      <c r="B25" s="154"/>
      <c r="C25" s="154"/>
      <c r="D25" s="154"/>
      <c r="E25" s="154"/>
      <c r="F25" s="154"/>
      <c r="G25" s="154"/>
      <c r="H25" s="154"/>
      <c r="I25" s="154"/>
      <c r="J25" s="154"/>
    </row>
    <row r="26" spans="1:10" x14ac:dyDescent="0.35">
      <c r="A26" s="154"/>
      <c r="B26" s="154"/>
      <c r="C26" s="154"/>
      <c r="D26" s="154"/>
      <c r="E26" s="154"/>
      <c r="F26" s="154"/>
      <c r="G26" s="154"/>
      <c r="H26" s="154"/>
      <c r="I26" s="154"/>
      <c r="J26" s="154"/>
    </row>
    <row r="27" spans="1:10" x14ac:dyDescent="0.35">
      <c r="A27" s="154"/>
      <c r="B27" s="154"/>
      <c r="C27" s="154"/>
      <c r="D27" s="154"/>
      <c r="E27" s="154"/>
      <c r="F27" s="154"/>
      <c r="G27" s="154"/>
      <c r="H27" s="154"/>
      <c r="I27" s="154"/>
      <c r="J27" s="154"/>
    </row>
    <row r="28" spans="1:10" x14ac:dyDescent="0.35">
      <c r="A28" s="154"/>
      <c r="B28" s="154"/>
      <c r="C28" s="154"/>
      <c r="D28" s="154"/>
      <c r="E28" s="154"/>
      <c r="F28" s="154"/>
      <c r="G28" s="154"/>
      <c r="H28" s="154"/>
      <c r="I28" s="154"/>
      <c r="J28" s="154"/>
    </row>
    <row r="29" spans="1:10" x14ac:dyDescent="0.35">
      <c r="A29" s="154"/>
      <c r="B29" s="154"/>
      <c r="C29" s="154"/>
      <c r="D29" s="154"/>
      <c r="E29" s="154"/>
      <c r="F29" s="154"/>
      <c r="G29" s="154"/>
      <c r="H29" s="154"/>
      <c r="I29" s="154"/>
      <c r="J29" s="154"/>
    </row>
    <row r="30" spans="1:10" x14ac:dyDescent="0.35">
      <c r="A30" s="154"/>
      <c r="B30" s="154"/>
      <c r="C30" s="154"/>
      <c r="D30" s="154"/>
      <c r="E30" s="154"/>
      <c r="F30" s="154"/>
      <c r="G30" s="154"/>
      <c r="H30" s="154"/>
      <c r="I30" s="154"/>
      <c r="J30" s="154"/>
    </row>
    <row r="31" spans="1:10" x14ac:dyDescent="0.35">
      <c r="A31" s="154"/>
      <c r="B31" s="154"/>
      <c r="C31" s="154"/>
      <c r="D31" s="154"/>
      <c r="E31" s="154"/>
      <c r="F31" s="154"/>
      <c r="G31" s="154"/>
      <c r="H31" s="154"/>
      <c r="I31" s="154"/>
      <c r="J31" s="154"/>
    </row>
    <row r="32" spans="1:10" x14ac:dyDescent="0.35">
      <c r="A32" s="154"/>
      <c r="B32" s="154"/>
      <c r="C32" s="154"/>
      <c r="D32" s="154"/>
      <c r="E32" s="154"/>
      <c r="F32" s="154"/>
      <c r="G32" s="154"/>
      <c r="H32" s="154"/>
      <c r="I32" s="154"/>
      <c r="J32" s="154"/>
    </row>
    <row r="33" spans="1:10" x14ac:dyDescent="0.35">
      <c r="A33" s="154"/>
      <c r="B33" s="154"/>
      <c r="C33" s="154"/>
      <c r="D33" s="154"/>
      <c r="E33" s="154"/>
      <c r="F33" s="154"/>
      <c r="G33" s="154"/>
      <c r="H33" s="154"/>
      <c r="I33" s="154"/>
      <c r="J33" s="154"/>
    </row>
    <row r="34" spans="1:10" x14ac:dyDescent="0.35">
      <c r="A34" s="154"/>
      <c r="B34" s="154"/>
      <c r="C34" s="154"/>
      <c r="D34" s="154"/>
      <c r="E34" s="154"/>
      <c r="F34" s="154"/>
      <c r="G34" s="154"/>
      <c r="H34" s="154"/>
      <c r="I34" s="154"/>
      <c r="J34" s="154"/>
    </row>
    <row r="35" spans="1:10" x14ac:dyDescent="0.35">
      <c r="A35" s="154"/>
      <c r="B35" s="154"/>
      <c r="C35" s="154"/>
      <c r="D35" s="154"/>
      <c r="E35" s="154"/>
      <c r="F35" s="154"/>
      <c r="G35" s="154"/>
      <c r="H35" s="154"/>
      <c r="I35" s="154"/>
      <c r="J35" s="154"/>
    </row>
    <row r="36" spans="1:10" x14ac:dyDescent="0.35">
      <c r="A36" s="154"/>
      <c r="B36" s="154"/>
      <c r="C36" s="154"/>
      <c r="D36" s="154"/>
      <c r="E36" s="154"/>
      <c r="F36" s="154"/>
      <c r="G36" s="154"/>
      <c r="H36" s="154"/>
      <c r="I36" s="154"/>
      <c r="J36" s="154"/>
    </row>
    <row r="37" spans="1:10" x14ac:dyDescent="0.35">
      <c r="A37" s="154"/>
      <c r="B37" s="154"/>
      <c r="C37" s="154"/>
      <c r="D37" s="154"/>
      <c r="E37" s="154"/>
      <c r="F37" s="154"/>
      <c r="G37" s="154"/>
      <c r="H37" s="154"/>
      <c r="I37" s="154"/>
      <c r="J37" s="154"/>
    </row>
    <row r="38" spans="1:10" x14ac:dyDescent="0.35">
      <c r="A38" s="154"/>
      <c r="B38" s="157" t="s">
        <v>76</v>
      </c>
      <c r="C38" s="154"/>
      <c r="D38" s="154"/>
      <c r="E38" s="154"/>
      <c r="F38" s="154"/>
      <c r="G38" s="154"/>
      <c r="H38" s="154"/>
      <c r="I38" s="154"/>
      <c r="J38" s="154"/>
    </row>
    <row r="39" spans="1:10" x14ac:dyDescent="0.35">
      <c r="A39" s="154"/>
      <c r="B39" s="242" t="s">
        <v>77</v>
      </c>
      <c r="C39" s="242"/>
      <c r="D39" s="243" t="e">
        <f>IF(Platform_Layer="","",Platform_Layer)</f>
        <v>#NAME?</v>
      </c>
      <c r="E39" s="243"/>
      <c r="F39" s="242" t="s">
        <v>61</v>
      </c>
      <c r="G39" s="242"/>
      <c r="H39" s="248" t="e">
        <f>IF(AVERAGE(Pi_Modulus)&gt;Unit_Modulus_Max,"&gt;"&amp;Unit_Modulus_Max,IF(AVERAGE(Pi_Modulus)&lt;Unit_Modulus_Min,"&lt;"&amp;"Unit_Modulus_Max",AVERAGE(Pi_Modulus)))</f>
        <v>#NAME?</v>
      </c>
      <c r="I39" s="248"/>
      <c r="J39" s="154"/>
    </row>
    <row r="40" spans="1:10" x14ac:dyDescent="0.35">
      <c r="A40" s="154"/>
      <c r="B40" s="242" t="s">
        <v>78</v>
      </c>
      <c r="C40" s="242"/>
      <c r="D40" s="243" t="e">
        <f>IF(Thresholds_Modulus_Name="","",Thresholds_Modulus_Name)</f>
        <v>#NAME?</v>
      </c>
      <c r="E40" s="243"/>
      <c r="F40" s="242" t="s">
        <v>2</v>
      </c>
      <c r="G40" s="242"/>
      <c r="H40" s="243" t="e">
        <f>MAX(Pi_Number)</f>
        <v>#NAME?</v>
      </c>
      <c r="I40" s="243"/>
      <c r="J40" s="154"/>
    </row>
    <row r="41" spans="1:10" x14ac:dyDescent="0.35">
      <c r="A41" s="154"/>
      <c r="B41" s="242" t="s">
        <v>79</v>
      </c>
      <c r="C41" s="242"/>
      <c r="D41" s="243" t="e">
        <f>IF(OR(_xlfn.SINGLE(Thresholds_Modulus_Value)="",_xlfn.SINGLE(Thresholds_Modulus_Value)=0),"N.C.",_xlfn.SINGLE(Thresholds_Modulus_Value))</f>
        <v>#NAME?</v>
      </c>
      <c r="E41" s="243"/>
      <c r="F41" s="242" t="s">
        <v>80</v>
      </c>
      <c r="G41" s="242"/>
      <c r="H41" s="243" t="e" cm="1">
        <f t="array" ref="H41">COUNTIF(Pi_Modulus, "&gt;" &amp;_xlfn.SINGLE( Thresholds_Modulus_Value))</f>
        <v>#NAME?</v>
      </c>
      <c r="I41" s="243"/>
      <c r="J41" s="154"/>
    </row>
    <row r="42" spans="1:10" x14ac:dyDescent="0.35">
      <c r="A42" s="154"/>
      <c r="B42" s="242"/>
      <c r="C42" s="242"/>
      <c r="D42" s="243"/>
      <c r="E42" s="243"/>
      <c r="F42" s="242" t="s">
        <v>81</v>
      </c>
      <c r="G42" s="242"/>
      <c r="H42" s="244" t="e">
        <f>H41/H40</f>
        <v>#NAME?</v>
      </c>
      <c r="I42" s="244"/>
      <c r="J42" s="154"/>
    </row>
    <row r="43" spans="1:10" x14ac:dyDescent="0.35">
      <c r="A43" s="154"/>
      <c r="B43" s="154"/>
      <c r="C43" s="154"/>
      <c r="D43" s="154"/>
      <c r="E43" s="154"/>
      <c r="F43" s="154"/>
      <c r="G43" s="154"/>
      <c r="H43" s="154"/>
      <c r="I43" s="154"/>
      <c r="J43" s="154"/>
    </row>
    <row r="44" spans="1:10" x14ac:dyDescent="0.35">
      <c r="A44" s="154"/>
      <c r="B44" s="154"/>
      <c r="C44" s="154"/>
      <c r="D44" s="154"/>
      <c r="E44" s="154"/>
      <c r="F44" s="154"/>
      <c r="G44" s="154"/>
      <c r="H44" s="154"/>
      <c r="I44" s="154"/>
      <c r="J44" s="154"/>
    </row>
    <row r="45" spans="1:10" ht="15.5" x14ac:dyDescent="0.35">
      <c r="A45" s="154"/>
      <c r="B45" s="157" t="s">
        <v>82</v>
      </c>
      <c r="C45" s="154"/>
      <c r="D45" s="154"/>
      <c r="E45" s="154"/>
      <c r="F45" s="158" t="s">
        <v>83</v>
      </c>
      <c r="G45" s="154"/>
      <c r="H45" s="154"/>
      <c r="I45" s="154"/>
      <c r="J45" s="154"/>
    </row>
    <row r="46" spans="1:10" x14ac:dyDescent="0.35">
      <c r="A46" s="154"/>
      <c r="B46" s="245" t="e">
        <f>IF(Report_Comment="","",Report_Comment)</f>
        <v>#NAME?</v>
      </c>
      <c r="C46" s="245"/>
      <c r="D46" s="245"/>
      <c r="E46" s="154"/>
      <c r="F46" s="246" t="s">
        <v>84</v>
      </c>
      <c r="G46" s="246"/>
      <c r="H46" s="246" t="s">
        <v>85</v>
      </c>
      <c r="I46" s="246"/>
      <c r="J46" s="154"/>
    </row>
    <row r="47" spans="1:10" x14ac:dyDescent="0.35">
      <c r="A47" s="154"/>
      <c r="B47" s="245"/>
      <c r="C47" s="245"/>
      <c r="D47" s="245"/>
      <c r="E47" s="154"/>
      <c r="F47" s="247" t="e">
        <f>IF(Report_Operator="","",Report_Operator)</f>
        <v>#NAME?</v>
      </c>
      <c r="G47" s="247"/>
      <c r="H47" s="246"/>
      <c r="I47" s="246"/>
      <c r="J47" s="154"/>
    </row>
    <row r="48" spans="1:10" x14ac:dyDescent="0.35">
      <c r="A48" s="154"/>
      <c r="B48" s="245"/>
      <c r="C48" s="245"/>
      <c r="D48" s="245"/>
      <c r="E48" s="154"/>
      <c r="F48" s="247"/>
      <c r="G48" s="247"/>
      <c r="H48" s="246"/>
      <c r="I48" s="246"/>
      <c r="J48" s="154"/>
    </row>
    <row r="49" spans="1:10" x14ac:dyDescent="0.35">
      <c r="A49" s="154"/>
      <c r="B49" s="154"/>
      <c r="C49" s="154"/>
      <c r="D49" s="154"/>
      <c r="E49" s="154"/>
      <c r="F49" s="154"/>
      <c r="G49" s="154"/>
      <c r="H49" s="154"/>
      <c r="I49" s="154"/>
      <c r="J49" s="154"/>
    </row>
    <row r="50" spans="1:10" x14ac:dyDescent="0.35">
      <c r="A50" s="154"/>
      <c r="B50" s="154"/>
      <c r="C50" s="154"/>
      <c r="D50" s="154"/>
      <c r="E50" s="154"/>
      <c r="F50" s="154"/>
      <c r="G50" s="154"/>
      <c r="H50" s="154"/>
      <c r="I50" s="154"/>
      <c r="J50" s="154"/>
    </row>
    <row r="51" spans="1:10" x14ac:dyDescent="0.35">
      <c r="A51" s="154"/>
      <c r="B51" s="159" t="s">
        <v>21</v>
      </c>
      <c r="C51" s="154"/>
      <c r="D51" s="154"/>
      <c r="E51" s="154"/>
      <c r="F51" s="154"/>
      <c r="G51" s="154"/>
      <c r="H51" s="241" t="s">
        <v>9</v>
      </c>
      <c r="I51" s="241"/>
      <c r="J51" s="154"/>
    </row>
    <row r="52" spans="1:10" x14ac:dyDescent="0.35">
      <c r="A52" s="154"/>
      <c r="B52" s="160" t="s">
        <v>114</v>
      </c>
      <c r="C52" s="154"/>
      <c r="D52" s="154"/>
      <c r="E52" s="154"/>
      <c r="F52" s="154"/>
      <c r="G52" s="154"/>
      <c r="H52" s="154"/>
      <c r="I52" s="154"/>
      <c r="J52" s="154"/>
    </row>
    <row r="53" spans="1:10" x14ac:dyDescent="0.35">
      <c r="A53" s="154"/>
      <c r="B53" s="160"/>
      <c r="C53" s="154"/>
      <c r="D53" s="154"/>
      <c r="E53" s="154"/>
      <c r="F53" s="154"/>
      <c r="G53" s="154"/>
      <c r="H53" s="154"/>
      <c r="I53" s="154"/>
      <c r="J53" s="154"/>
    </row>
  </sheetData>
  <mergeCells count="52">
    <mergeCell ref="B7:I7"/>
    <mergeCell ref="D1:I1"/>
    <mergeCell ref="D2:I2"/>
    <mergeCell ref="H3:I3"/>
    <mergeCell ref="H4:I4"/>
    <mergeCell ref="B6:I6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39:C39"/>
    <mergeCell ref="D39:E39"/>
    <mergeCell ref="F39:G39"/>
    <mergeCell ref="H39:I39"/>
    <mergeCell ref="B40:C40"/>
    <mergeCell ref="D40:E40"/>
    <mergeCell ref="F40:G40"/>
    <mergeCell ref="H40:I40"/>
    <mergeCell ref="H51:I51"/>
    <mergeCell ref="B41:C41"/>
    <mergeCell ref="D41:E41"/>
    <mergeCell ref="F41:G41"/>
    <mergeCell ref="H41:I41"/>
    <mergeCell ref="B42:C42"/>
    <mergeCell ref="D42:E42"/>
    <mergeCell ref="F42:G42"/>
    <mergeCell ref="H42:I42"/>
    <mergeCell ref="B46:D48"/>
    <mergeCell ref="F46:G46"/>
    <mergeCell ref="H46:I46"/>
    <mergeCell ref="F47:G48"/>
    <mergeCell ref="H47:I48"/>
  </mergeCells>
  <pageMargins left="0" right="0" top="0.19685039370078741" bottom="0.19685039370078741" header="0.31496062992125984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5C8C-AB69-4988-B5A2-7EB444629F6E}">
  <sheetPr codeName="Feuil12"/>
  <dimension ref="A1:P37"/>
  <sheetViews>
    <sheetView view="pageLayout" zoomScale="70" zoomScaleNormal="70" zoomScaleSheetLayoutView="85" zoomScalePageLayoutView="70" workbookViewId="0">
      <selection activeCell="D1" sqref="D1:I1"/>
    </sheetView>
  </sheetViews>
  <sheetFormatPr baseColWidth="10" defaultColWidth="11.453125" defaultRowHeight="14" x14ac:dyDescent="0.3"/>
  <cols>
    <col min="1" max="1" width="2.453125" style="25" customWidth="1"/>
    <col min="2" max="2" width="7.1796875" style="25" customWidth="1"/>
    <col min="3" max="5" width="12.7265625" style="25" customWidth="1"/>
    <col min="6" max="6" width="7.1796875" style="25" customWidth="1"/>
    <col min="7" max="7" width="14.54296875" style="25" customWidth="1"/>
    <col min="8" max="9" width="12.7265625" style="25" customWidth="1"/>
    <col min="10" max="10" width="2.453125" style="25" customWidth="1"/>
    <col min="11" max="16384" width="11.453125" style="25"/>
  </cols>
  <sheetData>
    <row r="1" spans="1:16" ht="5.25" customHeight="1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6" ht="15" customHeight="1" x14ac:dyDescent="0.3">
      <c r="A2" s="2"/>
      <c r="B2" s="162"/>
      <c r="C2" s="163"/>
      <c r="D2" s="324" t="s">
        <v>117</v>
      </c>
      <c r="E2" s="324"/>
      <c r="F2" s="324"/>
      <c r="G2" s="324"/>
      <c r="H2" s="163"/>
      <c r="I2" s="164"/>
      <c r="J2" s="2"/>
    </row>
    <row r="3" spans="1:16" ht="15" customHeight="1" x14ac:dyDescent="0.3">
      <c r="A3" s="2"/>
      <c r="B3" s="165"/>
      <c r="C3" s="2"/>
      <c r="D3" s="325" t="s">
        <v>118</v>
      </c>
      <c r="E3" s="325"/>
      <c r="F3" s="325"/>
      <c r="G3" s="325"/>
      <c r="H3" s="2"/>
      <c r="I3" s="166"/>
      <c r="J3" s="2"/>
    </row>
    <row r="4" spans="1:16" ht="15" customHeight="1" x14ac:dyDescent="0.3">
      <c r="A4" s="2"/>
      <c r="B4" s="165"/>
      <c r="C4" s="2"/>
      <c r="D4" s="325" t="s">
        <v>119</v>
      </c>
      <c r="E4" s="325"/>
      <c r="F4" s="325"/>
      <c r="G4" s="325"/>
      <c r="H4" s="2"/>
      <c r="I4" s="166"/>
      <c r="J4" s="2"/>
    </row>
    <row r="5" spans="1:16" ht="15" customHeight="1" x14ac:dyDescent="0.3">
      <c r="A5" s="2"/>
      <c r="B5" s="165"/>
      <c r="C5" s="2"/>
      <c r="D5" s="325" t="s">
        <v>120</v>
      </c>
      <c r="E5" s="325"/>
      <c r="F5" s="325"/>
      <c r="G5" s="325"/>
      <c r="H5" s="2"/>
      <c r="I5" s="166"/>
      <c r="J5" s="2"/>
    </row>
    <row r="6" spans="1:16" ht="7.5" customHeight="1" thickBot="1" x14ac:dyDescent="0.35">
      <c r="A6" s="2"/>
      <c r="B6" s="165"/>
      <c r="C6" s="2"/>
      <c r="D6" s="2"/>
      <c r="E6" s="2"/>
      <c r="F6" s="2"/>
      <c r="G6" s="2"/>
      <c r="H6" s="2"/>
      <c r="I6" s="166"/>
      <c r="J6" s="2"/>
    </row>
    <row r="7" spans="1:16" ht="52" customHeight="1" x14ac:dyDescent="0.3">
      <c r="A7" s="2"/>
      <c r="B7" s="326" t="s">
        <v>86</v>
      </c>
      <c r="C7" s="327"/>
      <c r="D7" s="327"/>
      <c r="E7" s="327"/>
      <c r="F7" s="327"/>
      <c r="G7" s="327"/>
      <c r="H7" s="327"/>
      <c r="I7" s="328"/>
      <c r="J7" s="2"/>
    </row>
    <row r="8" spans="1:16" ht="29.5" customHeight="1" x14ac:dyDescent="0.3">
      <c r="A8" s="2"/>
      <c r="B8" s="321" t="s">
        <v>87</v>
      </c>
      <c r="C8" s="322"/>
      <c r="D8" s="322"/>
      <c r="E8" s="322"/>
      <c r="F8" s="322"/>
      <c r="G8" s="322"/>
      <c r="H8" s="322"/>
      <c r="I8" s="323"/>
      <c r="J8" s="2"/>
    </row>
    <row r="9" spans="1:16" ht="16" customHeight="1" thickBot="1" x14ac:dyDescent="0.35">
      <c r="A9" s="2"/>
      <c r="B9" s="306" t="s">
        <v>88</v>
      </c>
      <c r="C9" s="307"/>
      <c r="D9" s="307"/>
      <c r="E9" s="307"/>
      <c r="F9" s="307"/>
      <c r="G9" s="307"/>
      <c r="H9" s="307"/>
      <c r="I9" s="308"/>
      <c r="J9" s="2"/>
    </row>
    <row r="10" spans="1:16" ht="30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M10" s="167"/>
    </row>
    <row r="11" spans="1:16" ht="14.25" customHeight="1" thickBot="1" x14ac:dyDescent="0.35">
      <c r="A11" s="2"/>
      <c r="B11" s="2"/>
      <c r="C11" s="257" t="s">
        <v>89</v>
      </c>
      <c r="D11" s="257"/>
      <c r="E11" s="257"/>
      <c r="F11" s="2"/>
      <c r="G11" s="2"/>
      <c r="H11" s="2"/>
      <c r="I11" s="2"/>
      <c r="J11" s="2"/>
      <c r="M11" s="167"/>
    </row>
    <row r="12" spans="1:16" ht="14.25" customHeight="1" x14ac:dyDescent="0.3">
      <c r="A12" s="2"/>
      <c r="B12" s="162"/>
      <c r="C12" s="257"/>
      <c r="D12" s="257"/>
      <c r="E12" s="257"/>
      <c r="F12" s="168"/>
      <c r="G12" s="169"/>
      <c r="H12" s="163"/>
      <c r="I12" s="164"/>
      <c r="J12" s="2"/>
      <c r="M12" s="167"/>
    </row>
    <row r="13" spans="1:16" ht="25" customHeight="1" x14ac:dyDescent="0.3">
      <c r="A13" s="2"/>
      <c r="B13" s="309" t="s">
        <v>90</v>
      </c>
      <c r="C13" s="310"/>
      <c r="D13" s="311" t="e">
        <f>IF(Project_Project="","", Project_Project)</f>
        <v>#NAME?</v>
      </c>
      <c r="E13" s="312"/>
      <c r="F13" s="281" t="s">
        <v>91</v>
      </c>
      <c r="G13" s="282"/>
      <c r="H13" s="279" t="e">
        <f>IF(Project_Name="","",Project_Name)</f>
        <v>#NAME?</v>
      </c>
      <c r="I13" s="305"/>
      <c r="J13" s="2"/>
      <c r="M13" s="167"/>
    </row>
    <row r="14" spans="1:16" ht="25" customHeight="1" x14ac:dyDescent="0.3">
      <c r="A14" s="2"/>
      <c r="B14" s="313" t="s">
        <v>92</v>
      </c>
      <c r="C14" s="314"/>
      <c r="D14" s="315" t="e">
        <f>IF(Report_Date="","",Report_Date)</f>
        <v>#NAME?</v>
      </c>
      <c r="E14" s="316"/>
      <c r="F14" s="289" t="s">
        <v>93</v>
      </c>
      <c r="G14" s="290"/>
      <c r="H14" s="287" t="e">
        <f>IF(Project_Customer="","",Project_Customer)</f>
        <v>#NAME?</v>
      </c>
      <c r="I14" s="304"/>
      <c r="J14" s="2"/>
      <c r="M14" s="167"/>
    </row>
    <row r="15" spans="1:16" ht="25" customHeight="1" thickBot="1" x14ac:dyDescent="0.35">
      <c r="A15" s="2"/>
      <c r="B15" s="317" t="s">
        <v>94</v>
      </c>
      <c r="C15" s="318"/>
      <c r="D15" s="319" t="e">
        <f xml:space="preserve"> IF(Hardware_SerialNumber="","","Maxidyn " &amp; Hardware_SerialNumber)</f>
        <v>#NAME?</v>
      </c>
      <c r="E15" s="320"/>
      <c r="F15" s="297" t="s">
        <v>95</v>
      </c>
      <c r="G15" s="298"/>
      <c r="H15" s="301" t="e">
        <f>IF(Project_Town="","",Project_Town)</f>
        <v>#NAME?</v>
      </c>
      <c r="I15" s="303"/>
      <c r="J15" s="2"/>
      <c r="M15" s="167"/>
    </row>
    <row r="16" spans="1:16" ht="30.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N16" s="170"/>
      <c r="O16" s="171"/>
      <c r="P16" s="172"/>
    </row>
    <row r="17" spans="1:16" ht="15" customHeight="1" thickBot="1" x14ac:dyDescent="0.35">
      <c r="A17" s="2"/>
      <c r="B17" s="2"/>
      <c r="C17" s="257" t="s">
        <v>96</v>
      </c>
      <c r="D17" s="257"/>
      <c r="E17" s="257"/>
      <c r="F17" s="2"/>
      <c r="G17" s="2"/>
      <c r="H17" s="2"/>
      <c r="I17" s="2"/>
      <c r="J17" s="2"/>
      <c r="N17" s="170"/>
      <c r="O17" s="171"/>
      <c r="P17" s="172"/>
    </row>
    <row r="18" spans="1:16" ht="14.5" customHeight="1" x14ac:dyDescent="0.3">
      <c r="A18" s="2"/>
      <c r="B18" s="162"/>
      <c r="C18" s="257"/>
      <c r="D18" s="257"/>
      <c r="E18" s="257"/>
      <c r="F18" s="168"/>
      <c r="G18" s="169"/>
      <c r="H18" s="163"/>
      <c r="I18" s="164"/>
      <c r="J18" s="2"/>
      <c r="N18" s="170"/>
      <c r="O18" s="171"/>
      <c r="P18" s="172"/>
    </row>
    <row r="19" spans="1:16" ht="25.5" customHeight="1" x14ac:dyDescent="0.3">
      <c r="A19" s="2"/>
      <c r="B19" s="277" t="s">
        <v>97</v>
      </c>
      <c r="C19" s="278"/>
      <c r="D19" s="279" t="e">
        <f>IF(Platform_Type="","",Platform_Type)</f>
        <v>#NAME?</v>
      </c>
      <c r="E19" s="280"/>
      <c r="F19" s="281" t="s">
        <v>98</v>
      </c>
      <c r="G19" s="282"/>
      <c r="H19" s="279" t="e">
        <f>IF(Platform_Support="","",Platform_Support)</f>
        <v>#NAME?</v>
      </c>
      <c r="I19" s="305"/>
      <c r="J19" s="2"/>
    </row>
    <row r="20" spans="1:16" ht="25.5" customHeight="1" x14ac:dyDescent="0.3">
      <c r="A20" s="2"/>
      <c r="B20" s="285" t="s">
        <v>99</v>
      </c>
      <c r="C20" s="286"/>
      <c r="D20" s="287" t="e">
        <f>IF(Platform_Material="","",Platform_Material)</f>
        <v>#NAME?</v>
      </c>
      <c r="E20" s="288"/>
      <c r="F20" s="289" t="s">
        <v>100</v>
      </c>
      <c r="G20" s="290"/>
      <c r="H20" s="287" t="e">
        <f>IF(Report_Weather="","",Report_Weather)</f>
        <v>#NAME?</v>
      </c>
      <c r="I20" s="304"/>
      <c r="J20" s="2"/>
    </row>
    <row r="21" spans="1:16" ht="25.5" customHeight="1" thickBot="1" x14ac:dyDescent="0.35">
      <c r="A21" s="2"/>
      <c r="B21" s="293" t="s">
        <v>101</v>
      </c>
      <c r="C21" s="294"/>
      <c r="D21" s="301" t="e">
        <f>IF(Platform_Layer="","",Platform_Layer)</f>
        <v>#NAME?</v>
      </c>
      <c r="E21" s="302"/>
      <c r="F21" s="297"/>
      <c r="G21" s="298"/>
      <c r="H21" s="301"/>
      <c r="I21" s="303"/>
      <c r="J21" s="2"/>
    </row>
    <row r="22" spans="1:16" ht="30.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6" ht="15.65" customHeight="1" thickBot="1" x14ac:dyDescent="0.35">
      <c r="A23" s="2"/>
      <c r="B23" s="2"/>
      <c r="C23" s="257" t="s">
        <v>102</v>
      </c>
      <c r="D23" s="257"/>
      <c r="E23" s="257"/>
      <c r="F23" s="2"/>
      <c r="G23" s="2"/>
      <c r="H23" s="2"/>
      <c r="I23" s="2"/>
      <c r="J23" s="2"/>
    </row>
    <row r="24" spans="1:16" ht="15.65" customHeight="1" x14ac:dyDescent="0.3">
      <c r="A24" s="2"/>
      <c r="B24" s="162"/>
      <c r="C24" s="257"/>
      <c r="D24" s="257"/>
      <c r="E24" s="257"/>
      <c r="F24" s="168"/>
      <c r="G24" s="169"/>
      <c r="H24" s="163"/>
      <c r="I24" s="164"/>
      <c r="J24" s="2"/>
    </row>
    <row r="25" spans="1:16" ht="25" customHeight="1" x14ac:dyDescent="0.3">
      <c r="A25" s="2"/>
      <c r="B25" s="277" t="s">
        <v>103</v>
      </c>
      <c r="C25" s="278"/>
      <c r="D25" s="279" t="e">
        <f>IF(OR(_xlfn.SINGLE(Thresholds_Modulus_Value)="",_xlfn.SINGLE(Thresholds_Modulus_Value)=0),"N.C.",_xlfn.SINGLE(Thresholds_Modulus_Value))</f>
        <v>#NAME?</v>
      </c>
      <c r="E25" s="280"/>
      <c r="F25" s="281" t="s">
        <v>104</v>
      </c>
      <c r="G25" s="282"/>
      <c r="H25" s="283" t="e">
        <f>IF(AVERAGE(Pi_Modulus)&gt;Unit_Modulus_Max,"&gt;"&amp;Unit_Modulus_Max,IF(AVERAGE(Pi_Modulus)&lt;Unit_Modulus_Min,"&lt;"&amp;"Unit_Modulus_Max",AVERAGE(Pi_Modulus)))</f>
        <v>#NAME?</v>
      </c>
      <c r="I25" s="284" t="e">
        <f>IF(AVERAGE(Pi_Modulus)&gt;Unit_Modulus_Max,"&gt;"&amp;Unit_Modulus_Max,IF(AVERAGE(Pi_Modulus)&lt;Unit_Modulus_Min,"&lt;"&amp;"Unit_Modulus_Max",AVERAGE(Pi_Modulus)))</f>
        <v>#NAME?</v>
      </c>
      <c r="J25" s="2"/>
    </row>
    <row r="26" spans="1:16" ht="25" customHeight="1" x14ac:dyDescent="0.3">
      <c r="A26" s="2"/>
      <c r="B26" s="285" t="s">
        <v>105</v>
      </c>
      <c r="C26" s="286"/>
      <c r="D26" s="287" t="e">
        <f>MAX((Pi_Number))</f>
        <v>#NAME?</v>
      </c>
      <c r="E26" s="288"/>
      <c r="F26" s="289" t="s">
        <v>106</v>
      </c>
      <c r="G26" s="290"/>
      <c r="H26" s="291" t="e">
        <f>IF(MIN(Pi_Modulus)&gt;Unit_Modulus_Max,"&gt;"&amp;Unit_Modulus_Max,IF(MIN(Pi_Modulus)&lt;Unit_Modulus_Min,"&lt;"&amp;"Unit_Modulus_Max",MIN(Pi_Modulus)))</f>
        <v>#NAME?</v>
      </c>
      <c r="I26" s="292" t="e">
        <f>IF(MIN(Pi_Modulus)&gt;Unit_Modulus_Max,"&gt;"&amp;Unit_Modulus_Max,IF(MIN(Pi_Modulus)&lt;Unit_Modulus_Min,"&lt;"&amp;"Unit_Modulus_Max",MIN(Pi_Modulus)))</f>
        <v>#NAME?</v>
      </c>
      <c r="J26" s="2"/>
    </row>
    <row r="27" spans="1:16" ht="25" customHeight="1" thickBot="1" x14ac:dyDescent="0.35">
      <c r="A27" s="2"/>
      <c r="B27" s="293"/>
      <c r="C27" s="294"/>
      <c r="D27" s="295"/>
      <c r="E27" s="296"/>
      <c r="F27" s="297" t="s">
        <v>107</v>
      </c>
      <c r="G27" s="298"/>
      <c r="H27" s="299" t="e">
        <f>IF(MAX(Pi_Modulus)&gt;Unit_Modulus_Max,"&gt;"&amp;Unit_Modulus_Max,IF(MAX(Pi_Modulus)&lt;Unit_Modulus_Min,"&lt;"&amp;"Unit_Modulus_Max",MAX(Pi_Modulus)))</f>
        <v>#NAME?</v>
      </c>
      <c r="I27" s="300" t="e">
        <f>IF(MAX(Pi_Modulus)&gt;Unit_Modulus_Max,"&gt;"&amp;Unit_Modulus_Max,IF(MAX(Pi_Modulus)&lt;Unit_Modulus_Min,"&lt;"&amp;"Unit_Modulus_Max",MAX(Pi_Modulus)))</f>
        <v>#NAME?</v>
      </c>
      <c r="J27" s="2"/>
    </row>
    <row r="28" spans="1:16" ht="30.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6" ht="14.5" thickBot="1" x14ac:dyDescent="0.35">
      <c r="A29" s="2"/>
      <c r="B29" s="2"/>
      <c r="C29" s="257" t="s">
        <v>108</v>
      </c>
      <c r="D29" s="257"/>
      <c r="E29" s="257"/>
      <c r="F29" s="2"/>
      <c r="G29" s="2"/>
      <c r="H29" s="2"/>
      <c r="I29" s="2"/>
      <c r="J29" s="2"/>
    </row>
    <row r="30" spans="1:16" x14ac:dyDescent="0.3">
      <c r="A30" s="2"/>
      <c r="B30" s="162"/>
      <c r="C30" s="257"/>
      <c r="D30" s="257"/>
      <c r="E30" s="257"/>
      <c r="F30" s="163"/>
      <c r="G30" s="163"/>
      <c r="H30" s="163"/>
      <c r="I30" s="164"/>
      <c r="J30" s="2"/>
    </row>
    <row r="31" spans="1:16" ht="21" customHeight="1" x14ac:dyDescent="0.3">
      <c r="A31" s="2"/>
      <c r="B31" s="272" t="s">
        <v>62</v>
      </c>
      <c r="C31" s="273"/>
      <c r="D31" s="273"/>
      <c r="E31" s="273"/>
      <c r="F31" s="274" t="s">
        <v>109</v>
      </c>
      <c r="G31" s="274"/>
      <c r="H31" s="275" t="s">
        <v>110</v>
      </c>
      <c r="I31" s="276"/>
      <c r="J31" s="2"/>
    </row>
    <row r="32" spans="1:16" ht="35.5" customHeight="1" x14ac:dyDescent="0.3">
      <c r="A32" s="2"/>
      <c r="B32" s="258" t="e">
        <f>IF(Report_Comment="","",Report_Comment)</f>
        <v>#NAME?</v>
      </c>
      <c r="C32" s="259"/>
      <c r="D32" s="259"/>
      <c r="E32" s="260"/>
      <c r="F32" s="264" t="e">
        <f>IF(Report_Operator="","",Report_Operator)</f>
        <v>#NAME?</v>
      </c>
      <c r="G32" s="265"/>
      <c r="H32" s="266" t="e">
        <f>IF(Project_Comment="","",Project_Comment)</f>
        <v>#NAME?</v>
      </c>
      <c r="I32" s="267"/>
      <c r="J32" s="2"/>
    </row>
    <row r="33" spans="1:10" ht="35.5" customHeight="1" thickBot="1" x14ac:dyDescent="0.35">
      <c r="A33" s="2"/>
      <c r="B33" s="261"/>
      <c r="C33" s="262"/>
      <c r="D33" s="262"/>
      <c r="E33" s="263"/>
      <c r="F33" s="268"/>
      <c r="G33" s="269"/>
      <c r="H33" s="270"/>
      <c r="I33" s="271"/>
      <c r="J33" s="2"/>
    </row>
    <row r="34" spans="1:10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">
      <c r="A37" s="8"/>
      <c r="B37" s="8"/>
      <c r="C37" s="8"/>
      <c r="D37" s="8"/>
      <c r="E37" s="8"/>
      <c r="F37" s="8"/>
      <c r="G37" s="8"/>
      <c r="H37" s="8"/>
      <c r="I37" s="8"/>
      <c r="J37" s="9" t="s">
        <v>9</v>
      </c>
    </row>
  </sheetData>
  <mergeCells count="55">
    <mergeCell ref="B8:I8"/>
    <mergeCell ref="D2:G2"/>
    <mergeCell ref="D3:G3"/>
    <mergeCell ref="D4:G4"/>
    <mergeCell ref="D5:G5"/>
    <mergeCell ref="B7:I7"/>
    <mergeCell ref="B14:C14"/>
    <mergeCell ref="D14:E14"/>
    <mergeCell ref="F14:G14"/>
    <mergeCell ref="H14:I14"/>
    <mergeCell ref="B15:C15"/>
    <mergeCell ref="D15:E15"/>
    <mergeCell ref="F15:G15"/>
    <mergeCell ref="H15:I15"/>
    <mergeCell ref="B9:I9"/>
    <mergeCell ref="C11:E12"/>
    <mergeCell ref="B13:C13"/>
    <mergeCell ref="D13:E13"/>
    <mergeCell ref="F13:G13"/>
    <mergeCell ref="H13:I13"/>
    <mergeCell ref="B21:C21"/>
    <mergeCell ref="D21:E21"/>
    <mergeCell ref="F21:G21"/>
    <mergeCell ref="H21:I21"/>
    <mergeCell ref="C17:E18"/>
    <mergeCell ref="B20:C20"/>
    <mergeCell ref="D20:E20"/>
    <mergeCell ref="F20:G20"/>
    <mergeCell ref="H20:I20"/>
    <mergeCell ref="B19:C19"/>
    <mergeCell ref="D19:E19"/>
    <mergeCell ref="F19:G19"/>
    <mergeCell ref="H19:I19"/>
    <mergeCell ref="B26:C26"/>
    <mergeCell ref="D26:E26"/>
    <mergeCell ref="F26:G26"/>
    <mergeCell ref="H26:I26"/>
    <mergeCell ref="B27:C27"/>
    <mergeCell ref="D27:E27"/>
    <mergeCell ref="F27:G27"/>
    <mergeCell ref="H27:I27"/>
    <mergeCell ref="C23:E24"/>
    <mergeCell ref="B25:C25"/>
    <mergeCell ref="D25:E25"/>
    <mergeCell ref="F25:G25"/>
    <mergeCell ref="H25:I25"/>
    <mergeCell ref="C29:E30"/>
    <mergeCell ref="B32:E33"/>
    <mergeCell ref="F32:G32"/>
    <mergeCell ref="H32:I32"/>
    <mergeCell ref="F33:G33"/>
    <mergeCell ref="H33:I33"/>
    <mergeCell ref="B31:E31"/>
    <mergeCell ref="F31:G31"/>
    <mergeCell ref="H31:I31"/>
  </mergeCells>
  <pageMargins left="0.23622047244094491" right="0.23622047244094491" top="0.23622047244094491" bottom="0.39370078740157483" header="0.31496062992125984" footer="0.31496062992125984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10"/>
  <dimension ref="A1:N50"/>
  <sheetViews>
    <sheetView showWhiteSpace="0" view="pageLayout" zoomScale="70" zoomScaleNormal="70" zoomScalePageLayoutView="70" workbookViewId="0">
      <selection activeCell="D5" sqref="D5:K7"/>
    </sheetView>
  </sheetViews>
  <sheetFormatPr baseColWidth="10" defaultColWidth="11.453125" defaultRowHeight="14" x14ac:dyDescent="0.3"/>
  <cols>
    <col min="1" max="1" width="3.26953125" style="25" customWidth="1"/>
    <col min="2" max="2" width="7.26953125" style="25" customWidth="1"/>
    <col min="3" max="3" width="10" style="25" customWidth="1"/>
    <col min="4" max="5" width="11" style="25" customWidth="1"/>
    <col min="6" max="6" width="2.6328125" style="25" hidden="1" customWidth="1"/>
    <col min="7" max="9" width="11" style="25" customWidth="1"/>
    <col min="10" max="10" width="19.1796875" style="25" customWidth="1"/>
    <col min="11" max="11" width="3.26953125" style="25" customWidth="1"/>
    <col min="12" max="16384" width="11.453125" style="25"/>
  </cols>
  <sheetData>
    <row r="1" spans="1:14" ht="8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4" ht="19.75" customHeight="1" x14ac:dyDescent="0.5">
      <c r="A2" s="2"/>
      <c r="B2" s="2"/>
      <c r="C2" s="2"/>
      <c r="D2" s="234" t="s">
        <v>122</v>
      </c>
      <c r="E2" s="234"/>
      <c r="F2" s="234"/>
      <c r="G2" s="234"/>
      <c r="H2" s="234"/>
      <c r="I2" s="234"/>
      <c r="J2" s="234"/>
      <c r="K2" s="76"/>
    </row>
    <row r="3" spans="1:14" ht="14.1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 ht="14.1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ht="25.5" customHeight="1" x14ac:dyDescent="0.5">
      <c r="A5" s="2"/>
      <c r="B5" s="2"/>
      <c r="C5" s="2"/>
      <c r="D5" s="235" t="s">
        <v>10</v>
      </c>
      <c r="E5" s="235"/>
      <c r="F5" s="235"/>
      <c r="G5" s="235"/>
      <c r="H5" s="235"/>
      <c r="I5" s="235"/>
      <c r="J5" s="235"/>
      <c r="K5" s="235"/>
    </row>
    <row r="6" spans="1:14" ht="15" customHeight="1" x14ac:dyDescent="0.35">
      <c r="A6" s="329"/>
      <c r="B6" s="329"/>
      <c r="C6" s="329"/>
      <c r="D6" s="199" t="s">
        <v>17</v>
      </c>
      <c r="E6" s="199"/>
      <c r="F6" s="199"/>
      <c r="G6" s="199"/>
      <c r="H6" s="199"/>
      <c r="I6" s="199"/>
      <c r="J6" s="199"/>
      <c r="K6" s="199"/>
    </row>
    <row r="7" spans="1:14" ht="13.5" customHeight="1" x14ac:dyDescent="0.35">
      <c r="A7" s="329"/>
      <c r="B7" s="329"/>
      <c r="C7" s="329"/>
      <c r="D7" s="199" t="s">
        <v>11</v>
      </c>
      <c r="E7" s="199"/>
      <c r="F7" s="199"/>
      <c r="G7" s="199"/>
      <c r="H7" s="199"/>
      <c r="I7" s="199"/>
      <c r="J7" s="199"/>
      <c r="K7" s="199"/>
    </row>
    <row r="8" spans="1:14" ht="13.5" customHeight="1" x14ac:dyDescent="0.3">
      <c r="A8" s="329"/>
      <c r="B8" s="329"/>
      <c r="C8" s="329"/>
      <c r="D8" s="2"/>
      <c r="E8" s="2"/>
      <c r="F8" s="2"/>
      <c r="G8" s="2"/>
      <c r="H8" s="2"/>
      <c r="I8" s="2"/>
      <c r="J8" s="2"/>
      <c r="K8" s="2"/>
    </row>
    <row r="9" spans="1:14" ht="13.5" customHeight="1" x14ac:dyDescent="0.3">
      <c r="A9" s="329"/>
      <c r="B9" s="329"/>
      <c r="C9" s="329"/>
      <c r="D9" s="2"/>
      <c r="E9" s="2"/>
      <c r="F9" s="2"/>
      <c r="G9" s="3"/>
      <c r="H9" s="4"/>
      <c r="I9" s="5"/>
      <c r="J9" s="2"/>
      <c r="K9" s="2"/>
    </row>
    <row r="10" spans="1:14" ht="16" customHeight="1" x14ac:dyDescent="0.3">
      <c r="A10" s="16"/>
      <c r="B10" s="339" t="s">
        <v>26</v>
      </c>
      <c r="C10" s="340"/>
      <c r="D10" s="340"/>
      <c r="E10" s="340"/>
      <c r="F10" s="340"/>
      <c r="G10" s="340"/>
      <c r="H10" s="340"/>
      <c r="I10" s="340"/>
      <c r="J10" s="341"/>
      <c r="K10" s="2"/>
    </row>
    <row r="11" spans="1:14" ht="14.5" customHeight="1" x14ac:dyDescent="0.3">
      <c r="A11" s="14"/>
      <c r="B11" s="122"/>
      <c r="C11" s="69" t="s">
        <v>27</v>
      </c>
      <c r="D11" s="226" t="e">
        <f>IF(Project_Name="","",Project_Name)</f>
        <v>#NAME?</v>
      </c>
      <c r="E11" s="226"/>
      <c r="F11" s="226"/>
      <c r="G11" s="226"/>
      <c r="H11" s="103"/>
      <c r="I11" s="69" t="s">
        <v>28</v>
      </c>
      <c r="J11" s="71">
        <f ca="1">TODAY()</f>
        <v>45063</v>
      </c>
      <c r="K11" s="77"/>
    </row>
    <row r="12" spans="1:14" ht="14.5" customHeight="1" x14ac:dyDescent="0.3">
      <c r="A12" s="14"/>
      <c r="B12" s="123"/>
      <c r="C12" s="3" t="s">
        <v>29</v>
      </c>
      <c r="D12" s="215" t="e">
        <f>IF(Project_Town="","",Project_Town)</f>
        <v>#NAME?</v>
      </c>
      <c r="E12" s="215"/>
      <c r="F12" s="215"/>
      <c r="G12" s="215"/>
      <c r="H12" s="101"/>
      <c r="I12" s="108" t="s">
        <v>1</v>
      </c>
      <c r="J12" s="124" t="e">
        <f>IF(Report_Date="","",Report_Date)</f>
        <v>#NAME?</v>
      </c>
      <c r="K12" s="78"/>
    </row>
    <row r="13" spans="1:14" ht="14.5" customHeight="1" x14ac:dyDescent="0.3">
      <c r="A13" s="14"/>
      <c r="B13" s="125"/>
      <c r="C13" s="70" t="s">
        <v>0</v>
      </c>
      <c r="D13" s="222" t="e">
        <f>IF(Project_Customer="","",Project_Customer)</f>
        <v>#NAME?</v>
      </c>
      <c r="E13" s="222"/>
      <c r="F13" s="222"/>
      <c r="G13" s="222"/>
      <c r="H13" s="107"/>
      <c r="I13" s="70" t="s">
        <v>30</v>
      </c>
      <c r="J13" s="116" t="e">
        <f>IF(Project_Project="","", Project_Project)</f>
        <v>#NAME?</v>
      </c>
      <c r="K13" s="78"/>
    </row>
    <row r="14" spans="1:14" ht="23.5" customHeight="1" x14ac:dyDescent="0.3">
      <c r="A14" s="2"/>
      <c r="B14" s="2"/>
      <c r="C14" s="2"/>
      <c r="D14" s="2"/>
      <c r="E14" s="2"/>
      <c r="F14" s="2"/>
      <c r="G14" s="2"/>
      <c r="H14" s="2"/>
      <c r="I14" s="3"/>
      <c r="J14" s="79"/>
      <c r="K14" s="2"/>
    </row>
    <row r="15" spans="1:14" ht="15.5" x14ac:dyDescent="0.3">
      <c r="A15" s="16"/>
      <c r="B15" s="339" t="s">
        <v>3</v>
      </c>
      <c r="C15" s="340"/>
      <c r="D15" s="340"/>
      <c r="E15" s="340"/>
      <c r="F15" s="340"/>
      <c r="G15" s="340"/>
      <c r="H15" s="340"/>
      <c r="I15" s="340"/>
      <c r="J15" s="341"/>
      <c r="K15" s="15"/>
      <c r="L15" s="80"/>
      <c r="M15" s="80"/>
      <c r="N15" s="80"/>
    </row>
    <row r="16" spans="1:14" ht="17.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81"/>
    </row>
    <row r="17" spans="1:11" ht="39" customHeight="1" x14ac:dyDescent="0.3">
      <c r="A17" s="2"/>
      <c r="B17" s="85" t="s">
        <v>6</v>
      </c>
      <c r="C17" s="86" t="s">
        <v>4</v>
      </c>
      <c r="D17" s="86" t="s">
        <v>5</v>
      </c>
      <c r="E17" s="86" t="s">
        <v>8</v>
      </c>
      <c r="F17" s="87" t="s">
        <v>58</v>
      </c>
      <c r="G17" s="87" t="s">
        <v>16</v>
      </c>
      <c r="H17" s="333" t="s">
        <v>42</v>
      </c>
      <c r="I17" s="334"/>
      <c r="J17" s="335"/>
      <c r="K17" s="81"/>
    </row>
    <row r="18" spans="1:11" ht="15" customHeight="1" x14ac:dyDescent="0.3">
      <c r="A18" s="82"/>
      <c r="B18" s="88" t="s">
        <v>50</v>
      </c>
      <c r="C18" s="89" t="s">
        <v>51</v>
      </c>
      <c r="D18" s="89" t="s">
        <v>52</v>
      </c>
      <c r="E18" s="145" t="s">
        <v>57</v>
      </c>
      <c r="F18" s="90" t="s">
        <v>59</v>
      </c>
      <c r="G18" s="91" t="str" cm="1">
        <f t="array" ref="G1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18" s="336"/>
      <c r="I18" s="337"/>
      <c r="J18" s="338"/>
      <c r="K18" s="81"/>
    </row>
    <row r="19" spans="1:11" ht="15" customHeight="1" x14ac:dyDescent="0.3">
      <c r="A19" s="2"/>
      <c r="B19" s="92"/>
      <c r="C19" s="93"/>
      <c r="D19" s="93"/>
      <c r="E19" s="143"/>
      <c r="F19" s="90"/>
      <c r="G19" s="91" t="str" cm="1">
        <f t="array" ref="G19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19" s="330"/>
      <c r="I19" s="331"/>
      <c r="J19" s="332"/>
      <c r="K19" s="81"/>
    </row>
    <row r="20" spans="1:11" ht="15" customHeight="1" x14ac:dyDescent="0.3">
      <c r="A20" s="2"/>
      <c r="B20" s="92"/>
      <c r="C20" s="93"/>
      <c r="D20" s="93"/>
      <c r="E20" s="143"/>
      <c r="F20" s="90"/>
      <c r="G20" s="91" t="str" cm="1">
        <f t="array" ref="G20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0" s="330"/>
      <c r="I20" s="331"/>
      <c r="J20" s="332"/>
      <c r="K20" s="81"/>
    </row>
    <row r="21" spans="1:11" ht="15" customHeight="1" x14ac:dyDescent="0.3">
      <c r="A21" s="2"/>
      <c r="B21" s="92"/>
      <c r="C21" s="93"/>
      <c r="D21" s="93"/>
      <c r="E21" s="143"/>
      <c r="F21" s="90"/>
      <c r="G21" s="91" t="str" cm="1">
        <f t="array" ref="G2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1" s="330"/>
      <c r="I21" s="331"/>
      <c r="J21" s="332"/>
      <c r="K21" s="81"/>
    </row>
    <row r="22" spans="1:11" ht="15" customHeight="1" x14ac:dyDescent="0.3">
      <c r="A22" s="2"/>
      <c r="B22" s="92"/>
      <c r="C22" s="93"/>
      <c r="D22" s="93"/>
      <c r="E22" s="143"/>
      <c r="F22" s="90"/>
      <c r="G22" s="91" t="str" cm="1">
        <f t="array" ref="G22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2" s="330"/>
      <c r="I22" s="331"/>
      <c r="J22" s="332"/>
      <c r="K22" s="81"/>
    </row>
    <row r="23" spans="1:11" ht="15" customHeight="1" x14ac:dyDescent="0.3">
      <c r="A23" s="2"/>
      <c r="B23" s="92"/>
      <c r="C23" s="93"/>
      <c r="D23" s="93"/>
      <c r="E23" s="143"/>
      <c r="F23" s="90"/>
      <c r="G23" s="91" t="str" cm="1">
        <f t="array" ref="G23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3" s="330"/>
      <c r="I23" s="331"/>
      <c r="J23" s="332"/>
      <c r="K23" s="81"/>
    </row>
    <row r="24" spans="1:11" ht="15" customHeight="1" x14ac:dyDescent="0.3">
      <c r="A24" s="2"/>
      <c r="B24" s="92"/>
      <c r="C24" s="93"/>
      <c r="D24" s="93"/>
      <c r="E24" s="143"/>
      <c r="F24" s="90"/>
      <c r="G24" s="91" t="str" cm="1">
        <f t="array" ref="G24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4" s="330"/>
      <c r="I24" s="331"/>
      <c r="J24" s="332"/>
      <c r="K24" s="81"/>
    </row>
    <row r="25" spans="1:11" ht="15" customHeight="1" x14ac:dyDescent="0.3">
      <c r="A25" s="2"/>
      <c r="B25" s="92"/>
      <c r="C25" s="93"/>
      <c r="D25" s="93"/>
      <c r="E25" s="143"/>
      <c r="F25" s="90"/>
      <c r="G25" s="91" t="str" cm="1">
        <f t="array" ref="G25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5" s="330"/>
      <c r="I25" s="331"/>
      <c r="J25" s="332"/>
      <c r="K25" s="81"/>
    </row>
    <row r="26" spans="1:11" ht="15" customHeight="1" x14ac:dyDescent="0.3">
      <c r="A26" s="2"/>
      <c r="B26" s="92"/>
      <c r="C26" s="93"/>
      <c r="D26" s="93"/>
      <c r="E26" s="143"/>
      <c r="F26" s="90"/>
      <c r="G26" s="91" t="str" cm="1">
        <f t="array" ref="G26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6" s="330"/>
      <c r="I26" s="331"/>
      <c r="J26" s="332"/>
      <c r="K26" s="81"/>
    </row>
    <row r="27" spans="1:11" ht="15" customHeight="1" x14ac:dyDescent="0.3">
      <c r="A27" s="2"/>
      <c r="B27" s="92"/>
      <c r="C27" s="93"/>
      <c r="D27" s="93"/>
      <c r="E27" s="143"/>
      <c r="F27" s="90"/>
      <c r="G27" s="91" t="str" cm="1">
        <f t="array" ref="G27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7" s="330"/>
      <c r="I27" s="331"/>
      <c r="J27" s="332"/>
      <c r="K27" s="81"/>
    </row>
    <row r="28" spans="1:11" ht="15" customHeight="1" x14ac:dyDescent="0.3">
      <c r="A28" s="2"/>
      <c r="B28" s="92"/>
      <c r="C28" s="93"/>
      <c r="D28" s="93"/>
      <c r="E28" s="143"/>
      <c r="F28" s="90"/>
      <c r="G28" s="91" t="str" cm="1">
        <f t="array" ref="G2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8" s="330"/>
      <c r="I28" s="331"/>
      <c r="J28" s="332"/>
      <c r="K28" s="81"/>
    </row>
    <row r="29" spans="1:11" ht="15" customHeight="1" x14ac:dyDescent="0.3">
      <c r="A29" s="2"/>
      <c r="B29" s="92"/>
      <c r="C29" s="93"/>
      <c r="D29" s="93"/>
      <c r="E29" s="143"/>
      <c r="F29" s="90"/>
      <c r="G29" s="91" t="str" cm="1">
        <f t="array" ref="G29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9" s="330"/>
      <c r="I29" s="331"/>
      <c r="J29" s="332"/>
      <c r="K29" s="81"/>
    </row>
    <row r="30" spans="1:11" ht="15" customHeight="1" x14ac:dyDescent="0.3">
      <c r="A30" s="2"/>
      <c r="B30" s="92"/>
      <c r="C30" s="93"/>
      <c r="D30" s="93"/>
      <c r="E30" s="143"/>
      <c r="F30" s="90"/>
      <c r="G30" s="91" t="str" cm="1">
        <f t="array" ref="G30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0" s="330"/>
      <c r="I30" s="331"/>
      <c r="J30" s="332"/>
      <c r="K30" s="81"/>
    </row>
    <row r="31" spans="1:11" ht="15" customHeight="1" x14ac:dyDescent="0.3">
      <c r="A31" s="2"/>
      <c r="B31" s="92"/>
      <c r="C31" s="93"/>
      <c r="D31" s="93"/>
      <c r="E31" s="143"/>
      <c r="F31" s="90"/>
      <c r="G31" s="91" t="str" cm="1">
        <f t="array" ref="G3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1" s="330"/>
      <c r="I31" s="331"/>
      <c r="J31" s="332"/>
      <c r="K31" s="81"/>
    </row>
    <row r="32" spans="1:11" ht="15" customHeight="1" x14ac:dyDescent="0.3">
      <c r="A32" s="2"/>
      <c r="B32" s="92"/>
      <c r="C32" s="93"/>
      <c r="D32" s="93"/>
      <c r="E32" s="143"/>
      <c r="F32" s="90"/>
      <c r="G32" s="91" t="str" cm="1">
        <f t="array" ref="G32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2" s="330"/>
      <c r="I32" s="331"/>
      <c r="J32" s="332"/>
      <c r="K32" s="81"/>
    </row>
    <row r="33" spans="1:11" ht="15" customHeight="1" x14ac:dyDescent="0.3">
      <c r="A33" s="2"/>
      <c r="B33" s="92"/>
      <c r="C33" s="93"/>
      <c r="D33" s="93"/>
      <c r="E33" s="143"/>
      <c r="F33" s="90"/>
      <c r="G33" s="91" t="str" cm="1">
        <f t="array" ref="G33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3" s="330"/>
      <c r="I33" s="331"/>
      <c r="J33" s="332"/>
      <c r="K33" s="81"/>
    </row>
    <row r="34" spans="1:11" ht="15" customHeight="1" x14ac:dyDescent="0.3">
      <c r="A34" s="2"/>
      <c r="B34" s="92"/>
      <c r="C34" s="93"/>
      <c r="D34" s="93"/>
      <c r="E34" s="143"/>
      <c r="F34" s="90"/>
      <c r="G34" s="91" t="str" cm="1">
        <f t="array" ref="G34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4" s="330"/>
      <c r="I34" s="331"/>
      <c r="J34" s="332"/>
      <c r="K34" s="81"/>
    </row>
    <row r="35" spans="1:11" ht="15" customHeight="1" x14ac:dyDescent="0.3">
      <c r="A35" s="2"/>
      <c r="B35" s="92"/>
      <c r="C35" s="93"/>
      <c r="D35" s="93"/>
      <c r="E35" s="143"/>
      <c r="F35" s="90"/>
      <c r="G35" s="91" t="str" cm="1">
        <f t="array" ref="G35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5" s="330"/>
      <c r="I35" s="331"/>
      <c r="J35" s="332"/>
      <c r="K35" s="81"/>
    </row>
    <row r="36" spans="1:11" ht="15" customHeight="1" x14ac:dyDescent="0.3">
      <c r="A36" s="2"/>
      <c r="B36" s="92"/>
      <c r="C36" s="93"/>
      <c r="D36" s="93"/>
      <c r="E36" s="143"/>
      <c r="F36" s="90"/>
      <c r="G36" s="144" t="str" cm="1">
        <f t="array" ref="G36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6" s="140"/>
      <c r="I36" s="141"/>
      <c r="J36" s="142"/>
      <c r="K36" s="81"/>
    </row>
    <row r="37" spans="1:11" ht="15" customHeight="1" x14ac:dyDescent="0.3">
      <c r="A37" s="2"/>
      <c r="B37" s="92"/>
      <c r="C37" s="93"/>
      <c r="D37" s="93"/>
      <c r="E37" s="143"/>
      <c r="F37" s="90"/>
      <c r="G37" s="91" t="str" cm="1">
        <f t="array" ref="G37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7" s="330"/>
      <c r="I37" s="331"/>
      <c r="J37" s="332"/>
      <c r="K37" s="81"/>
    </row>
    <row r="38" spans="1:11" ht="15" customHeight="1" x14ac:dyDescent="0.3">
      <c r="A38" s="2"/>
      <c r="B38" s="92"/>
      <c r="C38" s="93"/>
      <c r="D38" s="93"/>
      <c r="E38" s="143"/>
      <c r="F38" s="90"/>
      <c r="G38" s="91" t="str" cm="1">
        <f t="array" ref="G3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8" s="330"/>
      <c r="I38" s="331"/>
      <c r="J38" s="332"/>
      <c r="K38" s="81"/>
    </row>
    <row r="39" spans="1:11" ht="15" customHeight="1" x14ac:dyDescent="0.3">
      <c r="A39" s="2"/>
      <c r="B39" s="92"/>
      <c r="C39" s="93"/>
      <c r="D39" s="93"/>
      <c r="E39" s="143"/>
      <c r="F39" s="90"/>
      <c r="G39" s="91" t="str" cm="1">
        <f t="array" ref="G39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9" s="330"/>
      <c r="I39" s="331"/>
      <c r="J39" s="332"/>
      <c r="K39" s="81"/>
    </row>
    <row r="40" spans="1:11" ht="15" customHeight="1" x14ac:dyDescent="0.3">
      <c r="A40" s="2"/>
      <c r="B40" s="92"/>
      <c r="C40" s="93"/>
      <c r="D40" s="93"/>
      <c r="E40" s="143"/>
      <c r="F40" s="90"/>
      <c r="G40" s="91" t="str" cm="1">
        <f t="array" ref="G40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0" s="330"/>
      <c r="I40" s="331"/>
      <c r="J40" s="332"/>
      <c r="K40" s="81"/>
    </row>
    <row r="41" spans="1:11" ht="15" customHeight="1" x14ac:dyDescent="0.3">
      <c r="A41" s="2"/>
      <c r="B41" s="92"/>
      <c r="C41" s="93"/>
      <c r="D41" s="93"/>
      <c r="E41" s="143"/>
      <c r="F41" s="90"/>
      <c r="G41" s="91" t="str" cm="1">
        <f t="array" ref="G4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1" s="330"/>
      <c r="I41" s="331"/>
      <c r="J41" s="332"/>
      <c r="K41" s="81"/>
    </row>
    <row r="42" spans="1:11" ht="15" customHeight="1" x14ac:dyDescent="0.3">
      <c r="A42" s="2"/>
      <c r="B42" s="92"/>
      <c r="C42" s="93"/>
      <c r="D42" s="93"/>
      <c r="E42" s="143"/>
      <c r="F42" s="90"/>
      <c r="G42" s="91" t="str" cm="1">
        <f t="array" ref="G42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2" s="330"/>
      <c r="I42" s="331"/>
      <c r="J42" s="332"/>
      <c r="K42" s="81"/>
    </row>
    <row r="43" spans="1:11" ht="15" customHeight="1" x14ac:dyDescent="0.3">
      <c r="A43" s="2"/>
      <c r="B43" s="92"/>
      <c r="C43" s="93"/>
      <c r="D43" s="93"/>
      <c r="E43" s="143"/>
      <c r="F43" s="90"/>
      <c r="G43" s="91" t="str" cm="1">
        <f t="array" ref="G43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3" s="330"/>
      <c r="I43" s="331"/>
      <c r="J43" s="332"/>
      <c r="K43" s="81"/>
    </row>
    <row r="44" spans="1:11" ht="15" customHeight="1" x14ac:dyDescent="0.3">
      <c r="A44" s="2"/>
      <c r="B44" s="92"/>
      <c r="C44" s="93"/>
      <c r="D44" s="93"/>
      <c r="E44" s="143"/>
      <c r="F44" s="90"/>
      <c r="G44" s="91" t="str" cm="1">
        <f t="array" ref="G44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4" s="330"/>
      <c r="I44" s="331"/>
      <c r="J44" s="332"/>
      <c r="K44" s="81"/>
    </row>
    <row r="45" spans="1:11" ht="15" customHeight="1" x14ac:dyDescent="0.3">
      <c r="A45" s="2"/>
      <c r="B45" s="92"/>
      <c r="C45" s="93"/>
      <c r="D45" s="93"/>
      <c r="E45" s="143"/>
      <c r="F45" s="90"/>
      <c r="G45" s="91" t="str" cm="1">
        <f t="array" ref="G45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5" s="330"/>
      <c r="I45" s="331"/>
      <c r="J45" s="332"/>
      <c r="K45" s="81"/>
    </row>
    <row r="46" spans="1:11" ht="15" customHeight="1" x14ac:dyDescent="0.3">
      <c r="A46" s="2"/>
      <c r="B46" s="92"/>
      <c r="C46" s="93"/>
      <c r="D46" s="93"/>
      <c r="E46" s="143"/>
      <c r="F46" s="90"/>
      <c r="G46" s="91" t="str" cm="1">
        <f t="array" ref="G46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6" s="330"/>
      <c r="I46" s="331"/>
      <c r="J46" s="332"/>
      <c r="K46" s="81"/>
    </row>
    <row r="47" spans="1:11" ht="15" customHeight="1" x14ac:dyDescent="0.3">
      <c r="A47" s="2"/>
      <c r="B47" s="92"/>
      <c r="C47" s="93"/>
      <c r="D47" s="93"/>
      <c r="E47" s="143"/>
      <c r="F47" s="90"/>
      <c r="G47" s="91" t="str" cm="1">
        <f t="array" ref="G47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7" s="330"/>
      <c r="I47" s="331"/>
      <c r="J47" s="332"/>
      <c r="K47" s="81"/>
    </row>
    <row r="48" spans="1:11" ht="15" customHeight="1" x14ac:dyDescent="0.3">
      <c r="A48" s="2"/>
      <c r="B48" s="94"/>
      <c r="C48" s="95"/>
      <c r="D48" s="95"/>
      <c r="E48" s="146"/>
      <c r="F48" s="96"/>
      <c r="G48" s="139" t="str" cm="1">
        <f t="array" ref="G4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8" s="342"/>
      <c r="I48" s="343"/>
      <c r="J48" s="344"/>
      <c r="K48" s="81"/>
    </row>
    <row r="49" spans="1:11" x14ac:dyDescent="0.3">
      <c r="A49" s="2"/>
      <c r="B49" s="83"/>
      <c r="C49" s="83"/>
      <c r="D49" s="83"/>
      <c r="E49" s="83"/>
      <c r="F49" s="83"/>
      <c r="G49" s="83"/>
      <c r="H49" s="83"/>
      <c r="I49" s="84"/>
      <c r="J49" s="2"/>
      <c r="K49" s="81"/>
    </row>
    <row r="50" spans="1:11" x14ac:dyDescent="0.3">
      <c r="A50" s="8" t="e">
        <f>CONCATENATE("PV n° ",Project_Project, " - Essais Dynaplaque")</f>
        <v>#NAME?</v>
      </c>
      <c r="B50" s="8"/>
      <c r="C50" s="8"/>
      <c r="D50" s="8"/>
      <c r="E50" s="8"/>
      <c r="F50" s="8"/>
      <c r="G50" s="8"/>
      <c r="H50" s="8"/>
      <c r="I50" s="8"/>
      <c r="J50" s="8"/>
      <c r="K50" s="9" t="s">
        <v>9</v>
      </c>
    </row>
  </sheetData>
  <mergeCells count="44">
    <mergeCell ref="H47:J47"/>
    <mergeCell ref="H48:J48"/>
    <mergeCell ref="H35:J35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34:J34"/>
    <mergeCell ref="A8:C8"/>
    <mergeCell ref="A9:C9"/>
    <mergeCell ref="B10:J10"/>
    <mergeCell ref="B15:J15"/>
    <mergeCell ref="H26:J26"/>
    <mergeCell ref="H27:J27"/>
    <mergeCell ref="H28:J28"/>
    <mergeCell ref="H29:J29"/>
    <mergeCell ref="H30:J30"/>
    <mergeCell ref="H22:J22"/>
    <mergeCell ref="H23:J23"/>
    <mergeCell ref="H24:J24"/>
    <mergeCell ref="H25:J25"/>
    <mergeCell ref="D11:G11"/>
    <mergeCell ref="D12:G12"/>
    <mergeCell ref="D13:G13"/>
    <mergeCell ref="H32:J32"/>
    <mergeCell ref="H33:J33"/>
    <mergeCell ref="H31:J31"/>
    <mergeCell ref="H17:J17"/>
    <mergeCell ref="H18:J18"/>
    <mergeCell ref="H19:J19"/>
    <mergeCell ref="H20:J20"/>
    <mergeCell ref="H21:J21"/>
    <mergeCell ref="A6:C6"/>
    <mergeCell ref="A7:C7"/>
    <mergeCell ref="D2:J2"/>
    <mergeCell ref="D5:K5"/>
    <mergeCell ref="D6:K6"/>
    <mergeCell ref="D7:K7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AC52-400A-4169-8171-1AC49D2A951C}">
  <dimension ref="A1:N51"/>
  <sheetViews>
    <sheetView showWhiteSpace="0" view="pageLayout" zoomScale="70" zoomScaleNormal="70" zoomScalePageLayoutView="70" workbookViewId="0">
      <selection activeCell="D7" sqref="D7:K7"/>
    </sheetView>
  </sheetViews>
  <sheetFormatPr baseColWidth="10" defaultColWidth="11.453125" defaultRowHeight="14" x14ac:dyDescent="0.3"/>
  <cols>
    <col min="1" max="1" width="3.26953125" style="25" customWidth="1"/>
    <col min="2" max="2" width="7.26953125" style="25" customWidth="1"/>
    <col min="3" max="3" width="10" style="25" customWidth="1"/>
    <col min="4" max="4" width="13.453125" style="25" customWidth="1"/>
    <col min="5" max="5" width="1.453125" style="25" hidden="1" customWidth="1"/>
    <col min="6" max="9" width="11" style="25" customWidth="1"/>
    <col min="10" max="10" width="15.453125" style="25" customWidth="1"/>
    <col min="11" max="11" width="3.26953125" style="25" customWidth="1"/>
    <col min="12" max="16384" width="11.453125" style="25"/>
  </cols>
  <sheetData>
    <row r="1" spans="1:14" ht="8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4" ht="19.75" customHeight="1" x14ac:dyDescent="0.5">
      <c r="A2" s="2"/>
      <c r="B2" s="2"/>
      <c r="C2" s="2"/>
      <c r="D2" s="234" t="s">
        <v>123</v>
      </c>
      <c r="E2" s="234"/>
      <c r="F2" s="234"/>
      <c r="G2" s="234"/>
      <c r="H2" s="234"/>
      <c r="I2" s="234"/>
      <c r="J2" s="234"/>
      <c r="K2" s="76"/>
    </row>
    <row r="3" spans="1:14" ht="14.1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 ht="14.1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ht="25.5" customHeight="1" x14ac:dyDescent="0.5">
      <c r="A5" s="2"/>
      <c r="B5" s="2"/>
      <c r="C5" s="2"/>
      <c r="D5" s="235" t="s">
        <v>10</v>
      </c>
      <c r="E5" s="235"/>
      <c r="F5" s="235"/>
      <c r="G5" s="235"/>
      <c r="H5" s="235"/>
      <c r="I5" s="235"/>
      <c r="J5" s="235"/>
      <c r="K5" s="235"/>
    </row>
    <row r="6" spans="1:14" ht="15" customHeight="1" x14ac:dyDescent="0.35">
      <c r="A6" s="329"/>
      <c r="B6" s="329"/>
      <c r="C6" s="329"/>
      <c r="D6" s="199" t="s">
        <v>17</v>
      </c>
      <c r="E6" s="199"/>
      <c r="F6" s="199"/>
      <c r="G6" s="199"/>
      <c r="H6" s="199"/>
      <c r="I6" s="199"/>
      <c r="J6" s="199"/>
      <c r="K6" s="199"/>
    </row>
    <row r="7" spans="1:14" ht="13.5" customHeight="1" x14ac:dyDescent="0.35">
      <c r="A7" s="329"/>
      <c r="B7" s="329"/>
      <c r="C7" s="329"/>
      <c r="D7" s="199" t="s">
        <v>11</v>
      </c>
      <c r="E7" s="199"/>
      <c r="F7" s="199"/>
      <c r="G7" s="199"/>
      <c r="H7" s="199"/>
      <c r="I7" s="199"/>
      <c r="J7" s="199"/>
      <c r="K7" s="199"/>
    </row>
    <row r="8" spans="1:14" ht="13.5" customHeight="1" x14ac:dyDescent="0.3">
      <c r="A8" s="329"/>
      <c r="B8" s="329"/>
      <c r="C8" s="329"/>
      <c r="D8" s="2"/>
      <c r="E8" s="2"/>
      <c r="F8" s="2"/>
      <c r="G8" s="2"/>
      <c r="H8" s="2"/>
      <c r="I8" s="2"/>
      <c r="J8" s="2"/>
      <c r="K8" s="2"/>
    </row>
    <row r="9" spans="1:14" ht="13.5" customHeight="1" x14ac:dyDescent="0.3">
      <c r="A9" s="329"/>
      <c r="B9" s="329"/>
      <c r="C9" s="329"/>
      <c r="D9" s="2"/>
      <c r="E9" s="2"/>
      <c r="F9" s="3"/>
      <c r="G9" s="4"/>
      <c r="H9" s="4"/>
      <c r="I9" s="5"/>
      <c r="J9" s="2"/>
      <c r="K9" s="2"/>
    </row>
    <row r="10" spans="1:14" ht="13.5" customHeight="1" x14ac:dyDescent="0.3">
      <c r="A10" s="16"/>
      <c r="B10" s="339" t="s">
        <v>26</v>
      </c>
      <c r="C10" s="340"/>
      <c r="D10" s="340"/>
      <c r="E10" s="340"/>
      <c r="F10" s="340"/>
      <c r="G10" s="340"/>
      <c r="H10" s="340"/>
      <c r="I10" s="340"/>
      <c r="J10" s="341"/>
      <c r="K10" s="2"/>
    </row>
    <row r="11" spans="1:14" ht="13.5" customHeight="1" x14ac:dyDescent="0.3">
      <c r="A11" s="14"/>
      <c r="B11" s="122"/>
      <c r="C11" s="69" t="s">
        <v>27</v>
      </c>
      <c r="D11" s="226" t="e">
        <f>IF(Project_Name="","",Project_Name)</f>
        <v>#NAME?</v>
      </c>
      <c r="E11" s="226"/>
      <c r="F11" s="226"/>
      <c r="G11" s="103"/>
      <c r="H11" s="103"/>
      <c r="I11" s="69" t="s">
        <v>28</v>
      </c>
      <c r="J11" s="71">
        <f ca="1">TODAY()</f>
        <v>45063</v>
      </c>
      <c r="K11" s="77"/>
    </row>
    <row r="12" spans="1:14" ht="13.5" customHeight="1" x14ac:dyDescent="0.3">
      <c r="A12" s="14"/>
      <c r="B12" s="123"/>
      <c r="C12" s="3" t="s">
        <v>29</v>
      </c>
      <c r="D12" s="215" t="e">
        <f>IF(Project_Town="","",Project_Town)</f>
        <v>#NAME?</v>
      </c>
      <c r="E12" s="215"/>
      <c r="F12" s="215"/>
      <c r="G12" s="101"/>
      <c r="H12" s="101"/>
      <c r="I12" s="108" t="s">
        <v>1</v>
      </c>
      <c r="J12" s="124" t="e">
        <f>IF(Report_Date="","",Report_Date)</f>
        <v>#NAME?</v>
      </c>
      <c r="K12" s="78"/>
    </row>
    <row r="13" spans="1:14" ht="13.5" customHeight="1" x14ac:dyDescent="0.3">
      <c r="A13" s="14"/>
      <c r="B13" s="125"/>
      <c r="C13" s="70" t="s">
        <v>0</v>
      </c>
      <c r="D13" s="222" t="e">
        <f>IF(Project_Customer="","",Project_Customer)</f>
        <v>#NAME?</v>
      </c>
      <c r="E13" s="222"/>
      <c r="F13" s="222"/>
      <c r="G13" s="107"/>
      <c r="H13" s="107"/>
      <c r="I13" s="70" t="s">
        <v>30</v>
      </c>
      <c r="J13" s="116" t="e">
        <f>IF(Project_Project="","", Project_Project)</f>
        <v>#NAME?</v>
      </c>
      <c r="K13" s="78"/>
    </row>
    <row r="14" spans="1:14" ht="17.5" customHeight="1" x14ac:dyDescent="0.3">
      <c r="A14" s="2"/>
      <c r="B14" s="2"/>
      <c r="C14" s="2"/>
      <c r="D14" s="2"/>
      <c r="E14" s="2"/>
      <c r="F14" s="2"/>
      <c r="G14" s="2"/>
      <c r="H14" s="2"/>
      <c r="I14" s="3"/>
      <c r="J14" s="79"/>
      <c r="K14" s="2"/>
    </row>
    <row r="15" spans="1:14" ht="15.5" x14ac:dyDescent="0.3">
      <c r="A15" s="16"/>
      <c r="B15" s="339" t="s">
        <v>3</v>
      </c>
      <c r="C15" s="340"/>
      <c r="D15" s="340"/>
      <c r="E15" s="340"/>
      <c r="F15" s="340"/>
      <c r="G15" s="340"/>
      <c r="H15" s="340"/>
      <c r="I15" s="340"/>
      <c r="J15" s="341"/>
      <c r="K15" s="15"/>
      <c r="L15" s="80"/>
      <c r="M15" s="80"/>
      <c r="N15" s="80"/>
    </row>
    <row r="16" spans="1:14" ht="17.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81"/>
    </row>
    <row r="17" spans="1:11" ht="39" customHeight="1" x14ac:dyDescent="0.3">
      <c r="A17" s="2"/>
      <c r="B17" s="85" t="s">
        <v>6</v>
      </c>
      <c r="C17" s="86" t="s">
        <v>4</v>
      </c>
      <c r="D17" s="86" t="s">
        <v>5</v>
      </c>
      <c r="E17" s="87" t="s">
        <v>58</v>
      </c>
      <c r="F17" s="87" t="s">
        <v>16</v>
      </c>
      <c r="G17" s="346" t="s">
        <v>60</v>
      </c>
      <c r="H17" s="346"/>
      <c r="I17" s="347"/>
      <c r="J17" s="347"/>
      <c r="K17" s="138"/>
    </row>
    <row r="18" spans="1:11" ht="15" customHeight="1" x14ac:dyDescent="0.3">
      <c r="A18" s="82"/>
      <c r="B18" s="88" t="s">
        <v>50</v>
      </c>
      <c r="C18" s="89" t="s">
        <v>51</v>
      </c>
      <c r="D18" s="89" t="s">
        <v>52</v>
      </c>
      <c r="E18" s="90" t="s">
        <v>59</v>
      </c>
      <c r="F18" s="91" t="str" cm="1">
        <f t="array" ref="F1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18" s="345"/>
      <c r="H18" s="345"/>
      <c r="I18" s="345"/>
      <c r="J18" s="345"/>
      <c r="K18" s="138" t="e" cm="1">
        <f t="array" ref="K18">Thresholds_Modulus_Value</f>
        <v>#NAME?</v>
      </c>
    </row>
    <row r="19" spans="1:11" ht="15" customHeight="1" x14ac:dyDescent="0.3">
      <c r="A19" s="2"/>
      <c r="B19" s="92"/>
      <c r="C19" s="93"/>
      <c r="D19" s="93"/>
      <c r="E19" s="90"/>
      <c r="F19" s="91" t="str" cm="1">
        <f t="array" ref="F19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19" s="345"/>
      <c r="H19" s="345"/>
      <c r="I19" s="345"/>
      <c r="J19" s="345"/>
      <c r="K19" s="138" t="e" cm="1">
        <f t="array" ref="K19">Thresholds_Modulus_Value</f>
        <v>#NAME?</v>
      </c>
    </row>
    <row r="20" spans="1:11" ht="15" customHeight="1" x14ac:dyDescent="0.3">
      <c r="A20" s="2"/>
      <c r="B20" s="92"/>
      <c r="C20" s="93"/>
      <c r="D20" s="93"/>
      <c r="E20" s="90"/>
      <c r="F20" s="91" t="str" cm="1">
        <f t="array" ref="F20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0" s="345"/>
      <c r="H20" s="345"/>
      <c r="I20" s="345"/>
      <c r="J20" s="345"/>
      <c r="K20" s="81"/>
    </row>
    <row r="21" spans="1:11" ht="15" customHeight="1" x14ac:dyDescent="0.3">
      <c r="A21" s="2"/>
      <c r="B21" s="92"/>
      <c r="C21" s="93"/>
      <c r="D21" s="93"/>
      <c r="E21" s="90"/>
      <c r="F21" s="91" t="str" cm="1">
        <f t="array" ref="F2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1" s="345"/>
      <c r="H21" s="345"/>
      <c r="I21" s="345"/>
      <c r="J21" s="345"/>
      <c r="K21" s="81"/>
    </row>
    <row r="22" spans="1:11" ht="15" customHeight="1" x14ac:dyDescent="0.3">
      <c r="A22" s="2"/>
      <c r="B22" s="92"/>
      <c r="C22" s="93"/>
      <c r="D22" s="93"/>
      <c r="E22" s="90"/>
      <c r="F22" s="91" t="str" cm="1">
        <f t="array" ref="F22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2" s="345"/>
      <c r="H22" s="345"/>
      <c r="I22" s="345"/>
      <c r="J22" s="345"/>
      <c r="K22" s="81"/>
    </row>
    <row r="23" spans="1:11" ht="15" customHeight="1" x14ac:dyDescent="0.3">
      <c r="A23" s="2"/>
      <c r="B23" s="92"/>
      <c r="C23" s="93"/>
      <c r="D23" s="93"/>
      <c r="E23" s="90"/>
      <c r="F23" s="91" t="str" cm="1">
        <f t="array" ref="F23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3" s="345"/>
      <c r="H23" s="345"/>
      <c r="I23" s="345"/>
      <c r="J23" s="345"/>
      <c r="K23" s="81"/>
    </row>
    <row r="24" spans="1:11" ht="15" customHeight="1" x14ac:dyDescent="0.3">
      <c r="A24" s="2"/>
      <c r="B24" s="92"/>
      <c r="C24" s="93"/>
      <c r="D24" s="93"/>
      <c r="E24" s="90"/>
      <c r="F24" s="91" t="str" cm="1">
        <f t="array" ref="F24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4" s="345"/>
      <c r="H24" s="345"/>
      <c r="I24" s="345"/>
      <c r="J24" s="345"/>
      <c r="K24" s="81"/>
    </row>
    <row r="25" spans="1:11" ht="15" customHeight="1" x14ac:dyDescent="0.3">
      <c r="A25" s="2"/>
      <c r="B25" s="92"/>
      <c r="C25" s="93"/>
      <c r="D25" s="93"/>
      <c r="E25" s="90"/>
      <c r="F25" s="91" t="str" cm="1">
        <f t="array" ref="F25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5" s="345"/>
      <c r="H25" s="345"/>
      <c r="I25" s="345"/>
      <c r="J25" s="345"/>
      <c r="K25" s="81"/>
    </row>
    <row r="26" spans="1:11" ht="15" customHeight="1" x14ac:dyDescent="0.3">
      <c r="A26" s="2"/>
      <c r="B26" s="92"/>
      <c r="C26" s="93"/>
      <c r="D26" s="93"/>
      <c r="E26" s="90"/>
      <c r="F26" s="91" t="str" cm="1">
        <f t="array" ref="F26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6" s="345"/>
      <c r="H26" s="345"/>
      <c r="I26" s="345"/>
      <c r="J26" s="345"/>
      <c r="K26" s="81"/>
    </row>
    <row r="27" spans="1:11" ht="15" customHeight="1" x14ac:dyDescent="0.3">
      <c r="A27" s="2"/>
      <c r="B27" s="92"/>
      <c r="C27" s="93"/>
      <c r="D27" s="93"/>
      <c r="E27" s="90"/>
      <c r="F27" s="91" t="str" cm="1">
        <f t="array" ref="F27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7" s="345"/>
      <c r="H27" s="345"/>
      <c r="I27" s="345"/>
      <c r="J27" s="345"/>
      <c r="K27" s="81"/>
    </row>
    <row r="28" spans="1:11" ht="15" customHeight="1" x14ac:dyDescent="0.3">
      <c r="A28" s="2"/>
      <c r="B28" s="92"/>
      <c r="C28" s="93"/>
      <c r="D28" s="93"/>
      <c r="E28" s="90"/>
      <c r="F28" s="91" t="str" cm="1">
        <f t="array" ref="F2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8" s="345"/>
      <c r="H28" s="345"/>
      <c r="I28" s="345"/>
      <c r="J28" s="345"/>
      <c r="K28" s="81"/>
    </row>
    <row r="29" spans="1:11" ht="15" customHeight="1" x14ac:dyDescent="0.3">
      <c r="A29" s="2"/>
      <c r="B29" s="92"/>
      <c r="C29" s="93"/>
      <c r="D29" s="93"/>
      <c r="E29" s="90"/>
      <c r="F29" s="91" t="str" cm="1">
        <f t="array" ref="F29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9" s="345"/>
      <c r="H29" s="345"/>
      <c r="I29" s="345"/>
      <c r="J29" s="345"/>
      <c r="K29" s="81"/>
    </row>
    <row r="30" spans="1:11" ht="15" customHeight="1" x14ac:dyDescent="0.3">
      <c r="A30" s="2"/>
      <c r="B30" s="92"/>
      <c r="C30" s="93"/>
      <c r="D30" s="93"/>
      <c r="E30" s="90"/>
      <c r="F30" s="91" t="str" cm="1">
        <f t="array" ref="F30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0" s="345"/>
      <c r="H30" s="345"/>
      <c r="I30" s="345"/>
      <c r="J30" s="345"/>
      <c r="K30" s="81"/>
    </row>
    <row r="31" spans="1:11" ht="15" customHeight="1" x14ac:dyDescent="0.3">
      <c r="A31" s="2"/>
      <c r="B31" s="92"/>
      <c r="C31" s="93"/>
      <c r="D31" s="93"/>
      <c r="E31" s="90"/>
      <c r="F31" s="91" t="str" cm="1">
        <f t="array" ref="F3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1" s="345"/>
      <c r="H31" s="345"/>
      <c r="I31" s="345"/>
      <c r="J31" s="345"/>
      <c r="K31" s="81"/>
    </row>
    <row r="32" spans="1:11" ht="15" customHeight="1" x14ac:dyDescent="0.3">
      <c r="A32" s="2"/>
      <c r="B32" s="92"/>
      <c r="C32" s="93"/>
      <c r="D32" s="93"/>
      <c r="E32" s="90"/>
      <c r="F32" s="91" t="str" cm="1">
        <f t="array" ref="F32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2" s="345"/>
      <c r="H32" s="345"/>
      <c r="I32" s="345"/>
      <c r="J32" s="345"/>
      <c r="K32" s="81"/>
    </row>
    <row r="33" spans="1:11" ht="15" customHeight="1" x14ac:dyDescent="0.3">
      <c r="A33" s="2"/>
      <c r="B33" s="92"/>
      <c r="C33" s="93"/>
      <c r="D33" s="93"/>
      <c r="E33" s="90"/>
      <c r="F33" s="91" t="str" cm="1">
        <f t="array" ref="F33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3" s="345"/>
      <c r="H33" s="345"/>
      <c r="I33" s="345"/>
      <c r="J33" s="345"/>
      <c r="K33" s="81"/>
    </row>
    <row r="34" spans="1:11" ht="15" customHeight="1" x14ac:dyDescent="0.3">
      <c r="A34" s="2"/>
      <c r="B34" s="92"/>
      <c r="C34" s="93"/>
      <c r="D34" s="93"/>
      <c r="E34" s="90"/>
      <c r="F34" s="91" t="str" cm="1">
        <f t="array" ref="F34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4" s="345"/>
      <c r="H34" s="345"/>
      <c r="I34" s="345"/>
      <c r="J34" s="345"/>
      <c r="K34" s="81"/>
    </row>
    <row r="35" spans="1:11" ht="15" customHeight="1" x14ac:dyDescent="0.3">
      <c r="A35" s="2"/>
      <c r="B35" s="92"/>
      <c r="C35" s="93"/>
      <c r="D35" s="93"/>
      <c r="E35" s="90"/>
      <c r="F35" s="91" t="str" cm="1">
        <f t="array" ref="F35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5" s="345"/>
      <c r="H35" s="345"/>
      <c r="I35" s="345"/>
      <c r="J35" s="345"/>
      <c r="K35" s="81"/>
    </row>
    <row r="36" spans="1:11" ht="15" customHeight="1" x14ac:dyDescent="0.3">
      <c r="A36" s="2"/>
      <c r="B36" s="92"/>
      <c r="C36" s="93"/>
      <c r="D36" s="93"/>
      <c r="E36" s="90"/>
      <c r="F36" s="91" t="str" cm="1">
        <f t="array" ref="F36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6" s="345"/>
      <c r="H36" s="345"/>
      <c r="I36" s="345"/>
      <c r="J36" s="345"/>
      <c r="K36" s="81"/>
    </row>
    <row r="37" spans="1:11" ht="15" customHeight="1" x14ac:dyDescent="0.3">
      <c r="A37" s="2"/>
      <c r="B37" s="92"/>
      <c r="C37" s="93"/>
      <c r="D37" s="93"/>
      <c r="E37" s="90"/>
      <c r="F37" s="91" t="str" cm="1">
        <f t="array" ref="F37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7" s="345"/>
      <c r="H37" s="345"/>
      <c r="I37" s="345"/>
      <c r="J37" s="345"/>
      <c r="K37" s="81"/>
    </row>
    <row r="38" spans="1:11" ht="15" customHeight="1" x14ac:dyDescent="0.3">
      <c r="A38" s="2"/>
      <c r="B38" s="92"/>
      <c r="C38" s="93"/>
      <c r="D38" s="93"/>
      <c r="E38" s="90"/>
      <c r="F38" s="91" t="str" cm="1">
        <f t="array" ref="F3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8" s="345"/>
      <c r="H38" s="345"/>
      <c r="I38" s="345"/>
      <c r="J38" s="345"/>
      <c r="K38" s="81"/>
    </row>
    <row r="39" spans="1:11" ht="15" customHeight="1" x14ac:dyDescent="0.3">
      <c r="A39" s="2"/>
      <c r="B39" s="92"/>
      <c r="C39" s="93"/>
      <c r="D39" s="93"/>
      <c r="E39" s="90"/>
      <c r="F39" s="91" t="str" cm="1">
        <f t="array" ref="F39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9" s="345"/>
      <c r="H39" s="345"/>
      <c r="I39" s="345"/>
      <c r="J39" s="345"/>
      <c r="K39" s="81"/>
    </row>
    <row r="40" spans="1:11" ht="15" customHeight="1" x14ac:dyDescent="0.3">
      <c r="A40" s="2"/>
      <c r="B40" s="92"/>
      <c r="C40" s="93"/>
      <c r="D40" s="93"/>
      <c r="E40" s="90"/>
      <c r="F40" s="91" t="str" cm="1">
        <f t="array" ref="F40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0" s="345"/>
      <c r="H40" s="345"/>
      <c r="I40" s="345"/>
      <c r="J40" s="345"/>
      <c r="K40" s="81"/>
    </row>
    <row r="41" spans="1:11" ht="15" customHeight="1" x14ac:dyDescent="0.3">
      <c r="A41" s="2"/>
      <c r="B41" s="92"/>
      <c r="C41" s="93"/>
      <c r="D41" s="93"/>
      <c r="E41" s="90"/>
      <c r="F41" s="91" t="str" cm="1">
        <f t="array" ref="F4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1" s="345"/>
      <c r="H41" s="345"/>
      <c r="I41" s="345"/>
      <c r="J41" s="345"/>
      <c r="K41" s="81"/>
    </row>
    <row r="42" spans="1:11" ht="15" customHeight="1" x14ac:dyDescent="0.3">
      <c r="A42" s="2"/>
      <c r="B42" s="92"/>
      <c r="C42" s="93"/>
      <c r="D42" s="93"/>
      <c r="E42" s="90"/>
      <c r="F42" s="91" t="str" cm="1">
        <f t="array" ref="F42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2" s="345"/>
      <c r="H42" s="345"/>
      <c r="I42" s="345"/>
      <c r="J42" s="345"/>
      <c r="K42" s="81"/>
    </row>
    <row r="43" spans="1:11" ht="15" customHeight="1" x14ac:dyDescent="0.3">
      <c r="A43" s="2"/>
      <c r="B43" s="92"/>
      <c r="C43" s="93"/>
      <c r="D43" s="93"/>
      <c r="E43" s="90"/>
      <c r="F43" s="91" t="str" cm="1">
        <f t="array" ref="F43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3" s="345"/>
      <c r="H43" s="345"/>
      <c r="I43" s="345"/>
      <c r="J43" s="345"/>
      <c r="K43" s="81"/>
    </row>
    <row r="44" spans="1:11" ht="15" customHeight="1" x14ac:dyDescent="0.3">
      <c r="A44" s="2"/>
      <c r="B44" s="92"/>
      <c r="C44" s="93"/>
      <c r="D44" s="93"/>
      <c r="E44" s="90"/>
      <c r="F44" s="91" t="str" cm="1">
        <f t="array" ref="F44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4" s="345"/>
      <c r="H44" s="345"/>
      <c r="I44" s="345"/>
      <c r="J44" s="345"/>
      <c r="K44" s="81"/>
    </row>
    <row r="45" spans="1:11" ht="15" customHeight="1" x14ac:dyDescent="0.3">
      <c r="A45" s="2"/>
      <c r="B45" s="92"/>
      <c r="C45" s="93"/>
      <c r="D45" s="93"/>
      <c r="E45" s="90"/>
      <c r="F45" s="91" t="str" cm="1">
        <f t="array" ref="F45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5" s="345"/>
      <c r="H45" s="345"/>
      <c r="I45" s="345"/>
      <c r="J45" s="345"/>
      <c r="K45" s="81"/>
    </row>
    <row r="46" spans="1:11" ht="15" customHeight="1" x14ac:dyDescent="0.3">
      <c r="A46" s="2"/>
      <c r="B46" s="92"/>
      <c r="C46" s="93"/>
      <c r="D46" s="93"/>
      <c r="E46" s="90"/>
      <c r="F46" s="91" t="str" cm="1">
        <f t="array" ref="F46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6" s="345"/>
      <c r="H46" s="345"/>
      <c r="I46" s="345"/>
      <c r="J46" s="345"/>
      <c r="K46" s="81"/>
    </row>
    <row r="47" spans="1:11" ht="15" customHeight="1" x14ac:dyDescent="0.3">
      <c r="A47" s="2"/>
      <c r="B47" s="92"/>
      <c r="C47" s="93"/>
      <c r="D47" s="93"/>
      <c r="E47" s="90"/>
      <c r="F47" s="91" t="str" cm="1">
        <f t="array" ref="F47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7" s="345"/>
      <c r="H47" s="345"/>
      <c r="I47" s="345"/>
      <c r="J47" s="345"/>
      <c r="K47" s="81"/>
    </row>
    <row r="48" spans="1:11" ht="15" customHeight="1" x14ac:dyDescent="0.3">
      <c r="A48" s="2"/>
      <c r="B48" s="94"/>
      <c r="C48" s="95"/>
      <c r="D48" s="95"/>
      <c r="E48" s="96"/>
      <c r="F48" s="139" t="str" cm="1">
        <f t="array" ref="F4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8" s="345"/>
      <c r="H48" s="345"/>
      <c r="I48" s="345"/>
      <c r="J48" s="345"/>
      <c r="K48" s="81"/>
    </row>
    <row r="49" spans="1:11" x14ac:dyDescent="0.3">
      <c r="A49" s="2"/>
      <c r="B49" s="83"/>
      <c r="C49" s="83"/>
      <c r="D49" s="83"/>
      <c r="E49" s="83"/>
      <c r="F49" s="83"/>
      <c r="G49" s="83"/>
      <c r="H49" s="83"/>
      <c r="I49" s="84"/>
      <c r="J49" s="2"/>
      <c r="K49" s="81"/>
    </row>
    <row r="50" spans="1:1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81"/>
    </row>
    <row r="51" spans="1:11" x14ac:dyDescent="0.3">
      <c r="A51" s="8" t="e">
        <f>CONCATENATE("PV n° ",Project_Project, " - Essais Dynaplaque")</f>
        <v>#NAME?</v>
      </c>
      <c r="B51" s="8"/>
      <c r="C51" s="8"/>
      <c r="D51" s="8"/>
      <c r="E51" s="8"/>
      <c r="F51" s="8"/>
      <c r="G51" s="8"/>
      <c r="H51" s="8"/>
      <c r="I51" s="8"/>
      <c r="J51" s="8"/>
      <c r="K51" s="9" t="s">
        <v>9</v>
      </c>
    </row>
  </sheetData>
  <mergeCells count="45">
    <mergeCell ref="D13:F13"/>
    <mergeCell ref="D2:J2"/>
    <mergeCell ref="D5:K5"/>
    <mergeCell ref="A6:C6"/>
    <mergeCell ref="D6:K6"/>
    <mergeCell ref="A7:C7"/>
    <mergeCell ref="D7:K7"/>
    <mergeCell ref="A8:C8"/>
    <mergeCell ref="A9:C9"/>
    <mergeCell ref="B10:J10"/>
    <mergeCell ref="D11:F11"/>
    <mergeCell ref="D12:F12"/>
    <mergeCell ref="G27:J27"/>
    <mergeCell ref="B15:J15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39:J39"/>
    <mergeCell ref="G28:J28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46:J46"/>
    <mergeCell ref="G47:J47"/>
    <mergeCell ref="G48:J48"/>
    <mergeCell ref="G40:J40"/>
    <mergeCell ref="G41:J41"/>
    <mergeCell ref="G42:J42"/>
    <mergeCell ref="G43:J43"/>
    <mergeCell ref="G44:J44"/>
    <mergeCell ref="G45:J45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4B76-F452-4DB9-89B0-BDFACE782A9F}">
  <dimension ref="A1:O353"/>
  <sheetViews>
    <sheetView tabSelected="1" showWhiteSpace="0" view="pageLayout" zoomScale="70" zoomScaleNormal="70" zoomScalePageLayoutView="70" workbookViewId="0">
      <selection activeCell="F19" sqref="F19"/>
    </sheetView>
  </sheetViews>
  <sheetFormatPr baseColWidth="10" defaultColWidth="11.453125" defaultRowHeight="14" x14ac:dyDescent="0.3"/>
  <cols>
    <col min="1" max="1" width="3.90625" style="25" customWidth="1"/>
    <col min="2" max="7" width="11.90625" style="25" customWidth="1"/>
    <col min="8" max="8" width="18.54296875" style="25" customWidth="1"/>
    <col min="9" max="9" width="3.90625" style="25" customWidth="1"/>
    <col min="10" max="16384" width="11.453125" style="25"/>
  </cols>
  <sheetData>
    <row r="1" spans="1:15" ht="8.5" customHeight="1" x14ac:dyDescent="0.3">
      <c r="A1" s="2"/>
      <c r="B1" s="2"/>
      <c r="C1" s="2"/>
      <c r="D1" s="2"/>
      <c r="E1" s="2"/>
      <c r="F1" s="2"/>
      <c r="G1" s="2"/>
      <c r="H1" s="2"/>
      <c r="I1" s="2"/>
    </row>
    <row r="2" spans="1:15" ht="19.75" customHeight="1" x14ac:dyDescent="0.5">
      <c r="A2" s="2"/>
      <c r="B2" s="2"/>
      <c r="C2" s="2"/>
      <c r="D2" s="234" t="s">
        <v>122</v>
      </c>
      <c r="E2" s="234"/>
      <c r="F2" s="234"/>
      <c r="G2" s="234"/>
      <c r="H2" s="234"/>
      <c r="I2" s="76"/>
    </row>
    <row r="3" spans="1:15" ht="14.15" customHeight="1" x14ac:dyDescent="0.3">
      <c r="A3" s="2"/>
      <c r="B3" s="2"/>
      <c r="C3" s="2"/>
      <c r="D3" s="2"/>
      <c r="E3" s="2"/>
      <c r="F3" s="2"/>
      <c r="G3" s="2"/>
      <c r="H3" s="2"/>
      <c r="I3" s="2"/>
    </row>
    <row r="4" spans="1:15" ht="14.15" customHeigh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15" ht="25.5" customHeight="1" x14ac:dyDescent="0.5">
      <c r="A5" s="2"/>
      <c r="B5" s="2"/>
      <c r="C5" s="2"/>
      <c r="D5" s="235" t="s">
        <v>10</v>
      </c>
      <c r="E5" s="235"/>
      <c r="F5" s="235"/>
      <c r="G5" s="235"/>
      <c r="H5" s="235"/>
      <c r="I5" s="235"/>
    </row>
    <row r="6" spans="1:15" ht="15" customHeight="1" x14ac:dyDescent="0.35">
      <c r="A6" s="329"/>
      <c r="B6" s="329"/>
      <c r="C6" s="329"/>
      <c r="D6" s="199" t="s">
        <v>17</v>
      </c>
      <c r="E6" s="199"/>
      <c r="F6" s="199"/>
      <c r="G6" s="199"/>
      <c r="H6" s="199"/>
      <c r="I6" s="199"/>
    </row>
    <row r="7" spans="1:15" ht="13.5" customHeight="1" x14ac:dyDescent="0.35">
      <c r="A7" s="329"/>
      <c r="B7" s="329"/>
      <c r="C7" s="329"/>
      <c r="D7" s="199" t="s">
        <v>11</v>
      </c>
      <c r="E7" s="199"/>
      <c r="F7" s="199"/>
      <c r="G7" s="199"/>
      <c r="H7" s="199"/>
      <c r="I7" s="199"/>
    </row>
    <row r="8" spans="1:15" ht="13.5" customHeight="1" x14ac:dyDescent="0.3">
      <c r="A8" s="329"/>
      <c r="B8" s="329"/>
      <c r="C8" s="329"/>
      <c r="D8" s="2"/>
      <c r="E8" s="2"/>
      <c r="F8" s="2"/>
      <c r="G8" s="2"/>
      <c r="H8" s="2"/>
      <c r="I8" s="2"/>
    </row>
    <row r="9" spans="1:15" ht="13.5" customHeight="1" x14ac:dyDescent="0.3">
      <c r="A9" s="329"/>
      <c r="B9" s="329"/>
      <c r="C9" s="329"/>
      <c r="D9" s="2"/>
      <c r="E9" s="2"/>
      <c r="F9" s="4"/>
      <c r="G9" s="5"/>
      <c r="H9" s="2"/>
      <c r="I9" s="2"/>
    </row>
    <row r="10" spans="1:15" ht="13.5" customHeight="1" x14ac:dyDescent="0.3">
      <c r="A10" s="16"/>
      <c r="B10" s="339" t="s">
        <v>26</v>
      </c>
      <c r="C10" s="340"/>
      <c r="D10" s="340"/>
      <c r="E10" s="340"/>
      <c r="F10" s="340"/>
      <c r="G10" s="340"/>
      <c r="H10" s="341"/>
      <c r="I10" s="2"/>
    </row>
    <row r="11" spans="1:15" ht="13.5" customHeight="1" x14ac:dyDescent="0.3">
      <c r="A11" s="14"/>
      <c r="B11" s="122"/>
      <c r="C11" s="69" t="s">
        <v>27</v>
      </c>
      <c r="D11" s="72" t="e">
        <f>IF(Project_Name="","",Project_Name)</f>
        <v>#NAME?</v>
      </c>
      <c r="E11" s="103"/>
      <c r="F11" s="103"/>
      <c r="G11" s="69" t="s">
        <v>28</v>
      </c>
      <c r="H11" s="71">
        <f ca="1">TODAY()</f>
        <v>45063</v>
      </c>
      <c r="I11" s="77"/>
    </row>
    <row r="12" spans="1:15" ht="13.5" customHeight="1" x14ac:dyDescent="0.3">
      <c r="A12" s="14"/>
      <c r="B12" s="123"/>
      <c r="C12" s="3" t="s">
        <v>29</v>
      </c>
      <c r="D12" s="136" t="e">
        <f>IF(Project_Town="","",Project_Town)</f>
        <v>#NAME?</v>
      </c>
      <c r="E12" s="101"/>
      <c r="F12" s="101"/>
      <c r="G12" s="108" t="s">
        <v>1</v>
      </c>
      <c r="H12" s="124" t="e">
        <f>IF(Report_Date="","",Report_Date)</f>
        <v>#NAME?</v>
      </c>
      <c r="I12" s="78"/>
    </row>
    <row r="13" spans="1:15" ht="13.5" customHeight="1" x14ac:dyDescent="0.3">
      <c r="A13" s="14"/>
      <c r="B13" s="125"/>
      <c r="C13" s="70" t="s">
        <v>0</v>
      </c>
      <c r="D13" s="137" t="e">
        <f>IF(Project_Customer="","",Project_Customer)</f>
        <v>#NAME?</v>
      </c>
      <c r="E13" s="107"/>
      <c r="F13" s="107"/>
      <c r="G13" s="70" t="s">
        <v>30</v>
      </c>
      <c r="H13" s="116" t="e">
        <f>IF(Project_Project="","", Project_Project)</f>
        <v>#NAME?</v>
      </c>
      <c r="I13" s="78"/>
    </row>
    <row r="14" spans="1:15" ht="23.5" customHeight="1" x14ac:dyDescent="0.3">
      <c r="A14" s="2"/>
      <c r="B14" s="2"/>
      <c r="C14" s="2"/>
      <c r="D14" s="2"/>
      <c r="E14" s="2"/>
      <c r="F14" s="2"/>
      <c r="G14" s="3"/>
      <c r="H14" s="79"/>
      <c r="I14" s="2"/>
    </row>
    <row r="15" spans="1:15" ht="15.5" x14ac:dyDescent="0.3">
      <c r="A15" s="16"/>
      <c r="B15" s="339" t="e" cm="1">
        <f t="array" ref="B15">"INFORMATIONS DU POINT " &amp; Pi_Number</f>
        <v>#NAME?</v>
      </c>
      <c r="C15" s="340"/>
      <c r="D15" s="340"/>
      <c r="E15" s="340"/>
      <c r="F15" s="340"/>
      <c r="G15" s="340"/>
      <c r="H15" s="341"/>
      <c r="I15" s="15"/>
      <c r="L15" s="80"/>
      <c r="M15" s="80"/>
      <c r="N15" s="80"/>
      <c r="O15" s="80"/>
    </row>
    <row r="16" spans="1:15" ht="13.5" customHeight="1" x14ac:dyDescent="0.4">
      <c r="A16" s="14"/>
      <c r="B16" s="122"/>
      <c r="C16" s="69" t="s">
        <v>125</v>
      </c>
      <c r="D16" s="175" t="e" cm="1">
        <f t="array" ref="D16">Pi_Longitude</f>
        <v>#NAME?</v>
      </c>
      <c r="E16" s="103"/>
      <c r="F16" s="103"/>
      <c r="G16" s="69" t="s">
        <v>150</v>
      </c>
      <c r="H16" s="176" t="e" cm="1">
        <f t="array" ref="H16">ROUND(Pi_Modulus,0) &amp; " MPa"</f>
        <v>#NAME?</v>
      </c>
      <c r="I16" s="77"/>
    </row>
    <row r="17" spans="1:9" ht="13.5" customHeight="1" x14ac:dyDescent="0.3">
      <c r="A17" s="14"/>
      <c r="B17" s="125"/>
      <c r="C17" s="70" t="s">
        <v>126</v>
      </c>
      <c r="D17" s="177" t="e" cm="1">
        <f t="array" ref="D17">Pi_Latitude</f>
        <v>#NAME?</v>
      </c>
      <c r="E17" s="106"/>
      <c r="F17" s="106"/>
      <c r="G17" s="178"/>
      <c r="H17" s="179"/>
      <c r="I17" s="78"/>
    </row>
    <row r="18" spans="1:9" ht="15" customHeight="1" x14ac:dyDescent="0.3">
      <c r="A18" s="2"/>
      <c r="B18" s="180"/>
      <c r="C18" s="181"/>
      <c r="D18" s="180"/>
      <c r="E18" s="180"/>
      <c r="F18" s="180"/>
      <c r="G18" s="182"/>
      <c r="H18" s="182"/>
      <c r="I18" s="81"/>
    </row>
    <row r="19" spans="1:9" ht="27.5" customHeight="1" x14ac:dyDescent="0.3">
      <c r="A19" s="82"/>
      <c r="B19" s="183" t="s">
        <v>127</v>
      </c>
      <c r="C19" s="184" t="s">
        <v>128</v>
      </c>
      <c r="D19" s="185" t="s">
        <v>152</v>
      </c>
      <c r="E19" s="185" t="s">
        <v>129</v>
      </c>
      <c r="F19" s="186" t="s">
        <v>151</v>
      </c>
      <c r="G19" s="187" t="s">
        <v>130</v>
      </c>
      <c r="H19" s="188" t="s">
        <v>131</v>
      </c>
      <c r="I19" s="81"/>
    </row>
    <row r="20" spans="1:9" ht="15" customHeight="1" x14ac:dyDescent="0.3">
      <c r="A20" s="2"/>
      <c r="B20" s="189" t="s">
        <v>132</v>
      </c>
      <c r="C20" s="190" t="s">
        <v>133</v>
      </c>
      <c r="D20" s="349" t="s">
        <v>134</v>
      </c>
      <c r="E20" s="191" t="e">
        <f>ArrayPoints[[#This Row],[Fmax (kN)]]/ArrayPoints[[#This Row],[Umax (mm)]]*1000</f>
        <v>#VALUE!</v>
      </c>
      <c r="F20" s="191" t="s">
        <v>135</v>
      </c>
      <c r="G20" s="192" t="s">
        <v>136</v>
      </c>
      <c r="H20" s="193"/>
      <c r="I20" s="81"/>
    </row>
    <row r="21" spans="1:9" ht="15" customHeight="1" x14ac:dyDescent="0.3">
      <c r="A21" s="2"/>
      <c r="B21" s="189"/>
      <c r="C21" s="190"/>
      <c r="D21" s="349"/>
      <c r="E21" s="191" t="e">
        <f>ArrayPoints[[#This Row],[Fmax (kN)]]/ArrayPoints[[#This Row],[Umax (mm)]]*1000</f>
        <v>#DIV/0!</v>
      </c>
      <c r="F21" s="191"/>
      <c r="G21" s="192" t="s">
        <v>136</v>
      </c>
      <c r="H21" s="193"/>
      <c r="I21" s="81"/>
    </row>
    <row r="22" spans="1:9" ht="15" customHeight="1" x14ac:dyDescent="0.3">
      <c r="A22" s="2"/>
      <c r="B22" s="189"/>
      <c r="C22" s="190"/>
      <c r="D22" s="349"/>
      <c r="E22" s="191" t="e">
        <f>ArrayPoints[[#This Row],[Fmax (kN)]]/ArrayPoints[[#This Row],[Umax (mm)]]*1000</f>
        <v>#DIV/0!</v>
      </c>
      <c r="F22" s="191"/>
      <c r="G22" s="192" t="s">
        <v>137</v>
      </c>
      <c r="H22" s="193"/>
      <c r="I22" s="81"/>
    </row>
    <row r="23" spans="1:9" ht="15" customHeight="1" x14ac:dyDescent="0.3">
      <c r="A23" s="2"/>
      <c r="B23" s="83"/>
      <c r="C23" s="83"/>
      <c r="D23" s="83"/>
      <c r="E23" s="83"/>
      <c r="F23" s="83"/>
      <c r="G23" s="2"/>
      <c r="H23" s="2"/>
      <c r="I23" s="81"/>
    </row>
    <row r="24" spans="1:9" ht="15" customHeight="1" x14ac:dyDescent="0.3">
      <c r="A24" s="2"/>
      <c r="B24" s="83"/>
      <c r="C24" s="83"/>
      <c r="D24" s="83"/>
      <c r="E24" s="83"/>
      <c r="F24" s="83"/>
      <c r="G24" s="2"/>
      <c r="H24" s="2"/>
      <c r="I24" s="81"/>
    </row>
    <row r="25" spans="1:9" ht="15" customHeight="1" x14ac:dyDescent="0.3">
      <c r="A25" s="2"/>
      <c r="B25" s="83"/>
      <c r="C25" s="83"/>
      <c r="D25" s="83"/>
      <c r="E25" s="83"/>
      <c r="F25" s="83"/>
      <c r="G25" s="2"/>
      <c r="H25" s="2"/>
      <c r="I25" s="81"/>
    </row>
    <row r="26" spans="1:9" ht="15" customHeight="1" x14ac:dyDescent="0.3">
      <c r="A26" s="2"/>
      <c r="B26" s="83"/>
      <c r="C26" s="83"/>
      <c r="D26" s="83"/>
      <c r="E26" s="83"/>
      <c r="F26" s="83"/>
      <c r="G26" s="2"/>
      <c r="H26" s="2"/>
      <c r="I26" s="81"/>
    </row>
    <row r="27" spans="1:9" ht="15" customHeight="1" x14ac:dyDescent="0.3">
      <c r="A27" s="2"/>
      <c r="B27" s="83"/>
      <c r="C27" s="83"/>
      <c r="D27" s="83"/>
      <c r="E27" s="83"/>
      <c r="F27" s="83"/>
      <c r="G27" s="2"/>
      <c r="H27" s="2"/>
      <c r="I27" s="81"/>
    </row>
    <row r="28" spans="1:9" ht="15" customHeight="1" x14ac:dyDescent="0.3">
      <c r="A28" s="2"/>
      <c r="B28" s="83"/>
      <c r="C28" s="83"/>
      <c r="D28" s="83"/>
      <c r="E28" s="83"/>
      <c r="F28" s="83"/>
      <c r="G28" s="2"/>
      <c r="H28" s="2"/>
      <c r="I28" s="81"/>
    </row>
    <row r="29" spans="1:9" ht="15" customHeight="1" x14ac:dyDescent="0.3">
      <c r="A29" s="2"/>
      <c r="B29" s="83"/>
      <c r="C29" s="83"/>
      <c r="D29" s="83"/>
      <c r="E29" s="83"/>
      <c r="F29" s="83"/>
      <c r="G29" s="2"/>
      <c r="H29" s="2"/>
      <c r="I29" s="81"/>
    </row>
    <row r="30" spans="1:9" ht="15" customHeight="1" x14ac:dyDescent="0.3">
      <c r="A30" s="2"/>
      <c r="B30" s="83"/>
      <c r="C30" s="83"/>
      <c r="D30" s="83"/>
      <c r="E30" s="83"/>
      <c r="F30" s="83"/>
      <c r="G30" s="2"/>
      <c r="H30" s="2"/>
      <c r="I30" s="81"/>
    </row>
    <row r="31" spans="1:9" ht="15" customHeight="1" x14ac:dyDescent="0.3">
      <c r="A31" s="2"/>
      <c r="B31" s="83"/>
      <c r="C31" s="83"/>
      <c r="D31" s="83"/>
      <c r="E31" s="83"/>
      <c r="F31" s="83"/>
      <c r="G31" s="2"/>
      <c r="H31" s="2"/>
      <c r="I31" s="81"/>
    </row>
    <row r="32" spans="1:9" ht="15" customHeight="1" x14ac:dyDescent="0.3">
      <c r="A32" s="2"/>
      <c r="B32" s="83"/>
      <c r="C32" s="83"/>
      <c r="D32" s="83"/>
      <c r="E32" s="83"/>
      <c r="F32" s="83"/>
      <c r="G32" s="2"/>
      <c r="H32" s="2"/>
      <c r="I32" s="81"/>
    </row>
    <row r="33" spans="1:9" ht="15" customHeight="1" x14ac:dyDescent="0.3">
      <c r="A33" s="2"/>
      <c r="B33" s="83"/>
      <c r="C33" s="83"/>
      <c r="D33" s="83"/>
      <c r="E33" s="83"/>
      <c r="F33" s="83"/>
      <c r="G33" s="2"/>
      <c r="H33" s="2"/>
      <c r="I33" s="81"/>
    </row>
    <row r="34" spans="1:9" ht="15" customHeight="1" x14ac:dyDescent="0.3">
      <c r="A34" s="2"/>
      <c r="B34" s="83"/>
      <c r="C34" s="83"/>
      <c r="D34" s="83"/>
      <c r="E34" s="83"/>
      <c r="F34" s="83"/>
      <c r="G34" s="2"/>
      <c r="H34" s="2"/>
      <c r="I34" s="81"/>
    </row>
    <row r="35" spans="1:9" ht="15" customHeight="1" x14ac:dyDescent="0.3">
      <c r="A35" s="2"/>
      <c r="B35" s="83"/>
      <c r="C35" s="83"/>
      <c r="D35" s="83"/>
      <c r="E35" s="83"/>
      <c r="F35" s="83"/>
      <c r="G35" s="2"/>
      <c r="H35" s="2"/>
      <c r="I35" s="81"/>
    </row>
    <row r="36" spans="1:9" ht="15" customHeight="1" x14ac:dyDescent="0.3">
      <c r="A36" s="2"/>
      <c r="B36" s="83"/>
      <c r="C36" s="83"/>
      <c r="D36" s="83"/>
      <c r="E36" s="83"/>
      <c r="F36" s="83"/>
      <c r="G36" s="2"/>
      <c r="H36" s="2"/>
      <c r="I36" s="81"/>
    </row>
    <row r="37" spans="1:9" ht="15" customHeight="1" x14ac:dyDescent="0.3">
      <c r="A37" s="2"/>
      <c r="B37" s="83"/>
      <c r="C37" s="83"/>
      <c r="D37" s="83"/>
      <c r="E37" s="83"/>
      <c r="F37" s="83"/>
      <c r="G37" s="2"/>
      <c r="H37" s="2"/>
      <c r="I37" s="81"/>
    </row>
    <row r="38" spans="1:9" ht="15" customHeight="1" x14ac:dyDescent="0.3">
      <c r="A38" s="2"/>
      <c r="B38" s="83"/>
      <c r="C38" s="83"/>
      <c r="D38" s="83"/>
      <c r="E38" s="83"/>
      <c r="F38" s="83"/>
      <c r="G38" s="2"/>
      <c r="H38" s="2"/>
      <c r="I38" s="81"/>
    </row>
    <row r="39" spans="1:9" ht="15" customHeight="1" x14ac:dyDescent="0.3">
      <c r="A39" s="2"/>
      <c r="B39" s="83"/>
      <c r="C39" s="83"/>
      <c r="D39" s="83"/>
      <c r="E39" s="83"/>
      <c r="F39" s="83"/>
      <c r="G39" s="2"/>
      <c r="H39" s="2"/>
      <c r="I39" s="81"/>
    </row>
    <row r="40" spans="1:9" ht="15" customHeight="1" x14ac:dyDescent="0.3">
      <c r="A40" s="2"/>
      <c r="B40" s="83"/>
      <c r="C40" s="83"/>
      <c r="D40" s="83"/>
      <c r="E40" s="83"/>
      <c r="F40" s="83"/>
      <c r="G40" s="2"/>
      <c r="H40" s="2"/>
      <c r="I40" s="81"/>
    </row>
    <row r="41" spans="1:9" ht="15" customHeight="1" x14ac:dyDescent="0.3">
      <c r="A41" s="2"/>
      <c r="B41" s="83"/>
      <c r="C41" s="83"/>
      <c r="D41" s="83"/>
      <c r="E41" s="83"/>
      <c r="F41" s="83"/>
      <c r="G41" s="2"/>
      <c r="H41" s="2"/>
      <c r="I41" s="81"/>
    </row>
    <row r="42" spans="1:9" ht="15" customHeight="1" x14ac:dyDescent="0.3">
      <c r="A42" s="2"/>
      <c r="B42" s="83"/>
      <c r="C42" s="83"/>
      <c r="D42" s="83"/>
      <c r="E42" s="83"/>
      <c r="F42" s="83"/>
      <c r="G42" s="2"/>
      <c r="H42" s="2"/>
      <c r="I42" s="81"/>
    </row>
    <row r="43" spans="1:9" ht="15" customHeight="1" x14ac:dyDescent="0.3">
      <c r="A43" s="2"/>
      <c r="B43" s="83"/>
      <c r="C43" s="83"/>
      <c r="D43" s="83"/>
      <c r="E43" s="83"/>
      <c r="F43" s="83"/>
      <c r="G43" s="2"/>
      <c r="H43" s="2"/>
      <c r="I43" s="81"/>
    </row>
    <row r="44" spans="1:9" ht="15" customHeight="1" x14ac:dyDescent="0.3">
      <c r="A44" s="2"/>
      <c r="B44" s="83"/>
      <c r="C44" s="83"/>
      <c r="D44" s="83"/>
      <c r="E44" s="83"/>
      <c r="F44" s="83"/>
      <c r="G44" s="2"/>
      <c r="H44" s="2"/>
      <c r="I44" s="81"/>
    </row>
    <row r="45" spans="1:9" ht="15" customHeight="1" x14ac:dyDescent="0.3">
      <c r="A45" s="2"/>
      <c r="B45" s="83"/>
      <c r="C45" s="83"/>
      <c r="D45" s="83"/>
      <c r="E45" s="83"/>
      <c r="F45" s="83"/>
      <c r="G45" s="2"/>
      <c r="H45" s="2"/>
      <c r="I45" s="81"/>
    </row>
    <row r="46" spans="1:9" ht="15" customHeight="1" x14ac:dyDescent="0.3">
      <c r="A46" s="2"/>
      <c r="B46" s="83"/>
      <c r="C46" s="83"/>
      <c r="D46" s="83"/>
      <c r="E46" s="83"/>
      <c r="F46" s="83"/>
      <c r="G46" s="2"/>
      <c r="H46" s="2"/>
      <c r="I46" s="81"/>
    </row>
    <row r="47" spans="1:9" ht="15" customHeight="1" x14ac:dyDescent="0.3">
      <c r="A47" s="2"/>
      <c r="B47" s="83"/>
      <c r="C47" s="83"/>
      <c r="D47" s="83"/>
      <c r="E47" s="83"/>
      <c r="F47" s="83"/>
      <c r="G47" s="2"/>
      <c r="H47" s="2"/>
      <c r="I47" s="81"/>
    </row>
    <row r="48" spans="1:9" ht="15" customHeight="1" x14ac:dyDescent="0.3">
      <c r="A48" s="2"/>
      <c r="B48" s="2"/>
      <c r="C48" s="2"/>
      <c r="D48" s="2"/>
      <c r="E48" s="2"/>
      <c r="F48" s="2"/>
      <c r="G48" s="2"/>
      <c r="H48" s="2"/>
      <c r="I48" s="81"/>
    </row>
    <row r="49" spans="1:9" ht="15" customHeight="1" x14ac:dyDescent="0.3">
      <c r="A49" s="2"/>
      <c r="B49" s="2"/>
      <c r="C49" s="2"/>
      <c r="D49" s="2"/>
      <c r="E49" s="2"/>
      <c r="F49" s="2"/>
      <c r="G49" s="2"/>
      <c r="H49" s="2"/>
      <c r="I49" s="81"/>
    </row>
    <row r="50" spans="1:9" x14ac:dyDescent="0.3">
      <c r="A50" s="2"/>
      <c r="B50" s="2"/>
      <c r="C50" s="2"/>
      <c r="D50" s="2"/>
      <c r="E50" s="2"/>
      <c r="F50" s="2"/>
      <c r="G50" s="2"/>
      <c r="H50" s="2"/>
      <c r="I50" s="81"/>
    </row>
    <row r="51" spans="1:9" x14ac:dyDescent="0.3">
      <c r="A51" s="8" t="e">
        <f>CONCATENATE("PV n° ",Project_Project, " - Essais Dynaplaque")</f>
        <v>#NAME?</v>
      </c>
      <c r="B51" s="8"/>
      <c r="C51" s="8"/>
      <c r="D51" s="8"/>
      <c r="E51" s="8"/>
      <c r="F51" s="8"/>
      <c r="G51" s="8"/>
      <c r="H51" s="8"/>
      <c r="I51" s="9" t="s">
        <v>9</v>
      </c>
    </row>
    <row r="53" spans="1:9" x14ac:dyDescent="0.3">
      <c r="B53" s="25" t="s">
        <v>138</v>
      </c>
      <c r="C53" s="25" t="s">
        <v>139</v>
      </c>
      <c r="D53" s="25" t="s">
        <v>140</v>
      </c>
      <c r="E53" s="25" t="s">
        <v>141</v>
      </c>
      <c r="F53" s="25" t="s">
        <v>142</v>
      </c>
      <c r="H53" s="25" t="s">
        <v>143</v>
      </c>
    </row>
    <row r="54" spans="1:9" x14ac:dyDescent="0.3">
      <c r="B54" s="25" t="s">
        <v>144</v>
      </c>
      <c r="C54" s="25" t="s">
        <v>145</v>
      </c>
      <c r="D54" s="25" t="s">
        <v>146</v>
      </c>
      <c r="E54" s="25" t="e">
        <f>TimeHistoryTbl[[#This Row],[D3_F]]/1000</f>
        <v>#VALUE!</v>
      </c>
      <c r="F54" s="25" t="e">
        <f>TimeHistoryTbl[[#This Row],[D3_U]]*1000</f>
        <v>#VALUE!</v>
      </c>
      <c r="H54" s="25">
        <f>MAX(C54:C253)</f>
        <v>0</v>
      </c>
    </row>
    <row r="55" spans="1:9" x14ac:dyDescent="0.3">
      <c r="E55" s="25">
        <f>TimeHistoryTbl[[#This Row],[D3_F]]/1000</f>
        <v>0</v>
      </c>
      <c r="F55" s="25">
        <f>TimeHistoryTbl[[#This Row],[D3_U]]*1000</f>
        <v>0</v>
      </c>
      <c r="H55" s="25" t="s">
        <v>147</v>
      </c>
    </row>
    <row r="56" spans="1:9" x14ac:dyDescent="0.3">
      <c r="E56" s="25">
        <f>TimeHistoryTbl[[#This Row],[D3_F]]/1000</f>
        <v>0</v>
      </c>
      <c r="F56" s="25">
        <f>TimeHistoryTbl[[#This Row],[D3_U]]*1000</f>
        <v>0</v>
      </c>
      <c r="H56" s="25">
        <f>MAX(D54:D253)</f>
        <v>0</v>
      </c>
    </row>
    <row r="57" spans="1:9" x14ac:dyDescent="0.3">
      <c r="E57" s="25">
        <f>TimeHistoryTbl[[#This Row],[D3_F]]/1000</f>
        <v>0</v>
      </c>
      <c r="F57" s="25">
        <f>TimeHistoryTbl[[#This Row],[D3_U]]*1000</f>
        <v>0</v>
      </c>
    </row>
    <row r="58" spans="1:9" x14ac:dyDescent="0.3">
      <c r="E58" s="25">
        <f>TimeHistoryTbl[[#This Row],[D3_F]]/1000</f>
        <v>0</v>
      </c>
      <c r="F58" s="25">
        <f>TimeHistoryTbl[[#This Row],[D3_U]]*1000</f>
        <v>0</v>
      </c>
    </row>
    <row r="59" spans="1:9" x14ac:dyDescent="0.3">
      <c r="E59" s="25">
        <f>TimeHistoryTbl[[#This Row],[D3_F]]/1000</f>
        <v>0</v>
      </c>
      <c r="F59" s="25">
        <f>TimeHistoryTbl[[#This Row],[D3_U]]*1000</f>
        <v>0</v>
      </c>
    </row>
    <row r="60" spans="1:9" x14ac:dyDescent="0.3">
      <c r="E60" s="25">
        <f>TimeHistoryTbl[[#This Row],[D3_F]]/1000</f>
        <v>0</v>
      </c>
      <c r="F60" s="25">
        <f>TimeHistoryTbl[[#This Row],[D3_U]]*1000</f>
        <v>0</v>
      </c>
    </row>
    <row r="61" spans="1:9" x14ac:dyDescent="0.3">
      <c r="E61" s="25">
        <f>TimeHistoryTbl[[#This Row],[D3_F]]/1000</f>
        <v>0</v>
      </c>
      <c r="F61" s="25">
        <f>TimeHistoryTbl[[#This Row],[D3_U]]*1000</f>
        <v>0</v>
      </c>
    </row>
    <row r="62" spans="1:9" x14ac:dyDescent="0.3">
      <c r="E62" s="25">
        <f>TimeHistoryTbl[[#This Row],[D3_F]]/1000</f>
        <v>0</v>
      </c>
      <c r="F62" s="25">
        <f>TimeHistoryTbl[[#This Row],[D3_U]]*1000</f>
        <v>0</v>
      </c>
    </row>
    <row r="63" spans="1:9" x14ac:dyDescent="0.3">
      <c r="E63" s="25">
        <f>TimeHistoryTbl[[#This Row],[D3_F]]/1000</f>
        <v>0</v>
      </c>
      <c r="F63" s="25">
        <f>TimeHistoryTbl[[#This Row],[D3_U]]*1000</f>
        <v>0</v>
      </c>
    </row>
    <row r="64" spans="1:9" x14ac:dyDescent="0.3">
      <c r="E64" s="25">
        <f>TimeHistoryTbl[[#This Row],[D3_F]]/1000</f>
        <v>0</v>
      </c>
      <c r="F64" s="25">
        <f>TimeHistoryTbl[[#This Row],[D3_U]]*1000</f>
        <v>0</v>
      </c>
    </row>
    <row r="65" spans="5:6" x14ac:dyDescent="0.3">
      <c r="E65" s="25">
        <f>TimeHistoryTbl[[#This Row],[D3_F]]/1000</f>
        <v>0</v>
      </c>
      <c r="F65" s="25">
        <f>TimeHistoryTbl[[#This Row],[D3_U]]*1000</f>
        <v>0</v>
      </c>
    </row>
    <row r="66" spans="5:6" x14ac:dyDescent="0.3">
      <c r="E66" s="25">
        <f>TimeHistoryTbl[[#This Row],[D3_F]]/1000</f>
        <v>0</v>
      </c>
      <c r="F66" s="25">
        <f>TimeHistoryTbl[[#This Row],[D3_U]]*1000</f>
        <v>0</v>
      </c>
    </row>
    <row r="67" spans="5:6" x14ac:dyDescent="0.3">
      <c r="E67" s="25">
        <f>TimeHistoryTbl[[#This Row],[D3_F]]/1000</f>
        <v>0</v>
      </c>
      <c r="F67" s="25">
        <f>TimeHistoryTbl[[#This Row],[D3_U]]*1000</f>
        <v>0</v>
      </c>
    </row>
    <row r="68" spans="5:6" x14ac:dyDescent="0.3">
      <c r="E68" s="25">
        <f>TimeHistoryTbl[[#This Row],[D3_F]]/1000</f>
        <v>0</v>
      </c>
      <c r="F68" s="25">
        <f>TimeHistoryTbl[[#This Row],[D3_U]]*1000</f>
        <v>0</v>
      </c>
    </row>
    <row r="69" spans="5:6" x14ac:dyDescent="0.3">
      <c r="E69" s="25">
        <f>TimeHistoryTbl[[#This Row],[D3_F]]/1000</f>
        <v>0</v>
      </c>
      <c r="F69" s="25">
        <f>TimeHistoryTbl[[#This Row],[D3_U]]*1000</f>
        <v>0</v>
      </c>
    </row>
    <row r="70" spans="5:6" x14ac:dyDescent="0.3">
      <c r="E70" s="25">
        <f>TimeHistoryTbl[[#This Row],[D3_F]]/1000</f>
        <v>0</v>
      </c>
      <c r="F70" s="25">
        <f>TimeHistoryTbl[[#This Row],[D3_U]]*1000</f>
        <v>0</v>
      </c>
    </row>
    <row r="71" spans="5:6" x14ac:dyDescent="0.3">
      <c r="E71" s="25">
        <f>TimeHistoryTbl[[#This Row],[D3_F]]/1000</f>
        <v>0</v>
      </c>
      <c r="F71" s="25">
        <f>TimeHistoryTbl[[#This Row],[D3_U]]*1000</f>
        <v>0</v>
      </c>
    </row>
    <row r="72" spans="5:6" x14ac:dyDescent="0.3">
      <c r="E72" s="25">
        <f>TimeHistoryTbl[[#This Row],[D3_F]]/1000</f>
        <v>0</v>
      </c>
      <c r="F72" s="25">
        <f>TimeHistoryTbl[[#This Row],[D3_U]]*1000</f>
        <v>0</v>
      </c>
    </row>
    <row r="73" spans="5:6" x14ac:dyDescent="0.3">
      <c r="E73" s="25">
        <f>TimeHistoryTbl[[#This Row],[D3_F]]/1000</f>
        <v>0</v>
      </c>
      <c r="F73" s="25">
        <f>TimeHistoryTbl[[#This Row],[D3_U]]*1000</f>
        <v>0</v>
      </c>
    </row>
    <row r="74" spans="5:6" x14ac:dyDescent="0.3">
      <c r="E74" s="25">
        <f>TimeHistoryTbl[[#This Row],[D3_F]]/1000</f>
        <v>0</v>
      </c>
      <c r="F74" s="25">
        <f>TimeHistoryTbl[[#This Row],[D3_U]]*1000</f>
        <v>0</v>
      </c>
    </row>
    <row r="75" spans="5:6" x14ac:dyDescent="0.3">
      <c r="E75" s="25">
        <f>TimeHistoryTbl[[#This Row],[D3_F]]/1000</f>
        <v>0</v>
      </c>
      <c r="F75" s="25">
        <f>TimeHistoryTbl[[#This Row],[D3_U]]*1000</f>
        <v>0</v>
      </c>
    </row>
    <row r="76" spans="5:6" x14ac:dyDescent="0.3">
      <c r="E76" s="25">
        <f>TimeHistoryTbl[[#This Row],[D3_F]]/1000</f>
        <v>0</v>
      </c>
      <c r="F76" s="25">
        <f>TimeHistoryTbl[[#This Row],[D3_U]]*1000</f>
        <v>0</v>
      </c>
    </row>
    <row r="77" spans="5:6" x14ac:dyDescent="0.3">
      <c r="E77" s="25">
        <f>TimeHistoryTbl[[#This Row],[D3_F]]/1000</f>
        <v>0</v>
      </c>
      <c r="F77" s="25">
        <f>TimeHistoryTbl[[#This Row],[D3_U]]*1000</f>
        <v>0</v>
      </c>
    </row>
    <row r="78" spans="5:6" x14ac:dyDescent="0.3">
      <c r="E78" s="25">
        <f>TimeHistoryTbl[[#This Row],[D3_F]]/1000</f>
        <v>0</v>
      </c>
      <c r="F78" s="25">
        <f>TimeHistoryTbl[[#This Row],[D3_U]]*1000</f>
        <v>0</v>
      </c>
    </row>
    <row r="79" spans="5:6" x14ac:dyDescent="0.3">
      <c r="E79" s="25">
        <f>TimeHistoryTbl[[#This Row],[D3_F]]/1000</f>
        <v>0</v>
      </c>
      <c r="F79" s="25">
        <f>TimeHistoryTbl[[#This Row],[D3_U]]*1000</f>
        <v>0</v>
      </c>
    </row>
    <row r="80" spans="5:6" x14ac:dyDescent="0.3">
      <c r="E80" s="25">
        <f>TimeHistoryTbl[[#This Row],[D3_F]]/1000</f>
        <v>0</v>
      </c>
      <c r="F80" s="25">
        <f>TimeHistoryTbl[[#This Row],[D3_U]]*1000</f>
        <v>0</v>
      </c>
    </row>
    <row r="81" spans="5:6" x14ac:dyDescent="0.3">
      <c r="E81" s="25">
        <f>TimeHistoryTbl[[#This Row],[D3_F]]/1000</f>
        <v>0</v>
      </c>
      <c r="F81" s="25">
        <f>TimeHistoryTbl[[#This Row],[D3_U]]*1000</f>
        <v>0</v>
      </c>
    </row>
    <row r="82" spans="5:6" x14ac:dyDescent="0.3">
      <c r="E82" s="25">
        <f>TimeHistoryTbl[[#This Row],[D3_F]]/1000</f>
        <v>0</v>
      </c>
      <c r="F82" s="25">
        <f>TimeHistoryTbl[[#This Row],[D3_U]]*1000</f>
        <v>0</v>
      </c>
    </row>
    <row r="83" spans="5:6" x14ac:dyDescent="0.3">
      <c r="E83" s="25">
        <f>TimeHistoryTbl[[#This Row],[D3_F]]/1000</f>
        <v>0</v>
      </c>
      <c r="F83" s="25">
        <f>TimeHistoryTbl[[#This Row],[D3_U]]*1000</f>
        <v>0</v>
      </c>
    </row>
    <row r="84" spans="5:6" x14ac:dyDescent="0.3">
      <c r="E84" s="25">
        <f>TimeHistoryTbl[[#This Row],[D3_F]]/1000</f>
        <v>0</v>
      </c>
      <c r="F84" s="25">
        <f>TimeHistoryTbl[[#This Row],[D3_U]]*1000</f>
        <v>0</v>
      </c>
    </row>
    <row r="85" spans="5:6" x14ac:dyDescent="0.3">
      <c r="E85" s="25">
        <f>TimeHistoryTbl[[#This Row],[D3_F]]/1000</f>
        <v>0</v>
      </c>
      <c r="F85" s="25">
        <f>TimeHistoryTbl[[#This Row],[D3_U]]*1000</f>
        <v>0</v>
      </c>
    </row>
    <row r="86" spans="5:6" x14ac:dyDescent="0.3">
      <c r="E86" s="25">
        <f>TimeHistoryTbl[[#This Row],[D3_F]]/1000</f>
        <v>0</v>
      </c>
      <c r="F86" s="25">
        <f>TimeHistoryTbl[[#This Row],[D3_U]]*1000</f>
        <v>0</v>
      </c>
    </row>
    <row r="87" spans="5:6" x14ac:dyDescent="0.3">
      <c r="E87" s="25">
        <f>TimeHistoryTbl[[#This Row],[D3_F]]/1000</f>
        <v>0</v>
      </c>
      <c r="F87" s="25">
        <f>TimeHistoryTbl[[#This Row],[D3_U]]*1000</f>
        <v>0</v>
      </c>
    </row>
    <row r="88" spans="5:6" x14ac:dyDescent="0.3">
      <c r="E88" s="25">
        <f>TimeHistoryTbl[[#This Row],[D3_F]]/1000</f>
        <v>0</v>
      </c>
      <c r="F88" s="25">
        <f>TimeHistoryTbl[[#This Row],[D3_U]]*1000</f>
        <v>0</v>
      </c>
    </row>
    <row r="89" spans="5:6" x14ac:dyDescent="0.3">
      <c r="E89" s="25">
        <f>TimeHistoryTbl[[#This Row],[D3_F]]/1000</f>
        <v>0</v>
      </c>
      <c r="F89" s="25">
        <f>TimeHistoryTbl[[#This Row],[D3_U]]*1000</f>
        <v>0</v>
      </c>
    </row>
    <row r="90" spans="5:6" x14ac:dyDescent="0.3">
      <c r="E90" s="25">
        <f>TimeHistoryTbl[[#This Row],[D3_F]]/1000</f>
        <v>0</v>
      </c>
      <c r="F90" s="25">
        <f>TimeHistoryTbl[[#This Row],[D3_U]]*1000</f>
        <v>0</v>
      </c>
    </row>
    <row r="91" spans="5:6" x14ac:dyDescent="0.3">
      <c r="E91" s="25">
        <f>TimeHistoryTbl[[#This Row],[D3_F]]/1000</f>
        <v>0</v>
      </c>
      <c r="F91" s="25">
        <f>TimeHistoryTbl[[#This Row],[D3_U]]*1000</f>
        <v>0</v>
      </c>
    </row>
    <row r="92" spans="5:6" x14ac:dyDescent="0.3">
      <c r="E92" s="25">
        <f>TimeHistoryTbl[[#This Row],[D3_F]]/1000</f>
        <v>0</v>
      </c>
      <c r="F92" s="25">
        <f>TimeHistoryTbl[[#This Row],[D3_U]]*1000</f>
        <v>0</v>
      </c>
    </row>
    <row r="93" spans="5:6" x14ac:dyDescent="0.3">
      <c r="E93" s="25">
        <f>TimeHistoryTbl[[#This Row],[D3_F]]/1000</f>
        <v>0</v>
      </c>
      <c r="F93" s="25">
        <f>TimeHistoryTbl[[#This Row],[D3_U]]*1000</f>
        <v>0</v>
      </c>
    </row>
    <row r="94" spans="5:6" x14ac:dyDescent="0.3">
      <c r="E94" s="25">
        <f>TimeHistoryTbl[[#This Row],[D3_F]]/1000</f>
        <v>0</v>
      </c>
      <c r="F94" s="25">
        <f>TimeHistoryTbl[[#This Row],[D3_U]]*1000</f>
        <v>0</v>
      </c>
    </row>
    <row r="95" spans="5:6" x14ac:dyDescent="0.3">
      <c r="E95" s="25">
        <f>TimeHistoryTbl[[#This Row],[D3_F]]/1000</f>
        <v>0</v>
      </c>
      <c r="F95" s="25">
        <f>TimeHistoryTbl[[#This Row],[D3_U]]*1000</f>
        <v>0</v>
      </c>
    </row>
    <row r="96" spans="5:6" x14ac:dyDescent="0.3">
      <c r="E96" s="25">
        <f>TimeHistoryTbl[[#This Row],[D3_F]]/1000</f>
        <v>0</v>
      </c>
      <c r="F96" s="25">
        <f>TimeHistoryTbl[[#This Row],[D3_U]]*1000</f>
        <v>0</v>
      </c>
    </row>
    <row r="97" spans="5:6" x14ac:dyDescent="0.3">
      <c r="E97" s="25">
        <f>TimeHistoryTbl[[#This Row],[D3_F]]/1000</f>
        <v>0</v>
      </c>
      <c r="F97" s="25">
        <f>TimeHistoryTbl[[#This Row],[D3_U]]*1000</f>
        <v>0</v>
      </c>
    </row>
    <row r="98" spans="5:6" x14ac:dyDescent="0.3">
      <c r="E98" s="25">
        <f>TimeHistoryTbl[[#This Row],[D3_F]]/1000</f>
        <v>0</v>
      </c>
      <c r="F98" s="25">
        <f>TimeHistoryTbl[[#This Row],[D3_U]]*1000</f>
        <v>0</v>
      </c>
    </row>
    <row r="99" spans="5:6" x14ac:dyDescent="0.3">
      <c r="E99" s="25">
        <f>TimeHistoryTbl[[#This Row],[D3_F]]/1000</f>
        <v>0</v>
      </c>
      <c r="F99" s="25">
        <f>TimeHistoryTbl[[#This Row],[D3_U]]*1000</f>
        <v>0</v>
      </c>
    </row>
    <row r="100" spans="5:6" x14ac:dyDescent="0.3">
      <c r="E100" s="25">
        <f>TimeHistoryTbl[[#This Row],[D3_F]]/1000</f>
        <v>0</v>
      </c>
      <c r="F100" s="25">
        <f>TimeHistoryTbl[[#This Row],[D3_U]]*1000</f>
        <v>0</v>
      </c>
    </row>
    <row r="101" spans="5:6" x14ac:dyDescent="0.3">
      <c r="E101" s="25">
        <f>TimeHistoryTbl[[#This Row],[D3_F]]/1000</f>
        <v>0</v>
      </c>
      <c r="F101" s="25">
        <f>TimeHistoryTbl[[#This Row],[D3_U]]*1000</f>
        <v>0</v>
      </c>
    </row>
    <row r="102" spans="5:6" x14ac:dyDescent="0.3">
      <c r="E102" s="25">
        <f>TimeHistoryTbl[[#This Row],[D3_F]]/1000</f>
        <v>0</v>
      </c>
      <c r="F102" s="25">
        <f>TimeHistoryTbl[[#This Row],[D3_U]]*1000</f>
        <v>0</v>
      </c>
    </row>
    <row r="103" spans="5:6" x14ac:dyDescent="0.3">
      <c r="E103" s="25">
        <f>TimeHistoryTbl[[#This Row],[D3_F]]/1000</f>
        <v>0</v>
      </c>
      <c r="F103" s="25">
        <f>TimeHistoryTbl[[#This Row],[D3_U]]*1000</f>
        <v>0</v>
      </c>
    </row>
    <row r="104" spans="5:6" x14ac:dyDescent="0.3">
      <c r="E104" s="25">
        <f>TimeHistoryTbl[[#This Row],[D3_F]]/1000</f>
        <v>0</v>
      </c>
      <c r="F104" s="25">
        <f>TimeHistoryTbl[[#This Row],[D3_U]]*1000</f>
        <v>0</v>
      </c>
    </row>
    <row r="105" spans="5:6" x14ac:dyDescent="0.3">
      <c r="E105" s="25">
        <f>TimeHistoryTbl[[#This Row],[D3_F]]/1000</f>
        <v>0</v>
      </c>
      <c r="F105" s="25">
        <f>TimeHistoryTbl[[#This Row],[D3_U]]*1000</f>
        <v>0</v>
      </c>
    </row>
    <row r="106" spans="5:6" x14ac:dyDescent="0.3">
      <c r="E106" s="25">
        <f>TimeHistoryTbl[[#This Row],[D3_F]]/1000</f>
        <v>0</v>
      </c>
      <c r="F106" s="25">
        <f>TimeHistoryTbl[[#This Row],[D3_U]]*1000</f>
        <v>0</v>
      </c>
    </row>
    <row r="107" spans="5:6" x14ac:dyDescent="0.3">
      <c r="E107" s="25">
        <f>TimeHistoryTbl[[#This Row],[D3_F]]/1000</f>
        <v>0</v>
      </c>
      <c r="F107" s="25">
        <f>TimeHistoryTbl[[#This Row],[D3_U]]*1000</f>
        <v>0</v>
      </c>
    </row>
    <row r="108" spans="5:6" x14ac:dyDescent="0.3">
      <c r="E108" s="25">
        <f>TimeHistoryTbl[[#This Row],[D3_F]]/1000</f>
        <v>0</v>
      </c>
      <c r="F108" s="25">
        <f>TimeHistoryTbl[[#This Row],[D3_U]]*1000</f>
        <v>0</v>
      </c>
    </row>
    <row r="109" spans="5:6" x14ac:dyDescent="0.3">
      <c r="E109" s="25">
        <f>TimeHistoryTbl[[#This Row],[D3_F]]/1000</f>
        <v>0</v>
      </c>
      <c r="F109" s="25">
        <f>TimeHistoryTbl[[#This Row],[D3_U]]*1000</f>
        <v>0</v>
      </c>
    </row>
    <row r="110" spans="5:6" x14ac:dyDescent="0.3">
      <c r="E110" s="25">
        <f>TimeHistoryTbl[[#This Row],[D3_F]]/1000</f>
        <v>0</v>
      </c>
      <c r="F110" s="25">
        <f>TimeHistoryTbl[[#This Row],[D3_U]]*1000</f>
        <v>0</v>
      </c>
    </row>
    <row r="111" spans="5:6" x14ac:dyDescent="0.3">
      <c r="E111" s="25">
        <f>TimeHistoryTbl[[#This Row],[D3_F]]/1000</f>
        <v>0</v>
      </c>
      <c r="F111" s="25">
        <f>TimeHistoryTbl[[#This Row],[D3_U]]*1000</f>
        <v>0</v>
      </c>
    </row>
    <row r="112" spans="5:6" x14ac:dyDescent="0.3">
      <c r="E112" s="25">
        <f>TimeHistoryTbl[[#This Row],[D3_F]]/1000</f>
        <v>0</v>
      </c>
      <c r="F112" s="25">
        <f>TimeHistoryTbl[[#This Row],[D3_U]]*1000</f>
        <v>0</v>
      </c>
    </row>
    <row r="113" spans="5:6" x14ac:dyDescent="0.3">
      <c r="E113" s="25">
        <f>TimeHistoryTbl[[#This Row],[D3_F]]/1000</f>
        <v>0</v>
      </c>
      <c r="F113" s="25">
        <f>TimeHistoryTbl[[#This Row],[D3_U]]*1000</f>
        <v>0</v>
      </c>
    </row>
    <row r="114" spans="5:6" x14ac:dyDescent="0.3">
      <c r="E114" s="25">
        <f>TimeHistoryTbl[[#This Row],[D3_F]]/1000</f>
        <v>0</v>
      </c>
      <c r="F114" s="25">
        <f>TimeHistoryTbl[[#This Row],[D3_U]]*1000</f>
        <v>0</v>
      </c>
    </row>
    <row r="115" spans="5:6" x14ac:dyDescent="0.3">
      <c r="E115" s="25">
        <f>TimeHistoryTbl[[#This Row],[D3_F]]/1000</f>
        <v>0</v>
      </c>
      <c r="F115" s="25">
        <f>TimeHistoryTbl[[#This Row],[D3_U]]*1000</f>
        <v>0</v>
      </c>
    </row>
    <row r="116" spans="5:6" x14ac:dyDescent="0.3">
      <c r="E116" s="25">
        <f>TimeHistoryTbl[[#This Row],[D3_F]]/1000</f>
        <v>0</v>
      </c>
      <c r="F116" s="25">
        <f>TimeHistoryTbl[[#This Row],[D3_U]]*1000</f>
        <v>0</v>
      </c>
    </row>
    <row r="117" spans="5:6" x14ac:dyDescent="0.3">
      <c r="E117" s="25">
        <f>TimeHistoryTbl[[#This Row],[D3_F]]/1000</f>
        <v>0</v>
      </c>
      <c r="F117" s="25">
        <f>TimeHistoryTbl[[#This Row],[D3_U]]*1000</f>
        <v>0</v>
      </c>
    </row>
    <row r="118" spans="5:6" x14ac:dyDescent="0.3">
      <c r="E118" s="25">
        <f>TimeHistoryTbl[[#This Row],[D3_F]]/1000</f>
        <v>0</v>
      </c>
      <c r="F118" s="25">
        <f>TimeHistoryTbl[[#This Row],[D3_U]]*1000</f>
        <v>0</v>
      </c>
    </row>
    <row r="119" spans="5:6" x14ac:dyDescent="0.3">
      <c r="E119" s="25">
        <f>TimeHistoryTbl[[#This Row],[D3_F]]/1000</f>
        <v>0</v>
      </c>
      <c r="F119" s="25">
        <f>TimeHistoryTbl[[#This Row],[D3_U]]*1000</f>
        <v>0</v>
      </c>
    </row>
    <row r="120" spans="5:6" x14ac:dyDescent="0.3">
      <c r="E120" s="25">
        <f>TimeHistoryTbl[[#This Row],[D3_F]]/1000</f>
        <v>0</v>
      </c>
      <c r="F120" s="25">
        <f>TimeHistoryTbl[[#This Row],[D3_U]]*1000</f>
        <v>0</v>
      </c>
    </row>
    <row r="121" spans="5:6" x14ac:dyDescent="0.3">
      <c r="E121" s="25">
        <f>TimeHistoryTbl[[#This Row],[D3_F]]/1000</f>
        <v>0</v>
      </c>
      <c r="F121" s="25">
        <f>TimeHistoryTbl[[#This Row],[D3_U]]*1000</f>
        <v>0</v>
      </c>
    </row>
    <row r="122" spans="5:6" x14ac:dyDescent="0.3">
      <c r="E122" s="25">
        <f>TimeHistoryTbl[[#This Row],[D3_F]]/1000</f>
        <v>0</v>
      </c>
      <c r="F122" s="25">
        <f>TimeHistoryTbl[[#This Row],[D3_U]]*1000</f>
        <v>0</v>
      </c>
    </row>
    <row r="123" spans="5:6" x14ac:dyDescent="0.3">
      <c r="E123" s="25">
        <f>TimeHistoryTbl[[#This Row],[D3_F]]/1000</f>
        <v>0</v>
      </c>
      <c r="F123" s="25">
        <f>TimeHistoryTbl[[#This Row],[D3_U]]*1000</f>
        <v>0</v>
      </c>
    </row>
    <row r="124" spans="5:6" x14ac:dyDescent="0.3">
      <c r="E124" s="25">
        <f>TimeHistoryTbl[[#This Row],[D3_F]]/1000</f>
        <v>0</v>
      </c>
      <c r="F124" s="25">
        <f>TimeHistoryTbl[[#This Row],[D3_U]]*1000</f>
        <v>0</v>
      </c>
    </row>
    <row r="125" spans="5:6" x14ac:dyDescent="0.3">
      <c r="E125" s="25">
        <f>TimeHistoryTbl[[#This Row],[D3_F]]/1000</f>
        <v>0</v>
      </c>
      <c r="F125" s="25">
        <f>TimeHistoryTbl[[#This Row],[D3_U]]*1000</f>
        <v>0</v>
      </c>
    </row>
    <row r="126" spans="5:6" x14ac:dyDescent="0.3">
      <c r="E126" s="25">
        <f>TimeHistoryTbl[[#This Row],[D3_F]]/1000</f>
        <v>0</v>
      </c>
      <c r="F126" s="25">
        <f>TimeHistoryTbl[[#This Row],[D3_U]]*1000</f>
        <v>0</v>
      </c>
    </row>
    <row r="127" spans="5:6" x14ac:dyDescent="0.3">
      <c r="E127" s="25">
        <f>TimeHistoryTbl[[#This Row],[D3_F]]/1000</f>
        <v>0</v>
      </c>
      <c r="F127" s="25">
        <f>TimeHistoryTbl[[#This Row],[D3_U]]*1000</f>
        <v>0</v>
      </c>
    </row>
    <row r="128" spans="5:6" x14ac:dyDescent="0.3">
      <c r="E128" s="25">
        <f>TimeHistoryTbl[[#This Row],[D3_F]]/1000</f>
        <v>0</v>
      </c>
      <c r="F128" s="25">
        <f>TimeHistoryTbl[[#This Row],[D3_U]]*1000</f>
        <v>0</v>
      </c>
    </row>
    <row r="129" spans="5:6" x14ac:dyDescent="0.3">
      <c r="E129" s="25">
        <f>TimeHistoryTbl[[#This Row],[D3_F]]/1000</f>
        <v>0</v>
      </c>
      <c r="F129" s="25">
        <f>TimeHistoryTbl[[#This Row],[D3_U]]*1000</f>
        <v>0</v>
      </c>
    </row>
    <row r="130" spans="5:6" x14ac:dyDescent="0.3">
      <c r="E130" s="25">
        <f>TimeHistoryTbl[[#This Row],[D3_F]]/1000</f>
        <v>0</v>
      </c>
      <c r="F130" s="25">
        <f>TimeHistoryTbl[[#This Row],[D3_U]]*1000</f>
        <v>0</v>
      </c>
    </row>
    <row r="131" spans="5:6" x14ac:dyDescent="0.3">
      <c r="E131" s="25">
        <f>TimeHistoryTbl[[#This Row],[D3_F]]/1000</f>
        <v>0</v>
      </c>
      <c r="F131" s="25">
        <f>TimeHistoryTbl[[#This Row],[D3_U]]*1000</f>
        <v>0</v>
      </c>
    </row>
    <row r="132" spans="5:6" x14ac:dyDescent="0.3">
      <c r="E132" s="25">
        <f>TimeHistoryTbl[[#This Row],[D3_F]]/1000</f>
        <v>0</v>
      </c>
      <c r="F132" s="25">
        <f>TimeHistoryTbl[[#This Row],[D3_U]]*1000</f>
        <v>0</v>
      </c>
    </row>
    <row r="133" spans="5:6" x14ac:dyDescent="0.3">
      <c r="E133" s="25">
        <f>TimeHistoryTbl[[#This Row],[D3_F]]/1000</f>
        <v>0</v>
      </c>
      <c r="F133" s="25">
        <f>TimeHistoryTbl[[#This Row],[D3_U]]*1000</f>
        <v>0</v>
      </c>
    </row>
    <row r="134" spans="5:6" x14ac:dyDescent="0.3">
      <c r="E134" s="25">
        <f>TimeHistoryTbl[[#This Row],[D3_F]]/1000</f>
        <v>0</v>
      </c>
      <c r="F134" s="25">
        <f>TimeHistoryTbl[[#This Row],[D3_U]]*1000</f>
        <v>0</v>
      </c>
    </row>
    <row r="135" spans="5:6" x14ac:dyDescent="0.3">
      <c r="E135" s="25">
        <f>TimeHistoryTbl[[#This Row],[D3_F]]/1000</f>
        <v>0</v>
      </c>
      <c r="F135" s="25">
        <f>TimeHistoryTbl[[#This Row],[D3_U]]*1000</f>
        <v>0</v>
      </c>
    </row>
    <row r="136" spans="5:6" x14ac:dyDescent="0.3">
      <c r="E136" s="25">
        <f>TimeHistoryTbl[[#This Row],[D3_F]]/1000</f>
        <v>0</v>
      </c>
      <c r="F136" s="25">
        <f>TimeHistoryTbl[[#This Row],[D3_U]]*1000</f>
        <v>0</v>
      </c>
    </row>
    <row r="137" spans="5:6" x14ac:dyDescent="0.3">
      <c r="E137" s="25">
        <f>TimeHistoryTbl[[#This Row],[D3_F]]/1000</f>
        <v>0</v>
      </c>
      <c r="F137" s="25">
        <f>TimeHistoryTbl[[#This Row],[D3_U]]*1000</f>
        <v>0</v>
      </c>
    </row>
    <row r="138" spans="5:6" x14ac:dyDescent="0.3">
      <c r="E138" s="25">
        <f>TimeHistoryTbl[[#This Row],[D3_F]]/1000</f>
        <v>0</v>
      </c>
      <c r="F138" s="25">
        <f>TimeHistoryTbl[[#This Row],[D3_U]]*1000</f>
        <v>0</v>
      </c>
    </row>
    <row r="139" spans="5:6" x14ac:dyDescent="0.3">
      <c r="E139" s="25">
        <f>TimeHistoryTbl[[#This Row],[D3_F]]/1000</f>
        <v>0</v>
      </c>
      <c r="F139" s="25">
        <f>TimeHistoryTbl[[#This Row],[D3_U]]*1000</f>
        <v>0</v>
      </c>
    </row>
    <row r="140" spans="5:6" x14ac:dyDescent="0.3">
      <c r="E140" s="25">
        <f>TimeHistoryTbl[[#This Row],[D3_F]]/1000</f>
        <v>0</v>
      </c>
      <c r="F140" s="25">
        <f>TimeHistoryTbl[[#This Row],[D3_U]]*1000</f>
        <v>0</v>
      </c>
    </row>
    <row r="141" spans="5:6" x14ac:dyDescent="0.3">
      <c r="E141" s="25">
        <f>TimeHistoryTbl[[#This Row],[D3_F]]/1000</f>
        <v>0</v>
      </c>
      <c r="F141" s="25">
        <f>TimeHistoryTbl[[#This Row],[D3_U]]*1000</f>
        <v>0</v>
      </c>
    </row>
    <row r="142" spans="5:6" x14ac:dyDescent="0.3">
      <c r="E142" s="25">
        <f>TimeHistoryTbl[[#This Row],[D3_F]]/1000</f>
        <v>0</v>
      </c>
      <c r="F142" s="25">
        <f>TimeHistoryTbl[[#This Row],[D3_U]]*1000</f>
        <v>0</v>
      </c>
    </row>
    <row r="143" spans="5:6" x14ac:dyDescent="0.3">
      <c r="E143" s="25">
        <f>TimeHistoryTbl[[#This Row],[D3_F]]/1000</f>
        <v>0</v>
      </c>
      <c r="F143" s="25">
        <f>TimeHistoryTbl[[#This Row],[D3_U]]*1000</f>
        <v>0</v>
      </c>
    </row>
    <row r="144" spans="5:6" x14ac:dyDescent="0.3">
      <c r="E144" s="25">
        <f>TimeHistoryTbl[[#This Row],[D3_F]]/1000</f>
        <v>0</v>
      </c>
      <c r="F144" s="25">
        <f>TimeHistoryTbl[[#This Row],[D3_U]]*1000</f>
        <v>0</v>
      </c>
    </row>
    <row r="145" spans="5:6" x14ac:dyDescent="0.3">
      <c r="E145" s="25">
        <f>TimeHistoryTbl[[#This Row],[D3_F]]/1000</f>
        <v>0</v>
      </c>
      <c r="F145" s="25">
        <f>TimeHistoryTbl[[#This Row],[D3_U]]*1000</f>
        <v>0</v>
      </c>
    </row>
    <row r="146" spans="5:6" x14ac:dyDescent="0.3">
      <c r="E146" s="25">
        <f>TimeHistoryTbl[[#This Row],[D3_F]]/1000</f>
        <v>0</v>
      </c>
      <c r="F146" s="25">
        <f>TimeHistoryTbl[[#This Row],[D3_U]]*1000</f>
        <v>0</v>
      </c>
    </row>
    <row r="147" spans="5:6" x14ac:dyDescent="0.3">
      <c r="E147" s="25">
        <f>TimeHistoryTbl[[#This Row],[D3_F]]/1000</f>
        <v>0</v>
      </c>
      <c r="F147" s="25">
        <f>TimeHistoryTbl[[#This Row],[D3_U]]*1000</f>
        <v>0</v>
      </c>
    </row>
    <row r="148" spans="5:6" x14ac:dyDescent="0.3">
      <c r="E148" s="25">
        <f>TimeHistoryTbl[[#This Row],[D3_F]]/1000</f>
        <v>0</v>
      </c>
      <c r="F148" s="25">
        <f>TimeHistoryTbl[[#This Row],[D3_U]]*1000</f>
        <v>0</v>
      </c>
    </row>
    <row r="149" spans="5:6" x14ac:dyDescent="0.3">
      <c r="E149" s="25">
        <f>TimeHistoryTbl[[#This Row],[D3_F]]/1000</f>
        <v>0</v>
      </c>
      <c r="F149" s="25">
        <f>TimeHistoryTbl[[#This Row],[D3_U]]*1000</f>
        <v>0</v>
      </c>
    </row>
    <row r="150" spans="5:6" x14ac:dyDescent="0.3">
      <c r="E150" s="25">
        <f>TimeHistoryTbl[[#This Row],[D3_F]]/1000</f>
        <v>0</v>
      </c>
      <c r="F150" s="25">
        <f>TimeHistoryTbl[[#This Row],[D3_U]]*1000</f>
        <v>0</v>
      </c>
    </row>
    <row r="151" spans="5:6" x14ac:dyDescent="0.3">
      <c r="E151" s="25">
        <f>TimeHistoryTbl[[#This Row],[D3_F]]/1000</f>
        <v>0</v>
      </c>
      <c r="F151" s="25">
        <f>TimeHistoryTbl[[#This Row],[D3_U]]*1000</f>
        <v>0</v>
      </c>
    </row>
    <row r="152" spans="5:6" x14ac:dyDescent="0.3">
      <c r="E152" s="25">
        <f>TimeHistoryTbl[[#This Row],[D3_F]]/1000</f>
        <v>0</v>
      </c>
      <c r="F152" s="25">
        <f>TimeHistoryTbl[[#This Row],[D3_U]]*1000</f>
        <v>0</v>
      </c>
    </row>
    <row r="153" spans="5:6" x14ac:dyDescent="0.3">
      <c r="E153" s="25">
        <f>TimeHistoryTbl[[#This Row],[D3_F]]/1000</f>
        <v>0</v>
      </c>
      <c r="F153" s="25">
        <f>TimeHistoryTbl[[#This Row],[D3_U]]*1000</f>
        <v>0</v>
      </c>
    </row>
    <row r="154" spans="5:6" x14ac:dyDescent="0.3">
      <c r="E154" s="25">
        <f>TimeHistoryTbl[[#This Row],[D3_F]]/1000</f>
        <v>0</v>
      </c>
      <c r="F154" s="25">
        <f>TimeHistoryTbl[[#This Row],[D3_U]]*1000</f>
        <v>0</v>
      </c>
    </row>
    <row r="155" spans="5:6" x14ac:dyDescent="0.3">
      <c r="E155" s="25">
        <f>TimeHistoryTbl[[#This Row],[D3_F]]/1000</f>
        <v>0</v>
      </c>
      <c r="F155" s="25">
        <f>TimeHistoryTbl[[#This Row],[D3_U]]*1000</f>
        <v>0</v>
      </c>
    </row>
    <row r="156" spans="5:6" x14ac:dyDescent="0.3">
      <c r="E156" s="25">
        <f>TimeHistoryTbl[[#This Row],[D3_F]]/1000</f>
        <v>0</v>
      </c>
      <c r="F156" s="25">
        <f>TimeHistoryTbl[[#This Row],[D3_U]]*1000</f>
        <v>0</v>
      </c>
    </row>
    <row r="157" spans="5:6" x14ac:dyDescent="0.3">
      <c r="E157" s="25">
        <f>TimeHistoryTbl[[#This Row],[D3_F]]/1000</f>
        <v>0</v>
      </c>
      <c r="F157" s="25">
        <f>TimeHistoryTbl[[#This Row],[D3_U]]*1000</f>
        <v>0</v>
      </c>
    </row>
    <row r="158" spans="5:6" x14ac:dyDescent="0.3">
      <c r="E158" s="25">
        <f>TimeHistoryTbl[[#This Row],[D3_F]]/1000</f>
        <v>0</v>
      </c>
      <c r="F158" s="25">
        <f>TimeHistoryTbl[[#This Row],[D3_U]]*1000</f>
        <v>0</v>
      </c>
    </row>
    <row r="159" spans="5:6" x14ac:dyDescent="0.3">
      <c r="E159" s="25">
        <f>TimeHistoryTbl[[#This Row],[D3_F]]/1000</f>
        <v>0</v>
      </c>
      <c r="F159" s="25">
        <f>TimeHistoryTbl[[#This Row],[D3_U]]*1000</f>
        <v>0</v>
      </c>
    </row>
    <row r="160" spans="5:6" x14ac:dyDescent="0.3">
      <c r="E160" s="25">
        <f>TimeHistoryTbl[[#This Row],[D3_F]]/1000</f>
        <v>0</v>
      </c>
      <c r="F160" s="25">
        <f>TimeHistoryTbl[[#This Row],[D3_U]]*1000</f>
        <v>0</v>
      </c>
    </row>
    <row r="161" spans="5:6" x14ac:dyDescent="0.3">
      <c r="E161" s="25">
        <f>TimeHistoryTbl[[#This Row],[D3_F]]/1000</f>
        <v>0</v>
      </c>
      <c r="F161" s="25">
        <f>TimeHistoryTbl[[#This Row],[D3_U]]*1000</f>
        <v>0</v>
      </c>
    </row>
    <row r="162" spans="5:6" x14ac:dyDescent="0.3">
      <c r="E162" s="25">
        <f>TimeHistoryTbl[[#This Row],[D3_F]]/1000</f>
        <v>0</v>
      </c>
      <c r="F162" s="25">
        <f>TimeHistoryTbl[[#This Row],[D3_U]]*1000</f>
        <v>0</v>
      </c>
    </row>
    <row r="163" spans="5:6" x14ac:dyDescent="0.3">
      <c r="E163" s="25">
        <f>TimeHistoryTbl[[#This Row],[D3_F]]/1000</f>
        <v>0</v>
      </c>
      <c r="F163" s="25">
        <f>TimeHistoryTbl[[#This Row],[D3_U]]*1000</f>
        <v>0</v>
      </c>
    </row>
    <row r="164" spans="5:6" x14ac:dyDescent="0.3">
      <c r="E164" s="25">
        <f>TimeHistoryTbl[[#This Row],[D3_F]]/1000</f>
        <v>0</v>
      </c>
      <c r="F164" s="25">
        <f>TimeHistoryTbl[[#This Row],[D3_U]]*1000</f>
        <v>0</v>
      </c>
    </row>
    <row r="165" spans="5:6" x14ac:dyDescent="0.3">
      <c r="E165" s="25">
        <f>TimeHistoryTbl[[#This Row],[D3_F]]/1000</f>
        <v>0</v>
      </c>
      <c r="F165" s="25">
        <f>TimeHistoryTbl[[#This Row],[D3_U]]*1000</f>
        <v>0</v>
      </c>
    </row>
    <row r="166" spans="5:6" x14ac:dyDescent="0.3">
      <c r="E166" s="25">
        <f>TimeHistoryTbl[[#This Row],[D3_F]]/1000</f>
        <v>0</v>
      </c>
      <c r="F166" s="25">
        <f>TimeHistoryTbl[[#This Row],[D3_U]]*1000</f>
        <v>0</v>
      </c>
    </row>
    <row r="167" spans="5:6" x14ac:dyDescent="0.3">
      <c r="E167" s="25">
        <f>TimeHistoryTbl[[#This Row],[D3_F]]/1000</f>
        <v>0</v>
      </c>
      <c r="F167" s="25">
        <f>TimeHistoryTbl[[#This Row],[D3_U]]*1000</f>
        <v>0</v>
      </c>
    </row>
    <row r="168" spans="5:6" x14ac:dyDescent="0.3">
      <c r="E168" s="25">
        <f>TimeHistoryTbl[[#This Row],[D3_F]]/1000</f>
        <v>0</v>
      </c>
      <c r="F168" s="25">
        <f>TimeHistoryTbl[[#This Row],[D3_U]]*1000</f>
        <v>0</v>
      </c>
    </row>
    <row r="169" spans="5:6" x14ac:dyDescent="0.3">
      <c r="E169" s="25">
        <f>TimeHistoryTbl[[#This Row],[D3_F]]/1000</f>
        <v>0</v>
      </c>
      <c r="F169" s="25">
        <f>TimeHistoryTbl[[#This Row],[D3_U]]*1000</f>
        <v>0</v>
      </c>
    </row>
    <row r="170" spans="5:6" x14ac:dyDescent="0.3">
      <c r="E170" s="25">
        <f>TimeHistoryTbl[[#This Row],[D3_F]]/1000</f>
        <v>0</v>
      </c>
      <c r="F170" s="25">
        <f>TimeHistoryTbl[[#This Row],[D3_U]]*1000</f>
        <v>0</v>
      </c>
    </row>
    <row r="171" spans="5:6" x14ac:dyDescent="0.3">
      <c r="E171" s="25">
        <f>TimeHistoryTbl[[#This Row],[D3_F]]/1000</f>
        <v>0</v>
      </c>
      <c r="F171" s="25">
        <f>TimeHistoryTbl[[#This Row],[D3_U]]*1000</f>
        <v>0</v>
      </c>
    </row>
    <row r="172" spans="5:6" x14ac:dyDescent="0.3">
      <c r="E172" s="25">
        <f>TimeHistoryTbl[[#This Row],[D3_F]]/1000</f>
        <v>0</v>
      </c>
      <c r="F172" s="25">
        <f>TimeHistoryTbl[[#This Row],[D3_U]]*1000</f>
        <v>0</v>
      </c>
    </row>
    <row r="173" spans="5:6" x14ac:dyDescent="0.3">
      <c r="E173" s="25">
        <f>TimeHistoryTbl[[#This Row],[D3_F]]/1000</f>
        <v>0</v>
      </c>
      <c r="F173" s="25">
        <f>TimeHistoryTbl[[#This Row],[D3_U]]*1000</f>
        <v>0</v>
      </c>
    </row>
    <row r="174" spans="5:6" x14ac:dyDescent="0.3">
      <c r="E174" s="25">
        <f>TimeHistoryTbl[[#This Row],[D3_F]]/1000</f>
        <v>0</v>
      </c>
      <c r="F174" s="25">
        <f>TimeHistoryTbl[[#This Row],[D3_U]]*1000</f>
        <v>0</v>
      </c>
    </row>
    <row r="175" spans="5:6" x14ac:dyDescent="0.3">
      <c r="E175" s="25">
        <f>TimeHistoryTbl[[#This Row],[D3_F]]/1000</f>
        <v>0</v>
      </c>
      <c r="F175" s="25">
        <f>TimeHistoryTbl[[#This Row],[D3_U]]*1000</f>
        <v>0</v>
      </c>
    </row>
    <row r="176" spans="5:6" x14ac:dyDescent="0.3">
      <c r="E176" s="25">
        <f>TimeHistoryTbl[[#This Row],[D3_F]]/1000</f>
        <v>0</v>
      </c>
      <c r="F176" s="25">
        <f>TimeHistoryTbl[[#This Row],[D3_U]]*1000</f>
        <v>0</v>
      </c>
    </row>
    <row r="177" spans="5:6" x14ac:dyDescent="0.3">
      <c r="E177" s="25">
        <f>TimeHistoryTbl[[#This Row],[D3_F]]/1000</f>
        <v>0</v>
      </c>
      <c r="F177" s="25">
        <f>TimeHistoryTbl[[#This Row],[D3_U]]*1000</f>
        <v>0</v>
      </c>
    </row>
    <row r="178" spans="5:6" x14ac:dyDescent="0.3">
      <c r="E178" s="25">
        <f>TimeHistoryTbl[[#This Row],[D3_F]]/1000</f>
        <v>0</v>
      </c>
      <c r="F178" s="25">
        <f>TimeHistoryTbl[[#This Row],[D3_U]]*1000</f>
        <v>0</v>
      </c>
    </row>
    <row r="179" spans="5:6" x14ac:dyDescent="0.3">
      <c r="E179" s="25">
        <f>TimeHistoryTbl[[#This Row],[D3_F]]/1000</f>
        <v>0</v>
      </c>
      <c r="F179" s="25">
        <f>TimeHistoryTbl[[#This Row],[D3_U]]*1000</f>
        <v>0</v>
      </c>
    </row>
    <row r="180" spans="5:6" x14ac:dyDescent="0.3">
      <c r="E180" s="25">
        <f>TimeHistoryTbl[[#This Row],[D3_F]]/1000</f>
        <v>0</v>
      </c>
      <c r="F180" s="25">
        <f>TimeHistoryTbl[[#This Row],[D3_U]]*1000</f>
        <v>0</v>
      </c>
    </row>
    <row r="181" spans="5:6" x14ac:dyDescent="0.3">
      <c r="E181" s="25">
        <f>TimeHistoryTbl[[#This Row],[D3_F]]/1000</f>
        <v>0</v>
      </c>
      <c r="F181" s="25">
        <f>TimeHistoryTbl[[#This Row],[D3_U]]*1000</f>
        <v>0</v>
      </c>
    </row>
    <row r="182" spans="5:6" x14ac:dyDescent="0.3">
      <c r="E182" s="25">
        <f>TimeHistoryTbl[[#This Row],[D3_F]]/1000</f>
        <v>0</v>
      </c>
      <c r="F182" s="25">
        <f>TimeHistoryTbl[[#This Row],[D3_U]]*1000</f>
        <v>0</v>
      </c>
    </row>
    <row r="183" spans="5:6" x14ac:dyDescent="0.3">
      <c r="E183" s="25">
        <f>TimeHistoryTbl[[#This Row],[D3_F]]/1000</f>
        <v>0</v>
      </c>
      <c r="F183" s="25">
        <f>TimeHistoryTbl[[#This Row],[D3_U]]*1000</f>
        <v>0</v>
      </c>
    </row>
    <row r="184" spans="5:6" x14ac:dyDescent="0.3">
      <c r="E184" s="25">
        <f>TimeHistoryTbl[[#This Row],[D3_F]]/1000</f>
        <v>0</v>
      </c>
      <c r="F184" s="25">
        <f>TimeHistoryTbl[[#This Row],[D3_U]]*1000</f>
        <v>0</v>
      </c>
    </row>
    <row r="185" spans="5:6" x14ac:dyDescent="0.3">
      <c r="E185" s="25">
        <f>TimeHistoryTbl[[#This Row],[D3_F]]/1000</f>
        <v>0</v>
      </c>
      <c r="F185" s="25">
        <f>TimeHistoryTbl[[#This Row],[D3_U]]*1000</f>
        <v>0</v>
      </c>
    </row>
    <row r="186" spans="5:6" x14ac:dyDescent="0.3">
      <c r="E186" s="25">
        <f>TimeHistoryTbl[[#This Row],[D3_F]]/1000</f>
        <v>0</v>
      </c>
      <c r="F186" s="25">
        <f>TimeHistoryTbl[[#This Row],[D3_U]]*1000</f>
        <v>0</v>
      </c>
    </row>
    <row r="187" spans="5:6" x14ac:dyDescent="0.3">
      <c r="E187" s="25">
        <f>TimeHistoryTbl[[#This Row],[D3_F]]/1000</f>
        <v>0</v>
      </c>
      <c r="F187" s="25">
        <f>TimeHistoryTbl[[#This Row],[D3_U]]*1000</f>
        <v>0</v>
      </c>
    </row>
    <row r="188" spans="5:6" x14ac:dyDescent="0.3">
      <c r="E188" s="25">
        <f>TimeHistoryTbl[[#This Row],[D3_F]]/1000</f>
        <v>0</v>
      </c>
      <c r="F188" s="25">
        <f>TimeHistoryTbl[[#This Row],[D3_U]]*1000</f>
        <v>0</v>
      </c>
    </row>
    <row r="189" spans="5:6" x14ac:dyDescent="0.3">
      <c r="E189" s="25">
        <f>TimeHistoryTbl[[#This Row],[D3_F]]/1000</f>
        <v>0</v>
      </c>
      <c r="F189" s="25">
        <f>TimeHistoryTbl[[#This Row],[D3_U]]*1000</f>
        <v>0</v>
      </c>
    </row>
    <row r="190" spans="5:6" x14ac:dyDescent="0.3">
      <c r="E190" s="25">
        <f>TimeHistoryTbl[[#This Row],[D3_F]]/1000</f>
        <v>0</v>
      </c>
      <c r="F190" s="25">
        <f>TimeHistoryTbl[[#This Row],[D3_U]]*1000</f>
        <v>0</v>
      </c>
    </row>
    <row r="191" spans="5:6" x14ac:dyDescent="0.3">
      <c r="E191" s="25">
        <f>TimeHistoryTbl[[#This Row],[D3_F]]/1000</f>
        <v>0</v>
      </c>
      <c r="F191" s="25">
        <f>TimeHistoryTbl[[#This Row],[D3_U]]*1000</f>
        <v>0</v>
      </c>
    </row>
    <row r="192" spans="5:6" x14ac:dyDescent="0.3">
      <c r="E192" s="25">
        <f>TimeHistoryTbl[[#This Row],[D3_F]]/1000</f>
        <v>0</v>
      </c>
      <c r="F192" s="25">
        <f>TimeHistoryTbl[[#This Row],[D3_U]]*1000</f>
        <v>0</v>
      </c>
    </row>
    <row r="193" spans="5:6" x14ac:dyDescent="0.3">
      <c r="E193" s="25">
        <f>TimeHistoryTbl[[#This Row],[D3_F]]/1000</f>
        <v>0</v>
      </c>
      <c r="F193" s="25">
        <f>TimeHistoryTbl[[#This Row],[D3_U]]*1000</f>
        <v>0</v>
      </c>
    </row>
    <row r="194" spans="5:6" x14ac:dyDescent="0.3">
      <c r="E194" s="25">
        <f>TimeHistoryTbl[[#This Row],[D3_F]]/1000</f>
        <v>0</v>
      </c>
      <c r="F194" s="25">
        <f>TimeHistoryTbl[[#This Row],[D3_U]]*1000</f>
        <v>0</v>
      </c>
    </row>
    <row r="195" spans="5:6" x14ac:dyDescent="0.3">
      <c r="E195" s="25">
        <f>TimeHistoryTbl[[#This Row],[D3_F]]/1000</f>
        <v>0</v>
      </c>
      <c r="F195" s="25">
        <f>TimeHistoryTbl[[#This Row],[D3_U]]*1000</f>
        <v>0</v>
      </c>
    </row>
    <row r="196" spans="5:6" x14ac:dyDescent="0.3">
      <c r="E196" s="25">
        <f>TimeHistoryTbl[[#This Row],[D3_F]]/1000</f>
        <v>0</v>
      </c>
      <c r="F196" s="25">
        <f>TimeHistoryTbl[[#This Row],[D3_U]]*1000</f>
        <v>0</v>
      </c>
    </row>
    <row r="197" spans="5:6" x14ac:dyDescent="0.3">
      <c r="E197" s="25">
        <f>TimeHistoryTbl[[#This Row],[D3_F]]/1000</f>
        <v>0</v>
      </c>
      <c r="F197" s="25">
        <f>TimeHistoryTbl[[#This Row],[D3_U]]*1000</f>
        <v>0</v>
      </c>
    </row>
    <row r="198" spans="5:6" x14ac:dyDescent="0.3">
      <c r="E198" s="25">
        <f>TimeHistoryTbl[[#This Row],[D3_F]]/1000</f>
        <v>0</v>
      </c>
      <c r="F198" s="25">
        <f>TimeHistoryTbl[[#This Row],[D3_U]]*1000</f>
        <v>0</v>
      </c>
    </row>
    <row r="199" spans="5:6" x14ac:dyDescent="0.3">
      <c r="E199" s="25">
        <f>TimeHistoryTbl[[#This Row],[D3_F]]/1000</f>
        <v>0</v>
      </c>
      <c r="F199" s="25">
        <f>TimeHistoryTbl[[#This Row],[D3_U]]*1000</f>
        <v>0</v>
      </c>
    </row>
    <row r="200" spans="5:6" x14ac:dyDescent="0.3">
      <c r="E200" s="25">
        <f>TimeHistoryTbl[[#This Row],[D3_F]]/1000</f>
        <v>0</v>
      </c>
      <c r="F200" s="25">
        <f>TimeHistoryTbl[[#This Row],[D3_U]]*1000</f>
        <v>0</v>
      </c>
    </row>
    <row r="201" spans="5:6" x14ac:dyDescent="0.3">
      <c r="E201" s="25">
        <f>TimeHistoryTbl[[#This Row],[D3_F]]/1000</f>
        <v>0</v>
      </c>
      <c r="F201" s="25">
        <f>TimeHistoryTbl[[#This Row],[D3_U]]*1000</f>
        <v>0</v>
      </c>
    </row>
    <row r="202" spans="5:6" x14ac:dyDescent="0.3">
      <c r="E202" s="25">
        <f>TimeHistoryTbl[[#This Row],[D3_F]]/1000</f>
        <v>0</v>
      </c>
      <c r="F202" s="25">
        <f>TimeHistoryTbl[[#This Row],[D3_U]]*1000</f>
        <v>0</v>
      </c>
    </row>
    <row r="203" spans="5:6" x14ac:dyDescent="0.3">
      <c r="E203" s="25">
        <f>TimeHistoryTbl[[#This Row],[D3_F]]/1000</f>
        <v>0</v>
      </c>
      <c r="F203" s="25">
        <f>TimeHistoryTbl[[#This Row],[D3_U]]*1000</f>
        <v>0</v>
      </c>
    </row>
    <row r="204" spans="5:6" x14ac:dyDescent="0.3">
      <c r="E204" s="25">
        <f>TimeHistoryTbl[[#This Row],[D3_F]]/1000</f>
        <v>0</v>
      </c>
      <c r="F204" s="25">
        <f>TimeHistoryTbl[[#This Row],[D3_U]]*1000</f>
        <v>0</v>
      </c>
    </row>
    <row r="205" spans="5:6" x14ac:dyDescent="0.3">
      <c r="E205" s="25">
        <f>TimeHistoryTbl[[#This Row],[D3_F]]/1000</f>
        <v>0</v>
      </c>
      <c r="F205" s="25">
        <f>TimeHistoryTbl[[#This Row],[D3_U]]*1000</f>
        <v>0</v>
      </c>
    </row>
    <row r="206" spans="5:6" x14ac:dyDescent="0.3">
      <c r="E206" s="25">
        <f>TimeHistoryTbl[[#This Row],[D3_F]]/1000</f>
        <v>0</v>
      </c>
      <c r="F206" s="25">
        <f>TimeHistoryTbl[[#This Row],[D3_U]]*1000</f>
        <v>0</v>
      </c>
    </row>
    <row r="207" spans="5:6" x14ac:dyDescent="0.3">
      <c r="E207" s="25">
        <f>TimeHistoryTbl[[#This Row],[D3_F]]/1000</f>
        <v>0</v>
      </c>
      <c r="F207" s="25">
        <f>TimeHistoryTbl[[#This Row],[D3_U]]*1000</f>
        <v>0</v>
      </c>
    </row>
    <row r="208" spans="5:6" x14ac:dyDescent="0.3">
      <c r="E208" s="25">
        <f>TimeHistoryTbl[[#This Row],[D3_F]]/1000</f>
        <v>0</v>
      </c>
      <c r="F208" s="25">
        <f>TimeHistoryTbl[[#This Row],[D3_U]]*1000</f>
        <v>0</v>
      </c>
    </row>
    <row r="209" spans="5:6" x14ac:dyDescent="0.3">
      <c r="E209" s="25">
        <f>TimeHistoryTbl[[#This Row],[D3_F]]/1000</f>
        <v>0</v>
      </c>
      <c r="F209" s="25">
        <f>TimeHistoryTbl[[#This Row],[D3_U]]*1000</f>
        <v>0</v>
      </c>
    </row>
    <row r="210" spans="5:6" x14ac:dyDescent="0.3">
      <c r="E210" s="25">
        <f>TimeHistoryTbl[[#This Row],[D3_F]]/1000</f>
        <v>0</v>
      </c>
      <c r="F210" s="25">
        <f>TimeHistoryTbl[[#This Row],[D3_U]]*1000</f>
        <v>0</v>
      </c>
    </row>
    <row r="211" spans="5:6" x14ac:dyDescent="0.3">
      <c r="E211" s="25">
        <f>TimeHistoryTbl[[#This Row],[D3_F]]/1000</f>
        <v>0</v>
      </c>
      <c r="F211" s="25">
        <f>TimeHistoryTbl[[#This Row],[D3_U]]*1000</f>
        <v>0</v>
      </c>
    </row>
    <row r="212" spans="5:6" x14ac:dyDescent="0.3">
      <c r="E212" s="25">
        <f>TimeHistoryTbl[[#This Row],[D3_F]]/1000</f>
        <v>0</v>
      </c>
      <c r="F212" s="25">
        <f>TimeHistoryTbl[[#This Row],[D3_U]]*1000</f>
        <v>0</v>
      </c>
    </row>
    <row r="213" spans="5:6" x14ac:dyDescent="0.3">
      <c r="E213" s="25">
        <f>TimeHistoryTbl[[#This Row],[D3_F]]/1000</f>
        <v>0</v>
      </c>
      <c r="F213" s="25">
        <f>TimeHistoryTbl[[#This Row],[D3_U]]*1000</f>
        <v>0</v>
      </c>
    </row>
    <row r="214" spans="5:6" x14ac:dyDescent="0.3">
      <c r="E214" s="25">
        <f>TimeHistoryTbl[[#This Row],[D3_F]]/1000</f>
        <v>0</v>
      </c>
      <c r="F214" s="25">
        <f>TimeHistoryTbl[[#This Row],[D3_U]]*1000</f>
        <v>0</v>
      </c>
    </row>
    <row r="215" spans="5:6" x14ac:dyDescent="0.3">
      <c r="E215" s="25">
        <f>TimeHistoryTbl[[#This Row],[D3_F]]/1000</f>
        <v>0</v>
      </c>
      <c r="F215" s="25">
        <f>TimeHistoryTbl[[#This Row],[D3_U]]*1000</f>
        <v>0</v>
      </c>
    </row>
    <row r="216" spans="5:6" x14ac:dyDescent="0.3">
      <c r="E216" s="25">
        <f>TimeHistoryTbl[[#This Row],[D3_F]]/1000</f>
        <v>0</v>
      </c>
      <c r="F216" s="25">
        <f>TimeHistoryTbl[[#This Row],[D3_U]]*1000</f>
        <v>0</v>
      </c>
    </row>
    <row r="217" spans="5:6" x14ac:dyDescent="0.3">
      <c r="E217" s="25">
        <f>TimeHistoryTbl[[#This Row],[D3_F]]/1000</f>
        <v>0</v>
      </c>
      <c r="F217" s="25">
        <f>TimeHistoryTbl[[#This Row],[D3_U]]*1000</f>
        <v>0</v>
      </c>
    </row>
    <row r="218" spans="5:6" x14ac:dyDescent="0.3">
      <c r="E218" s="25">
        <f>TimeHistoryTbl[[#This Row],[D3_F]]/1000</f>
        <v>0</v>
      </c>
      <c r="F218" s="25">
        <f>TimeHistoryTbl[[#This Row],[D3_U]]*1000</f>
        <v>0</v>
      </c>
    </row>
    <row r="219" spans="5:6" x14ac:dyDescent="0.3">
      <c r="E219" s="25">
        <f>TimeHistoryTbl[[#This Row],[D3_F]]/1000</f>
        <v>0</v>
      </c>
      <c r="F219" s="25">
        <f>TimeHistoryTbl[[#This Row],[D3_U]]*1000</f>
        <v>0</v>
      </c>
    </row>
    <row r="220" spans="5:6" x14ac:dyDescent="0.3">
      <c r="E220" s="25">
        <f>TimeHistoryTbl[[#This Row],[D3_F]]/1000</f>
        <v>0</v>
      </c>
      <c r="F220" s="25">
        <f>TimeHistoryTbl[[#This Row],[D3_U]]*1000</f>
        <v>0</v>
      </c>
    </row>
    <row r="221" spans="5:6" x14ac:dyDescent="0.3">
      <c r="E221" s="25">
        <f>TimeHistoryTbl[[#This Row],[D3_F]]/1000</f>
        <v>0</v>
      </c>
      <c r="F221" s="25">
        <f>TimeHistoryTbl[[#This Row],[D3_U]]*1000</f>
        <v>0</v>
      </c>
    </row>
    <row r="222" spans="5:6" x14ac:dyDescent="0.3">
      <c r="E222" s="25">
        <f>TimeHistoryTbl[[#This Row],[D3_F]]/1000</f>
        <v>0</v>
      </c>
      <c r="F222" s="25">
        <f>TimeHistoryTbl[[#This Row],[D3_U]]*1000</f>
        <v>0</v>
      </c>
    </row>
    <row r="223" spans="5:6" x14ac:dyDescent="0.3">
      <c r="E223" s="25">
        <f>TimeHistoryTbl[[#This Row],[D3_F]]/1000</f>
        <v>0</v>
      </c>
      <c r="F223" s="25">
        <f>TimeHistoryTbl[[#This Row],[D3_U]]*1000</f>
        <v>0</v>
      </c>
    </row>
    <row r="224" spans="5:6" x14ac:dyDescent="0.3">
      <c r="E224" s="25">
        <f>TimeHistoryTbl[[#This Row],[D3_F]]/1000</f>
        <v>0</v>
      </c>
      <c r="F224" s="25">
        <f>TimeHistoryTbl[[#This Row],[D3_U]]*1000</f>
        <v>0</v>
      </c>
    </row>
    <row r="225" spans="5:6" x14ac:dyDescent="0.3">
      <c r="E225" s="25">
        <f>TimeHistoryTbl[[#This Row],[D3_F]]/1000</f>
        <v>0</v>
      </c>
      <c r="F225" s="25">
        <f>TimeHistoryTbl[[#This Row],[D3_U]]*1000</f>
        <v>0</v>
      </c>
    </row>
    <row r="226" spans="5:6" x14ac:dyDescent="0.3">
      <c r="E226" s="25">
        <f>TimeHistoryTbl[[#This Row],[D3_F]]/1000</f>
        <v>0</v>
      </c>
      <c r="F226" s="25">
        <f>TimeHistoryTbl[[#This Row],[D3_U]]*1000</f>
        <v>0</v>
      </c>
    </row>
    <row r="227" spans="5:6" x14ac:dyDescent="0.3">
      <c r="E227" s="25">
        <f>TimeHistoryTbl[[#This Row],[D3_F]]/1000</f>
        <v>0</v>
      </c>
      <c r="F227" s="25">
        <f>TimeHistoryTbl[[#This Row],[D3_U]]*1000</f>
        <v>0</v>
      </c>
    </row>
    <row r="228" spans="5:6" x14ac:dyDescent="0.3">
      <c r="E228" s="25">
        <f>TimeHistoryTbl[[#This Row],[D3_F]]/1000</f>
        <v>0</v>
      </c>
      <c r="F228" s="25">
        <f>TimeHistoryTbl[[#This Row],[D3_U]]*1000</f>
        <v>0</v>
      </c>
    </row>
    <row r="229" spans="5:6" x14ac:dyDescent="0.3">
      <c r="E229" s="25">
        <f>TimeHistoryTbl[[#This Row],[D3_F]]/1000</f>
        <v>0</v>
      </c>
      <c r="F229" s="25">
        <f>TimeHistoryTbl[[#This Row],[D3_U]]*1000</f>
        <v>0</v>
      </c>
    </row>
    <row r="230" spans="5:6" x14ac:dyDescent="0.3">
      <c r="E230" s="25">
        <f>TimeHistoryTbl[[#This Row],[D3_F]]/1000</f>
        <v>0</v>
      </c>
      <c r="F230" s="25">
        <f>TimeHistoryTbl[[#This Row],[D3_U]]*1000</f>
        <v>0</v>
      </c>
    </row>
    <row r="231" spans="5:6" x14ac:dyDescent="0.3">
      <c r="E231" s="25">
        <f>TimeHistoryTbl[[#This Row],[D3_F]]/1000</f>
        <v>0</v>
      </c>
      <c r="F231" s="25">
        <f>TimeHistoryTbl[[#This Row],[D3_U]]*1000</f>
        <v>0</v>
      </c>
    </row>
    <row r="232" spans="5:6" x14ac:dyDescent="0.3">
      <c r="E232" s="25">
        <f>TimeHistoryTbl[[#This Row],[D3_F]]/1000</f>
        <v>0</v>
      </c>
      <c r="F232" s="25">
        <f>TimeHistoryTbl[[#This Row],[D3_U]]*1000</f>
        <v>0</v>
      </c>
    </row>
    <row r="233" spans="5:6" x14ac:dyDescent="0.3">
      <c r="E233" s="25">
        <f>TimeHistoryTbl[[#This Row],[D3_F]]/1000</f>
        <v>0</v>
      </c>
      <c r="F233" s="25">
        <f>TimeHistoryTbl[[#This Row],[D3_U]]*1000</f>
        <v>0</v>
      </c>
    </row>
    <row r="234" spans="5:6" x14ac:dyDescent="0.3">
      <c r="E234" s="25">
        <f>TimeHistoryTbl[[#This Row],[D3_F]]/1000</f>
        <v>0</v>
      </c>
      <c r="F234" s="25">
        <f>TimeHistoryTbl[[#This Row],[D3_U]]*1000</f>
        <v>0</v>
      </c>
    </row>
    <row r="235" spans="5:6" x14ac:dyDescent="0.3">
      <c r="E235" s="25">
        <f>TimeHistoryTbl[[#This Row],[D3_F]]/1000</f>
        <v>0</v>
      </c>
      <c r="F235" s="25">
        <f>TimeHistoryTbl[[#This Row],[D3_U]]*1000</f>
        <v>0</v>
      </c>
    </row>
    <row r="236" spans="5:6" x14ac:dyDescent="0.3">
      <c r="E236" s="25">
        <f>TimeHistoryTbl[[#This Row],[D3_F]]/1000</f>
        <v>0</v>
      </c>
      <c r="F236" s="25">
        <f>TimeHistoryTbl[[#This Row],[D3_U]]*1000</f>
        <v>0</v>
      </c>
    </row>
    <row r="237" spans="5:6" x14ac:dyDescent="0.3">
      <c r="E237" s="25">
        <f>TimeHistoryTbl[[#This Row],[D3_F]]/1000</f>
        <v>0</v>
      </c>
      <c r="F237" s="25">
        <f>TimeHistoryTbl[[#This Row],[D3_U]]*1000</f>
        <v>0</v>
      </c>
    </row>
    <row r="238" spans="5:6" x14ac:dyDescent="0.3">
      <c r="E238" s="25">
        <f>TimeHistoryTbl[[#This Row],[D3_F]]/1000</f>
        <v>0</v>
      </c>
      <c r="F238" s="25">
        <f>TimeHistoryTbl[[#This Row],[D3_U]]*1000</f>
        <v>0</v>
      </c>
    </row>
    <row r="239" spans="5:6" x14ac:dyDescent="0.3">
      <c r="E239" s="25">
        <f>TimeHistoryTbl[[#This Row],[D3_F]]/1000</f>
        <v>0</v>
      </c>
      <c r="F239" s="25">
        <f>TimeHistoryTbl[[#This Row],[D3_U]]*1000</f>
        <v>0</v>
      </c>
    </row>
    <row r="240" spans="5:6" x14ac:dyDescent="0.3">
      <c r="E240" s="25">
        <f>TimeHistoryTbl[[#This Row],[D3_F]]/1000</f>
        <v>0</v>
      </c>
      <c r="F240" s="25">
        <f>TimeHistoryTbl[[#This Row],[D3_U]]*1000</f>
        <v>0</v>
      </c>
    </row>
    <row r="241" spans="5:6" x14ac:dyDescent="0.3">
      <c r="E241" s="25">
        <f>TimeHistoryTbl[[#This Row],[D3_F]]/1000</f>
        <v>0</v>
      </c>
      <c r="F241" s="25">
        <f>TimeHistoryTbl[[#This Row],[D3_U]]*1000</f>
        <v>0</v>
      </c>
    </row>
    <row r="242" spans="5:6" x14ac:dyDescent="0.3">
      <c r="E242" s="25">
        <f>TimeHistoryTbl[[#This Row],[D3_F]]/1000</f>
        <v>0</v>
      </c>
      <c r="F242" s="25">
        <f>TimeHistoryTbl[[#This Row],[D3_U]]*1000</f>
        <v>0</v>
      </c>
    </row>
    <row r="243" spans="5:6" x14ac:dyDescent="0.3">
      <c r="E243" s="25">
        <f>TimeHistoryTbl[[#This Row],[D3_F]]/1000</f>
        <v>0</v>
      </c>
      <c r="F243" s="25">
        <f>TimeHistoryTbl[[#This Row],[D3_U]]*1000</f>
        <v>0</v>
      </c>
    </row>
    <row r="244" spans="5:6" x14ac:dyDescent="0.3">
      <c r="E244" s="25">
        <f>TimeHistoryTbl[[#This Row],[D3_F]]/1000</f>
        <v>0</v>
      </c>
      <c r="F244" s="25">
        <f>TimeHistoryTbl[[#This Row],[D3_U]]*1000</f>
        <v>0</v>
      </c>
    </row>
    <row r="245" spans="5:6" x14ac:dyDescent="0.3">
      <c r="E245" s="25">
        <f>TimeHistoryTbl[[#This Row],[D3_F]]/1000</f>
        <v>0</v>
      </c>
      <c r="F245" s="25">
        <f>TimeHistoryTbl[[#This Row],[D3_U]]*1000</f>
        <v>0</v>
      </c>
    </row>
    <row r="246" spans="5:6" x14ac:dyDescent="0.3">
      <c r="E246" s="25">
        <f>TimeHistoryTbl[[#This Row],[D3_F]]/1000</f>
        <v>0</v>
      </c>
      <c r="F246" s="25">
        <f>TimeHistoryTbl[[#This Row],[D3_U]]*1000</f>
        <v>0</v>
      </c>
    </row>
    <row r="247" spans="5:6" x14ac:dyDescent="0.3">
      <c r="E247" s="25">
        <f>TimeHistoryTbl[[#This Row],[D3_F]]/1000</f>
        <v>0</v>
      </c>
      <c r="F247" s="25">
        <f>TimeHistoryTbl[[#This Row],[D3_U]]*1000</f>
        <v>0</v>
      </c>
    </row>
    <row r="248" spans="5:6" x14ac:dyDescent="0.3">
      <c r="E248" s="25">
        <f>TimeHistoryTbl[[#This Row],[D3_F]]/1000</f>
        <v>0</v>
      </c>
      <c r="F248" s="25">
        <f>TimeHistoryTbl[[#This Row],[D3_U]]*1000</f>
        <v>0</v>
      </c>
    </row>
    <row r="249" spans="5:6" x14ac:dyDescent="0.3">
      <c r="E249" s="25">
        <f>TimeHistoryTbl[[#This Row],[D3_F]]/1000</f>
        <v>0</v>
      </c>
      <c r="F249" s="25">
        <f>TimeHistoryTbl[[#This Row],[D3_U]]*1000</f>
        <v>0</v>
      </c>
    </row>
    <row r="250" spans="5:6" x14ac:dyDescent="0.3">
      <c r="E250" s="25">
        <f>TimeHistoryTbl[[#This Row],[D3_F]]/1000</f>
        <v>0</v>
      </c>
      <c r="F250" s="25">
        <f>TimeHistoryTbl[[#This Row],[D3_U]]*1000</f>
        <v>0</v>
      </c>
    </row>
    <row r="251" spans="5:6" x14ac:dyDescent="0.3">
      <c r="E251" s="25">
        <f>TimeHistoryTbl[[#This Row],[D3_F]]/1000</f>
        <v>0</v>
      </c>
      <c r="F251" s="25">
        <f>TimeHistoryTbl[[#This Row],[D3_U]]*1000</f>
        <v>0</v>
      </c>
    </row>
    <row r="252" spans="5:6" x14ac:dyDescent="0.3">
      <c r="E252" s="25">
        <f>TimeHistoryTbl[[#This Row],[D3_F]]/1000</f>
        <v>0</v>
      </c>
      <c r="F252" s="25">
        <f>TimeHistoryTbl[[#This Row],[D3_U]]*1000</f>
        <v>0</v>
      </c>
    </row>
    <row r="253" spans="5:6" x14ac:dyDescent="0.3">
      <c r="E253" s="25">
        <f>TimeHistoryTbl[[#This Row],[D3_F]]/1000</f>
        <v>0</v>
      </c>
      <c r="F253" s="25">
        <f>TimeHistoryTbl[[#This Row],[D3_U]]*1000</f>
        <v>0</v>
      </c>
    </row>
    <row r="254" spans="5:6" x14ac:dyDescent="0.3">
      <c r="E254" s="25">
        <f>TimeHistoryTbl[[#This Row],[D3_F]]/1000</f>
        <v>0</v>
      </c>
      <c r="F254" s="25">
        <f>TimeHistoryTbl[[#This Row],[D3_U]]*1000</f>
        <v>0</v>
      </c>
    </row>
    <row r="255" spans="5:6" x14ac:dyDescent="0.3">
      <c r="E255" s="25">
        <f>TimeHistoryTbl[[#This Row],[D3_F]]/1000</f>
        <v>0</v>
      </c>
      <c r="F255" s="25">
        <f>TimeHistoryTbl[[#This Row],[D3_U]]*1000</f>
        <v>0</v>
      </c>
    </row>
    <row r="256" spans="5:6" x14ac:dyDescent="0.3">
      <c r="E256" s="25">
        <f>TimeHistoryTbl[[#This Row],[D3_F]]/1000</f>
        <v>0</v>
      </c>
      <c r="F256" s="25">
        <f>TimeHistoryTbl[[#This Row],[D3_U]]*1000</f>
        <v>0</v>
      </c>
    </row>
    <row r="257" spans="5:6" x14ac:dyDescent="0.3">
      <c r="E257" s="25">
        <f>TimeHistoryTbl[[#This Row],[D3_F]]/1000</f>
        <v>0</v>
      </c>
      <c r="F257" s="25">
        <f>TimeHistoryTbl[[#This Row],[D3_U]]*1000</f>
        <v>0</v>
      </c>
    </row>
    <row r="258" spans="5:6" x14ac:dyDescent="0.3">
      <c r="E258" s="25">
        <f>TimeHistoryTbl[[#This Row],[D3_F]]/1000</f>
        <v>0</v>
      </c>
      <c r="F258" s="25">
        <f>TimeHistoryTbl[[#This Row],[D3_U]]*1000</f>
        <v>0</v>
      </c>
    </row>
    <row r="259" spans="5:6" x14ac:dyDescent="0.3">
      <c r="E259" s="25">
        <f>TimeHistoryTbl[[#This Row],[D3_F]]/1000</f>
        <v>0</v>
      </c>
      <c r="F259" s="25">
        <f>TimeHistoryTbl[[#This Row],[D3_U]]*1000</f>
        <v>0</v>
      </c>
    </row>
    <row r="260" spans="5:6" x14ac:dyDescent="0.3">
      <c r="E260" s="25">
        <f>TimeHistoryTbl[[#This Row],[D3_F]]/1000</f>
        <v>0</v>
      </c>
      <c r="F260" s="25">
        <f>TimeHistoryTbl[[#This Row],[D3_U]]*1000</f>
        <v>0</v>
      </c>
    </row>
    <row r="261" spans="5:6" x14ac:dyDescent="0.3">
      <c r="E261" s="25">
        <f>TimeHistoryTbl[[#This Row],[D3_F]]/1000</f>
        <v>0</v>
      </c>
      <c r="F261" s="25">
        <f>TimeHistoryTbl[[#This Row],[D3_U]]*1000</f>
        <v>0</v>
      </c>
    </row>
    <row r="262" spans="5:6" x14ac:dyDescent="0.3">
      <c r="E262" s="25">
        <f>TimeHistoryTbl[[#This Row],[D3_F]]/1000</f>
        <v>0</v>
      </c>
      <c r="F262" s="25">
        <f>TimeHistoryTbl[[#This Row],[D3_U]]*1000</f>
        <v>0</v>
      </c>
    </row>
    <row r="263" spans="5:6" x14ac:dyDescent="0.3">
      <c r="E263" s="25">
        <f>TimeHistoryTbl[[#This Row],[D3_F]]/1000</f>
        <v>0</v>
      </c>
      <c r="F263" s="25">
        <f>TimeHistoryTbl[[#This Row],[D3_U]]*1000</f>
        <v>0</v>
      </c>
    </row>
    <row r="264" spans="5:6" x14ac:dyDescent="0.3">
      <c r="E264" s="25">
        <f>TimeHistoryTbl[[#This Row],[D3_F]]/1000</f>
        <v>0</v>
      </c>
      <c r="F264" s="25">
        <f>TimeHistoryTbl[[#This Row],[D3_U]]*1000</f>
        <v>0</v>
      </c>
    </row>
    <row r="265" spans="5:6" x14ac:dyDescent="0.3">
      <c r="E265" s="25">
        <f>TimeHistoryTbl[[#This Row],[D3_F]]/1000</f>
        <v>0</v>
      </c>
      <c r="F265" s="25">
        <f>TimeHistoryTbl[[#This Row],[D3_U]]*1000</f>
        <v>0</v>
      </c>
    </row>
    <row r="266" spans="5:6" x14ac:dyDescent="0.3">
      <c r="E266" s="25">
        <f>TimeHistoryTbl[[#This Row],[D3_F]]/1000</f>
        <v>0</v>
      </c>
      <c r="F266" s="25">
        <f>TimeHistoryTbl[[#This Row],[D3_U]]*1000</f>
        <v>0</v>
      </c>
    </row>
    <row r="267" spans="5:6" x14ac:dyDescent="0.3">
      <c r="E267" s="25">
        <f>TimeHistoryTbl[[#This Row],[D3_F]]/1000</f>
        <v>0</v>
      </c>
      <c r="F267" s="25">
        <f>TimeHistoryTbl[[#This Row],[D3_U]]*1000</f>
        <v>0</v>
      </c>
    </row>
    <row r="268" spans="5:6" x14ac:dyDescent="0.3">
      <c r="E268" s="25">
        <f>TimeHistoryTbl[[#This Row],[D3_F]]/1000</f>
        <v>0</v>
      </c>
      <c r="F268" s="25">
        <f>TimeHistoryTbl[[#This Row],[D3_U]]*1000</f>
        <v>0</v>
      </c>
    </row>
    <row r="269" spans="5:6" x14ac:dyDescent="0.3">
      <c r="E269" s="25">
        <f>TimeHistoryTbl[[#This Row],[D3_F]]/1000</f>
        <v>0</v>
      </c>
      <c r="F269" s="25">
        <f>TimeHistoryTbl[[#This Row],[D3_U]]*1000</f>
        <v>0</v>
      </c>
    </row>
    <row r="270" spans="5:6" x14ac:dyDescent="0.3">
      <c r="E270" s="25">
        <f>TimeHistoryTbl[[#This Row],[D3_F]]/1000</f>
        <v>0</v>
      </c>
      <c r="F270" s="25">
        <f>TimeHistoryTbl[[#This Row],[D3_U]]*1000</f>
        <v>0</v>
      </c>
    </row>
    <row r="271" spans="5:6" x14ac:dyDescent="0.3">
      <c r="E271" s="25">
        <f>TimeHistoryTbl[[#This Row],[D3_F]]/1000</f>
        <v>0</v>
      </c>
      <c r="F271" s="25">
        <f>TimeHistoryTbl[[#This Row],[D3_U]]*1000</f>
        <v>0</v>
      </c>
    </row>
    <row r="272" spans="5:6" x14ac:dyDescent="0.3">
      <c r="E272" s="25">
        <f>TimeHistoryTbl[[#This Row],[D3_F]]/1000</f>
        <v>0</v>
      </c>
      <c r="F272" s="25">
        <f>TimeHistoryTbl[[#This Row],[D3_U]]*1000</f>
        <v>0</v>
      </c>
    </row>
    <row r="273" spans="5:6" x14ac:dyDescent="0.3">
      <c r="E273" s="25">
        <f>TimeHistoryTbl[[#This Row],[D3_F]]/1000</f>
        <v>0</v>
      </c>
      <c r="F273" s="25">
        <f>TimeHistoryTbl[[#This Row],[D3_U]]*1000</f>
        <v>0</v>
      </c>
    </row>
    <row r="274" spans="5:6" x14ac:dyDescent="0.3">
      <c r="E274" s="25">
        <f>TimeHistoryTbl[[#This Row],[D3_F]]/1000</f>
        <v>0</v>
      </c>
      <c r="F274" s="25">
        <f>TimeHistoryTbl[[#This Row],[D3_U]]*1000</f>
        <v>0</v>
      </c>
    </row>
    <row r="275" spans="5:6" x14ac:dyDescent="0.3">
      <c r="E275" s="25">
        <f>TimeHistoryTbl[[#This Row],[D3_F]]/1000</f>
        <v>0</v>
      </c>
      <c r="F275" s="25">
        <f>TimeHistoryTbl[[#This Row],[D3_U]]*1000</f>
        <v>0</v>
      </c>
    </row>
    <row r="276" spans="5:6" x14ac:dyDescent="0.3">
      <c r="E276" s="25">
        <f>TimeHistoryTbl[[#This Row],[D3_F]]/1000</f>
        <v>0</v>
      </c>
      <c r="F276" s="25">
        <f>TimeHistoryTbl[[#This Row],[D3_U]]*1000</f>
        <v>0</v>
      </c>
    </row>
    <row r="277" spans="5:6" x14ac:dyDescent="0.3">
      <c r="E277" s="25">
        <f>TimeHistoryTbl[[#This Row],[D3_F]]/1000</f>
        <v>0</v>
      </c>
      <c r="F277" s="25">
        <f>TimeHistoryTbl[[#This Row],[D3_U]]*1000</f>
        <v>0</v>
      </c>
    </row>
    <row r="278" spans="5:6" x14ac:dyDescent="0.3">
      <c r="E278" s="25">
        <f>TimeHistoryTbl[[#This Row],[D3_F]]/1000</f>
        <v>0</v>
      </c>
      <c r="F278" s="25">
        <f>TimeHistoryTbl[[#This Row],[D3_U]]*1000</f>
        <v>0</v>
      </c>
    </row>
    <row r="279" spans="5:6" x14ac:dyDescent="0.3">
      <c r="E279" s="25">
        <f>TimeHistoryTbl[[#This Row],[D3_F]]/1000</f>
        <v>0</v>
      </c>
      <c r="F279" s="25">
        <f>TimeHistoryTbl[[#This Row],[D3_U]]*1000</f>
        <v>0</v>
      </c>
    </row>
    <row r="280" spans="5:6" x14ac:dyDescent="0.3">
      <c r="E280" s="25">
        <f>TimeHistoryTbl[[#This Row],[D3_F]]/1000</f>
        <v>0</v>
      </c>
      <c r="F280" s="25">
        <f>TimeHistoryTbl[[#This Row],[D3_U]]*1000</f>
        <v>0</v>
      </c>
    </row>
    <row r="281" spans="5:6" x14ac:dyDescent="0.3">
      <c r="E281" s="25">
        <f>TimeHistoryTbl[[#This Row],[D3_F]]/1000</f>
        <v>0</v>
      </c>
      <c r="F281" s="25">
        <f>TimeHistoryTbl[[#This Row],[D3_U]]*1000</f>
        <v>0</v>
      </c>
    </row>
    <row r="282" spans="5:6" x14ac:dyDescent="0.3">
      <c r="E282" s="25">
        <f>TimeHistoryTbl[[#This Row],[D3_F]]/1000</f>
        <v>0</v>
      </c>
      <c r="F282" s="25">
        <f>TimeHistoryTbl[[#This Row],[D3_U]]*1000</f>
        <v>0</v>
      </c>
    </row>
    <row r="283" spans="5:6" x14ac:dyDescent="0.3">
      <c r="E283" s="25">
        <f>TimeHistoryTbl[[#This Row],[D3_F]]/1000</f>
        <v>0</v>
      </c>
      <c r="F283" s="25">
        <f>TimeHistoryTbl[[#This Row],[D3_U]]*1000</f>
        <v>0</v>
      </c>
    </row>
    <row r="284" spans="5:6" x14ac:dyDescent="0.3">
      <c r="E284" s="25">
        <f>TimeHistoryTbl[[#This Row],[D3_F]]/1000</f>
        <v>0</v>
      </c>
      <c r="F284" s="25">
        <f>TimeHistoryTbl[[#This Row],[D3_U]]*1000</f>
        <v>0</v>
      </c>
    </row>
    <row r="285" spans="5:6" x14ac:dyDescent="0.3">
      <c r="E285" s="25">
        <f>TimeHistoryTbl[[#This Row],[D3_F]]/1000</f>
        <v>0</v>
      </c>
      <c r="F285" s="25">
        <f>TimeHistoryTbl[[#This Row],[D3_U]]*1000</f>
        <v>0</v>
      </c>
    </row>
    <row r="286" spans="5:6" x14ac:dyDescent="0.3">
      <c r="E286" s="25">
        <f>TimeHistoryTbl[[#This Row],[D3_F]]/1000</f>
        <v>0</v>
      </c>
      <c r="F286" s="25">
        <f>TimeHistoryTbl[[#This Row],[D3_U]]*1000</f>
        <v>0</v>
      </c>
    </row>
    <row r="287" spans="5:6" x14ac:dyDescent="0.3">
      <c r="E287" s="25">
        <f>TimeHistoryTbl[[#This Row],[D3_F]]/1000</f>
        <v>0</v>
      </c>
      <c r="F287" s="25">
        <f>TimeHistoryTbl[[#This Row],[D3_U]]*1000</f>
        <v>0</v>
      </c>
    </row>
    <row r="288" spans="5:6" x14ac:dyDescent="0.3">
      <c r="E288" s="25">
        <f>TimeHistoryTbl[[#This Row],[D3_F]]/1000</f>
        <v>0</v>
      </c>
      <c r="F288" s="25">
        <f>TimeHistoryTbl[[#This Row],[D3_U]]*1000</f>
        <v>0</v>
      </c>
    </row>
    <row r="289" spans="5:6" x14ac:dyDescent="0.3">
      <c r="E289" s="25">
        <f>TimeHistoryTbl[[#This Row],[D3_F]]/1000</f>
        <v>0</v>
      </c>
      <c r="F289" s="25">
        <f>TimeHistoryTbl[[#This Row],[D3_U]]*1000</f>
        <v>0</v>
      </c>
    </row>
    <row r="290" spans="5:6" x14ac:dyDescent="0.3">
      <c r="E290" s="25">
        <f>TimeHistoryTbl[[#This Row],[D3_F]]/1000</f>
        <v>0</v>
      </c>
      <c r="F290" s="25">
        <f>TimeHistoryTbl[[#This Row],[D3_U]]*1000</f>
        <v>0</v>
      </c>
    </row>
    <row r="291" spans="5:6" x14ac:dyDescent="0.3">
      <c r="E291" s="25">
        <f>TimeHistoryTbl[[#This Row],[D3_F]]/1000</f>
        <v>0</v>
      </c>
      <c r="F291" s="25">
        <f>TimeHistoryTbl[[#This Row],[D3_U]]*1000</f>
        <v>0</v>
      </c>
    </row>
    <row r="292" spans="5:6" x14ac:dyDescent="0.3">
      <c r="E292" s="25">
        <f>TimeHistoryTbl[[#This Row],[D3_F]]/1000</f>
        <v>0</v>
      </c>
      <c r="F292" s="25">
        <f>TimeHistoryTbl[[#This Row],[D3_U]]*1000</f>
        <v>0</v>
      </c>
    </row>
    <row r="293" spans="5:6" x14ac:dyDescent="0.3">
      <c r="E293" s="25">
        <f>TimeHistoryTbl[[#This Row],[D3_F]]/1000</f>
        <v>0</v>
      </c>
      <c r="F293" s="25">
        <f>TimeHistoryTbl[[#This Row],[D3_U]]*1000</f>
        <v>0</v>
      </c>
    </row>
    <row r="294" spans="5:6" x14ac:dyDescent="0.3">
      <c r="E294" s="25">
        <f>TimeHistoryTbl[[#This Row],[D3_F]]/1000</f>
        <v>0</v>
      </c>
      <c r="F294" s="25">
        <f>TimeHistoryTbl[[#This Row],[D3_U]]*1000</f>
        <v>0</v>
      </c>
    </row>
    <row r="295" spans="5:6" x14ac:dyDescent="0.3">
      <c r="E295" s="25">
        <f>TimeHistoryTbl[[#This Row],[D3_F]]/1000</f>
        <v>0</v>
      </c>
      <c r="F295" s="25">
        <f>TimeHistoryTbl[[#This Row],[D3_U]]*1000</f>
        <v>0</v>
      </c>
    </row>
    <row r="296" spans="5:6" x14ac:dyDescent="0.3">
      <c r="E296" s="25">
        <f>TimeHistoryTbl[[#This Row],[D3_F]]/1000</f>
        <v>0</v>
      </c>
      <c r="F296" s="25">
        <f>TimeHistoryTbl[[#This Row],[D3_U]]*1000</f>
        <v>0</v>
      </c>
    </row>
    <row r="297" spans="5:6" x14ac:dyDescent="0.3">
      <c r="E297" s="25">
        <f>TimeHistoryTbl[[#This Row],[D3_F]]/1000</f>
        <v>0</v>
      </c>
      <c r="F297" s="25">
        <f>TimeHistoryTbl[[#This Row],[D3_U]]*1000</f>
        <v>0</v>
      </c>
    </row>
    <row r="298" spans="5:6" x14ac:dyDescent="0.3">
      <c r="E298" s="25">
        <f>TimeHistoryTbl[[#This Row],[D3_F]]/1000</f>
        <v>0</v>
      </c>
      <c r="F298" s="25">
        <f>TimeHistoryTbl[[#This Row],[D3_U]]*1000</f>
        <v>0</v>
      </c>
    </row>
    <row r="299" spans="5:6" x14ac:dyDescent="0.3">
      <c r="E299" s="25">
        <f>TimeHistoryTbl[[#This Row],[D3_F]]/1000</f>
        <v>0</v>
      </c>
      <c r="F299" s="25">
        <f>TimeHistoryTbl[[#This Row],[D3_U]]*1000</f>
        <v>0</v>
      </c>
    </row>
    <row r="300" spans="5:6" x14ac:dyDescent="0.3">
      <c r="E300" s="25">
        <f>TimeHistoryTbl[[#This Row],[D3_F]]/1000</f>
        <v>0</v>
      </c>
      <c r="F300" s="25">
        <f>TimeHistoryTbl[[#This Row],[D3_U]]*1000</f>
        <v>0</v>
      </c>
    </row>
    <row r="301" spans="5:6" x14ac:dyDescent="0.3">
      <c r="E301" s="25">
        <f>TimeHistoryTbl[[#This Row],[D3_F]]/1000</f>
        <v>0</v>
      </c>
      <c r="F301" s="25">
        <f>TimeHistoryTbl[[#This Row],[D3_U]]*1000</f>
        <v>0</v>
      </c>
    </row>
    <row r="302" spans="5:6" x14ac:dyDescent="0.3">
      <c r="E302" s="25">
        <f>TimeHistoryTbl[[#This Row],[D3_F]]/1000</f>
        <v>0</v>
      </c>
      <c r="F302" s="25">
        <f>TimeHistoryTbl[[#This Row],[D3_U]]*1000</f>
        <v>0</v>
      </c>
    </row>
    <row r="303" spans="5:6" x14ac:dyDescent="0.3">
      <c r="E303" s="25">
        <f>TimeHistoryTbl[[#This Row],[D3_F]]/1000</f>
        <v>0</v>
      </c>
      <c r="F303" s="25">
        <f>TimeHistoryTbl[[#This Row],[D3_U]]*1000</f>
        <v>0</v>
      </c>
    </row>
    <row r="304" spans="5:6" x14ac:dyDescent="0.3">
      <c r="E304" s="25">
        <f>TimeHistoryTbl[[#This Row],[D3_F]]/1000</f>
        <v>0</v>
      </c>
      <c r="F304" s="25">
        <f>TimeHistoryTbl[[#This Row],[D3_U]]*1000</f>
        <v>0</v>
      </c>
    </row>
    <row r="305" spans="5:6" x14ac:dyDescent="0.3">
      <c r="E305" s="25">
        <f>TimeHistoryTbl[[#This Row],[D3_F]]/1000</f>
        <v>0</v>
      </c>
      <c r="F305" s="25">
        <f>TimeHistoryTbl[[#This Row],[D3_U]]*1000</f>
        <v>0</v>
      </c>
    </row>
    <row r="306" spans="5:6" x14ac:dyDescent="0.3">
      <c r="E306" s="25">
        <f>TimeHistoryTbl[[#This Row],[D3_F]]/1000</f>
        <v>0</v>
      </c>
      <c r="F306" s="25">
        <f>TimeHistoryTbl[[#This Row],[D3_U]]*1000</f>
        <v>0</v>
      </c>
    </row>
    <row r="307" spans="5:6" x14ac:dyDescent="0.3">
      <c r="E307" s="25">
        <f>TimeHistoryTbl[[#This Row],[D3_F]]/1000</f>
        <v>0</v>
      </c>
      <c r="F307" s="25">
        <f>TimeHistoryTbl[[#This Row],[D3_U]]*1000</f>
        <v>0</v>
      </c>
    </row>
    <row r="308" spans="5:6" x14ac:dyDescent="0.3">
      <c r="E308" s="25">
        <f>TimeHistoryTbl[[#This Row],[D3_F]]/1000</f>
        <v>0</v>
      </c>
      <c r="F308" s="25">
        <f>TimeHistoryTbl[[#This Row],[D3_U]]*1000</f>
        <v>0</v>
      </c>
    </row>
    <row r="309" spans="5:6" x14ac:dyDescent="0.3">
      <c r="E309" s="25">
        <f>TimeHistoryTbl[[#This Row],[D3_F]]/1000</f>
        <v>0</v>
      </c>
      <c r="F309" s="25">
        <f>TimeHistoryTbl[[#This Row],[D3_U]]*1000</f>
        <v>0</v>
      </c>
    </row>
    <row r="310" spans="5:6" x14ac:dyDescent="0.3">
      <c r="E310" s="25">
        <f>TimeHistoryTbl[[#This Row],[D3_F]]/1000</f>
        <v>0</v>
      </c>
      <c r="F310" s="25">
        <f>TimeHistoryTbl[[#This Row],[D3_U]]*1000</f>
        <v>0</v>
      </c>
    </row>
    <row r="311" spans="5:6" x14ac:dyDescent="0.3">
      <c r="E311" s="25">
        <f>TimeHistoryTbl[[#This Row],[D3_F]]/1000</f>
        <v>0</v>
      </c>
      <c r="F311" s="25">
        <f>TimeHistoryTbl[[#This Row],[D3_U]]*1000</f>
        <v>0</v>
      </c>
    </row>
    <row r="312" spans="5:6" x14ac:dyDescent="0.3">
      <c r="E312" s="25">
        <f>TimeHistoryTbl[[#This Row],[D3_F]]/1000</f>
        <v>0</v>
      </c>
      <c r="F312" s="25">
        <f>TimeHistoryTbl[[#This Row],[D3_U]]*1000</f>
        <v>0</v>
      </c>
    </row>
    <row r="313" spans="5:6" x14ac:dyDescent="0.3">
      <c r="E313" s="25">
        <f>TimeHistoryTbl[[#This Row],[D3_F]]/1000</f>
        <v>0</v>
      </c>
      <c r="F313" s="25">
        <f>TimeHistoryTbl[[#This Row],[D3_U]]*1000</f>
        <v>0</v>
      </c>
    </row>
    <row r="314" spans="5:6" x14ac:dyDescent="0.3">
      <c r="E314" s="25">
        <f>TimeHistoryTbl[[#This Row],[D3_F]]/1000</f>
        <v>0</v>
      </c>
      <c r="F314" s="25">
        <f>TimeHistoryTbl[[#This Row],[D3_U]]*1000</f>
        <v>0</v>
      </c>
    </row>
    <row r="315" spans="5:6" x14ac:dyDescent="0.3">
      <c r="E315" s="25">
        <f>TimeHistoryTbl[[#This Row],[D3_F]]/1000</f>
        <v>0</v>
      </c>
      <c r="F315" s="25">
        <f>TimeHistoryTbl[[#This Row],[D3_U]]*1000</f>
        <v>0</v>
      </c>
    </row>
    <row r="316" spans="5:6" x14ac:dyDescent="0.3">
      <c r="E316" s="25">
        <f>TimeHistoryTbl[[#This Row],[D3_F]]/1000</f>
        <v>0</v>
      </c>
      <c r="F316" s="25">
        <f>TimeHistoryTbl[[#This Row],[D3_U]]*1000</f>
        <v>0</v>
      </c>
    </row>
    <row r="317" spans="5:6" x14ac:dyDescent="0.3">
      <c r="E317" s="25">
        <f>TimeHistoryTbl[[#This Row],[D3_F]]/1000</f>
        <v>0</v>
      </c>
      <c r="F317" s="25">
        <f>TimeHistoryTbl[[#This Row],[D3_U]]*1000</f>
        <v>0</v>
      </c>
    </row>
    <row r="318" spans="5:6" x14ac:dyDescent="0.3">
      <c r="E318" s="25">
        <f>TimeHistoryTbl[[#This Row],[D3_F]]/1000</f>
        <v>0</v>
      </c>
      <c r="F318" s="25">
        <f>TimeHistoryTbl[[#This Row],[D3_U]]*1000</f>
        <v>0</v>
      </c>
    </row>
    <row r="319" spans="5:6" x14ac:dyDescent="0.3">
      <c r="E319" s="25">
        <f>TimeHistoryTbl[[#This Row],[D3_F]]/1000</f>
        <v>0</v>
      </c>
      <c r="F319" s="25">
        <f>TimeHistoryTbl[[#This Row],[D3_U]]*1000</f>
        <v>0</v>
      </c>
    </row>
    <row r="320" spans="5:6" x14ac:dyDescent="0.3">
      <c r="E320" s="25">
        <f>TimeHistoryTbl[[#This Row],[D3_F]]/1000</f>
        <v>0</v>
      </c>
      <c r="F320" s="25">
        <f>TimeHistoryTbl[[#This Row],[D3_U]]*1000</f>
        <v>0</v>
      </c>
    </row>
    <row r="321" spans="5:6" x14ac:dyDescent="0.3">
      <c r="E321" s="25">
        <f>TimeHistoryTbl[[#This Row],[D3_F]]/1000</f>
        <v>0</v>
      </c>
      <c r="F321" s="25">
        <f>TimeHistoryTbl[[#This Row],[D3_U]]*1000</f>
        <v>0</v>
      </c>
    </row>
    <row r="322" spans="5:6" x14ac:dyDescent="0.3">
      <c r="E322" s="25">
        <f>TimeHistoryTbl[[#This Row],[D3_F]]/1000</f>
        <v>0</v>
      </c>
      <c r="F322" s="25">
        <f>TimeHistoryTbl[[#This Row],[D3_U]]*1000</f>
        <v>0</v>
      </c>
    </row>
    <row r="323" spans="5:6" x14ac:dyDescent="0.3">
      <c r="E323" s="25">
        <f>TimeHistoryTbl[[#This Row],[D3_F]]/1000</f>
        <v>0</v>
      </c>
      <c r="F323" s="25">
        <f>TimeHistoryTbl[[#This Row],[D3_U]]*1000</f>
        <v>0</v>
      </c>
    </row>
    <row r="324" spans="5:6" x14ac:dyDescent="0.3">
      <c r="E324" s="25">
        <f>TimeHistoryTbl[[#This Row],[D3_F]]/1000</f>
        <v>0</v>
      </c>
      <c r="F324" s="25">
        <f>TimeHistoryTbl[[#This Row],[D3_U]]*1000</f>
        <v>0</v>
      </c>
    </row>
    <row r="325" spans="5:6" x14ac:dyDescent="0.3">
      <c r="E325" s="25">
        <f>TimeHistoryTbl[[#This Row],[D3_F]]/1000</f>
        <v>0</v>
      </c>
      <c r="F325" s="25">
        <f>TimeHistoryTbl[[#This Row],[D3_U]]*1000</f>
        <v>0</v>
      </c>
    </row>
    <row r="326" spans="5:6" x14ac:dyDescent="0.3">
      <c r="E326" s="25">
        <f>TimeHistoryTbl[[#This Row],[D3_F]]/1000</f>
        <v>0</v>
      </c>
      <c r="F326" s="25">
        <f>TimeHistoryTbl[[#This Row],[D3_U]]*1000</f>
        <v>0</v>
      </c>
    </row>
    <row r="327" spans="5:6" x14ac:dyDescent="0.3">
      <c r="E327" s="25">
        <f>TimeHistoryTbl[[#This Row],[D3_F]]/1000</f>
        <v>0</v>
      </c>
      <c r="F327" s="25">
        <f>TimeHistoryTbl[[#This Row],[D3_U]]*1000</f>
        <v>0</v>
      </c>
    </row>
    <row r="328" spans="5:6" x14ac:dyDescent="0.3">
      <c r="E328" s="25">
        <f>TimeHistoryTbl[[#This Row],[D3_F]]/1000</f>
        <v>0</v>
      </c>
      <c r="F328" s="25">
        <f>TimeHistoryTbl[[#This Row],[D3_U]]*1000</f>
        <v>0</v>
      </c>
    </row>
    <row r="329" spans="5:6" x14ac:dyDescent="0.3">
      <c r="E329" s="25">
        <f>TimeHistoryTbl[[#This Row],[D3_F]]/1000</f>
        <v>0</v>
      </c>
      <c r="F329" s="25">
        <f>TimeHistoryTbl[[#This Row],[D3_U]]*1000</f>
        <v>0</v>
      </c>
    </row>
    <row r="330" spans="5:6" x14ac:dyDescent="0.3">
      <c r="E330" s="25">
        <f>TimeHistoryTbl[[#This Row],[D3_F]]/1000</f>
        <v>0</v>
      </c>
      <c r="F330" s="25">
        <f>TimeHistoryTbl[[#This Row],[D3_U]]*1000</f>
        <v>0</v>
      </c>
    </row>
    <row r="331" spans="5:6" x14ac:dyDescent="0.3">
      <c r="E331" s="25">
        <f>TimeHistoryTbl[[#This Row],[D3_F]]/1000</f>
        <v>0</v>
      </c>
      <c r="F331" s="25">
        <f>TimeHistoryTbl[[#This Row],[D3_U]]*1000</f>
        <v>0</v>
      </c>
    </row>
    <row r="332" spans="5:6" x14ac:dyDescent="0.3">
      <c r="E332" s="25">
        <f>TimeHistoryTbl[[#This Row],[D3_F]]/1000</f>
        <v>0</v>
      </c>
      <c r="F332" s="25">
        <f>TimeHistoryTbl[[#This Row],[D3_U]]*1000</f>
        <v>0</v>
      </c>
    </row>
    <row r="333" spans="5:6" x14ac:dyDescent="0.3">
      <c r="E333" s="25">
        <f>TimeHistoryTbl[[#This Row],[D3_F]]/1000</f>
        <v>0</v>
      </c>
      <c r="F333" s="25">
        <f>TimeHistoryTbl[[#This Row],[D3_U]]*1000</f>
        <v>0</v>
      </c>
    </row>
    <row r="334" spans="5:6" x14ac:dyDescent="0.3">
      <c r="E334" s="25">
        <f>TimeHistoryTbl[[#This Row],[D3_F]]/1000</f>
        <v>0</v>
      </c>
      <c r="F334" s="25">
        <f>TimeHistoryTbl[[#This Row],[D3_U]]*1000</f>
        <v>0</v>
      </c>
    </row>
    <row r="335" spans="5:6" x14ac:dyDescent="0.3">
      <c r="E335" s="25">
        <f>TimeHistoryTbl[[#This Row],[D3_F]]/1000</f>
        <v>0</v>
      </c>
      <c r="F335" s="25">
        <f>TimeHistoryTbl[[#This Row],[D3_U]]*1000</f>
        <v>0</v>
      </c>
    </row>
    <row r="336" spans="5:6" x14ac:dyDescent="0.3">
      <c r="E336" s="25">
        <f>TimeHistoryTbl[[#This Row],[D3_F]]/1000</f>
        <v>0</v>
      </c>
      <c r="F336" s="25">
        <f>TimeHistoryTbl[[#This Row],[D3_U]]*1000</f>
        <v>0</v>
      </c>
    </row>
    <row r="337" spans="5:6" x14ac:dyDescent="0.3">
      <c r="E337" s="25">
        <f>TimeHistoryTbl[[#This Row],[D3_F]]/1000</f>
        <v>0</v>
      </c>
      <c r="F337" s="25">
        <f>TimeHistoryTbl[[#This Row],[D3_U]]*1000</f>
        <v>0</v>
      </c>
    </row>
    <row r="338" spans="5:6" x14ac:dyDescent="0.3">
      <c r="E338" s="25">
        <f>TimeHistoryTbl[[#This Row],[D3_F]]/1000</f>
        <v>0</v>
      </c>
      <c r="F338" s="25">
        <f>TimeHistoryTbl[[#This Row],[D3_U]]*1000</f>
        <v>0</v>
      </c>
    </row>
    <row r="339" spans="5:6" x14ac:dyDescent="0.3">
      <c r="E339" s="25">
        <f>TimeHistoryTbl[[#This Row],[D3_F]]/1000</f>
        <v>0</v>
      </c>
      <c r="F339" s="25">
        <f>TimeHistoryTbl[[#This Row],[D3_U]]*1000</f>
        <v>0</v>
      </c>
    </row>
    <row r="340" spans="5:6" x14ac:dyDescent="0.3">
      <c r="E340" s="25">
        <f>TimeHistoryTbl[[#This Row],[D3_F]]/1000</f>
        <v>0</v>
      </c>
      <c r="F340" s="25">
        <f>TimeHistoryTbl[[#This Row],[D3_U]]*1000</f>
        <v>0</v>
      </c>
    </row>
    <row r="341" spans="5:6" x14ac:dyDescent="0.3">
      <c r="E341" s="25">
        <f>TimeHistoryTbl[[#This Row],[D3_F]]/1000</f>
        <v>0</v>
      </c>
      <c r="F341" s="25">
        <f>TimeHistoryTbl[[#This Row],[D3_U]]*1000</f>
        <v>0</v>
      </c>
    </row>
    <row r="342" spans="5:6" x14ac:dyDescent="0.3">
      <c r="E342" s="25">
        <f>TimeHistoryTbl[[#This Row],[D3_F]]/1000</f>
        <v>0</v>
      </c>
      <c r="F342" s="25">
        <f>TimeHistoryTbl[[#This Row],[D3_U]]*1000</f>
        <v>0</v>
      </c>
    </row>
    <row r="343" spans="5:6" x14ac:dyDescent="0.3">
      <c r="E343" s="25">
        <f>TimeHistoryTbl[[#This Row],[D3_F]]/1000</f>
        <v>0</v>
      </c>
      <c r="F343" s="25">
        <f>TimeHistoryTbl[[#This Row],[D3_U]]*1000</f>
        <v>0</v>
      </c>
    </row>
    <row r="344" spans="5:6" x14ac:dyDescent="0.3">
      <c r="E344" s="25">
        <f>TimeHistoryTbl[[#This Row],[D3_F]]/1000</f>
        <v>0</v>
      </c>
      <c r="F344" s="25">
        <f>TimeHistoryTbl[[#This Row],[D3_U]]*1000</f>
        <v>0</v>
      </c>
    </row>
    <row r="345" spans="5:6" x14ac:dyDescent="0.3">
      <c r="E345" s="25">
        <f>TimeHistoryTbl[[#This Row],[D3_F]]/1000</f>
        <v>0</v>
      </c>
      <c r="F345" s="25">
        <f>TimeHistoryTbl[[#This Row],[D3_U]]*1000</f>
        <v>0</v>
      </c>
    </row>
    <row r="346" spans="5:6" x14ac:dyDescent="0.3">
      <c r="E346" s="25">
        <f>TimeHistoryTbl[[#This Row],[D3_F]]/1000</f>
        <v>0</v>
      </c>
      <c r="F346" s="25">
        <f>TimeHistoryTbl[[#This Row],[D3_U]]*1000</f>
        <v>0</v>
      </c>
    </row>
    <row r="347" spans="5:6" x14ac:dyDescent="0.3">
      <c r="E347" s="25">
        <f>TimeHistoryTbl[[#This Row],[D3_F]]/1000</f>
        <v>0</v>
      </c>
      <c r="F347" s="25">
        <f>TimeHistoryTbl[[#This Row],[D3_U]]*1000</f>
        <v>0</v>
      </c>
    </row>
    <row r="348" spans="5:6" x14ac:dyDescent="0.3">
      <c r="E348" s="25">
        <f>TimeHistoryTbl[[#This Row],[D3_F]]/1000</f>
        <v>0</v>
      </c>
      <c r="F348" s="25">
        <f>TimeHistoryTbl[[#This Row],[D3_U]]*1000</f>
        <v>0</v>
      </c>
    </row>
    <row r="349" spans="5:6" x14ac:dyDescent="0.3">
      <c r="E349" s="25">
        <f>TimeHistoryTbl[[#This Row],[D3_F]]/1000</f>
        <v>0</v>
      </c>
      <c r="F349" s="25">
        <f>TimeHistoryTbl[[#This Row],[D3_U]]*1000</f>
        <v>0</v>
      </c>
    </row>
    <row r="350" spans="5:6" x14ac:dyDescent="0.3">
      <c r="E350" s="25">
        <f>TimeHistoryTbl[[#This Row],[D3_F]]/1000</f>
        <v>0</v>
      </c>
      <c r="F350" s="25">
        <f>TimeHistoryTbl[[#This Row],[D3_U]]*1000</f>
        <v>0</v>
      </c>
    </row>
    <row r="351" spans="5:6" x14ac:dyDescent="0.3">
      <c r="E351" s="25">
        <f>TimeHistoryTbl[[#This Row],[D3_F]]/1000</f>
        <v>0</v>
      </c>
      <c r="F351" s="25">
        <f>TimeHistoryTbl[[#This Row],[D3_U]]*1000</f>
        <v>0</v>
      </c>
    </row>
    <row r="352" spans="5:6" x14ac:dyDescent="0.3">
      <c r="E352" s="25">
        <f>TimeHistoryTbl[[#This Row],[D3_F]]/1000</f>
        <v>0</v>
      </c>
      <c r="F352" s="25">
        <f>TimeHistoryTbl[[#This Row],[D3_U]]*1000</f>
        <v>0</v>
      </c>
    </row>
    <row r="353" spans="5:6" x14ac:dyDescent="0.3">
      <c r="E353" s="25">
        <f>TimeHistoryTbl[[#This Row],[D3_F]]/1000</f>
        <v>0</v>
      </c>
      <c r="F353" s="25">
        <f>TimeHistoryTbl[[#This Row],[D3_U]]*1000</f>
        <v>0</v>
      </c>
    </row>
  </sheetData>
  <mergeCells count="10">
    <mergeCell ref="A8:C8"/>
    <mergeCell ref="A9:C9"/>
    <mergeCell ref="B10:H10"/>
    <mergeCell ref="B15:H15"/>
    <mergeCell ref="D2:H2"/>
    <mergeCell ref="D5:I5"/>
    <mergeCell ref="A6:C6"/>
    <mergeCell ref="D6:I6"/>
    <mergeCell ref="A7:C7"/>
    <mergeCell ref="D7:I7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13"/>
  <dimension ref="A1:P51"/>
  <sheetViews>
    <sheetView showWhiteSpace="0" view="pageLayout" zoomScale="70" zoomScaleNormal="70" zoomScalePageLayoutView="70" workbookViewId="0">
      <selection activeCell="I26" sqref="I26"/>
    </sheetView>
  </sheetViews>
  <sheetFormatPr baseColWidth="10" defaultColWidth="11.453125" defaultRowHeight="14.5" x14ac:dyDescent="0.35"/>
  <cols>
    <col min="1" max="1" width="3.90625" customWidth="1"/>
    <col min="2" max="2" width="7.26953125" customWidth="1"/>
    <col min="3" max="3" width="10" customWidth="1"/>
    <col min="4" max="8" width="11" customWidth="1"/>
    <col min="9" max="9" width="18.81640625" customWidth="1"/>
    <col min="10" max="10" width="3.90625" customWidth="1"/>
  </cols>
  <sheetData>
    <row r="1" spans="1:16" ht="8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6" ht="19.75" customHeight="1" x14ac:dyDescent="0.6">
      <c r="A2" s="2"/>
      <c r="B2" s="2"/>
      <c r="C2" s="2"/>
      <c r="D2" s="348" t="s">
        <v>124</v>
      </c>
      <c r="E2" s="348"/>
      <c r="F2" s="348"/>
      <c r="G2" s="348"/>
      <c r="H2" s="348"/>
      <c r="I2" s="348"/>
      <c r="J2" s="13"/>
    </row>
    <row r="3" spans="1:16" ht="14.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6" ht="14.1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6" ht="25.5" customHeight="1" x14ac:dyDescent="0.5">
      <c r="A5" s="2"/>
      <c r="B5" s="2"/>
      <c r="C5" s="2"/>
      <c r="D5" s="235" t="s">
        <v>10</v>
      </c>
      <c r="E5" s="235"/>
      <c r="F5" s="235"/>
      <c r="G5" s="235"/>
      <c r="H5" s="235"/>
      <c r="I5" s="235"/>
      <c r="J5" s="235"/>
    </row>
    <row r="6" spans="1:16" ht="15" customHeight="1" x14ac:dyDescent="0.35">
      <c r="A6" s="329"/>
      <c r="B6" s="329"/>
      <c r="C6" s="329"/>
      <c r="D6" s="199" t="s">
        <v>17</v>
      </c>
      <c r="E6" s="199"/>
      <c r="F6" s="199"/>
      <c r="G6" s="199"/>
      <c r="H6" s="199"/>
      <c r="I6" s="199"/>
      <c r="J6" s="199"/>
    </row>
    <row r="7" spans="1:16" ht="13.5" customHeight="1" x14ac:dyDescent="0.35">
      <c r="A7" s="329"/>
      <c r="B7" s="329"/>
      <c r="C7" s="329"/>
      <c r="D7" s="199" t="s">
        <v>11</v>
      </c>
      <c r="E7" s="199"/>
      <c r="F7" s="199"/>
      <c r="G7" s="199"/>
      <c r="H7" s="199"/>
      <c r="I7" s="199"/>
      <c r="J7" s="199"/>
    </row>
    <row r="8" spans="1:16" ht="13.5" customHeight="1" x14ac:dyDescent="0.35">
      <c r="A8" s="329"/>
      <c r="B8" s="329"/>
      <c r="C8" s="329"/>
      <c r="D8" s="2"/>
      <c r="E8" s="2"/>
      <c r="F8" s="2"/>
      <c r="G8" s="2"/>
      <c r="H8" s="2"/>
      <c r="I8" s="2"/>
      <c r="J8" s="2"/>
    </row>
    <row r="9" spans="1:16" ht="13.5" customHeight="1" x14ac:dyDescent="0.35">
      <c r="A9" s="329"/>
      <c r="B9" s="329"/>
      <c r="C9" s="329"/>
      <c r="D9" s="2"/>
      <c r="E9" s="2"/>
      <c r="F9" s="3"/>
      <c r="G9" s="4"/>
      <c r="H9" s="5"/>
      <c r="I9" s="2"/>
      <c r="J9" s="2"/>
    </row>
    <row r="10" spans="1:16" ht="13.5" customHeight="1" x14ac:dyDescent="0.35">
      <c r="A10" s="17"/>
      <c r="B10" s="339" t="s">
        <v>26</v>
      </c>
      <c r="C10" s="340"/>
      <c r="D10" s="340"/>
      <c r="E10" s="340"/>
      <c r="F10" s="340"/>
      <c r="G10" s="340"/>
      <c r="H10" s="340"/>
      <c r="I10" s="341"/>
      <c r="J10" s="2"/>
    </row>
    <row r="11" spans="1:16" ht="13.5" customHeight="1" x14ac:dyDescent="0.35">
      <c r="A11" s="14"/>
      <c r="B11" s="126"/>
      <c r="C11" s="21" t="s">
        <v>27</v>
      </c>
      <c r="D11" s="127" t="e">
        <f>IF(Project_Name="","",Project_Name)</f>
        <v>#NAME?</v>
      </c>
      <c r="E11" s="33"/>
      <c r="F11" s="33"/>
      <c r="G11" s="33"/>
      <c r="H11" s="21" t="s">
        <v>28</v>
      </c>
      <c r="I11" s="22">
        <f ca="1">TODAY()</f>
        <v>45063</v>
      </c>
      <c r="J11" s="19"/>
    </row>
    <row r="12" spans="1:16" ht="13.5" customHeight="1" x14ac:dyDescent="0.35">
      <c r="A12" s="14"/>
      <c r="B12" s="128"/>
      <c r="C12" s="6" t="s">
        <v>29</v>
      </c>
      <c r="D12" s="129" t="e">
        <f>IF(Project_Town="","",Project_Town)</f>
        <v>#NAME?</v>
      </c>
      <c r="E12" s="34"/>
      <c r="F12" s="34"/>
      <c r="G12" s="34"/>
      <c r="H12" s="130" t="s">
        <v>1</v>
      </c>
      <c r="I12" s="131" t="e">
        <f>IF(Report_Date="","",Report_Date)</f>
        <v>#NAME?</v>
      </c>
      <c r="J12" s="20"/>
    </row>
    <row r="13" spans="1:16" ht="13.5" customHeight="1" x14ac:dyDescent="0.35">
      <c r="A13" s="14"/>
      <c r="B13" s="132"/>
      <c r="C13" s="7" t="s">
        <v>0</v>
      </c>
      <c r="D13" s="133" t="e">
        <f>IF(Project_Customer="","",Project_Customer)</f>
        <v>#NAME?</v>
      </c>
      <c r="E13" s="134"/>
      <c r="F13" s="134"/>
      <c r="G13" s="134"/>
      <c r="H13" s="7" t="s">
        <v>30</v>
      </c>
      <c r="I13" s="135" t="e">
        <f>IF(Project_Project="","", Project_Project)</f>
        <v>#NAME?</v>
      </c>
      <c r="J13" s="20"/>
    </row>
    <row r="14" spans="1:16" ht="23.5" customHeight="1" x14ac:dyDescent="0.35">
      <c r="A14" s="2"/>
      <c r="B14" s="2"/>
      <c r="C14" s="2"/>
      <c r="D14" s="2"/>
      <c r="E14" s="2"/>
      <c r="F14" s="2"/>
      <c r="G14" s="2"/>
      <c r="H14" s="3"/>
      <c r="I14" s="12"/>
      <c r="J14" s="2"/>
    </row>
    <row r="15" spans="1:16" ht="15.5" x14ac:dyDescent="0.35">
      <c r="A15" s="16"/>
      <c r="B15" s="339" t="s">
        <v>43</v>
      </c>
      <c r="C15" s="340"/>
      <c r="D15" s="340"/>
      <c r="E15" s="340"/>
      <c r="F15" s="340"/>
      <c r="G15" s="340"/>
      <c r="H15" s="340"/>
      <c r="I15" s="341"/>
      <c r="J15" s="15"/>
      <c r="M15" s="23"/>
      <c r="N15" s="23"/>
      <c r="O15" s="23"/>
      <c r="P15" s="23"/>
    </row>
    <row r="16" spans="1:16" ht="26.2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1"/>
    </row>
    <row r="17" spans="1:10" ht="15" customHeight="1" x14ac:dyDescent="0.35">
      <c r="A17" s="1"/>
      <c r="B17" s="147"/>
      <c r="C17" s="148"/>
      <c r="D17" s="147"/>
      <c r="E17" s="147"/>
      <c r="F17" s="147"/>
      <c r="G17" s="147"/>
      <c r="H17" s="149"/>
      <c r="I17" s="149"/>
      <c r="J17" s="11"/>
    </row>
    <row r="18" spans="1:10" ht="15" customHeight="1" x14ac:dyDescent="0.35">
      <c r="A18" s="10"/>
      <c r="B18" s="150"/>
      <c r="C18" s="151"/>
      <c r="D18" s="150"/>
      <c r="E18" s="150"/>
      <c r="F18" s="152"/>
      <c r="G18" s="152"/>
      <c r="H18" s="1"/>
      <c r="I18" s="1"/>
      <c r="J18" s="11"/>
    </row>
    <row r="19" spans="1:10" ht="15" customHeight="1" x14ac:dyDescent="0.35">
      <c r="A19" s="1"/>
      <c r="B19" s="150"/>
      <c r="C19" s="151"/>
      <c r="D19" s="150"/>
      <c r="E19" s="150"/>
      <c r="F19" s="152"/>
      <c r="G19" s="152"/>
      <c r="H19" s="1"/>
      <c r="I19" s="1"/>
      <c r="J19" s="11"/>
    </row>
    <row r="20" spans="1:10" ht="15" customHeight="1" x14ac:dyDescent="0.35">
      <c r="A20" s="1"/>
      <c r="B20" s="150"/>
      <c r="C20" s="151"/>
      <c r="D20" s="150"/>
      <c r="E20" s="150"/>
      <c r="F20" s="152"/>
      <c r="G20" s="152"/>
      <c r="H20" s="1"/>
      <c r="I20" s="1"/>
      <c r="J20" s="11"/>
    </row>
    <row r="21" spans="1:10" ht="15" customHeight="1" x14ac:dyDescent="0.35">
      <c r="A21" s="1"/>
      <c r="B21" s="150"/>
      <c r="C21" s="151"/>
      <c r="D21" s="150"/>
      <c r="E21" s="150"/>
      <c r="F21" s="152"/>
      <c r="G21" s="152"/>
      <c r="H21" s="1"/>
      <c r="I21" s="1"/>
      <c r="J21" s="11"/>
    </row>
    <row r="22" spans="1:10" ht="15" customHeight="1" x14ac:dyDescent="0.35">
      <c r="A22" s="1"/>
      <c r="B22" s="150"/>
      <c r="C22" s="151"/>
      <c r="D22" s="150"/>
      <c r="E22" s="150"/>
      <c r="F22" s="152"/>
      <c r="G22" s="152"/>
      <c r="H22" s="1"/>
      <c r="I22" s="1"/>
      <c r="J22" s="11"/>
    </row>
    <row r="23" spans="1:10" ht="15" customHeight="1" x14ac:dyDescent="0.35">
      <c r="A23" s="1"/>
      <c r="B23" s="150"/>
      <c r="C23" s="151"/>
      <c r="D23" s="150"/>
      <c r="E23" s="150"/>
      <c r="F23" s="152"/>
      <c r="G23" s="152"/>
      <c r="H23" s="1"/>
      <c r="I23" s="1"/>
      <c r="J23" s="11"/>
    </row>
    <row r="24" spans="1:10" ht="15" customHeight="1" x14ac:dyDescent="0.35">
      <c r="A24" s="1"/>
      <c r="B24" s="150"/>
      <c r="C24" s="151"/>
      <c r="D24" s="150"/>
      <c r="E24" s="150"/>
      <c r="F24" s="152"/>
      <c r="G24" s="152"/>
      <c r="H24" s="1"/>
      <c r="I24" s="1"/>
      <c r="J24" s="11"/>
    </row>
    <row r="25" spans="1:10" ht="15" customHeight="1" x14ac:dyDescent="0.35">
      <c r="A25" s="1"/>
      <c r="B25" s="150"/>
      <c r="C25" s="151"/>
      <c r="D25" s="150"/>
      <c r="E25" s="150"/>
      <c r="F25" s="152"/>
      <c r="G25" s="152"/>
      <c r="H25" s="1"/>
      <c r="I25" s="1"/>
      <c r="J25" s="11"/>
    </row>
    <row r="26" spans="1:10" ht="15" customHeight="1" x14ac:dyDescent="0.35">
      <c r="A26" s="1"/>
      <c r="B26" s="150"/>
      <c r="C26" s="151"/>
      <c r="D26" s="150"/>
      <c r="E26" s="150"/>
      <c r="F26" s="152"/>
      <c r="G26" s="152"/>
      <c r="H26" s="1"/>
      <c r="I26" s="1"/>
      <c r="J26" s="11"/>
    </row>
    <row r="27" spans="1:10" ht="15" customHeight="1" x14ac:dyDescent="0.35">
      <c r="A27" s="1"/>
      <c r="B27" s="150"/>
      <c r="C27" s="151"/>
      <c r="D27" s="150"/>
      <c r="E27" s="150"/>
      <c r="F27" s="152"/>
      <c r="G27" s="152"/>
      <c r="H27" s="1"/>
      <c r="I27" s="1"/>
      <c r="J27" s="11"/>
    </row>
    <row r="28" spans="1:10" ht="15" customHeight="1" x14ac:dyDescent="0.35">
      <c r="A28" s="1"/>
      <c r="B28" s="150"/>
      <c r="C28" s="151"/>
      <c r="D28" s="150"/>
      <c r="E28" s="150"/>
      <c r="F28" s="152"/>
      <c r="G28" s="152"/>
      <c r="H28" s="1"/>
      <c r="I28" s="1"/>
      <c r="J28" s="11"/>
    </row>
    <row r="29" spans="1:10" ht="15" customHeight="1" x14ac:dyDescent="0.35">
      <c r="A29" s="1"/>
      <c r="B29" s="150"/>
      <c r="C29" s="151"/>
      <c r="D29" s="150"/>
      <c r="E29" s="150"/>
      <c r="F29" s="152"/>
      <c r="G29" s="152"/>
      <c r="H29" s="1"/>
      <c r="I29" s="1"/>
      <c r="J29" s="11"/>
    </row>
    <row r="30" spans="1:10" ht="15" customHeight="1" x14ac:dyDescent="0.35">
      <c r="A30" s="1"/>
      <c r="B30" s="150"/>
      <c r="C30" s="151"/>
      <c r="D30" s="150"/>
      <c r="E30" s="150"/>
      <c r="F30" s="152"/>
      <c r="G30" s="152"/>
      <c r="H30" s="1"/>
      <c r="I30" s="1"/>
      <c r="J30" s="11"/>
    </row>
    <row r="31" spans="1:10" ht="15" customHeight="1" x14ac:dyDescent="0.35">
      <c r="A31" s="1"/>
      <c r="B31" s="150"/>
      <c r="C31" s="151"/>
      <c r="D31" s="150"/>
      <c r="E31" s="150"/>
      <c r="F31" s="152"/>
      <c r="G31" s="152"/>
      <c r="H31" s="1"/>
      <c r="I31" s="1"/>
      <c r="J31" s="11"/>
    </row>
    <row r="32" spans="1:10" ht="15" customHeight="1" x14ac:dyDescent="0.35">
      <c r="A32" s="1"/>
      <c r="B32" s="150"/>
      <c r="C32" s="151"/>
      <c r="D32" s="150"/>
      <c r="E32" s="150"/>
      <c r="F32" s="152"/>
      <c r="G32" s="152"/>
      <c r="H32" s="1"/>
      <c r="I32" s="1"/>
      <c r="J32" s="11"/>
    </row>
    <row r="33" spans="1:10" ht="15" customHeight="1" x14ac:dyDescent="0.35">
      <c r="A33" s="1"/>
      <c r="B33" s="150"/>
      <c r="C33" s="151"/>
      <c r="D33" s="150"/>
      <c r="E33" s="150"/>
      <c r="F33" s="152"/>
      <c r="G33" s="152"/>
      <c r="H33" s="1"/>
      <c r="I33" s="1"/>
      <c r="J33" s="11"/>
    </row>
    <row r="34" spans="1:10" ht="15" customHeight="1" x14ac:dyDescent="0.35">
      <c r="A34" s="1"/>
      <c r="B34" s="150"/>
      <c r="C34" s="151"/>
      <c r="D34" s="150"/>
      <c r="E34" s="150"/>
      <c r="F34" s="152"/>
      <c r="G34" s="152"/>
      <c r="H34" s="1"/>
      <c r="I34" s="1"/>
      <c r="J34" s="11"/>
    </row>
    <row r="35" spans="1:10" ht="15" customHeight="1" x14ac:dyDescent="0.35">
      <c r="A35" s="1"/>
      <c r="B35" s="150"/>
      <c r="C35" s="151"/>
      <c r="D35" s="150"/>
      <c r="E35" s="150"/>
      <c r="F35" s="152"/>
      <c r="G35" s="152"/>
      <c r="H35" s="1"/>
      <c r="I35" s="1"/>
      <c r="J35" s="11"/>
    </row>
    <row r="36" spans="1:10" ht="15" customHeight="1" x14ac:dyDescent="0.35">
      <c r="A36" s="1"/>
      <c r="B36" s="150"/>
      <c r="C36" s="151"/>
      <c r="D36" s="150"/>
      <c r="E36" s="150"/>
      <c r="F36" s="152"/>
      <c r="G36" s="152"/>
      <c r="H36" s="1"/>
      <c r="I36" s="1"/>
      <c r="J36" s="11"/>
    </row>
    <row r="37" spans="1:10" ht="15" customHeight="1" x14ac:dyDescent="0.35">
      <c r="A37" s="1"/>
      <c r="B37" s="150"/>
      <c r="C37" s="151"/>
      <c r="D37" s="150"/>
      <c r="E37" s="150"/>
      <c r="F37" s="152"/>
      <c r="G37" s="152"/>
      <c r="H37" s="1"/>
      <c r="I37" s="1"/>
      <c r="J37" s="11"/>
    </row>
    <row r="38" spans="1:10" ht="15" customHeight="1" x14ac:dyDescent="0.35">
      <c r="A38" s="1"/>
      <c r="B38" s="150"/>
      <c r="C38" s="151"/>
      <c r="D38" s="150"/>
      <c r="E38" s="150"/>
      <c r="F38" s="152"/>
      <c r="G38" s="152"/>
      <c r="H38" s="1"/>
      <c r="I38" s="1"/>
      <c r="J38" s="11"/>
    </row>
    <row r="39" spans="1:10" ht="15" customHeight="1" x14ac:dyDescent="0.35">
      <c r="A39" s="1"/>
      <c r="B39" s="150"/>
      <c r="C39" s="151"/>
      <c r="D39" s="150"/>
      <c r="E39" s="150"/>
      <c r="F39" s="152"/>
      <c r="G39" s="152"/>
      <c r="H39" s="1"/>
      <c r="I39" s="1"/>
      <c r="J39" s="11"/>
    </row>
    <row r="40" spans="1:10" ht="15" customHeight="1" x14ac:dyDescent="0.35">
      <c r="A40" s="1"/>
      <c r="B40" s="150"/>
      <c r="C40" s="151"/>
      <c r="D40" s="150"/>
      <c r="E40" s="150"/>
      <c r="F40" s="152"/>
      <c r="G40" s="152"/>
      <c r="H40" s="1"/>
      <c r="I40" s="1"/>
      <c r="J40" s="11"/>
    </row>
    <row r="41" spans="1:10" ht="15" customHeight="1" x14ac:dyDescent="0.35">
      <c r="A41" s="1"/>
      <c r="B41" s="150"/>
      <c r="C41" s="151"/>
      <c r="D41" s="150"/>
      <c r="E41" s="150"/>
      <c r="F41" s="152"/>
      <c r="G41" s="152"/>
      <c r="H41" s="1"/>
      <c r="I41" s="1"/>
      <c r="J41" s="11"/>
    </row>
    <row r="42" spans="1:10" ht="15" customHeight="1" x14ac:dyDescent="0.35">
      <c r="A42" s="1"/>
      <c r="B42" s="150"/>
      <c r="C42" s="151"/>
      <c r="D42" s="150"/>
      <c r="E42" s="150"/>
      <c r="F42" s="152"/>
      <c r="G42" s="152"/>
      <c r="H42" s="1"/>
      <c r="I42" s="1"/>
      <c r="J42" s="11"/>
    </row>
    <row r="43" spans="1:10" ht="15" customHeight="1" x14ac:dyDescent="0.35">
      <c r="A43" s="1"/>
      <c r="B43" s="150"/>
      <c r="C43" s="151"/>
      <c r="D43" s="150"/>
      <c r="E43" s="150"/>
      <c r="F43" s="152"/>
      <c r="G43" s="152"/>
      <c r="H43" s="1"/>
      <c r="I43" s="1"/>
      <c r="J43" s="11"/>
    </row>
    <row r="44" spans="1:10" ht="15" customHeight="1" x14ac:dyDescent="0.35">
      <c r="A44" s="1"/>
      <c r="B44" s="150"/>
      <c r="C44" s="151"/>
      <c r="D44" s="150"/>
      <c r="E44" s="150"/>
      <c r="F44" s="152"/>
      <c r="G44" s="152"/>
      <c r="H44" s="1"/>
      <c r="I44" s="1"/>
      <c r="J44" s="11"/>
    </row>
    <row r="45" spans="1:10" ht="15" customHeight="1" x14ac:dyDescent="0.35">
      <c r="A45" s="1"/>
      <c r="B45" s="150"/>
      <c r="C45" s="151"/>
      <c r="D45" s="150"/>
      <c r="E45" s="150"/>
      <c r="F45" s="152"/>
      <c r="G45" s="152"/>
      <c r="H45" s="1"/>
      <c r="I45" s="1"/>
      <c r="J45" s="11"/>
    </row>
    <row r="46" spans="1:10" ht="15" customHeight="1" x14ac:dyDescent="0.35">
      <c r="A46" s="1"/>
      <c r="B46" s="150"/>
      <c r="C46" s="151"/>
      <c r="D46" s="150"/>
      <c r="E46" s="150"/>
      <c r="F46" s="152"/>
      <c r="G46" s="152"/>
      <c r="H46" s="1"/>
      <c r="I46" s="1"/>
      <c r="J46" s="11"/>
    </row>
    <row r="47" spans="1:10" ht="1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1"/>
    </row>
    <row r="48" spans="1:10" ht="1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1"/>
    </row>
    <row r="49" spans="1:10" ht="15" customHeight="1" x14ac:dyDescent="0.35">
      <c r="A49" s="1"/>
      <c r="B49" s="150"/>
      <c r="C49" s="150"/>
      <c r="D49" s="150"/>
      <c r="E49" s="150"/>
      <c r="F49" s="150"/>
      <c r="G49" s="150"/>
      <c r="H49" s="153"/>
      <c r="I49" s="1"/>
      <c r="J49" s="11"/>
    </row>
    <row r="50" spans="1:10" x14ac:dyDescent="0.35">
      <c r="A50" s="1"/>
      <c r="B50" s="1"/>
      <c r="C50" s="1"/>
      <c r="D50" s="1"/>
      <c r="E50" s="1"/>
      <c r="F50" s="1"/>
      <c r="G50" s="1"/>
      <c r="H50" s="1"/>
      <c r="I50" s="1"/>
      <c r="J50" s="11"/>
    </row>
    <row r="51" spans="1:10" x14ac:dyDescent="0.35">
      <c r="A51" s="8" t="e">
        <f>CONCATENATE("PV n° ",Project_Project, " - Essais Dynaplaque")</f>
        <v>#NAME?</v>
      </c>
      <c r="B51" s="8"/>
      <c r="C51" s="8"/>
      <c r="D51" s="8"/>
      <c r="E51" s="8"/>
      <c r="F51" s="8"/>
      <c r="G51" s="8"/>
      <c r="H51" s="8"/>
      <c r="I51" s="8"/>
      <c r="J51" s="9" t="s">
        <v>9</v>
      </c>
    </row>
  </sheetData>
  <mergeCells count="10">
    <mergeCell ref="B15:I15"/>
    <mergeCell ref="A8:C8"/>
    <mergeCell ref="A9:C9"/>
    <mergeCell ref="B10:I10"/>
    <mergeCell ref="D2:I2"/>
    <mergeCell ref="D5:J5"/>
    <mergeCell ref="A6:C6"/>
    <mergeCell ref="D6:J6"/>
    <mergeCell ref="A7:C7"/>
    <mergeCell ref="D7:J7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14</vt:i4>
      </vt:variant>
    </vt:vector>
  </HeadingPairs>
  <TitlesOfParts>
    <vt:vector size="22" baseType="lpstr">
      <vt:lpstr>RawData</vt:lpstr>
      <vt:lpstr>PageGardeAModel</vt:lpstr>
      <vt:lpstr>PageGardeBModel</vt:lpstr>
      <vt:lpstr>PageGardeCModel</vt:lpstr>
      <vt:lpstr>ResultatAModel</vt:lpstr>
      <vt:lpstr>ResultatCModel</vt:lpstr>
      <vt:lpstr>Pi_PointModel</vt:lpstr>
      <vt:lpstr>ImplantationModel</vt:lpstr>
      <vt:lpstr>ImplantationModel!MapsImage</vt:lpstr>
      <vt:lpstr>ImplantationModel!Page</vt:lpstr>
      <vt:lpstr>PageGardeAModel!Page</vt:lpstr>
      <vt:lpstr>PageGardeBModel!Page</vt:lpstr>
      <vt:lpstr>PageGardeCModel!Page</vt:lpstr>
      <vt:lpstr>Pi_PointModel!Page</vt:lpstr>
      <vt:lpstr>ResultatAModel!Page</vt:lpstr>
      <vt:lpstr>ResultatCModel!Page</vt:lpstr>
      <vt:lpstr>ImplantationModel!Zone_d_impression</vt:lpstr>
      <vt:lpstr>PageGardeAModel!Zone_d_impression</vt:lpstr>
      <vt:lpstr>PageGardeBModel!Zone_d_impression</vt:lpstr>
      <vt:lpstr>Pi_PointModel!Zone_d_impression</vt:lpstr>
      <vt:lpstr>ResultatAModel!Zone_d_impression</vt:lpstr>
      <vt:lpstr>ResultatCModel!Zone_d_impression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spellevrault</dc:creator>
  <cp:lastModifiedBy>spellevrault</cp:lastModifiedBy>
  <cp:lastPrinted>2017-12-21T14:36:59Z</cp:lastPrinted>
  <dcterms:created xsi:type="dcterms:W3CDTF">2017-12-19T15:28:27Z</dcterms:created>
  <dcterms:modified xsi:type="dcterms:W3CDTF">2023-05-17T10:53:28Z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MiseAJourCodeVBA_1" visible="true" label="MiseAJourCodeVBA" imageMso="TrustCenter" onAction="MiseAJourCodeVBA"/>
      </mso:documentControls>
    </mso:qat>
  </mso:ribbon>
</mso:customUI>
</file>