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4" documentId="13_ncr:1_{72699253-D0BA-4841-9294-1DF624206B06}" xr6:coauthVersionLast="47" xr6:coauthVersionMax="47" xr10:uidLastSave="{72FB99A5-9842-4340-952B-AA3FFF0DAD90}"/>
  <bookViews>
    <workbookView xWindow="3310" yWindow="1270" windowWidth="19700" windowHeight="18960" firstSheet="3" activeTab="7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PageGardeCModel" sheetId="23" r:id="rId4"/>
    <sheet name="ResultatAModel" sheetId="26" r:id="rId5"/>
    <sheet name="ResultatBModel" sheetId="27" r:id="rId6"/>
    <sheet name="ResultatCModel" sheetId="20" r:id="rId7"/>
    <sheet name="ImplantationModel" sheetId="15" r:id="rId8"/>
  </sheets>
  <externalReferences>
    <externalReference r:id="rId9"/>
  </externalReferences>
  <definedNames>
    <definedName name="Logo">INDIRECT(VLOOKUP([1]Rapport!$H$2,[1]cache!$A$1:$B$18,2,0))</definedName>
    <definedName name="MapsImage" localSheetId="7">ImplantationModel!$B$17:$I$49</definedName>
    <definedName name="Page" localSheetId="7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4">ResultatAModel!$K$51</definedName>
    <definedName name="Page" localSheetId="5">ResultatBModel!$M$51</definedName>
    <definedName name="Page" localSheetId="6">ResultatCModel!$K$51</definedName>
    <definedName name="_xlnm.Print_Area" localSheetId="7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6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5" l="1"/>
  <c r="A51" i="27"/>
  <c r="A51" i="26"/>
  <c r="A51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M33" i="1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18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L13" i="27"/>
  <c r="D13" i="27"/>
  <c r="L12" i="27"/>
  <c r="D12" i="27"/>
  <c r="L11" i="27"/>
  <c r="D11" i="27"/>
  <c r="H39" i="22"/>
  <c r="J13" i="26"/>
  <c r="D13" i="26"/>
  <c r="J12" i="26"/>
  <c r="D12" i="26"/>
  <c r="J11" i="26"/>
  <c r="D11" i="26"/>
  <c r="H32" i="23" l="1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M20" i="17" a="1"/>
  <c r="M20" i="17" s="1"/>
  <c r="K19" i="20" a="1"/>
  <c r="K19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<sst xmlns="http://schemas.openxmlformats.org/spreadsheetml/2006/main" count="200" uniqueCount="133">
  <si>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</si>
  <si>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</si>
  <si>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</si>
  <si>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</si>
  <si>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</si>
  <si>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</si>
  <si>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</si>
  <si>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</si>
  <si>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</si>
  <si>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</si>
  <si>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</si>
  <si>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</si>
  <si>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</si>
  <si>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</si>
  <si>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Module Edyn 2 (MPa)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</si>
  <si>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</si>
  <si>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</si>
  <si>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</si>
  <si>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</si>
  <si>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</si>
  <si>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</si>
  <si>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</si>
  <si>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</si>
  <si>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</si>
  <si>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</si>
  <si>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</si>
  <si>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</si>
  <si>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</si>
  <si>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</si>
  <si>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</si>
  <si>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</si>
  <si>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</si>
  <si>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</si>
  <si>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</si>
  <si>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</si>
  <si>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</si>
  <si>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</si>
  <si>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</si>
  <si>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</si>
  <si>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</si>
  <si>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</si>
  <si>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</si>
  <si>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</si>
  <si>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</si>
  <si>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</si>
  <si>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</si>
  <si>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</si>
  <si>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</si>
  <si>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</si>
  <si>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</si>
  <si>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</si>
  <si>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</si>
  <si>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</si>
  <si>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</si>
  <si>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</si>
  <si>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</si>
  <si>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Moyenne des essais :</t>
  </si>
  <si>
    <t>COMMENTAIRES</t>
  </si>
  <si>
    <t>N° Document :</t>
  </si>
  <si>
    <t>PROCES VERBAL D'ESSAIS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</si>
  <si>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</si>
  <si>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</si>
  <si>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</si>
  <si>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</si>
  <si>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</si>
  <si>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</si>
  <si>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</si>
  <si>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</si>
  <si>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</si>
  <si>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</si>
  <si>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</si>
  <si>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</si>
  <si>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</si>
  <si>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</si>
  <si>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</si>
  <si>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</si>
  <si>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</si>
  <si>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</si>
  <si>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</si>
  <si>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</si>
  <si>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</si>
  <si>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</si>
  <si>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</si>
  <si>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</si>
  <si>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</si>
  <si>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</si>
  <si>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</si>
  <si>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</si>
  <si>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</si>
  <si>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</si>
  <si>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</si>
  <si>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</si>
  <si>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</si>
  <si>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</si>
  <si>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</si>
  <si>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</si>
  <si>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</si>
  <si>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</si>
  <si>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</si>
  <si>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</si>
  <si>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</si>
  <si>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</si>
  <si>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</si>
  <si>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</si>
  <si>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</si>
  <si>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</si>
  <si>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</si>
  <si>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</si>
  <si>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</si>
  <si>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</si>
  <si>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</si>
  <si>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</si>
  <si>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</si>
  <si>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Agence de Montpellier</t>
  </si>
  <si>
    <t>Module à la plaque dynamique légère (Minidyn)</t>
  </si>
  <si>
    <t>FMax (kN)</t>
  </si>
  <si>
    <t>UMax (um)</t>
  </si>
  <si>
    <t>Module équivalent</t>
  </si>
  <si>
    <t>Pi_D3_Fmax</t>
  </si>
  <si>
    <t>Pi_D3_Umax</t>
  </si>
  <si>
    <t>PORTANCE DES PLATES-FORMES
Module à la plaque dynamique légère (Minidyn)</t>
  </si>
  <si>
    <t>Agence de Poitou-Charente</t>
  </si>
  <si>
    <t>Agence de Bordeaux</t>
  </si>
  <si>
    <t>Agence de Rennes</t>
  </si>
  <si>
    <t>Module Lacher 1</t>
  </si>
  <si>
    <t>Module Lacher 2</t>
  </si>
  <si>
    <t>Module Lacher 3</t>
  </si>
  <si>
    <t>Pi_D1_Modulus</t>
  </si>
  <si>
    <t>Module3Raw</t>
  </si>
  <si>
    <t>Module1Raw</t>
  </si>
  <si>
    <t>Module2Raw</t>
  </si>
  <si>
    <t>Pi_D2_Modulus</t>
  </si>
  <si>
    <t>Pi_D3_Modulus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</si>
</sst>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6"/>
      <color rgb="FFFFC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3" fillId="0" borderId="0" applyFont="0" applyFill="0" applyBorder="0" applyAlignment="0" applyProtection="0"/>
  </cellStyleXfs>
  <cellXfs count="345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0" fontId="31" fillId="3" borderId="0" xfId="0" applyFont="1" applyFill="1"/>
    <xf numFmtId="1" fontId="6" fillId="2" borderId="2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4" fillId="0" borderId="0" xfId="0" applyFont="1"/>
    <xf numFmtId="0" fontId="21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2" fillId="3" borderId="0" xfId="0" applyFont="1" applyFill="1"/>
    <xf numFmtId="0" fontId="6" fillId="0" borderId="0" xfId="0" applyFont="1"/>
    <xf numFmtId="0" fontId="4" fillId="2" borderId="32" xfId="0" applyFont="1" applyFill="1" applyBorder="1"/>
    <xf numFmtId="0" fontId="4" fillId="2" borderId="33" xfId="0" applyFont="1" applyFill="1" applyBorder="1"/>
    <xf numFmtId="0" fontId="4" fillId="2" borderId="34" xfId="0" applyFont="1" applyFill="1" applyBorder="1"/>
    <xf numFmtId="0" fontId="4" fillId="2" borderId="35" xfId="0" applyFont="1" applyFill="1" applyBorder="1"/>
    <xf numFmtId="0" fontId="4" fillId="2" borderId="36" xfId="0" applyFont="1" applyFill="1" applyBorder="1"/>
    <xf numFmtId="0" fontId="5" fillId="0" borderId="0" xfId="0" applyFont="1"/>
    <xf numFmtId="0" fontId="4" fillId="2" borderId="40" xfId="0" applyFont="1" applyFill="1" applyBorder="1"/>
    <xf numFmtId="0" fontId="4" fillId="2" borderId="41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0" fillId="0" borderId="0" xfId="0" applyNumberFormat="1"/>
    <xf numFmtId="2" fontId="34" fillId="0" borderId="0" xfId="0" applyNumberFormat="1" applyFont="1"/>
    <xf numFmtId="0" fontId="6" fillId="2" borderId="18" xfId="0" applyFont="1" applyFill="1" applyBorder="1" applyAlignment="1">
      <alignment vertical="top"/>
    </xf>
    <xf numFmtId="0" fontId="23" fillId="2" borderId="0" xfId="0" applyFont="1" applyFill="1" applyAlignment="1">
      <alignment vertical="top"/>
    </xf>
    <xf numFmtId="0" fontId="23" fillId="2" borderId="0" xfId="0" applyFont="1" applyFill="1" applyAlignment="1">
      <alignment horizontal="right" vertical="center"/>
    </xf>
    <xf numFmtId="14" fontId="6" fillId="2" borderId="12" xfId="0" applyNumberFormat="1" applyFont="1" applyFill="1" applyBorder="1" applyAlignment="1">
      <alignment vertical="top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55" xfId="0" applyNumberFormat="1" applyFill="1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49" fontId="0" fillId="2" borderId="25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4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49" fontId="0" fillId="2" borderId="28" xfId="0" applyNumberFormat="1" applyFill="1" applyBorder="1"/>
    <xf numFmtId="0" fontId="6" fillId="2" borderId="18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2" xfId="0" applyNumberFormat="1" applyFont="1" applyFill="1" applyBorder="1" applyAlignment="1">
      <alignment horizontal="left" indent="1"/>
    </xf>
    <xf numFmtId="1" fontId="0" fillId="2" borderId="56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1" fontId="6" fillId="3" borderId="0" xfId="0" applyNumberFormat="1" applyFont="1" applyFill="1" applyAlignment="1">
      <alignment horizontal="left" indent="1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44" fillId="3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36" fillId="3" borderId="0" xfId="0" applyFont="1" applyFill="1" applyAlignment="1">
      <alignment horizontal="center"/>
    </xf>
    <xf numFmtId="0" fontId="40" fillId="2" borderId="0" xfId="0" applyFont="1" applyFill="1" applyAlignment="1">
      <alignment horizontal="left" vertical="center"/>
    </xf>
    <xf numFmtId="0" fontId="4" fillId="2" borderId="52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top" wrapText="1"/>
    </xf>
    <xf numFmtId="0" fontId="4" fillId="2" borderId="38" xfId="0" applyFont="1" applyFill="1" applyBorder="1" applyAlignment="1">
      <alignment horizontal="left" vertical="top" wrapText="1"/>
    </xf>
    <xf numFmtId="0" fontId="4" fillId="2" borderId="53" xfId="0" applyFont="1" applyFill="1" applyBorder="1" applyAlignment="1">
      <alignment horizontal="left" vertical="top" wrapText="1"/>
    </xf>
    <xf numFmtId="0" fontId="14" fillId="2" borderId="31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43" fillId="2" borderId="54" xfId="0" applyFont="1" applyFill="1" applyBorder="1" applyAlignment="1">
      <alignment horizontal="left" vertical="center"/>
    </xf>
    <xf numFmtId="0" fontId="43" fillId="2" borderId="5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6" borderId="5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51" xfId="0" applyFont="1" applyFill="1" applyBorder="1" applyAlignment="1">
      <alignment horizontal="left" vertical="center"/>
    </xf>
    <xf numFmtId="0" fontId="41" fillId="2" borderId="42" xfId="0" applyFont="1" applyFill="1" applyBorder="1" applyAlignment="1">
      <alignment horizontal="left" vertical="center" indent="1"/>
    </xf>
    <xf numFmtId="0" fontId="41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2" fillId="2" borderId="3" xfId="0" applyFont="1" applyFill="1" applyBorder="1" applyAlignment="1">
      <alignment horizontal="left" vertical="center"/>
    </xf>
    <xf numFmtId="0" fontId="42" fillId="2" borderId="4" xfId="0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3" xfId="0" applyNumberFormat="1" applyFont="1" applyFill="1" applyBorder="1" applyAlignment="1">
      <alignment horizontal="left" vertical="center"/>
    </xf>
    <xf numFmtId="0" fontId="41" fillId="2" borderId="44" xfId="0" applyFont="1" applyFill="1" applyBorder="1" applyAlignment="1">
      <alignment horizontal="left" vertical="center" indent="1"/>
    </xf>
    <xf numFmtId="0" fontId="41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2" fillId="2" borderId="6" xfId="0" applyFont="1" applyFill="1" applyBorder="1" applyAlignment="1">
      <alignment horizontal="left" vertical="center"/>
    </xf>
    <xf numFmtId="0" fontId="42" fillId="2" borderId="5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45" xfId="0" applyNumberFormat="1" applyFont="1" applyFill="1" applyBorder="1" applyAlignment="1">
      <alignment horizontal="left" vertical="center"/>
    </xf>
    <xf numFmtId="0" fontId="41" fillId="2" borderId="46" xfId="0" applyFont="1" applyFill="1" applyBorder="1" applyAlignment="1">
      <alignment horizontal="left" vertical="center" indent="1"/>
    </xf>
    <xf numFmtId="0" fontId="41" fillId="2" borderId="47" xfId="0" applyFont="1" applyFill="1" applyBorder="1" applyAlignment="1">
      <alignment horizontal="left" vertical="center" indent="1"/>
    </xf>
    <xf numFmtId="0" fontId="4" fillId="2" borderId="48" xfId="0" applyFont="1" applyFill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42" fillId="2" borderId="48" xfId="0" applyFont="1" applyFill="1" applyBorder="1" applyAlignment="1">
      <alignment horizontal="left" vertical="center"/>
    </xf>
    <xf numFmtId="0" fontId="42" fillId="2" borderId="47" xfId="0" applyFont="1" applyFill="1" applyBorder="1" applyAlignment="1">
      <alignment horizontal="left" vertical="center"/>
    </xf>
    <xf numFmtId="1" fontId="4" fillId="2" borderId="48" xfId="0" applyNumberFormat="1" applyFont="1" applyFill="1" applyBorder="1" applyAlignment="1">
      <alignment horizontal="left" vertical="center"/>
    </xf>
    <xf numFmtId="1" fontId="4" fillId="2" borderId="49" xfId="0" applyNumberFormat="1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1" fillId="2" borderId="42" xfId="0" applyFont="1" applyFill="1" applyBorder="1" applyAlignment="1">
      <alignment horizontal="left" vertical="center"/>
    </xf>
    <xf numFmtId="0" fontId="41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1" fillId="2" borderId="44" xfId="0" applyFont="1" applyFill="1" applyBorder="1" applyAlignment="1">
      <alignment horizontal="left" vertical="center"/>
    </xf>
    <xf numFmtId="0" fontId="41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1" fillId="2" borderId="46" xfId="0" applyFont="1" applyFill="1" applyBorder="1" applyAlignment="1">
      <alignment horizontal="left" vertical="center"/>
    </xf>
    <xf numFmtId="0" fontId="41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 indent="1"/>
    </xf>
    <xf numFmtId="0" fontId="4" fillId="2" borderId="47" xfId="0" applyFont="1" applyFill="1" applyBorder="1" applyAlignment="1">
      <alignment horizontal="left" vertical="center" indent="1"/>
    </xf>
    <xf numFmtId="0" fontId="39" fillId="6" borderId="35" xfId="0" applyFont="1" applyFill="1" applyBorder="1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39" fillId="6" borderId="36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center"/>
    </xf>
    <xf numFmtId="0" fontId="32" fillId="2" borderId="0" xfId="0" applyFont="1" applyFill="1" applyAlignment="1">
      <alignment horizontal="center"/>
    </xf>
    <xf numFmtId="0" fontId="39" fillId="6" borderId="32" xfId="0" applyFont="1" applyFill="1" applyBorder="1" applyAlignment="1">
      <alignment horizontal="center" vertical="center" wrapText="1"/>
    </xf>
    <xf numFmtId="0" fontId="39" fillId="6" borderId="33" xfId="0" applyFont="1" applyFill="1" applyBorder="1" applyAlignment="1">
      <alignment horizontal="center" vertical="center" wrapText="1"/>
    </xf>
    <xf numFmtId="0" fontId="39" fillId="6" borderId="3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18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2" xfId="0" applyNumberFormat="1" applyFont="1" applyFill="1" applyBorder="1" applyAlignment="1">
      <alignment horizontal="left" indent="1"/>
    </xf>
    <xf numFmtId="0" fontId="11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</cellXfs>
  <cellStyles count="3">
    <cellStyle name="Lien hypertexte" xfId="1" builtinId="8"/>
    <cellStyle name="Normal" xfId="0" builtinId="0"/>
    <cellStyle name="Pourcentage" xfId="2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firstRowStripe" dxfId="47"/>
      <tableStyleElement type="secondRowStripe" dxfId="46"/>
      <tableStyleElement type="firstColumnStripe" dxfId="45"/>
      <tableStyleElement type="secondColumnStripe" dxfId="44"/>
    </tableStyle>
    <tableStyle name="TableStyleMedium1 2" pivot="0" count="7" xr9:uid="{B0FA2B7C-EF7F-4292-9B55-2B0B68E17CE5}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  <tableStyleElement type="firstRowStripe" dxfId="38"/>
      <tableStyleElement type="firstColumnStripe" dxfId="37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5</xdr:row>
      <xdr:rowOff>180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ACAF37-A223-495D-B34B-AE5537CAD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D23935-4254-4E2A-BFF0-EB375B42B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36" dataDxfId="35">
  <autoFilter ref="L5:M295" xr:uid="{665143B0-4209-4633-91CB-7C25C94243A4}"/>
  <tableColumns count="2">
    <tableColumn id="1" xr3:uid="{20218F64-9A9C-402B-B4BD-145A142CBB8A}" name="Numero" dataDxfId="34"/>
    <tableColumn id="2" xr3:uid="{396C3021-DDB0-43C4-B230-B900EAE05044}" name="Resultat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4A30-A16F-4844-9172-715E1227C8C1}" name="ArrayResult" displayName="ArrayResult" ref="B17:H48" totalsRowShown="0" headerRowDxfId="32" dataDxfId="30" headerRowBorderDxfId="31" tableBorderDxfId="29">
  <autoFilter ref="B17:H48" xr:uid="{00000000-0009-0000-0100-000001000000}"/>
  <tableColumns count="7">
    <tableColumn id="1" xr3:uid="{FC95558A-1324-48B8-9D05-1227567C3F90}" name="N° essai" dataDxfId="28"/>
    <tableColumn id="2" xr3:uid="{D048B7C6-F7DB-4CF4-B4B4-3998A08AAD64}" name="Longitude" dataDxfId="27"/>
    <tableColumn id="3" xr3:uid="{D4686B25-24D6-4926-AFF1-D881E6F747DE}" name="Latitude" dataDxfId="26"/>
    <tableColumn id="4" xr3:uid="{DD785E44-CDFD-4F2A-B7D7-D9616E5F1E81}" name="FMax (kN)" dataDxfId="25"/>
    <tableColumn id="5" xr3:uid="{78D53A4F-2B9E-4E5C-B071-2D7E5AE1C4A5}" name="UMax (um)" dataDxfId="24"/>
    <tableColumn id="7" xr3:uid="{846AD2D6-2F2E-48A1-87DA-9225C89805DF}" name="ModuleRaw" dataDxfId="23"/>
    <tableColumn id="8" xr3:uid="{CAA6DD59-7391-4D90-A715-A84658590B9E}" name="Module équivalent" dataDxfId="22">
      <calculatedColumnFormula>IFERROR(IF(ArrayResult[[#This Row],[ModuleRaw]]="","",IF(ArrayResult[[#This Row],[ModuleRaw]]&gt;Unit_Modulus_Max,"&gt;"&amp;Unit_Modulus_Max,IF(ArrayResult[[#This Row],[ModuleRaw]]&lt;Unit_Modulus_Min,"&lt;"&amp;Unit_Modulus_Min,ArrayResult[[#This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08073-94D5-4564-B41B-4D6ABA082EFF}" name="ArrayResult3" displayName="ArrayResult3" ref="B17:J48" totalsRowShown="0" headerRowDxfId="21" dataDxfId="19" headerRowBorderDxfId="20" tableBorderDxfId="18">
  <autoFilter ref="B17:J48" xr:uid="{5C508073-94D5-4564-B41B-4D6ABA082E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6EEA114-4A3C-4552-A4A6-5EB58CBFC8DA}" name="N° essai" dataDxfId="17"/>
    <tableColumn id="2" xr3:uid="{D0FDEBD8-D479-48D4-8F02-45037B46EE9B}" name="Longitude" dataDxfId="16"/>
    <tableColumn id="3" xr3:uid="{DE39170F-653B-48E1-9CE3-28AAF287E175}" name="Latitude" dataDxfId="15"/>
    <tableColumn id="9" xr3:uid="{FBD03281-80EF-4719-BDCE-5F957EA77B3B}" name="Module1Raw" dataDxfId="14"/>
    <tableColumn id="4" xr3:uid="{0A2B92A3-52FE-4B7B-A901-A051556B2BB5}" name="Module Lacher 1" dataDxfId="13">
      <calculatedColumnFormula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calculatedColumnFormula>
    </tableColumn>
    <tableColumn id="6" xr3:uid="{7FF5F217-878A-49B7-89EF-6D4D88839A9B}" name="Module2Raw" dataDxfId="12"/>
    <tableColumn id="5" xr3:uid="{84742B68-63A5-4C9E-8D8C-B090DBEDE745}" name="Module Lacher 2" dataDxfId="11">
      <calculatedColumnFormula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calculatedColumnFormula>
    </tableColumn>
    <tableColumn id="7" xr3:uid="{0170F1DF-F85C-4C4A-9417-0AECA6D486CC}" name="Module3Raw" dataDxfId="10"/>
    <tableColumn id="8" xr3:uid="{9CE34F7F-7A3C-4184-9E88-6908340A2335}" name="Module Lacher 3" dataDxfId="9">
      <calculatedColumnFormula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calculatedColumnFormula>
    </tableColumn>
  </tableColumns>
  <tableStyleInfo name="TableStyleMedium1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8" dataDxfId="6" headerRowBorderDxfId="7" tableBorderDxfId="5">
  <autoFilter ref="B17:F48" xr:uid="{00000000-000C-0000-FFFF-FFFF00000000}"/>
  <tableColumns count="5">
    <tableColumn id="1" xr3:uid="{3780717C-546F-4E58-A0A6-10D34977F307}" name="N° essai" dataDxfId="4"/>
    <tableColumn id="2" xr3:uid="{94537BE9-4625-44FF-93E0-EAD8311D6883}" name="Longitude" dataDxfId="3"/>
    <tableColumn id="3" xr3:uid="{3859A870-D015-4F19-876C-4AEB9A4864F8}" name="Latitude" dataDxfId="2"/>
    <tableColumn id="6" xr3:uid="{E91A0180-2DAC-4DBE-9978-55F98A61BA08}" name="ModuleRaw" dataDxfId="1"/>
    <tableColumn id="5" xr3:uid="{D9D5B7D1-CD2A-4652-B8C9-0AA959C0EE02}" name="Module Edyn 2 (MPa)" dataDxfId="0">
      <calculatedColumnFormula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A4:B5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2</v>
      </c>
    </row>
    <row r="3" spans="1:2" x14ac:dyDescent="0.35">
      <c r="A3" t="s">
        <v>44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showWhiteSpace="0" view="pageLayout" zoomScale="70" zoomScaleNormal="115" zoomScaleSheetLayoutView="85" zoomScalePageLayoutView="70" workbookViewId="0">
      <selection activeCell="C11" sqref="C11:O11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37" t="s">
        <v>113</v>
      </c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202"/>
      <c r="H3" s="202"/>
      <c r="I3" s="202"/>
      <c r="J3" s="202"/>
      <c r="K3" s="202"/>
      <c r="L3" s="202"/>
      <c r="M3" s="202"/>
      <c r="N3" s="202"/>
      <c r="O3" s="202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39"/>
      <c r="C5" s="239"/>
      <c r="D5" s="239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40" t="s">
        <v>15</v>
      </c>
      <c r="C6" s="212"/>
      <c r="D6" s="212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41"/>
      <c r="B7" s="241"/>
      <c r="C7" s="241"/>
      <c r="D7" s="241"/>
      <c r="E7" s="241"/>
      <c r="F7" s="241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42"/>
      <c r="B8" s="242"/>
      <c r="C8" s="242"/>
      <c r="D8" s="242"/>
      <c r="E8" s="242"/>
      <c r="F8" s="242"/>
      <c r="G8" s="2"/>
      <c r="H8" s="2"/>
      <c r="I8" s="3"/>
      <c r="J8" s="5"/>
      <c r="K8" s="243"/>
      <c r="L8" s="243"/>
      <c r="M8" s="243"/>
      <c r="N8" s="243"/>
      <c r="O8" s="2"/>
      <c r="P8" s="2"/>
      <c r="Q8" s="2"/>
    </row>
    <row r="9" spans="1:17" ht="21" customHeight="1" x14ac:dyDescent="0.45">
      <c r="A9" s="27"/>
      <c r="B9" s="28"/>
      <c r="C9" s="201" t="s">
        <v>16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8"/>
      <c r="Q9" s="2"/>
    </row>
    <row r="10" spans="1:17" ht="21" customHeight="1" x14ac:dyDescent="0.35">
      <c r="A10" s="27"/>
      <c r="B10" s="29"/>
      <c r="C10" s="202" t="s">
        <v>114</v>
      </c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9"/>
      <c r="Q10" s="2"/>
    </row>
    <row r="11" spans="1:17" ht="20.25" customHeight="1" x14ac:dyDescent="0.35">
      <c r="A11" s="27"/>
      <c r="B11" s="30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30"/>
      <c r="Q11" s="2"/>
    </row>
    <row r="12" spans="1:17" ht="23.5" customHeight="1" x14ac:dyDescent="0.3">
      <c r="A12" s="27"/>
      <c r="B12" s="235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"/>
    </row>
    <row r="13" spans="1:17" ht="18" customHeight="1" x14ac:dyDescent="0.3">
      <c r="A13" s="31"/>
      <c r="B13" s="221" t="s">
        <v>22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3"/>
      <c r="Q13" s="2"/>
    </row>
    <row r="14" spans="1:17" ht="15.65" customHeight="1" x14ac:dyDescent="0.3">
      <c r="A14" s="32"/>
      <c r="B14" s="102"/>
      <c r="C14" s="103"/>
      <c r="D14" s="69" t="s">
        <v>23</v>
      </c>
      <c r="E14" s="229" t="e">
        <f>IF(Project_Name="","",Project_Name)</f>
        <v>#NAME?</v>
      </c>
      <c r="F14" s="229"/>
      <c r="G14" s="229"/>
      <c r="H14" s="229"/>
      <c r="I14" s="103"/>
      <c r="J14" s="103"/>
      <c r="K14" s="103"/>
      <c r="L14" s="69" t="s">
        <v>24</v>
      </c>
      <c r="M14" s="215">
        <f ca="1">TODAY()</f>
        <v>45213</v>
      </c>
      <c r="N14" s="215"/>
      <c r="O14" s="215"/>
      <c r="P14" s="236"/>
      <c r="Q14" s="2"/>
    </row>
    <row r="15" spans="1:17" ht="15.65" customHeight="1" x14ac:dyDescent="0.3">
      <c r="A15" s="32"/>
      <c r="B15" s="100"/>
      <c r="C15" s="101"/>
      <c r="D15" s="3" t="s">
        <v>25</v>
      </c>
      <c r="E15" s="218" t="e">
        <f>IF(Project_Town="","",Project_Town)</f>
        <v>#NAME?</v>
      </c>
      <c r="F15" s="218"/>
      <c r="G15" s="218"/>
      <c r="H15" s="218"/>
      <c r="I15" s="101"/>
      <c r="J15" s="101"/>
      <c r="K15" s="73"/>
      <c r="L15" s="108" t="s">
        <v>1</v>
      </c>
      <c r="M15" s="230" t="e">
        <f>IF(Report_Date="","",Report_Date)</f>
        <v>#NAME?</v>
      </c>
      <c r="N15" s="230"/>
      <c r="O15" s="230"/>
      <c r="P15" s="231"/>
      <c r="Q15" s="2"/>
    </row>
    <row r="16" spans="1:17" ht="15.65" customHeight="1" x14ac:dyDescent="0.3">
      <c r="A16" s="32"/>
      <c r="B16" s="105"/>
      <c r="C16" s="106"/>
      <c r="D16" s="70" t="s">
        <v>0</v>
      </c>
      <c r="E16" s="225" t="e">
        <f>IF(Project_Customer="","",Project_Customer)</f>
        <v>#NAME?</v>
      </c>
      <c r="F16" s="225"/>
      <c r="G16" s="225"/>
      <c r="H16" s="225"/>
      <c r="I16" s="107"/>
      <c r="J16" s="107"/>
      <c r="K16" s="107"/>
      <c r="L16" s="70" t="s">
        <v>26</v>
      </c>
      <c r="M16" s="227" t="e">
        <f>IF(Project_Project="","", Project_Project)</f>
        <v>#NAME?</v>
      </c>
      <c r="N16" s="227"/>
      <c r="O16" s="227"/>
      <c r="P16" s="228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21" t="s">
        <v>27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3"/>
      <c r="Q18" s="2"/>
    </row>
    <row r="19" spans="1:17" ht="15.65" customHeight="1" x14ac:dyDescent="0.3">
      <c r="A19" s="37"/>
      <c r="B19" s="119"/>
      <c r="C19" s="103"/>
      <c r="D19" s="69" t="s">
        <v>28</v>
      </c>
      <c r="E19" s="229" t="e">
        <f>IF(Project_Site="","",Project_Site)</f>
        <v>#NAME?</v>
      </c>
      <c r="F19" s="229"/>
      <c r="G19" s="229"/>
      <c r="H19" s="229"/>
      <c r="I19" s="103"/>
      <c r="J19" s="103"/>
      <c r="K19" s="103"/>
      <c r="L19" s="69"/>
      <c r="M19" s="215"/>
      <c r="N19" s="229"/>
      <c r="O19" s="229"/>
      <c r="P19" s="232"/>
      <c r="Q19" s="2"/>
    </row>
    <row r="20" spans="1:17" ht="15.65" customHeight="1" x14ac:dyDescent="0.3">
      <c r="A20" s="38"/>
      <c r="B20" s="120"/>
      <c r="C20" s="101"/>
      <c r="D20" s="3" t="s">
        <v>29</v>
      </c>
      <c r="E20" s="218" t="e">
        <f>IF(Report_Lane="","",Report_Lane)</f>
        <v>#NAME?</v>
      </c>
      <c r="F20" s="218"/>
      <c r="G20" s="218"/>
      <c r="H20" s="104"/>
      <c r="I20" s="104"/>
      <c r="J20" s="104"/>
      <c r="K20" s="104"/>
      <c r="L20" s="3" t="s">
        <v>30</v>
      </c>
      <c r="M20" s="233" t="e" cm="1">
        <f t="array" ref="M20">IF(Report_Part="","",Report_Part)</f>
        <v>#NAME?</v>
      </c>
      <c r="N20" s="224"/>
      <c r="O20" s="224"/>
      <c r="P20" s="234"/>
      <c r="Q20" s="39"/>
    </row>
    <row r="21" spans="1:17" ht="15.65" customHeight="1" x14ac:dyDescent="0.3">
      <c r="A21" s="38"/>
      <c r="B21" s="121"/>
      <c r="C21" s="106"/>
      <c r="D21" s="70" t="s">
        <v>31</v>
      </c>
      <c r="E21" s="225" t="e">
        <f>IF(Report_Direction="","",Report_Direction)</f>
        <v>#NAME?</v>
      </c>
      <c r="F21" s="225"/>
      <c r="G21" s="225"/>
      <c r="H21" s="225"/>
      <c r="I21" s="107"/>
      <c r="J21" s="107"/>
      <c r="K21" s="107"/>
      <c r="L21" s="70"/>
      <c r="M21" s="227"/>
      <c r="N21" s="227"/>
      <c r="O21" s="227"/>
      <c r="P21" s="228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21" t="s">
        <v>32</v>
      </c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3"/>
      <c r="Q23" s="2"/>
    </row>
    <row r="24" spans="1:17" ht="15.65" customHeight="1" x14ac:dyDescent="0.3">
      <c r="A24" s="37"/>
      <c r="B24" s="102"/>
      <c r="C24" s="103"/>
      <c r="D24" s="69" t="s">
        <v>19</v>
      </c>
      <c r="E24" s="229" t="e">
        <f>IF(Platform_Type="","",Platform_Type)</f>
        <v>#NAME?</v>
      </c>
      <c r="F24" s="229"/>
      <c r="G24" s="229"/>
      <c r="H24" s="229"/>
      <c r="I24" s="103"/>
      <c r="J24" s="103"/>
      <c r="K24" s="103"/>
      <c r="L24" s="3" t="s">
        <v>20</v>
      </c>
      <c r="M24" s="203" t="e">
        <f>IF(Platform_Layer="","",Platform_Layer)</f>
        <v>#NAME?</v>
      </c>
      <c r="N24" s="203"/>
      <c r="O24" s="203"/>
      <c r="P24" s="204"/>
      <c r="Q24" s="2"/>
    </row>
    <row r="25" spans="1:17" ht="15.65" customHeight="1" x14ac:dyDescent="0.3">
      <c r="A25" s="38"/>
      <c r="B25" s="100"/>
      <c r="C25" s="101"/>
      <c r="D25" s="3" t="s">
        <v>21</v>
      </c>
      <c r="E25" s="224" t="e">
        <f>IF(Platform_Material="","",Platform_Material)</f>
        <v>#NAME?</v>
      </c>
      <c r="F25" s="224"/>
      <c r="G25" s="224"/>
      <c r="H25" s="224"/>
      <c r="I25" s="104"/>
      <c r="J25" s="104"/>
      <c r="K25" s="104"/>
      <c r="L25" s="3" t="s">
        <v>33</v>
      </c>
      <c r="M25" s="218" t="e">
        <f>IF(Report_Weather="","",Report_Weather)</f>
        <v>#NAME?</v>
      </c>
      <c r="N25" s="218"/>
      <c r="O25" s="218"/>
      <c r="P25" s="220"/>
      <c r="Q25" s="39"/>
    </row>
    <row r="26" spans="1:17" ht="15.65" customHeight="1" x14ac:dyDescent="0.3">
      <c r="A26" s="38"/>
      <c r="B26" s="105"/>
      <c r="C26" s="106"/>
      <c r="D26" s="70" t="s">
        <v>10</v>
      </c>
      <c r="E26" s="225" t="e">
        <f>IF(Platform_Support="","",Platform_Support)</f>
        <v>#NAME?</v>
      </c>
      <c r="F26" s="226"/>
      <c r="G26" s="226"/>
      <c r="H26" s="226"/>
      <c r="I26" s="107"/>
      <c r="J26" s="107"/>
      <c r="K26" s="107"/>
      <c r="L26" s="70" t="s">
        <v>45</v>
      </c>
      <c r="M26" s="227" t="e">
        <f>IF(Report_Temperature="","",Report_Temperature)</f>
        <v>#NAME?</v>
      </c>
      <c r="N26" s="227"/>
      <c r="O26" s="227"/>
      <c r="P26" s="228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65" customHeight="1" x14ac:dyDescent="0.3">
      <c r="A28" s="36"/>
      <c r="B28" s="221" t="s">
        <v>34</v>
      </c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3"/>
      <c r="Q28" s="2"/>
    </row>
    <row r="29" spans="1:17" ht="15.65" customHeight="1" x14ac:dyDescent="0.3">
      <c r="A29" s="37"/>
      <c r="B29" s="97"/>
      <c r="C29" s="98"/>
      <c r="D29" s="69" t="s">
        <v>35</v>
      </c>
      <c r="E29" s="215" t="e">
        <f xml:space="preserve"> IF(Hardware_SerialNumber="","","Maxidyn " &amp; Hardware_SerialNumber)</f>
        <v>#NAME?</v>
      </c>
      <c r="F29" s="215"/>
      <c r="G29" s="215"/>
      <c r="H29" s="215"/>
      <c r="I29" s="99"/>
      <c r="J29" s="99"/>
      <c r="K29" s="99"/>
      <c r="L29" s="69" t="s">
        <v>36</v>
      </c>
      <c r="M29" s="216" t="e">
        <f>IF(Hardware_CertificateStart="","",Hardware_CertificateStart)</f>
        <v>#NAME?</v>
      </c>
      <c r="N29" s="216"/>
      <c r="O29" s="216"/>
      <c r="P29" s="217"/>
      <c r="Q29" s="2"/>
    </row>
    <row r="30" spans="1:17" ht="15.65" customHeight="1" x14ac:dyDescent="0.3">
      <c r="A30" s="38"/>
      <c r="B30" s="100"/>
      <c r="C30" s="101"/>
      <c r="D30" s="3" t="s">
        <v>7</v>
      </c>
      <c r="E30" s="218" t="e" cm="1">
        <f t="array" ref="E30">Unit_Modulus_Min &amp;" à " &amp; Unit_Modulus_Max &amp; " MPa"</f>
        <v>#NAME?</v>
      </c>
      <c r="F30" s="218"/>
      <c r="G30" s="218"/>
      <c r="H30" s="219"/>
      <c r="I30" s="219"/>
      <c r="J30" s="219"/>
      <c r="K30" s="219"/>
      <c r="L30" s="219"/>
      <c r="M30" s="218"/>
      <c r="N30" s="218"/>
      <c r="O30" s="218"/>
      <c r="P30" s="220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21" t="s">
        <v>37</v>
      </c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3"/>
      <c r="Q32" s="2"/>
    </row>
    <row r="33" spans="1:17" ht="15.6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49</v>
      </c>
      <c r="M33" s="109" t="e">
        <f>IF(OR(Thresholds_Modulus_Value="",Thresholds_Modulus_Value=0),"N.C.",Thresholds_Modulus_Value)</f>
        <v>#NAME?</v>
      </c>
      <c r="N33" s="110"/>
      <c r="O33" s="110"/>
      <c r="P33" s="111"/>
      <c r="Q33" s="2"/>
    </row>
    <row r="34" spans="1:17" s="47" customFormat="1" ht="15.65" customHeight="1" x14ac:dyDescent="0.25">
      <c r="A34" s="44"/>
      <c r="B34" s="112"/>
      <c r="C34" s="104"/>
      <c r="D34" s="108" t="s">
        <v>40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50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6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51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6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52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205" t="s">
        <v>12</v>
      </c>
      <c r="H44" s="205"/>
      <c r="I44" s="205"/>
      <c r="J44" s="205"/>
      <c r="K44" s="205"/>
      <c r="L44" s="33"/>
      <c r="M44" s="206" t="s">
        <v>13</v>
      </c>
      <c r="N44" s="206"/>
      <c r="O44" s="206"/>
      <c r="P44" s="207"/>
      <c r="Q44" s="2"/>
    </row>
    <row r="45" spans="1:17" ht="15" customHeight="1" x14ac:dyDescent="0.3">
      <c r="A45" s="2"/>
      <c r="B45" s="208" t="e">
        <f>IF(Report_Comment="","",Report_Comment)</f>
        <v>#NAME?</v>
      </c>
      <c r="C45" s="209"/>
      <c r="D45" s="209"/>
      <c r="E45" s="209"/>
      <c r="F45" s="209"/>
      <c r="G45" s="212" t="e">
        <f>IF(Report_Operator="","",Report_Operator)</f>
        <v>#NAME?</v>
      </c>
      <c r="H45" s="212"/>
      <c r="I45" s="212"/>
      <c r="J45" s="212"/>
      <c r="K45" s="212"/>
      <c r="L45" s="2"/>
      <c r="M45" s="213"/>
      <c r="N45" s="213"/>
      <c r="O45" s="213"/>
      <c r="P45" s="214"/>
      <c r="Q45" s="2"/>
    </row>
    <row r="46" spans="1:17" x14ac:dyDescent="0.3">
      <c r="A46" s="2"/>
      <c r="B46" s="208"/>
      <c r="C46" s="209"/>
      <c r="D46" s="209"/>
      <c r="E46" s="209"/>
      <c r="F46" s="209"/>
      <c r="G46" s="212"/>
      <c r="H46" s="212"/>
      <c r="I46" s="212"/>
      <c r="J46" s="212"/>
      <c r="K46" s="212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10"/>
      <c r="C47" s="211"/>
      <c r="D47" s="211"/>
      <c r="E47" s="211"/>
      <c r="F47" s="211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197" t="s">
        <v>17</v>
      </c>
      <c r="F49" s="197"/>
      <c r="G49" s="197"/>
      <c r="H49" s="197"/>
      <c r="I49" s="197"/>
      <c r="J49" s="197"/>
      <c r="K49" s="197"/>
      <c r="L49" s="197"/>
      <c r="M49" s="197"/>
      <c r="N49" s="8"/>
      <c r="O49" s="198" t="s">
        <v>8</v>
      </c>
      <c r="P49" s="198"/>
      <c r="Q49" s="2"/>
    </row>
    <row r="50" spans="1:17" ht="12" customHeight="1" x14ac:dyDescent="0.3">
      <c r="A50" s="2"/>
      <c r="B50" s="2"/>
      <c r="C50" s="2"/>
      <c r="D50" s="2"/>
      <c r="E50" s="200" t="s">
        <v>18</v>
      </c>
      <c r="F50" s="200"/>
      <c r="G50" s="200"/>
      <c r="H50" s="200"/>
      <c r="I50" s="200"/>
      <c r="J50" s="200"/>
      <c r="K50" s="200"/>
      <c r="L50" s="200"/>
      <c r="M50" s="200"/>
      <c r="N50" s="2"/>
      <c r="O50" s="199"/>
      <c r="P50" s="199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B7" sqref="B7:I7"/>
    </sheetView>
  </sheetViews>
  <sheetFormatPr baseColWidth="10" defaultRowHeight="14.5" x14ac:dyDescent="0.35"/>
  <cols>
    <col min="1" max="1" width="1.453125" style="152" customWidth="1"/>
    <col min="2" max="9" width="11.81640625" style="152" customWidth="1"/>
    <col min="10" max="10" width="2.1796875" style="152" customWidth="1"/>
    <col min="12" max="13" width="10.81640625" style="164"/>
  </cols>
  <sheetData>
    <row r="1" spans="1:13" ht="26.5" customHeight="1" x14ac:dyDescent="0.35">
      <c r="A1" s="145"/>
      <c r="B1" s="145"/>
      <c r="C1" s="145"/>
      <c r="D1" s="255" t="s">
        <v>103</v>
      </c>
      <c r="E1" s="255"/>
      <c r="F1" s="255"/>
      <c r="G1" s="255"/>
      <c r="H1" s="255"/>
      <c r="I1" s="255"/>
      <c r="J1" s="145"/>
    </row>
    <row r="2" spans="1:13" ht="19.5" customHeight="1" x14ac:dyDescent="0.35">
      <c r="A2" s="145"/>
      <c r="B2" s="145"/>
      <c r="C2" s="145"/>
      <c r="D2" s="256" t="s">
        <v>104</v>
      </c>
      <c r="E2" s="256"/>
      <c r="F2" s="256"/>
      <c r="G2" s="256"/>
      <c r="H2" s="256"/>
      <c r="I2" s="256"/>
      <c r="J2" s="145"/>
      <c r="L2" s="164" t="e" cm="1">
        <f t="array" ref="L2">Thresholds_Modulus_Value</f>
        <v>#NAME?</v>
      </c>
      <c r="M2" s="164">
        <v>1</v>
      </c>
    </row>
    <row r="3" spans="1:13" x14ac:dyDescent="0.35">
      <c r="A3" s="145"/>
      <c r="B3" s="145"/>
      <c r="C3" s="145"/>
      <c r="D3" s="145"/>
      <c r="E3" s="145"/>
      <c r="F3" s="145"/>
      <c r="G3" s="145" t="s">
        <v>105</v>
      </c>
      <c r="H3" s="257">
        <f ca="1">TODAY()</f>
        <v>45213</v>
      </c>
      <c r="I3" s="258"/>
      <c r="J3" s="145"/>
      <c r="L3" s="164" t="e" cm="1">
        <f t="array" ref="L3">Thresholds_Modulus_Value</f>
        <v>#NAME?</v>
      </c>
      <c r="M3" s="164" t="e">
        <f>MAX(Pi_Number)</f>
        <v>#NAME?</v>
      </c>
    </row>
    <row r="4" spans="1:13" x14ac:dyDescent="0.35">
      <c r="A4" s="145"/>
      <c r="B4" s="145"/>
      <c r="C4" s="145"/>
      <c r="D4" s="145"/>
      <c r="E4" s="145"/>
      <c r="F4" s="145"/>
      <c r="G4" s="145" t="s">
        <v>58</v>
      </c>
      <c r="H4" s="245" t="e">
        <f>IF(Project_Project="","", Project_Project)</f>
        <v>#NAME?</v>
      </c>
      <c r="I4" s="245"/>
      <c r="J4" s="145"/>
    </row>
    <row r="5" spans="1:13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L5" s="164" t="s">
        <v>107</v>
      </c>
      <c r="M5" s="164" t="s">
        <v>108</v>
      </c>
    </row>
    <row r="6" spans="1:13" s="147" customFormat="1" ht="23" x14ac:dyDescent="0.5">
      <c r="A6" s="146"/>
      <c r="B6" s="259" t="s">
        <v>59</v>
      </c>
      <c r="C6" s="259"/>
      <c r="D6" s="259"/>
      <c r="E6" s="259"/>
      <c r="F6" s="259"/>
      <c r="G6" s="259"/>
      <c r="H6" s="259"/>
      <c r="I6" s="259"/>
      <c r="J6" s="146"/>
      <c r="L6" s="165" t="s">
        <v>46</v>
      </c>
      <c r="M6" s="165" t="s">
        <v>54</v>
      </c>
    </row>
    <row r="7" spans="1:13" s="147" customFormat="1" ht="20" x14ac:dyDescent="0.4">
      <c r="A7" s="146"/>
      <c r="B7" s="254" t="s">
        <v>114</v>
      </c>
      <c r="C7" s="254"/>
      <c r="D7" s="254"/>
      <c r="E7" s="254"/>
      <c r="F7" s="254"/>
      <c r="G7" s="254"/>
      <c r="H7" s="254"/>
      <c r="I7" s="254"/>
      <c r="J7" s="146"/>
      <c r="L7" s="165"/>
      <c r="M7" s="165"/>
    </row>
    <row r="8" spans="1:13" x14ac:dyDescent="0.35">
      <c r="A8" s="145"/>
      <c r="B8" s="145"/>
      <c r="C8" s="145"/>
      <c r="D8" s="145"/>
      <c r="E8" s="145"/>
      <c r="F8" s="145"/>
      <c r="G8" s="145"/>
      <c r="H8" s="145"/>
      <c r="I8" s="145"/>
      <c r="J8" s="145"/>
    </row>
    <row r="9" spans="1:13" x14ac:dyDescent="0.35">
      <c r="A9" s="145"/>
      <c r="B9" s="148" t="s">
        <v>60</v>
      </c>
      <c r="C9" s="145"/>
      <c r="D9" s="145"/>
      <c r="E9" s="145"/>
      <c r="F9" s="145"/>
      <c r="G9" s="145"/>
      <c r="H9" s="145"/>
      <c r="I9" s="145"/>
      <c r="J9" s="145"/>
    </row>
    <row r="10" spans="1:13" x14ac:dyDescent="0.35">
      <c r="A10" s="145"/>
      <c r="B10" s="252" t="s">
        <v>0</v>
      </c>
      <c r="C10" s="252"/>
      <c r="D10" s="246" t="e">
        <f>IF(Project_Customer="","",Project_Customer)</f>
        <v>#NAME?</v>
      </c>
      <c r="E10" s="246"/>
      <c r="F10" s="252" t="s">
        <v>28</v>
      </c>
      <c r="G10" s="252"/>
      <c r="H10" s="246" t="e">
        <f>IF(Project_Site="","",Project_Site)</f>
        <v>#NAME?</v>
      </c>
      <c r="I10" s="246"/>
      <c r="J10" s="145"/>
    </row>
    <row r="11" spans="1:13" x14ac:dyDescent="0.35">
      <c r="A11" s="145"/>
      <c r="B11" s="252" t="s">
        <v>61</v>
      </c>
      <c r="C11" s="252"/>
      <c r="D11" s="246" t="e">
        <f>IF(Project_Name="","",Project_Name)</f>
        <v>#NAME?</v>
      </c>
      <c r="E11" s="246"/>
      <c r="F11" s="252" t="s">
        <v>62</v>
      </c>
      <c r="G11" s="252"/>
      <c r="H11" s="246" t="e">
        <f>IF(Platform_Type="","",Platform_Type)</f>
        <v>#NAME?</v>
      </c>
      <c r="I11" s="246"/>
      <c r="J11" s="145"/>
    </row>
    <row r="12" spans="1:13" x14ac:dyDescent="0.35">
      <c r="A12" s="145"/>
      <c r="B12" s="252" t="s">
        <v>63</v>
      </c>
      <c r="C12" s="252"/>
      <c r="D12" s="246" t="e">
        <f>IF(Project_Town="","",Project_Town)</f>
        <v>#NAME?</v>
      </c>
      <c r="E12" s="246"/>
      <c r="F12" s="252" t="s">
        <v>64</v>
      </c>
      <c r="G12" s="252"/>
      <c r="H12" s="246" t="e">
        <f>IF(Platform_Support="","",Platform_Support)</f>
        <v>#NAME?</v>
      </c>
      <c r="I12" s="246"/>
      <c r="J12" s="145"/>
    </row>
    <row r="13" spans="1:13" x14ac:dyDescent="0.35">
      <c r="A13" s="145"/>
      <c r="B13" s="252" t="s">
        <v>65</v>
      </c>
      <c r="C13" s="252"/>
      <c r="D13" s="246" t="e">
        <f>IF(Project_Project="","", Project_Project)</f>
        <v>#NAME?</v>
      </c>
      <c r="E13" s="246"/>
      <c r="F13" s="252" t="s">
        <v>66</v>
      </c>
      <c r="G13" s="252"/>
      <c r="H13" s="246" t="e">
        <f>IF(Platform_Material="","",Platform_Material)</f>
        <v>#NAME?</v>
      </c>
      <c r="I13" s="246"/>
      <c r="J13" s="145"/>
    </row>
    <row r="14" spans="1:13" x14ac:dyDescent="0.35">
      <c r="A14" s="145"/>
      <c r="B14" s="252" t="s">
        <v>67</v>
      </c>
      <c r="C14" s="252"/>
      <c r="D14" s="246" t="e">
        <f>IF(Project_Customer="","",Project_Customer)</f>
        <v>#NAME?</v>
      </c>
      <c r="E14" s="246"/>
      <c r="F14" s="252" t="s">
        <v>1</v>
      </c>
      <c r="G14" s="252"/>
      <c r="H14" s="253" t="e">
        <f>IF(Report_Date="","",Report_Date)</f>
        <v>#NAME?</v>
      </c>
      <c r="I14" s="253"/>
      <c r="J14" s="145"/>
    </row>
    <row r="15" spans="1:13" x14ac:dyDescent="0.35">
      <c r="A15" s="145"/>
      <c r="B15" s="252"/>
      <c r="C15" s="252"/>
      <c r="D15" s="246"/>
      <c r="E15" s="246"/>
      <c r="F15" s="252" t="s">
        <v>68</v>
      </c>
      <c r="G15" s="252"/>
      <c r="H15" s="246" t="e">
        <f xml:space="preserve"> IF(Hardware_SerialNumber="","","Maxidyn " &amp; Hardware_SerialNumber)</f>
        <v>#NAME?</v>
      </c>
      <c r="I15" s="246"/>
      <c r="J15" s="145"/>
    </row>
    <row r="16" spans="1:13" x14ac:dyDescent="0.35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x14ac:dyDescent="0.35">
      <c r="A17" s="145"/>
      <c r="B17" s="148" t="s">
        <v>69</v>
      </c>
      <c r="C17" s="145"/>
      <c r="D17" s="145"/>
      <c r="E17" s="145"/>
      <c r="F17" s="145"/>
      <c r="G17" s="145"/>
      <c r="H17" s="145"/>
      <c r="I17" s="145"/>
      <c r="J17" s="145"/>
    </row>
    <row r="18" spans="1:10" x14ac:dyDescent="0.35">
      <c r="A18" s="145"/>
      <c r="B18" s="145"/>
      <c r="C18" s="145"/>
      <c r="D18" s="145"/>
      <c r="E18" s="145"/>
      <c r="F18" s="145"/>
      <c r="G18" s="145"/>
      <c r="H18" s="145"/>
      <c r="I18" s="145"/>
      <c r="J18" s="145"/>
    </row>
    <row r="19" spans="1:10" x14ac:dyDescent="0.35">
      <c r="A19" s="145"/>
      <c r="B19" s="145"/>
      <c r="C19" s="145"/>
      <c r="D19" s="145"/>
      <c r="E19" s="145"/>
      <c r="F19" s="145"/>
      <c r="G19" s="145"/>
      <c r="H19" s="145"/>
      <c r="I19" s="145"/>
      <c r="J19" s="145"/>
    </row>
    <row r="20" spans="1:10" x14ac:dyDescent="0.35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x14ac:dyDescent="0.35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x14ac:dyDescent="0.35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x14ac:dyDescent="0.35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x14ac:dyDescent="0.35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  <row r="25" spans="1:10" x14ac:dyDescent="0.35">
      <c r="A25" s="145"/>
      <c r="B25" s="145"/>
      <c r="C25" s="145"/>
      <c r="D25" s="145"/>
      <c r="E25" s="145"/>
      <c r="F25" s="145"/>
      <c r="G25" s="145"/>
      <c r="H25" s="145"/>
      <c r="I25" s="145"/>
      <c r="J25" s="145"/>
    </row>
    <row r="26" spans="1:10" x14ac:dyDescent="0.35">
      <c r="A26" s="145"/>
      <c r="B26" s="145"/>
      <c r="C26" s="145"/>
      <c r="D26" s="145"/>
      <c r="E26" s="145"/>
      <c r="F26" s="145"/>
      <c r="G26" s="145"/>
      <c r="H26" s="145"/>
      <c r="I26" s="145"/>
      <c r="J26" s="145"/>
    </row>
    <row r="27" spans="1:10" x14ac:dyDescent="0.35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x14ac:dyDescent="0.35">
      <c r="A28" s="145"/>
      <c r="B28" s="145"/>
      <c r="C28" s="145"/>
      <c r="D28" s="145"/>
      <c r="E28" s="145"/>
      <c r="F28" s="145"/>
      <c r="G28" s="145"/>
      <c r="H28" s="145"/>
      <c r="I28" s="145"/>
      <c r="J28" s="145"/>
    </row>
    <row r="29" spans="1:10" x14ac:dyDescent="0.35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x14ac:dyDescent="0.35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x14ac:dyDescent="0.35">
      <c r="A31" s="145"/>
      <c r="B31" s="145"/>
      <c r="C31" s="145"/>
      <c r="D31" s="145"/>
      <c r="E31" s="145"/>
      <c r="F31" s="145"/>
      <c r="G31" s="145"/>
      <c r="H31" s="145"/>
      <c r="I31" s="145"/>
      <c r="J31" s="145"/>
    </row>
    <row r="32" spans="1:10" x14ac:dyDescent="0.35">
      <c r="A32" s="145"/>
      <c r="B32" s="145"/>
      <c r="C32" s="145"/>
      <c r="D32" s="145"/>
      <c r="E32" s="145"/>
      <c r="F32" s="145"/>
      <c r="G32" s="145"/>
      <c r="H32" s="145"/>
      <c r="I32" s="145"/>
      <c r="J32" s="145"/>
    </row>
    <row r="33" spans="1:10" x14ac:dyDescent="0.35">
      <c r="A33" s="145"/>
      <c r="B33" s="145"/>
      <c r="C33" s="145"/>
      <c r="D33" s="145"/>
      <c r="E33" s="145"/>
      <c r="F33" s="145"/>
      <c r="G33" s="145"/>
      <c r="H33" s="145"/>
      <c r="I33" s="145"/>
      <c r="J33" s="145"/>
    </row>
    <row r="34" spans="1:10" x14ac:dyDescent="0.3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x14ac:dyDescent="0.35">
      <c r="A35" s="145"/>
      <c r="B35" s="145"/>
      <c r="C35" s="145"/>
      <c r="D35" s="145"/>
      <c r="E35" s="145"/>
      <c r="F35" s="145"/>
      <c r="G35" s="145"/>
      <c r="H35" s="145"/>
      <c r="I35" s="145"/>
      <c r="J35" s="145"/>
    </row>
    <row r="36" spans="1:10" x14ac:dyDescent="0.35">
      <c r="A36" s="145"/>
      <c r="B36" s="145"/>
      <c r="C36" s="145"/>
      <c r="D36" s="145"/>
      <c r="E36" s="145"/>
      <c r="F36" s="145"/>
      <c r="G36" s="145"/>
      <c r="H36" s="145"/>
      <c r="I36" s="145"/>
      <c r="J36" s="145"/>
    </row>
    <row r="37" spans="1:10" x14ac:dyDescent="0.35">
      <c r="A37" s="145"/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x14ac:dyDescent="0.35">
      <c r="A38" s="145"/>
      <c r="B38" s="148" t="s">
        <v>70</v>
      </c>
      <c r="C38" s="145"/>
      <c r="D38" s="145"/>
      <c r="E38" s="145"/>
      <c r="F38" s="145"/>
      <c r="G38" s="145"/>
      <c r="H38" s="145"/>
      <c r="I38" s="145"/>
      <c r="J38" s="145"/>
    </row>
    <row r="39" spans="1:10" x14ac:dyDescent="0.35">
      <c r="A39" s="145"/>
      <c r="B39" s="245" t="s">
        <v>71</v>
      </c>
      <c r="C39" s="245"/>
      <c r="D39" s="246" t="e">
        <f>IF(Platform_Layer="","",Platform_Layer)</f>
        <v>#NAME?</v>
      </c>
      <c r="E39" s="246"/>
      <c r="F39" s="245" t="s">
        <v>56</v>
      </c>
      <c r="G39" s="245"/>
      <c r="H39" s="251" t="e">
        <f>IF(AVERAGE(Pi_Modulus)&gt;Unit_Modulus_Max,"&gt;"&amp;Unit_Modulus_Max,IF(AVERAGE(Pi_Modulus)&lt;Unit_Modulus_Min,"&lt;"&amp;"Unit_Modulus_Max",ROUND(AVERAGE(Pi_Modulus),0)))</f>
        <v>#NAME?</v>
      </c>
      <c r="I39" s="251"/>
      <c r="J39" s="145"/>
    </row>
    <row r="40" spans="1:10" x14ac:dyDescent="0.35">
      <c r="A40" s="145"/>
      <c r="B40" s="245" t="s">
        <v>72</v>
      </c>
      <c r="C40" s="245"/>
      <c r="D40" s="246" t="e">
        <f>IF(Thresholds_Modulus_Name="","",Thresholds_Modulus_Name)</f>
        <v>#NAME?</v>
      </c>
      <c r="E40" s="246"/>
      <c r="F40" s="245" t="s">
        <v>2</v>
      </c>
      <c r="G40" s="245"/>
      <c r="H40" s="246" t="e">
        <f>MAX(Pi_Number)</f>
        <v>#NAME?</v>
      </c>
      <c r="I40" s="246"/>
      <c r="J40" s="145"/>
    </row>
    <row r="41" spans="1:10" x14ac:dyDescent="0.35">
      <c r="A41" s="145"/>
      <c r="B41" s="245" t="s">
        <v>73</v>
      </c>
      <c r="C41" s="245"/>
      <c r="D41" s="246" t="e">
        <f>IF(OR(_xlfn.SINGLE(Thresholds_Modulus_Value)="",_xlfn.SINGLE(Thresholds_Modulus_Value)=0),"N.C.",_xlfn.SINGLE(Thresholds_Modulus_Value))</f>
        <v>#NAME?</v>
      </c>
      <c r="E41" s="246"/>
      <c r="F41" s="245" t="s">
        <v>74</v>
      </c>
      <c r="G41" s="245"/>
      <c r="H41" s="246" t="e" cm="1">
        <f t="array" ref="H41">COUNTIF(Pi_Modulus, "&gt;" &amp;_xlfn.SINGLE( Thresholds_Modulus_Value))</f>
        <v>#NAME?</v>
      </c>
      <c r="I41" s="246"/>
      <c r="J41" s="145"/>
    </row>
    <row r="42" spans="1:10" x14ac:dyDescent="0.35">
      <c r="A42" s="145"/>
      <c r="B42" s="245"/>
      <c r="C42" s="245"/>
      <c r="D42" s="246"/>
      <c r="E42" s="246"/>
      <c r="F42" s="245" t="s">
        <v>75</v>
      </c>
      <c r="G42" s="245"/>
      <c r="H42" s="247" t="e">
        <f>H41/H40</f>
        <v>#NAME?</v>
      </c>
      <c r="I42" s="247"/>
      <c r="J42" s="145"/>
    </row>
    <row r="43" spans="1:10" x14ac:dyDescent="0.35">
      <c r="A43" s="145"/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</row>
    <row r="45" spans="1:10" ht="15.5" x14ac:dyDescent="0.35">
      <c r="A45" s="145"/>
      <c r="B45" s="148" t="s">
        <v>76</v>
      </c>
      <c r="C45" s="145"/>
      <c r="D45" s="145"/>
      <c r="E45" s="145"/>
      <c r="F45" s="149" t="s">
        <v>77</v>
      </c>
      <c r="G45" s="145"/>
      <c r="H45" s="145"/>
      <c r="I45" s="145"/>
      <c r="J45" s="145"/>
    </row>
    <row r="46" spans="1:10" x14ac:dyDescent="0.35">
      <c r="A46" s="145"/>
      <c r="B46" s="248" t="e">
        <f>IF(Report_Comment="","",Report_Comment)</f>
        <v>#NAME?</v>
      </c>
      <c r="C46" s="248"/>
      <c r="D46" s="248"/>
      <c r="E46" s="145"/>
      <c r="F46" s="249" t="s">
        <v>78</v>
      </c>
      <c r="G46" s="249"/>
      <c r="H46" s="249" t="s">
        <v>79</v>
      </c>
      <c r="I46" s="249"/>
      <c r="J46" s="145"/>
    </row>
    <row r="47" spans="1:10" x14ac:dyDescent="0.35">
      <c r="A47" s="145"/>
      <c r="B47" s="248"/>
      <c r="C47" s="248"/>
      <c r="D47" s="248"/>
      <c r="E47" s="145"/>
      <c r="F47" s="250" t="e">
        <f>IF(Report_Operator="","",Report_Operator)</f>
        <v>#NAME?</v>
      </c>
      <c r="G47" s="250"/>
      <c r="H47" s="249"/>
      <c r="I47" s="249"/>
      <c r="J47" s="145"/>
    </row>
    <row r="48" spans="1:10" x14ac:dyDescent="0.35">
      <c r="A48" s="145"/>
      <c r="B48" s="248"/>
      <c r="C48" s="248"/>
      <c r="D48" s="248"/>
      <c r="E48" s="145"/>
      <c r="F48" s="250"/>
      <c r="G48" s="250"/>
      <c r="H48" s="249"/>
      <c r="I48" s="249"/>
      <c r="J48" s="145"/>
    </row>
    <row r="49" spans="1:10" x14ac:dyDescent="0.35">
      <c r="A49" s="145"/>
      <c r="B49" s="145"/>
      <c r="C49" s="145"/>
      <c r="D49" s="145"/>
      <c r="E49" s="145"/>
      <c r="F49" s="145"/>
      <c r="G49" s="145"/>
      <c r="H49" s="145"/>
      <c r="I49" s="145"/>
      <c r="J49" s="145"/>
    </row>
    <row r="50" spans="1:10" x14ac:dyDescent="0.35">
      <c r="A50" s="145"/>
      <c r="B50" s="145"/>
      <c r="C50" s="145"/>
      <c r="D50" s="145"/>
      <c r="E50" s="145"/>
      <c r="F50" s="145"/>
      <c r="G50" s="145"/>
      <c r="H50" s="145"/>
      <c r="I50" s="145"/>
      <c r="J50" s="145"/>
    </row>
    <row r="51" spans="1:10" x14ac:dyDescent="0.35">
      <c r="A51" s="145"/>
      <c r="B51" s="150" t="s">
        <v>17</v>
      </c>
      <c r="C51" s="145"/>
      <c r="D51" s="145"/>
      <c r="E51" s="145"/>
      <c r="F51" s="145"/>
      <c r="G51" s="145"/>
      <c r="H51" s="244" t="s">
        <v>8</v>
      </c>
      <c r="I51" s="244"/>
      <c r="J51" s="145"/>
    </row>
    <row r="52" spans="1:10" x14ac:dyDescent="0.35">
      <c r="A52" s="145"/>
      <c r="B52" s="151" t="s">
        <v>106</v>
      </c>
      <c r="C52" s="145"/>
      <c r="D52" s="145"/>
      <c r="E52" s="145"/>
      <c r="F52" s="145"/>
      <c r="G52" s="145"/>
      <c r="H52" s="145"/>
      <c r="I52" s="145"/>
      <c r="J52" s="145"/>
    </row>
    <row r="53" spans="1:10" x14ac:dyDescent="0.35">
      <c r="A53" s="145"/>
      <c r="B53" s="151"/>
      <c r="C53" s="145"/>
      <c r="D53" s="145"/>
      <c r="E53" s="145"/>
      <c r="F53" s="145"/>
      <c r="G53" s="145"/>
      <c r="H53" s="145"/>
      <c r="I53" s="145"/>
      <c r="J53" s="145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B10" sqref="B10"/>
    </sheetView>
  </sheetViews>
  <sheetFormatPr baseColWidth="10" defaultColWidth="11.453125" defaultRowHeight="14" x14ac:dyDescent="0.3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 x14ac:dyDescent="0.3">
      <c r="A2" s="2"/>
      <c r="B2" s="153"/>
      <c r="C2" s="154"/>
      <c r="D2" s="327" t="s">
        <v>109</v>
      </c>
      <c r="E2" s="327"/>
      <c r="F2" s="327"/>
      <c r="G2" s="327"/>
      <c r="H2" s="154"/>
      <c r="I2" s="155"/>
      <c r="J2" s="2"/>
    </row>
    <row r="3" spans="1:16" ht="15" customHeight="1" x14ac:dyDescent="0.3">
      <c r="A3" s="2"/>
      <c r="B3" s="156"/>
      <c r="C3" s="2"/>
      <c r="D3" s="328" t="s">
        <v>110</v>
      </c>
      <c r="E3" s="328"/>
      <c r="F3" s="328"/>
      <c r="G3" s="328"/>
      <c r="H3" s="2"/>
      <c r="I3" s="157"/>
      <c r="J3" s="2"/>
    </row>
    <row r="4" spans="1:16" ht="15" customHeight="1" x14ac:dyDescent="0.3">
      <c r="A4" s="2"/>
      <c r="B4" s="156"/>
      <c r="C4" s="2"/>
      <c r="D4" s="328" t="s">
        <v>111</v>
      </c>
      <c r="E4" s="328"/>
      <c r="F4" s="328"/>
      <c r="G4" s="328"/>
      <c r="H4" s="2"/>
      <c r="I4" s="157"/>
      <c r="J4" s="2"/>
    </row>
    <row r="5" spans="1:16" ht="15" customHeight="1" x14ac:dyDescent="0.3">
      <c r="A5" s="2"/>
      <c r="B5" s="156"/>
      <c r="C5" s="2"/>
      <c r="D5" s="328" t="s">
        <v>112</v>
      </c>
      <c r="E5" s="328"/>
      <c r="F5" s="328"/>
      <c r="G5" s="328"/>
      <c r="H5" s="2"/>
      <c r="I5" s="157"/>
      <c r="J5" s="2"/>
    </row>
    <row r="6" spans="1:16" ht="7.5" customHeight="1" thickBot="1" x14ac:dyDescent="0.35">
      <c r="A6" s="2"/>
      <c r="B6" s="156"/>
      <c r="C6" s="2"/>
      <c r="D6" s="2"/>
      <c r="E6" s="2"/>
      <c r="F6" s="2"/>
      <c r="G6" s="2"/>
      <c r="H6" s="2"/>
      <c r="I6" s="157"/>
      <c r="J6" s="2"/>
    </row>
    <row r="7" spans="1:16" ht="52" customHeight="1" x14ac:dyDescent="0.3">
      <c r="A7" s="2"/>
      <c r="B7" s="329" t="s">
        <v>120</v>
      </c>
      <c r="C7" s="330"/>
      <c r="D7" s="330"/>
      <c r="E7" s="330"/>
      <c r="F7" s="330"/>
      <c r="G7" s="330"/>
      <c r="H7" s="330"/>
      <c r="I7" s="331"/>
      <c r="J7" s="2"/>
    </row>
    <row r="8" spans="1:16" ht="29.5" customHeight="1" x14ac:dyDescent="0.3">
      <c r="A8" s="2"/>
      <c r="B8" s="324"/>
      <c r="C8" s="325"/>
      <c r="D8" s="325"/>
      <c r="E8" s="325"/>
      <c r="F8" s="325"/>
      <c r="G8" s="325"/>
      <c r="H8" s="325"/>
      <c r="I8" s="326"/>
      <c r="J8" s="2"/>
    </row>
    <row r="9" spans="1:16" ht="16" customHeight="1" thickBot="1" x14ac:dyDescent="0.35">
      <c r="A9" s="2"/>
      <c r="B9" s="309" t="s">
        <v>80</v>
      </c>
      <c r="C9" s="310"/>
      <c r="D9" s="310"/>
      <c r="E9" s="310"/>
      <c r="F9" s="310"/>
      <c r="G9" s="310"/>
      <c r="H9" s="310"/>
      <c r="I9" s="311"/>
      <c r="J9" s="2"/>
    </row>
    <row r="10" spans="1:16" ht="30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M10" s="158"/>
    </row>
    <row r="11" spans="1:16" ht="14.25" customHeight="1" thickBot="1" x14ac:dyDescent="0.35">
      <c r="A11" s="2"/>
      <c r="B11" s="2"/>
      <c r="C11" s="260" t="s">
        <v>81</v>
      </c>
      <c r="D11" s="260"/>
      <c r="E11" s="260"/>
      <c r="F11" s="2"/>
      <c r="G11" s="2"/>
      <c r="H11" s="2"/>
      <c r="I11" s="2"/>
      <c r="J11" s="2"/>
      <c r="M11" s="158"/>
    </row>
    <row r="12" spans="1:16" ht="14.25" customHeight="1" x14ac:dyDescent="0.3">
      <c r="A12" s="2"/>
      <c r="B12" s="153"/>
      <c r="C12" s="260"/>
      <c r="D12" s="260"/>
      <c r="E12" s="260"/>
      <c r="F12" s="159"/>
      <c r="G12" s="160"/>
      <c r="H12" s="154"/>
      <c r="I12" s="155"/>
      <c r="J12" s="2"/>
      <c r="M12" s="158"/>
    </row>
    <row r="13" spans="1:16" ht="25" customHeight="1" x14ac:dyDescent="0.3">
      <c r="A13" s="2"/>
      <c r="B13" s="312" t="s">
        <v>82</v>
      </c>
      <c r="C13" s="313"/>
      <c r="D13" s="314" t="e">
        <f>IF(Project_Project="","", Project_Project)</f>
        <v>#NAME?</v>
      </c>
      <c r="E13" s="315"/>
      <c r="F13" s="284" t="s">
        <v>83</v>
      </c>
      <c r="G13" s="285"/>
      <c r="H13" s="282" t="e">
        <f>IF(Project_Name="","",Project_Name)</f>
        <v>#NAME?</v>
      </c>
      <c r="I13" s="308"/>
      <c r="J13" s="2"/>
      <c r="M13" s="158"/>
    </row>
    <row r="14" spans="1:16" ht="25" customHeight="1" x14ac:dyDescent="0.3">
      <c r="A14" s="2"/>
      <c r="B14" s="316" t="s">
        <v>84</v>
      </c>
      <c r="C14" s="317"/>
      <c r="D14" s="318" t="e">
        <f>IF(Report_Date="","",Report_Date)</f>
        <v>#NAME?</v>
      </c>
      <c r="E14" s="319"/>
      <c r="F14" s="292" t="s">
        <v>85</v>
      </c>
      <c r="G14" s="293"/>
      <c r="H14" s="290" t="e">
        <f>IF(Project_Customer="","",Project_Customer)</f>
        <v>#NAME?</v>
      </c>
      <c r="I14" s="307"/>
      <c r="J14" s="2"/>
      <c r="M14" s="158"/>
    </row>
    <row r="15" spans="1:16" ht="25" customHeight="1" thickBot="1" x14ac:dyDescent="0.35">
      <c r="A15" s="2"/>
      <c r="B15" s="320" t="s">
        <v>86</v>
      </c>
      <c r="C15" s="321"/>
      <c r="D15" s="322" t="e">
        <f xml:space="preserve"> IF(Hardware_SerialNumber="","","Maxidyn " &amp; Hardware_SerialNumber)</f>
        <v>#NAME?</v>
      </c>
      <c r="E15" s="323"/>
      <c r="F15" s="300" t="s">
        <v>87</v>
      </c>
      <c r="G15" s="301"/>
      <c r="H15" s="304" t="e">
        <f>IF(Project_Town="","",Project_Town)</f>
        <v>#NAME?</v>
      </c>
      <c r="I15" s="306"/>
      <c r="J15" s="2"/>
      <c r="M15" s="158"/>
    </row>
    <row r="16" spans="1:16" ht="30.6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N16" s="161"/>
      <c r="O16" s="162"/>
      <c r="P16" s="163"/>
    </row>
    <row r="17" spans="1:16" ht="15" customHeight="1" thickBot="1" x14ac:dyDescent="0.35">
      <c r="A17" s="2"/>
      <c r="B17" s="2"/>
      <c r="C17" s="260" t="s">
        <v>88</v>
      </c>
      <c r="D17" s="260"/>
      <c r="E17" s="260"/>
      <c r="F17" s="2"/>
      <c r="G17" s="2"/>
      <c r="H17" s="2"/>
      <c r="I17" s="2"/>
      <c r="J17" s="2"/>
      <c r="N17" s="161"/>
      <c r="O17" s="162"/>
      <c r="P17" s="163"/>
    </row>
    <row r="18" spans="1:16" ht="14.5" customHeight="1" x14ac:dyDescent="0.3">
      <c r="A18" s="2"/>
      <c r="B18" s="153"/>
      <c r="C18" s="260"/>
      <c r="D18" s="260"/>
      <c r="E18" s="260"/>
      <c r="F18" s="159"/>
      <c r="G18" s="160"/>
      <c r="H18" s="154"/>
      <c r="I18" s="155"/>
      <c r="J18" s="2"/>
      <c r="N18" s="161"/>
      <c r="O18" s="162"/>
      <c r="P18" s="163"/>
    </row>
    <row r="19" spans="1:16" ht="25.5" customHeight="1" x14ac:dyDescent="0.3">
      <c r="A19" s="2"/>
      <c r="B19" s="280" t="s">
        <v>89</v>
      </c>
      <c r="C19" s="281"/>
      <c r="D19" s="282" t="e">
        <f>IF(Platform_Type="","",Platform_Type)</f>
        <v>#NAME?</v>
      </c>
      <c r="E19" s="283"/>
      <c r="F19" s="284" t="s">
        <v>90</v>
      </c>
      <c r="G19" s="285"/>
      <c r="H19" s="282" t="e">
        <f>IF(Platform_Support="","",Platform_Support)</f>
        <v>#NAME?</v>
      </c>
      <c r="I19" s="308"/>
      <c r="J19" s="2"/>
    </row>
    <row r="20" spans="1:16" ht="25.5" customHeight="1" x14ac:dyDescent="0.3">
      <c r="A20" s="2"/>
      <c r="B20" s="288" t="s">
        <v>91</v>
      </c>
      <c r="C20" s="289"/>
      <c r="D20" s="290" t="e">
        <f>IF(Platform_Material="","",Platform_Material)</f>
        <v>#NAME?</v>
      </c>
      <c r="E20" s="291"/>
      <c r="F20" s="292" t="s">
        <v>92</v>
      </c>
      <c r="G20" s="293"/>
      <c r="H20" s="290" t="e">
        <f>IF(Report_Weather="","",Report_Weather)</f>
        <v>#NAME?</v>
      </c>
      <c r="I20" s="307"/>
      <c r="J20" s="2"/>
    </row>
    <row r="21" spans="1:16" ht="25.5" customHeight="1" thickBot="1" x14ac:dyDescent="0.35">
      <c r="A21" s="2"/>
      <c r="B21" s="296" t="s">
        <v>93</v>
      </c>
      <c r="C21" s="297"/>
      <c r="D21" s="304" t="e">
        <f>IF(Platform_Layer="","",Platform_Layer)</f>
        <v>#NAME?</v>
      </c>
      <c r="E21" s="305"/>
      <c r="F21" s="300"/>
      <c r="G21" s="301"/>
      <c r="H21" s="304"/>
      <c r="I21" s="306"/>
      <c r="J21" s="2"/>
    </row>
    <row r="22" spans="1:16" ht="30.6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 x14ac:dyDescent="0.35">
      <c r="A23" s="2"/>
      <c r="B23" s="2"/>
      <c r="C23" s="260" t="s">
        <v>94</v>
      </c>
      <c r="D23" s="260"/>
      <c r="E23" s="260"/>
      <c r="F23" s="2"/>
      <c r="G23" s="2"/>
      <c r="H23" s="2"/>
      <c r="I23" s="2"/>
      <c r="J23" s="2"/>
    </row>
    <row r="24" spans="1:16" ht="15.65" customHeight="1" x14ac:dyDescent="0.3">
      <c r="A24" s="2"/>
      <c r="B24" s="153"/>
      <c r="C24" s="260"/>
      <c r="D24" s="260"/>
      <c r="E24" s="260"/>
      <c r="F24" s="159"/>
      <c r="G24" s="160"/>
      <c r="H24" s="154"/>
      <c r="I24" s="155"/>
      <c r="J24" s="2"/>
    </row>
    <row r="25" spans="1:16" ht="25" customHeight="1" x14ac:dyDescent="0.3">
      <c r="A25" s="2"/>
      <c r="B25" s="280" t="s">
        <v>95</v>
      </c>
      <c r="C25" s="281"/>
      <c r="D25" s="282" t="e">
        <f>IF(OR(_xlfn.SINGLE(Thresholds_Modulus_Value)="",_xlfn.SINGLE(Thresholds_Modulus_Value)=0),"N.C.",_xlfn.SINGLE(Thresholds_Modulus_Value))</f>
        <v>#NAME?</v>
      </c>
      <c r="E25" s="283"/>
      <c r="F25" s="284" t="s">
        <v>96</v>
      </c>
      <c r="G25" s="285"/>
      <c r="H25" s="286" t="e">
        <f>IF(AVERAGE(Pi_Modulus)&gt;Unit_Modulus_Max,"&gt;"&amp;Unit_Modulus_Max,IF(AVERAGE(Pi_Modulus)&lt;Unit_Modulus_Min,"&lt;"&amp;"Unit_Modulus_Max",AVERAGE(Pi_Modulus)))</f>
        <v>#NAME?</v>
      </c>
      <c r="I25" s="287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 x14ac:dyDescent="0.3">
      <c r="A26" s="2"/>
      <c r="B26" s="288" t="s">
        <v>97</v>
      </c>
      <c r="C26" s="289"/>
      <c r="D26" s="290" t="e">
        <f>MAX((Pi_Number))</f>
        <v>#NAME?</v>
      </c>
      <c r="E26" s="291"/>
      <c r="F26" s="292" t="s">
        <v>98</v>
      </c>
      <c r="G26" s="293"/>
      <c r="H26" s="294" t="e">
        <f>IF(MIN(Pi_Modulus)&gt;Unit_Modulus_Max,"&gt;"&amp;Unit_Modulus_Max,IF(MIN(Pi_Modulus)&lt;Unit_Modulus_Min,"&lt;"&amp;"Unit_Modulus_Max",MIN(Pi_Modulus)))</f>
        <v>#NAME?</v>
      </c>
      <c r="I26" s="295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 x14ac:dyDescent="0.35">
      <c r="A27" s="2"/>
      <c r="B27" s="296"/>
      <c r="C27" s="297"/>
      <c r="D27" s="298"/>
      <c r="E27" s="299"/>
      <c r="F27" s="300" t="s">
        <v>99</v>
      </c>
      <c r="G27" s="301"/>
      <c r="H27" s="302" t="e">
        <f>IF(MAX(Pi_Modulus)&gt;Unit_Modulus_Max,"&gt;"&amp;Unit_Modulus_Max,IF(MAX(Pi_Modulus)&lt;Unit_Modulus_Min,"&lt;"&amp;"Unit_Modulus_Max",MAX(Pi_Modulus)))</f>
        <v>#NAME?</v>
      </c>
      <c r="I27" s="303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6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 x14ac:dyDescent="0.35">
      <c r="A29" s="2"/>
      <c r="B29" s="2"/>
      <c r="C29" s="260" t="s">
        <v>100</v>
      </c>
      <c r="D29" s="260"/>
      <c r="E29" s="260"/>
      <c r="F29" s="2"/>
      <c r="G29" s="2"/>
      <c r="H29" s="2"/>
      <c r="I29" s="2"/>
      <c r="J29" s="2"/>
    </row>
    <row r="30" spans="1:16" x14ac:dyDescent="0.3">
      <c r="A30" s="2"/>
      <c r="B30" s="153"/>
      <c r="C30" s="260"/>
      <c r="D30" s="260"/>
      <c r="E30" s="260"/>
      <c r="F30" s="154"/>
      <c r="G30" s="154"/>
      <c r="H30" s="154"/>
      <c r="I30" s="155"/>
      <c r="J30" s="2"/>
    </row>
    <row r="31" spans="1:16" ht="21" customHeight="1" x14ac:dyDescent="0.3">
      <c r="A31" s="2"/>
      <c r="B31" s="275" t="s">
        <v>57</v>
      </c>
      <c r="C31" s="276"/>
      <c r="D31" s="276"/>
      <c r="E31" s="276"/>
      <c r="F31" s="277" t="s">
        <v>101</v>
      </c>
      <c r="G31" s="277"/>
      <c r="H31" s="278" t="s">
        <v>102</v>
      </c>
      <c r="I31" s="279"/>
      <c r="J31" s="2"/>
    </row>
    <row r="32" spans="1:16" ht="35.5" customHeight="1" x14ac:dyDescent="0.3">
      <c r="A32" s="2"/>
      <c r="B32" s="261" t="e">
        <f>IF(Report_Comment="","",Report_Comment)</f>
        <v>#NAME?</v>
      </c>
      <c r="C32" s="262"/>
      <c r="D32" s="262"/>
      <c r="E32" s="263"/>
      <c r="F32" s="267" t="e">
        <f>IF(Report_Operator="","",Report_Operator)</f>
        <v>#NAME?</v>
      </c>
      <c r="G32" s="268"/>
      <c r="H32" s="269" t="e">
        <f>IF(Project_Comment="","",Project_Comment)</f>
        <v>#NAME?</v>
      </c>
      <c r="I32" s="270"/>
      <c r="J32" s="2"/>
    </row>
    <row r="33" spans="1:10" ht="35.5" customHeight="1" thickBot="1" x14ac:dyDescent="0.35">
      <c r="A33" s="2"/>
      <c r="B33" s="264"/>
      <c r="C33" s="265"/>
      <c r="D33" s="265"/>
      <c r="E33" s="266"/>
      <c r="F33" s="271"/>
      <c r="G33" s="272"/>
      <c r="H33" s="273"/>
      <c r="I33" s="274"/>
      <c r="J33" s="2"/>
    </row>
    <row r="34" spans="1:10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8"/>
      <c r="B37" s="8"/>
      <c r="C37" s="8"/>
      <c r="D37" s="8"/>
      <c r="E37" s="8"/>
      <c r="F37" s="8"/>
      <c r="G37" s="8"/>
      <c r="H37" s="8"/>
      <c r="I37" s="8"/>
      <c r="J37" s="9" t="s">
        <v>8</v>
      </c>
    </row>
  </sheetData>
  <mergeCells count="55">
    <mergeCell ref="B8:I8"/>
    <mergeCell ref="D2:G2"/>
    <mergeCell ref="D3:G3"/>
    <mergeCell ref="D4:G4"/>
    <mergeCell ref="D5:G5"/>
    <mergeCell ref="B7:I7"/>
    <mergeCell ref="B14:C14"/>
    <mergeCell ref="D14:E14"/>
    <mergeCell ref="F14:G14"/>
    <mergeCell ref="H14:I14"/>
    <mergeCell ref="B15:C15"/>
    <mergeCell ref="D15:E15"/>
    <mergeCell ref="F15:G15"/>
    <mergeCell ref="H15:I15"/>
    <mergeCell ref="B9:I9"/>
    <mergeCell ref="C11:E12"/>
    <mergeCell ref="B13:C13"/>
    <mergeCell ref="D13:E13"/>
    <mergeCell ref="F13:G13"/>
    <mergeCell ref="H13:I13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26:C26"/>
    <mergeCell ref="D26:E26"/>
    <mergeCell ref="F26:G26"/>
    <mergeCell ref="H26:I26"/>
    <mergeCell ref="B27:C27"/>
    <mergeCell ref="D27:E27"/>
    <mergeCell ref="F27:G27"/>
    <mergeCell ref="H27:I27"/>
    <mergeCell ref="C23:E24"/>
    <mergeCell ref="B25:C25"/>
    <mergeCell ref="D25:E25"/>
    <mergeCell ref="F25:G25"/>
    <mergeCell ref="H25:I25"/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D37-0C3B-4D4F-9B6C-5957B7919EF4}">
  <dimension ref="A1:K51"/>
  <sheetViews>
    <sheetView showWhiteSpace="0" view="pageLayout" zoomScale="70" zoomScaleNormal="70" zoomScalePageLayoutView="70" workbookViewId="0">
      <selection activeCell="A6" sqref="A6:C6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341" t="s">
        <v>121</v>
      </c>
      <c r="E2" s="341"/>
      <c r="F2" s="341"/>
      <c r="G2" s="341"/>
      <c r="H2" s="341"/>
      <c r="I2" s="341"/>
      <c r="J2" s="341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238" t="s">
        <v>9</v>
      </c>
      <c r="E5" s="238"/>
      <c r="F5" s="238"/>
      <c r="G5" s="238"/>
      <c r="H5" s="238"/>
      <c r="I5" s="238"/>
      <c r="J5" s="238"/>
      <c r="K5" s="238"/>
    </row>
    <row r="6" spans="1:11" ht="15" customHeight="1" x14ac:dyDescent="0.35">
      <c r="A6" s="337"/>
      <c r="B6" s="337"/>
      <c r="C6" s="337"/>
      <c r="D6" s="202" t="s">
        <v>114</v>
      </c>
      <c r="E6" s="202"/>
      <c r="F6" s="202"/>
      <c r="G6" s="202"/>
      <c r="H6" s="202"/>
      <c r="I6" s="202"/>
      <c r="J6" s="202"/>
      <c r="K6" s="202"/>
    </row>
    <row r="7" spans="1:11" ht="13.5" customHeight="1" x14ac:dyDescent="0.35">
      <c r="A7" s="337"/>
      <c r="B7" s="337"/>
      <c r="C7" s="337"/>
      <c r="D7" s="202"/>
      <c r="E7" s="202"/>
      <c r="F7" s="202"/>
      <c r="G7" s="202"/>
      <c r="H7" s="202"/>
      <c r="I7" s="202"/>
      <c r="J7" s="202"/>
      <c r="K7" s="202"/>
    </row>
    <row r="8" spans="1:11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337"/>
      <c r="B9" s="337"/>
      <c r="C9" s="337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332" t="s">
        <v>22</v>
      </c>
      <c r="C10" s="333"/>
      <c r="D10" s="333"/>
      <c r="E10" s="333"/>
      <c r="F10" s="333"/>
      <c r="G10" s="333"/>
      <c r="H10" s="333"/>
      <c r="I10" s="333"/>
      <c r="J10" s="334"/>
      <c r="K10" s="2"/>
    </row>
    <row r="11" spans="1:11" ht="13.5" customHeight="1" x14ac:dyDescent="0.35">
      <c r="A11" s="14"/>
      <c r="B11" s="122"/>
      <c r="C11" s="69" t="s">
        <v>23</v>
      </c>
      <c r="D11" s="338" t="e">
        <f>IF(Project_Name="","",Project_Name)</f>
        <v>#NAME?</v>
      </c>
      <c r="E11" s="338"/>
      <c r="F11" s="166"/>
      <c r="G11" s="166"/>
      <c r="H11" s="166"/>
      <c r="I11" s="69" t="s">
        <v>24</v>
      </c>
      <c r="J11" s="71">
        <f ca="1">TODAY()</f>
        <v>45213</v>
      </c>
      <c r="K11" s="19"/>
    </row>
    <row r="12" spans="1:11" ht="13.5" customHeight="1" x14ac:dyDescent="0.35">
      <c r="A12" s="14"/>
      <c r="B12" s="123"/>
      <c r="C12" s="3" t="s">
        <v>25</v>
      </c>
      <c r="D12" s="339" t="e">
        <f>IF(Project_Town="","",Project_Town)</f>
        <v>#NAME?</v>
      </c>
      <c r="E12" s="339"/>
      <c r="F12" s="167"/>
      <c r="G12" s="167"/>
      <c r="H12" s="167"/>
      <c r="I12" s="168" t="s">
        <v>1</v>
      </c>
      <c r="J12" s="124" t="e">
        <f>IF(Report_Date="","",Report_Date)</f>
        <v>#NAME?</v>
      </c>
      <c r="K12" s="20"/>
    </row>
    <row r="13" spans="1:11" ht="13.5" customHeight="1" x14ac:dyDescent="0.35">
      <c r="A13" s="14"/>
      <c r="B13" s="125"/>
      <c r="C13" s="70" t="s">
        <v>0</v>
      </c>
      <c r="D13" s="340" t="e">
        <f>IF(Project_Customer="","",Project_Customer)</f>
        <v>#NAME?</v>
      </c>
      <c r="E13" s="340"/>
      <c r="F13" s="169"/>
      <c r="G13" s="169"/>
      <c r="H13" s="169"/>
      <c r="I13" s="70" t="s">
        <v>26</v>
      </c>
      <c r="J13" s="116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332" t="s">
        <v>3</v>
      </c>
      <c r="C15" s="333"/>
      <c r="D15" s="333"/>
      <c r="E15" s="333"/>
      <c r="F15" s="333"/>
      <c r="G15" s="333"/>
      <c r="H15" s="333"/>
      <c r="I15" s="333"/>
      <c r="J15" s="334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70" t="s">
        <v>6</v>
      </c>
      <c r="C17" s="171" t="s">
        <v>4</v>
      </c>
      <c r="D17" s="171" t="s">
        <v>5</v>
      </c>
      <c r="E17" s="172" t="s">
        <v>115</v>
      </c>
      <c r="F17" s="171" t="s">
        <v>116</v>
      </c>
      <c r="G17" s="173" t="s">
        <v>53</v>
      </c>
      <c r="H17" s="173" t="s">
        <v>117</v>
      </c>
      <c r="I17" s="335" t="s">
        <v>38</v>
      </c>
      <c r="J17" s="336"/>
      <c r="K17" s="11"/>
    </row>
    <row r="18" spans="1:11" ht="15.5" x14ac:dyDescent="0.35">
      <c r="A18" s="10"/>
      <c r="B18" s="174" t="s">
        <v>46</v>
      </c>
      <c r="C18" s="175" t="s">
        <v>47</v>
      </c>
      <c r="D18" s="175" t="s">
        <v>48</v>
      </c>
      <c r="E18" s="176" t="s">
        <v>118</v>
      </c>
      <c r="F18" s="177" t="s">
        <v>119</v>
      </c>
      <c r="G18" s="178" t="s">
        <v>54</v>
      </c>
      <c r="H18" s="178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18" s="178"/>
      <c r="J18" s="179"/>
      <c r="K18" s="11"/>
    </row>
    <row r="19" spans="1:11" x14ac:dyDescent="0.35">
      <c r="A19" s="1"/>
      <c r="B19" s="180"/>
      <c r="C19" s="181"/>
      <c r="D19" s="181"/>
      <c r="E19" s="182"/>
      <c r="F19" s="183"/>
      <c r="G19" s="183"/>
      <c r="H19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19" s="184"/>
      <c r="J19" s="185"/>
      <c r="K19" s="11"/>
    </row>
    <row r="20" spans="1:11" x14ac:dyDescent="0.35">
      <c r="A20" s="1"/>
      <c r="B20" s="180"/>
      <c r="C20" s="181"/>
      <c r="D20" s="181"/>
      <c r="E20" s="182"/>
      <c r="F20" s="183"/>
      <c r="G20" s="183"/>
      <c r="H20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0" s="184"/>
      <c r="J20" s="185"/>
      <c r="K20" s="11"/>
    </row>
    <row r="21" spans="1:11" x14ac:dyDescent="0.35">
      <c r="A21" s="1"/>
      <c r="B21" s="180"/>
      <c r="C21" s="181"/>
      <c r="D21" s="181"/>
      <c r="E21" s="182"/>
      <c r="F21" s="183"/>
      <c r="G21" s="183"/>
      <c r="H21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1" s="184"/>
      <c r="J21" s="185"/>
      <c r="K21" s="11"/>
    </row>
    <row r="22" spans="1:11" x14ac:dyDescent="0.35">
      <c r="A22" s="1"/>
      <c r="B22" s="180"/>
      <c r="C22" s="181"/>
      <c r="D22" s="181"/>
      <c r="E22" s="182"/>
      <c r="F22" s="183"/>
      <c r="G22" s="183"/>
      <c r="H22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2" s="184"/>
      <c r="J22" s="185"/>
      <c r="K22" s="11"/>
    </row>
    <row r="23" spans="1:11" x14ac:dyDescent="0.35">
      <c r="A23" s="1"/>
      <c r="B23" s="180"/>
      <c r="C23" s="181"/>
      <c r="D23" s="181"/>
      <c r="E23" s="182"/>
      <c r="F23" s="183"/>
      <c r="G23" s="183"/>
      <c r="H23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3" s="184"/>
      <c r="J23" s="185"/>
      <c r="K23" s="11"/>
    </row>
    <row r="24" spans="1:11" x14ac:dyDescent="0.35">
      <c r="A24" s="1"/>
      <c r="B24" s="180"/>
      <c r="C24" s="181"/>
      <c r="D24" s="181"/>
      <c r="E24" s="182"/>
      <c r="F24" s="183"/>
      <c r="G24" s="183"/>
      <c r="H24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4" s="184"/>
      <c r="J24" s="185"/>
      <c r="K24" s="11"/>
    </row>
    <row r="25" spans="1:11" x14ac:dyDescent="0.35">
      <c r="A25" s="1"/>
      <c r="B25" s="180"/>
      <c r="C25" s="181"/>
      <c r="D25" s="181"/>
      <c r="E25" s="182"/>
      <c r="F25" s="183"/>
      <c r="G25" s="183"/>
      <c r="H25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5" s="184"/>
      <c r="J25" s="185"/>
      <c r="K25" s="11"/>
    </row>
    <row r="26" spans="1:11" x14ac:dyDescent="0.35">
      <c r="A26" s="1"/>
      <c r="B26" s="180"/>
      <c r="C26" s="181"/>
      <c r="D26" s="181"/>
      <c r="E26" s="182"/>
      <c r="F26" s="183"/>
      <c r="G26" s="183"/>
      <c r="H26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6" s="184"/>
      <c r="J26" s="185"/>
      <c r="K26" s="11"/>
    </row>
    <row r="27" spans="1:11" x14ac:dyDescent="0.35">
      <c r="A27" s="1"/>
      <c r="B27" s="180"/>
      <c r="C27" s="181"/>
      <c r="D27" s="181"/>
      <c r="E27" s="182"/>
      <c r="F27" s="183"/>
      <c r="G27" s="183"/>
      <c r="H27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7" s="184"/>
      <c r="J27" s="185"/>
      <c r="K27" s="11"/>
    </row>
    <row r="28" spans="1:11" x14ac:dyDescent="0.35">
      <c r="A28" s="1"/>
      <c r="B28" s="180"/>
      <c r="C28" s="181"/>
      <c r="D28" s="181"/>
      <c r="E28" s="182"/>
      <c r="F28" s="183"/>
      <c r="G28" s="183"/>
      <c r="H28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8" s="184"/>
      <c r="J28" s="185"/>
      <c r="K28" s="11"/>
    </row>
    <row r="29" spans="1:11" x14ac:dyDescent="0.35">
      <c r="A29" s="1"/>
      <c r="B29" s="180"/>
      <c r="C29" s="181"/>
      <c r="D29" s="181"/>
      <c r="E29" s="182"/>
      <c r="F29" s="183"/>
      <c r="G29" s="183"/>
      <c r="H29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29" s="184"/>
      <c r="J29" s="185"/>
      <c r="K29" s="11"/>
    </row>
    <row r="30" spans="1:11" x14ac:dyDescent="0.35">
      <c r="A30" s="1"/>
      <c r="B30" s="180"/>
      <c r="C30" s="181"/>
      <c r="D30" s="181"/>
      <c r="E30" s="182"/>
      <c r="F30" s="183"/>
      <c r="G30" s="183"/>
      <c r="H30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0" s="184"/>
      <c r="J30" s="185"/>
      <c r="K30" s="11"/>
    </row>
    <row r="31" spans="1:11" x14ac:dyDescent="0.35">
      <c r="A31" s="1"/>
      <c r="B31" s="180"/>
      <c r="C31" s="181"/>
      <c r="D31" s="181"/>
      <c r="E31" s="182"/>
      <c r="F31" s="183"/>
      <c r="G31" s="183"/>
      <c r="H31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1" s="184"/>
      <c r="J31" s="185"/>
      <c r="K31" s="11"/>
    </row>
    <row r="32" spans="1:11" x14ac:dyDescent="0.35">
      <c r="A32" s="1"/>
      <c r="B32" s="180"/>
      <c r="C32" s="181"/>
      <c r="D32" s="181"/>
      <c r="E32" s="182"/>
      <c r="F32" s="183"/>
      <c r="G32" s="183"/>
      <c r="H32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2" s="184"/>
      <c r="J32" s="185"/>
      <c r="K32" s="11"/>
    </row>
    <row r="33" spans="1:11" x14ac:dyDescent="0.35">
      <c r="A33" s="1"/>
      <c r="B33" s="180"/>
      <c r="C33" s="181"/>
      <c r="D33" s="181"/>
      <c r="E33" s="182"/>
      <c r="F33" s="183"/>
      <c r="G33" s="183"/>
      <c r="H33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3" s="184"/>
      <c r="J33" s="185"/>
      <c r="K33" s="11"/>
    </row>
    <row r="34" spans="1:11" x14ac:dyDescent="0.35">
      <c r="A34" s="1"/>
      <c r="B34" s="180"/>
      <c r="C34" s="181"/>
      <c r="D34" s="181"/>
      <c r="E34" s="182"/>
      <c r="F34" s="183"/>
      <c r="G34" s="183"/>
      <c r="H34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4" s="184"/>
      <c r="J34" s="185"/>
      <c r="K34" s="11"/>
    </row>
    <row r="35" spans="1:11" x14ac:dyDescent="0.35">
      <c r="A35" s="1"/>
      <c r="B35" s="180"/>
      <c r="C35" s="181"/>
      <c r="D35" s="181"/>
      <c r="E35" s="182"/>
      <c r="F35" s="183"/>
      <c r="G35" s="183"/>
      <c r="H35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5" s="184"/>
      <c r="J35" s="185"/>
      <c r="K35" s="11"/>
    </row>
    <row r="36" spans="1:11" x14ac:dyDescent="0.35">
      <c r="A36" s="1"/>
      <c r="B36" s="180"/>
      <c r="C36" s="181"/>
      <c r="D36" s="181"/>
      <c r="E36" s="182"/>
      <c r="F36" s="183"/>
      <c r="G36" s="183"/>
      <c r="H36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6" s="184"/>
      <c r="J36" s="185"/>
      <c r="K36" s="11"/>
    </row>
    <row r="37" spans="1:11" x14ac:dyDescent="0.35">
      <c r="A37" s="1"/>
      <c r="B37" s="180"/>
      <c r="C37" s="181"/>
      <c r="D37" s="181"/>
      <c r="E37" s="182"/>
      <c r="F37" s="183"/>
      <c r="G37" s="183"/>
      <c r="H37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7" s="184"/>
      <c r="J37" s="185"/>
      <c r="K37" s="11"/>
    </row>
    <row r="38" spans="1:11" x14ac:dyDescent="0.35">
      <c r="A38" s="1"/>
      <c r="B38" s="180"/>
      <c r="C38" s="181"/>
      <c r="D38" s="181"/>
      <c r="E38" s="182"/>
      <c r="F38" s="183"/>
      <c r="G38" s="183"/>
      <c r="H38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8" s="184"/>
      <c r="J38" s="185"/>
      <c r="K38" s="11"/>
    </row>
    <row r="39" spans="1:11" x14ac:dyDescent="0.35">
      <c r="A39" s="1"/>
      <c r="B39" s="180"/>
      <c r="C39" s="181"/>
      <c r="D39" s="181"/>
      <c r="E39" s="182"/>
      <c r="F39" s="183"/>
      <c r="G39" s="183"/>
      <c r="H39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39" s="184"/>
      <c r="J39" s="185"/>
      <c r="K39" s="11"/>
    </row>
    <row r="40" spans="1:11" x14ac:dyDescent="0.35">
      <c r="A40" s="1"/>
      <c r="B40" s="180"/>
      <c r="C40" s="181"/>
      <c r="D40" s="181"/>
      <c r="E40" s="182"/>
      <c r="F40" s="183"/>
      <c r="G40" s="183"/>
      <c r="H40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0" s="184"/>
      <c r="J40" s="185"/>
      <c r="K40" s="11"/>
    </row>
    <row r="41" spans="1:11" x14ac:dyDescent="0.35">
      <c r="A41" s="1"/>
      <c r="B41" s="180"/>
      <c r="C41" s="181"/>
      <c r="D41" s="181"/>
      <c r="E41" s="182"/>
      <c r="F41" s="183"/>
      <c r="G41" s="183"/>
      <c r="H41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1" s="184"/>
      <c r="J41" s="185"/>
      <c r="K41" s="11"/>
    </row>
    <row r="42" spans="1:11" x14ac:dyDescent="0.35">
      <c r="A42" s="1"/>
      <c r="B42" s="180"/>
      <c r="C42" s="181"/>
      <c r="D42" s="181"/>
      <c r="E42" s="182"/>
      <c r="F42" s="183"/>
      <c r="G42" s="183"/>
      <c r="H42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2" s="184"/>
      <c r="J42" s="185"/>
      <c r="K42" s="11"/>
    </row>
    <row r="43" spans="1:11" x14ac:dyDescent="0.35">
      <c r="A43" s="1"/>
      <c r="B43" s="180"/>
      <c r="C43" s="181"/>
      <c r="D43" s="181"/>
      <c r="E43" s="182"/>
      <c r="F43" s="183"/>
      <c r="G43" s="183"/>
      <c r="H43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3" s="184"/>
      <c r="J43" s="185"/>
      <c r="K43" s="11"/>
    </row>
    <row r="44" spans="1:11" x14ac:dyDescent="0.35">
      <c r="A44" s="1"/>
      <c r="B44" s="180"/>
      <c r="C44" s="181"/>
      <c r="D44" s="181"/>
      <c r="E44" s="182"/>
      <c r="F44" s="183"/>
      <c r="G44" s="183"/>
      <c r="H44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4" s="184"/>
      <c r="J44" s="185"/>
      <c r="K44" s="11"/>
    </row>
    <row r="45" spans="1:11" x14ac:dyDescent="0.35">
      <c r="A45" s="1"/>
      <c r="B45" s="180"/>
      <c r="C45" s="181"/>
      <c r="D45" s="181"/>
      <c r="E45" s="182"/>
      <c r="F45" s="183"/>
      <c r="G45" s="183"/>
      <c r="H45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5" s="184"/>
      <c r="J45" s="185"/>
      <c r="K45" s="11"/>
    </row>
    <row r="46" spans="1:11" x14ac:dyDescent="0.35">
      <c r="A46" s="1"/>
      <c r="B46" s="180"/>
      <c r="C46" s="181"/>
      <c r="D46" s="181"/>
      <c r="E46" s="182"/>
      <c r="F46" s="183"/>
      <c r="G46" s="183"/>
      <c r="H46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6" s="184"/>
      <c r="J46" s="185"/>
      <c r="K46" s="11"/>
    </row>
    <row r="47" spans="1:11" x14ac:dyDescent="0.35">
      <c r="A47" s="1"/>
      <c r="B47" s="180"/>
      <c r="C47" s="181"/>
      <c r="D47" s="181"/>
      <c r="E47" s="182"/>
      <c r="F47" s="183"/>
      <c r="G47" s="183"/>
      <c r="H47" s="183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7" s="184"/>
      <c r="J47" s="185"/>
      <c r="K47" s="11"/>
    </row>
    <row r="48" spans="1:11" x14ac:dyDescent="0.35">
      <c r="A48" s="1"/>
      <c r="B48" s="186"/>
      <c r="C48" s="187"/>
      <c r="D48" s="187"/>
      <c r="E48" s="188"/>
      <c r="F48" s="189"/>
      <c r="G48" s="189"/>
      <c r="H48" s="189" t="str">
        <f>IFERROR(IF(ArrayResult[[#This Row],[ModuleRaw]]="","",IF(ArrayResult[[#This Row],[ModuleRaw]]&gt;Unit_Modulus_Max,"&gt;"&amp;Unit_Modulus_Max,IF(ArrayResult[[#This Row],[ModuleRaw]]&lt;Unit_Modulus_Min,"&lt;"&amp;Unit_Modulus_Min,ArrayResult[[#This Row],[ModuleRaw]]))),"")</f>
        <v/>
      </c>
      <c r="I48" s="190"/>
      <c r="J48" s="191"/>
      <c r="K48" s="11"/>
    </row>
    <row r="49" spans="1:11" x14ac:dyDescent="0.35">
      <c r="A49" s="1"/>
      <c r="B49" s="141"/>
      <c r="C49" s="141"/>
      <c r="D49" s="141"/>
      <c r="E49" s="141"/>
      <c r="F49" s="141"/>
      <c r="G49" s="141"/>
      <c r="H49" s="141"/>
      <c r="I49" s="144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D2:J2"/>
    <mergeCell ref="D5:K5"/>
    <mergeCell ref="A6:C6"/>
    <mergeCell ref="D6:K6"/>
    <mergeCell ref="A7:C7"/>
    <mergeCell ref="D7:K7"/>
    <mergeCell ref="B15:J15"/>
    <mergeCell ref="I17:J17"/>
    <mergeCell ref="A8:C8"/>
    <mergeCell ref="A9:C9"/>
    <mergeCell ref="B10:J10"/>
    <mergeCell ref="D11:E11"/>
    <mergeCell ref="D12:E12"/>
    <mergeCell ref="D13:E13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92A-8B75-4C08-8EC2-93E2D4C3D09A}">
  <dimension ref="A1:M51"/>
  <sheetViews>
    <sheetView showWhiteSpace="0" view="pageLayout" zoomScale="70" zoomScaleNormal="70" zoomScalePageLayoutView="70" workbookViewId="0">
      <selection activeCell="A7" sqref="A7:C7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4" width="11" customWidth="1"/>
    <col min="5" max="5" width="11" hidden="1" customWidth="1"/>
    <col min="6" max="6" width="11" customWidth="1"/>
    <col min="7" max="7" width="11" hidden="1" customWidth="1"/>
    <col min="8" max="8" width="11" customWidth="1"/>
    <col min="9" max="9" width="9.81640625" hidden="1" customWidth="1"/>
    <col min="10" max="11" width="11" customWidth="1"/>
    <col min="12" max="12" width="19.1796875" customWidth="1"/>
    <col min="13" max="13" width="3.26953125" customWidth="1"/>
  </cols>
  <sheetData>
    <row r="1" spans="1:13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75" customHeight="1" x14ac:dyDescent="0.6">
      <c r="A2" s="2"/>
      <c r="B2" s="2"/>
      <c r="C2" s="2"/>
      <c r="D2" s="341" t="s">
        <v>121</v>
      </c>
      <c r="E2" s="341"/>
      <c r="F2" s="341"/>
      <c r="G2" s="341"/>
      <c r="H2" s="341"/>
      <c r="I2" s="341"/>
      <c r="J2" s="341"/>
      <c r="K2" s="341"/>
      <c r="L2" s="341"/>
      <c r="M2" s="13"/>
    </row>
    <row r="3" spans="1:13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5.5" customHeight="1" x14ac:dyDescent="0.5">
      <c r="A5" s="2"/>
      <c r="B5" s="2"/>
      <c r="C5" s="2"/>
      <c r="D5" s="238" t="s">
        <v>9</v>
      </c>
      <c r="E5" s="238"/>
      <c r="F5" s="238"/>
      <c r="G5" s="238"/>
      <c r="H5" s="238"/>
      <c r="I5" s="238"/>
      <c r="J5" s="238"/>
      <c r="K5" s="238"/>
      <c r="L5" s="238"/>
      <c r="M5" s="238"/>
    </row>
    <row r="6" spans="1:13" ht="15" customHeight="1" x14ac:dyDescent="0.35">
      <c r="A6" s="337"/>
      <c r="B6" s="337"/>
      <c r="C6" s="337"/>
      <c r="D6" s="202" t="s">
        <v>114</v>
      </c>
      <c r="E6" s="202"/>
      <c r="F6" s="202"/>
      <c r="G6" s="202"/>
      <c r="H6" s="202"/>
      <c r="I6" s="202"/>
      <c r="J6" s="202"/>
      <c r="K6" s="202"/>
      <c r="L6" s="202"/>
      <c r="M6" s="202"/>
    </row>
    <row r="7" spans="1:13" ht="13.5" customHeight="1" x14ac:dyDescent="0.35">
      <c r="A7" s="337"/>
      <c r="B7" s="337"/>
      <c r="C7" s="337"/>
      <c r="D7" s="202"/>
      <c r="E7" s="202"/>
      <c r="F7" s="202"/>
      <c r="G7" s="202"/>
      <c r="H7" s="202"/>
      <c r="I7" s="202"/>
      <c r="J7" s="202"/>
      <c r="K7" s="202"/>
      <c r="L7" s="202"/>
      <c r="M7" s="202"/>
    </row>
    <row r="8" spans="1:13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customHeight="1" x14ac:dyDescent="0.35">
      <c r="A9" s="337"/>
      <c r="B9" s="337"/>
      <c r="C9" s="337"/>
      <c r="D9" s="2"/>
      <c r="E9" s="2"/>
      <c r="F9" s="2"/>
      <c r="G9" s="2"/>
      <c r="H9" s="3"/>
      <c r="I9" s="3"/>
      <c r="J9" s="3"/>
      <c r="K9" s="5"/>
      <c r="L9" s="2"/>
      <c r="M9" s="2"/>
    </row>
    <row r="10" spans="1:13" ht="13.5" customHeight="1" x14ac:dyDescent="0.35">
      <c r="A10" s="17"/>
      <c r="B10" s="332" t="s">
        <v>22</v>
      </c>
      <c r="C10" s="333"/>
      <c r="D10" s="333"/>
      <c r="E10" s="333"/>
      <c r="F10" s="333"/>
      <c r="G10" s="333"/>
      <c r="H10" s="333"/>
      <c r="I10" s="333"/>
      <c r="J10" s="333"/>
      <c r="K10" s="333"/>
      <c r="L10" s="334"/>
      <c r="M10" s="2"/>
    </row>
    <row r="11" spans="1:13" ht="13.5" customHeight="1" x14ac:dyDescent="0.35">
      <c r="A11" s="14"/>
      <c r="B11" s="122"/>
      <c r="C11" s="69" t="s">
        <v>23</v>
      </c>
      <c r="D11" s="338" t="e">
        <f>IF(Project_Name="","",Project_Name)</f>
        <v>#NAME?</v>
      </c>
      <c r="E11" s="338"/>
      <c r="F11" s="338"/>
      <c r="G11" s="192"/>
      <c r="H11" s="166"/>
      <c r="I11" s="166"/>
      <c r="J11" s="166"/>
      <c r="K11" s="69" t="s">
        <v>24</v>
      </c>
      <c r="L11" s="71">
        <f ca="1">TODAY()</f>
        <v>45213</v>
      </c>
      <c r="M11" s="19"/>
    </row>
    <row r="12" spans="1:13" ht="13.5" customHeight="1" x14ac:dyDescent="0.35">
      <c r="A12" s="14"/>
      <c r="B12" s="123"/>
      <c r="C12" s="3" t="s">
        <v>25</v>
      </c>
      <c r="D12" s="339" t="e">
        <f>IF(Project_Town="","",Project_Town)</f>
        <v>#NAME?</v>
      </c>
      <c r="E12" s="339"/>
      <c r="F12" s="339"/>
      <c r="G12" s="193"/>
      <c r="H12" s="167"/>
      <c r="I12" s="167"/>
      <c r="J12" s="167"/>
      <c r="K12" s="168" t="s">
        <v>1</v>
      </c>
      <c r="L12" s="124" t="e">
        <f>IF(Report_Date="","",Report_Date)</f>
        <v>#NAME?</v>
      </c>
      <c r="M12" s="20"/>
    </row>
    <row r="13" spans="1:13" ht="13.5" customHeight="1" x14ac:dyDescent="0.35">
      <c r="A13" s="14"/>
      <c r="B13" s="125"/>
      <c r="C13" s="70" t="s">
        <v>0</v>
      </c>
      <c r="D13" s="340" t="e">
        <f>IF(Project_Customer="","",Project_Customer)</f>
        <v>#NAME?</v>
      </c>
      <c r="E13" s="340"/>
      <c r="F13" s="340"/>
      <c r="G13" s="194"/>
      <c r="H13" s="169"/>
      <c r="I13" s="169"/>
      <c r="J13" s="169"/>
      <c r="K13" s="70" t="s">
        <v>26</v>
      </c>
      <c r="L13" s="116" t="e">
        <f>IF(Project_Project="","", Project_Project)</f>
        <v>#NAME?</v>
      </c>
      <c r="M13" s="20"/>
    </row>
    <row r="14" spans="1:13" ht="2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12"/>
      <c r="M14" s="2"/>
    </row>
    <row r="15" spans="1:13" ht="15.5" x14ac:dyDescent="0.35">
      <c r="A15" s="16"/>
      <c r="B15" s="332" t="s">
        <v>3</v>
      </c>
      <c r="C15" s="333"/>
      <c r="D15" s="333"/>
      <c r="E15" s="333"/>
      <c r="F15" s="333"/>
      <c r="G15" s="333"/>
      <c r="H15" s="333"/>
      <c r="I15" s="333"/>
      <c r="J15" s="333"/>
      <c r="K15" s="333"/>
      <c r="L15" s="334"/>
      <c r="M15" s="15"/>
    </row>
    <row r="16" spans="1:13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</row>
    <row r="17" spans="1:13" ht="39" customHeight="1" x14ac:dyDescent="0.35">
      <c r="A17" s="1"/>
      <c r="B17" s="170" t="s">
        <v>6</v>
      </c>
      <c r="C17" s="171" t="s">
        <v>4</v>
      </c>
      <c r="D17" s="171" t="s">
        <v>5</v>
      </c>
      <c r="E17" s="172" t="s">
        <v>129</v>
      </c>
      <c r="F17" s="172" t="s">
        <v>124</v>
      </c>
      <c r="G17" s="172" t="s">
        <v>130</v>
      </c>
      <c r="H17" s="172" t="s">
        <v>125</v>
      </c>
      <c r="I17" s="173" t="s">
        <v>128</v>
      </c>
      <c r="J17" s="172" t="s">
        <v>126</v>
      </c>
      <c r="K17" s="335" t="s">
        <v>38</v>
      </c>
      <c r="L17" s="336"/>
      <c r="M17" s="11"/>
    </row>
    <row r="18" spans="1:13" ht="15.5" x14ac:dyDescent="0.35">
      <c r="A18" s="10"/>
      <c r="B18" s="174" t="s">
        <v>46</v>
      </c>
      <c r="C18" s="175" t="s">
        <v>47</v>
      </c>
      <c r="D18" s="175" t="s">
        <v>48</v>
      </c>
      <c r="E18" s="176" t="s">
        <v>127</v>
      </c>
      <c r="F18" s="196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18" s="176" t="s">
        <v>131</v>
      </c>
      <c r="H18" s="196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18" s="176" t="s">
        <v>132</v>
      </c>
      <c r="J18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18" s="178"/>
      <c r="L18" s="179"/>
      <c r="M18" s="11"/>
    </row>
    <row r="19" spans="1:13" x14ac:dyDescent="0.35">
      <c r="A19" s="1"/>
      <c r="B19" s="180"/>
      <c r="C19" s="181"/>
      <c r="D19" s="181"/>
      <c r="E19" s="181"/>
      <c r="F1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19" s="182"/>
      <c r="H1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19" s="183"/>
      <c r="J19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19" s="184"/>
      <c r="L19" s="185"/>
      <c r="M19" s="11"/>
    </row>
    <row r="20" spans="1:13" x14ac:dyDescent="0.35">
      <c r="A20" s="1"/>
      <c r="B20" s="180"/>
      <c r="C20" s="181"/>
      <c r="D20" s="181"/>
      <c r="E20" s="181"/>
      <c r="F2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0" s="182"/>
      <c r="H2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0" s="183"/>
      <c r="J20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0" s="184"/>
      <c r="L20" s="185"/>
      <c r="M20" s="11"/>
    </row>
    <row r="21" spans="1:13" x14ac:dyDescent="0.35">
      <c r="A21" s="1"/>
      <c r="B21" s="180"/>
      <c r="C21" s="181"/>
      <c r="D21" s="181"/>
      <c r="E21" s="181"/>
      <c r="F2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1" s="182"/>
      <c r="H2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1" s="183"/>
      <c r="J21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1" s="184"/>
      <c r="L21" s="185"/>
      <c r="M21" s="11"/>
    </row>
    <row r="22" spans="1:13" x14ac:dyDescent="0.35">
      <c r="A22" s="1"/>
      <c r="B22" s="180"/>
      <c r="C22" s="181"/>
      <c r="D22" s="181"/>
      <c r="E22" s="181"/>
      <c r="F2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2" s="182"/>
      <c r="H2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2" s="183"/>
      <c r="J22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2" s="184"/>
      <c r="L22" s="185"/>
      <c r="M22" s="11"/>
    </row>
    <row r="23" spans="1:13" x14ac:dyDescent="0.35">
      <c r="A23" s="1"/>
      <c r="B23" s="180"/>
      <c r="C23" s="181"/>
      <c r="D23" s="181"/>
      <c r="E23" s="181"/>
      <c r="F2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3" s="182"/>
      <c r="H2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3" s="183"/>
      <c r="J23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3" s="184"/>
      <c r="L23" s="185"/>
      <c r="M23" s="11"/>
    </row>
    <row r="24" spans="1:13" x14ac:dyDescent="0.35">
      <c r="A24" s="1"/>
      <c r="B24" s="180"/>
      <c r="C24" s="181"/>
      <c r="D24" s="181"/>
      <c r="E24" s="181"/>
      <c r="F2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4" s="182"/>
      <c r="H2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4" s="183"/>
      <c r="J24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4" s="184"/>
      <c r="L24" s="185"/>
      <c r="M24" s="11"/>
    </row>
    <row r="25" spans="1:13" x14ac:dyDescent="0.35">
      <c r="A25" s="1"/>
      <c r="B25" s="180"/>
      <c r="C25" s="181"/>
      <c r="D25" s="181"/>
      <c r="E25" s="181"/>
      <c r="F2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5" s="182"/>
      <c r="H2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5" s="183"/>
      <c r="J25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5" s="184"/>
      <c r="L25" s="185"/>
      <c r="M25" s="11"/>
    </row>
    <row r="26" spans="1:13" x14ac:dyDescent="0.35">
      <c r="A26" s="1"/>
      <c r="B26" s="180"/>
      <c r="C26" s="181"/>
      <c r="D26" s="181"/>
      <c r="E26" s="181"/>
      <c r="F2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6" s="182"/>
      <c r="H2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6" s="183"/>
      <c r="J26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6" s="184"/>
      <c r="L26" s="185"/>
      <c r="M26" s="11"/>
    </row>
    <row r="27" spans="1:13" x14ac:dyDescent="0.35">
      <c r="A27" s="1"/>
      <c r="B27" s="180"/>
      <c r="C27" s="181"/>
      <c r="D27" s="181"/>
      <c r="E27" s="181"/>
      <c r="F2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7" s="182"/>
      <c r="H2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7" s="183"/>
      <c r="J27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7" s="184"/>
      <c r="L27" s="185"/>
      <c r="M27" s="11"/>
    </row>
    <row r="28" spans="1:13" x14ac:dyDescent="0.35">
      <c r="A28" s="1"/>
      <c r="B28" s="180"/>
      <c r="C28" s="181"/>
      <c r="D28" s="181"/>
      <c r="E28" s="181"/>
      <c r="F28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8" s="182"/>
      <c r="H28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8" s="183"/>
      <c r="J28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8" s="184"/>
      <c r="L28" s="185"/>
      <c r="M28" s="11"/>
    </row>
    <row r="29" spans="1:13" x14ac:dyDescent="0.35">
      <c r="A29" s="1"/>
      <c r="B29" s="180"/>
      <c r="C29" s="181"/>
      <c r="D29" s="181"/>
      <c r="E29" s="181"/>
      <c r="F2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9" s="182"/>
      <c r="H2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9" s="183"/>
      <c r="J29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29" s="184"/>
      <c r="L29" s="185"/>
      <c r="M29" s="11"/>
    </row>
    <row r="30" spans="1:13" x14ac:dyDescent="0.35">
      <c r="A30" s="1"/>
      <c r="B30" s="180"/>
      <c r="C30" s="181"/>
      <c r="D30" s="181"/>
      <c r="E30" s="181"/>
      <c r="F3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0" s="182"/>
      <c r="H3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0" s="183"/>
      <c r="J30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0" s="184"/>
      <c r="L30" s="185"/>
      <c r="M30" s="11"/>
    </row>
    <row r="31" spans="1:13" x14ac:dyDescent="0.35">
      <c r="A31" s="1"/>
      <c r="B31" s="180"/>
      <c r="C31" s="181"/>
      <c r="D31" s="181"/>
      <c r="E31" s="181"/>
      <c r="F3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1" s="182"/>
      <c r="H3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1" s="183"/>
      <c r="J31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1" s="184"/>
      <c r="L31" s="185"/>
      <c r="M31" s="11"/>
    </row>
    <row r="32" spans="1:13" x14ac:dyDescent="0.35">
      <c r="A32" s="1"/>
      <c r="B32" s="180"/>
      <c r="C32" s="181"/>
      <c r="D32" s="181"/>
      <c r="E32" s="181"/>
      <c r="F3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2" s="182"/>
      <c r="H3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2" s="183"/>
      <c r="J32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2" s="184"/>
      <c r="L32" s="185"/>
      <c r="M32" s="11"/>
    </row>
    <row r="33" spans="1:13" x14ac:dyDescent="0.35">
      <c r="A33" s="1"/>
      <c r="B33" s="180"/>
      <c r="C33" s="181"/>
      <c r="D33" s="181"/>
      <c r="E33" s="181"/>
      <c r="F3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3" s="182"/>
      <c r="H3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3" s="183"/>
      <c r="J33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3" s="184"/>
      <c r="L33" s="185"/>
      <c r="M33" s="11"/>
    </row>
    <row r="34" spans="1:13" x14ac:dyDescent="0.35">
      <c r="A34" s="1"/>
      <c r="B34" s="180"/>
      <c r="C34" s="181"/>
      <c r="D34" s="181"/>
      <c r="E34" s="181"/>
      <c r="F3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4" s="182"/>
      <c r="H3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4" s="183"/>
      <c r="J34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4" s="184"/>
      <c r="L34" s="185"/>
      <c r="M34" s="11"/>
    </row>
    <row r="35" spans="1:13" x14ac:dyDescent="0.35">
      <c r="A35" s="1"/>
      <c r="B35" s="180"/>
      <c r="C35" s="181"/>
      <c r="D35" s="181"/>
      <c r="E35" s="181"/>
      <c r="F3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5" s="182"/>
      <c r="H3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5" s="183"/>
      <c r="J35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5" s="184"/>
      <c r="L35" s="185"/>
      <c r="M35" s="11"/>
    </row>
    <row r="36" spans="1:13" x14ac:dyDescent="0.35">
      <c r="A36" s="1"/>
      <c r="B36" s="180"/>
      <c r="C36" s="181"/>
      <c r="D36" s="181"/>
      <c r="E36" s="181"/>
      <c r="F3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6" s="182"/>
      <c r="H3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6" s="183"/>
      <c r="J36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6" s="184"/>
      <c r="L36" s="185"/>
      <c r="M36" s="11"/>
    </row>
    <row r="37" spans="1:13" x14ac:dyDescent="0.35">
      <c r="A37" s="1"/>
      <c r="B37" s="180"/>
      <c r="C37" s="181"/>
      <c r="D37" s="181"/>
      <c r="E37" s="181"/>
      <c r="F3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7" s="182"/>
      <c r="H3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7" s="183"/>
      <c r="J37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7" s="184"/>
      <c r="L37" s="185"/>
      <c r="M37" s="11"/>
    </row>
    <row r="38" spans="1:13" x14ac:dyDescent="0.35">
      <c r="A38" s="1"/>
      <c r="B38" s="180"/>
      <c r="C38" s="181"/>
      <c r="D38" s="181"/>
      <c r="E38" s="181"/>
      <c r="F38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8" s="182"/>
      <c r="H38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8" s="183"/>
      <c r="J38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8" s="184"/>
      <c r="L38" s="185"/>
      <c r="M38" s="11"/>
    </row>
    <row r="39" spans="1:13" x14ac:dyDescent="0.35">
      <c r="A39" s="1"/>
      <c r="B39" s="180"/>
      <c r="C39" s="181"/>
      <c r="D39" s="181"/>
      <c r="E39" s="181"/>
      <c r="F3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9" s="182"/>
      <c r="H3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9" s="183"/>
      <c r="J39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39" s="184"/>
      <c r="L39" s="185"/>
      <c r="M39" s="11"/>
    </row>
    <row r="40" spans="1:13" x14ac:dyDescent="0.35">
      <c r="A40" s="1"/>
      <c r="B40" s="180"/>
      <c r="C40" s="181"/>
      <c r="D40" s="181"/>
      <c r="E40" s="181"/>
      <c r="F4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0" s="182"/>
      <c r="H4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0" s="183"/>
      <c r="J40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0" s="184"/>
      <c r="L40" s="185"/>
      <c r="M40" s="11"/>
    </row>
    <row r="41" spans="1:13" x14ac:dyDescent="0.35">
      <c r="A41" s="1"/>
      <c r="B41" s="180"/>
      <c r="C41" s="181"/>
      <c r="D41" s="181"/>
      <c r="E41" s="181"/>
      <c r="F4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1" s="182"/>
      <c r="H4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1" s="183"/>
      <c r="J41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1" s="184"/>
      <c r="L41" s="185"/>
      <c r="M41" s="11"/>
    </row>
    <row r="42" spans="1:13" x14ac:dyDescent="0.35">
      <c r="A42" s="1"/>
      <c r="B42" s="180"/>
      <c r="C42" s="181"/>
      <c r="D42" s="181"/>
      <c r="E42" s="181"/>
      <c r="F4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2" s="182"/>
      <c r="H4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2" s="183"/>
      <c r="J42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2" s="184"/>
      <c r="L42" s="185"/>
      <c r="M42" s="11"/>
    </row>
    <row r="43" spans="1:13" x14ac:dyDescent="0.35">
      <c r="A43" s="1"/>
      <c r="B43" s="180"/>
      <c r="C43" s="181"/>
      <c r="D43" s="181"/>
      <c r="E43" s="181"/>
      <c r="F4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3" s="182"/>
      <c r="H4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3" s="183"/>
      <c r="J43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3" s="184"/>
      <c r="L43" s="185"/>
      <c r="M43" s="11"/>
    </row>
    <row r="44" spans="1:13" x14ac:dyDescent="0.35">
      <c r="A44" s="1"/>
      <c r="B44" s="180"/>
      <c r="C44" s="181"/>
      <c r="D44" s="181"/>
      <c r="E44" s="181"/>
      <c r="F4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4" s="182"/>
      <c r="H4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4" s="183"/>
      <c r="J44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4" s="184"/>
      <c r="L44" s="185"/>
      <c r="M44" s="11"/>
    </row>
    <row r="45" spans="1:13" x14ac:dyDescent="0.35">
      <c r="A45" s="1"/>
      <c r="B45" s="180"/>
      <c r="C45" s="181"/>
      <c r="D45" s="181"/>
      <c r="E45" s="181"/>
      <c r="F4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5" s="182"/>
      <c r="H4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5" s="183"/>
      <c r="J45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5" s="184"/>
      <c r="L45" s="185"/>
      <c r="M45" s="11"/>
    </row>
    <row r="46" spans="1:13" x14ac:dyDescent="0.35">
      <c r="A46" s="1"/>
      <c r="B46" s="180"/>
      <c r="C46" s="181"/>
      <c r="D46" s="181"/>
      <c r="E46" s="181"/>
      <c r="F4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6" s="182"/>
      <c r="H4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6" s="183"/>
      <c r="J46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6" s="184"/>
      <c r="L46" s="185"/>
      <c r="M46" s="11"/>
    </row>
    <row r="47" spans="1:13" x14ac:dyDescent="0.35">
      <c r="A47" s="1"/>
      <c r="B47" s="180"/>
      <c r="C47" s="181"/>
      <c r="D47" s="181"/>
      <c r="E47" s="181"/>
      <c r="F4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7" s="182"/>
      <c r="H4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7" s="183"/>
      <c r="J47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7" s="184"/>
      <c r="L47" s="185"/>
      <c r="M47" s="11"/>
    </row>
    <row r="48" spans="1:13" x14ac:dyDescent="0.35">
      <c r="A48" s="1"/>
      <c r="B48" s="186"/>
      <c r="C48" s="187"/>
      <c r="D48" s="187"/>
      <c r="E48" s="187"/>
      <c r="F48" s="189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8" s="188"/>
      <c r="H48" s="189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8" s="189"/>
      <c r="J48" s="195" t="str">
        <f>IFERROR(IF(ArrayResult3[[#This Row],[Module3Raw]]="","",IF(ArrayResult3[[#This Row],[Module3Raw]]&gt;Unit_Modulus_Max,"&gt;"&amp;Unit_Modulus_Max,IF(ArrayResult3[[#This Row],[Module3Raw]]&lt;Unit_Modulus_Min,"&lt;"&amp;Unit_Modulus_Min,ArrayResult3[[#This Row],[Module3Raw]]))),"")</f>
        <v/>
      </c>
      <c r="K48" s="190"/>
      <c r="L48" s="191"/>
      <c r="M48" s="11"/>
    </row>
    <row r="49" spans="1:13" x14ac:dyDescent="0.35">
      <c r="A49" s="1"/>
      <c r="B49" s="141"/>
      <c r="C49" s="141"/>
      <c r="D49" s="141"/>
      <c r="E49" s="141"/>
      <c r="F49" s="141"/>
      <c r="G49" s="141"/>
      <c r="H49" s="141"/>
      <c r="I49" s="141"/>
      <c r="J49" s="141"/>
      <c r="K49" s="144"/>
      <c r="L49" s="1"/>
      <c r="M49" s="1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</row>
    <row r="51" spans="1:13" x14ac:dyDescent="0.35">
      <c r="A51" s="8" t="e">
        <f>CONCATENATE("PV n° ",Dossiers_Dossier,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 t="s">
        <v>8</v>
      </c>
    </row>
  </sheetData>
  <mergeCells count="14">
    <mergeCell ref="D2:L2"/>
    <mergeCell ref="D5:M5"/>
    <mergeCell ref="A6:C6"/>
    <mergeCell ref="D6:M6"/>
    <mergeCell ref="A7:C7"/>
    <mergeCell ref="D7:M7"/>
    <mergeCell ref="B15:L15"/>
    <mergeCell ref="K17:L17"/>
    <mergeCell ref="A8:C8"/>
    <mergeCell ref="A9:C9"/>
    <mergeCell ref="B10:L10"/>
    <mergeCell ref="D11:F11"/>
    <mergeCell ref="D12:F12"/>
    <mergeCell ref="D13:F13"/>
  </mergeCells>
  <phoneticPr fontId="45" type="noConversion"/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A6" sqref="A6:C6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37" t="s">
        <v>122</v>
      </c>
      <c r="E2" s="237"/>
      <c r="F2" s="237"/>
      <c r="G2" s="237"/>
      <c r="H2" s="237"/>
      <c r="I2" s="237"/>
      <c r="J2" s="237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38" t="s">
        <v>9</v>
      </c>
      <c r="E5" s="238"/>
      <c r="F5" s="238"/>
      <c r="G5" s="238"/>
      <c r="H5" s="238"/>
      <c r="I5" s="238"/>
      <c r="J5" s="238"/>
      <c r="K5" s="238"/>
    </row>
    <row r="6" spans="1:14" ht="15" customHeight="1" x14ac:dyDescent="0.35">
      <c r="A6" s="337"/>
      <c r="B6" s="337"/>
      <c r="C6" s="337"/>
      <c r="D6" s="202" t="s">
        <v>114</v>
      </c>
      <c r="E6" s="202"/>
      <c r="F6" s="202"/>
      <c r="G6" s="202"/>
      <c r="H6" s="202"/>
      <c r="I6" s="202"/>
      <c r="J6" s="202"/>
      <c r="K6" s="202"/>
    </row>
    <row r="7" spans="1:14" ht="13.5" customHeight="1" x14ac:dyDescent="0.35">
      <c r="A7" s="337"/>
      <c r="B7" s="337"/>
      <c r="C7" s="337"/>
      <c r="D7" s="202"/>
      <c r="E7" s="202"/>
      <c r="F7" s="202"/>
      <c r="G7" s="202"/>
      <c r="H7" s="202"/>
      <c r="I7" s="202"/>
      <c r="J7" s="202"/>
      <c r="K7" s="202"/>
    </row>
    <row r="8" spans="1:14" ht="13.5" customHeight="1" x14ac:dyDescent="0.3">
      <c r="A8" s="337"/>
      <c r="B8" s="337"/>
      <c r="C8" s="337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337"/>
      <c r="B9" s="337"/>
      <c r="C9" s="337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332" t="s">
        <v>22</v>
      </c>
      <c r="C10" s="333"/>
      <c r="D10" s="333"/>
      <c r="E10" s="333"/>
      <c r="F10" s="333"/>
      <c r="G10" s="333"/>
      <c r="H10" s="333"/>
      <c r="I10" s="333"/>
      <c r="J10" s="334"/>
      <c r="K10" s="2"/>
    </row>
    <row r="11" spans="1:14" ht="13.5" customHeight="1" x14ac:dyDescent="0.3">
      <c r="A11" s="14"/>
      <c r="B11" s="122"/>
      <c r="C11" s="69" t="s">
        <v>23</v>
      </c>
      <c r="D11" s="229" t="e">
        <f>IF(Project_Name="","",Project_Name)</f>
        <v>#NAME?</v>
      </c>
      <c r="E11" s="229"/>
      <c r="F11" s="229"/>
      <c r="G11" s="103"/>
      <c r="H11" s="103"/>
      <c r="I11" s="69" t="s">
        <v>24</v>
      </c>
      <c r="J11" s="71">
        <f ca="1">TODAY()</f>
        <v>45213</v>
      </c>
      <c r="K11" s="77"/>
    </row>
    <row r="12" spans="1:14" ht="13.5" customHeight="1" x14ac:dyDescent="0.3">
      <c r="A12" s="14"/>
      <c r="B12" s="123"/>
      <c r="C12" s="3" t="s">
        <v>25</v>
      </c>
      <c r="D12" s="218" t="e">
        <f>IF(Project_Town="","",Project_Town)</f>
        <v>#NAME?</v>
      </c>
      <c r="E12" s="218"/>
      <c r="F12" s="218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25" t="e">
        <f>IF(Project_Customer="","",Project_Customer)</f>
        <v>#NAME?</v>
      </c>
      <c r="E13" s="225"/>
      <c r="F13" s="225"/>
      <c r="G13" s="107"/>
      <c r="H13" s="107"/>
      <c r="I13" s="70" t="s">
        <v>26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332" t="s">
        <v>3</v>
      </c>
      <c r="C15" s="333"/>
      <c r="D15" s="333"/>
      <c r="E15" s="333"/>
      <c r="F15" s="333"/>
      <c r="G15" s="333"/>
      <c r="H15" s="333"/>
      <c r="I15" s="333"/>
      <c r="J15" s="334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53</v>
      </c>
      <c r="F17" s="87" t="s">
        <v>14</v>
      </c>
      <c r="G17" s="343" t="s">
        <v>55</v>
      </c>
      <c r="H17" s="343"/>
      <c r="I17" s="344"/>
      <c r="J17" s="344"/>
      <c r="K17" s="136"/>
    </row>
    <row r="18" spans="1:11" ht="15" customHeight="1" x14ac:dyDescent="0.3">
      <c r="A18" s="82"/>
      <c r="B18" s="88" t="s">
        <v>46</v>
      </c>
      <c r="C18" s="89" t="s">
        <v>47</v>
      </c>
      <c r="D18" s="89" t="s">
        <v>48</v>
      </c>
      <c r="E18" s="90" t="s">
        <v>54</v>
      </c>
      <c r="F18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18" s="342"/>
      <c r="H18" s="342"/>
      <c r="I18" s="342"/>
      <c r="J18" s="342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19" s="342"/>
      <c r="H19" s="342"/>
      <c r="I19" s="342"/>
      <c r="J19" s="342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0" s="342"/>
      <c r="H20" s="342"/>
      <c r="I20" s="342"/>
      <c r="J20" s="342"/>
      <c r="K20" s="81"/>
    </row>
    <row r="21" spans="1:11" ht="15" customHeight="1" x14ac:dyDescent="0.3">
      <c r="A21" s="2"/>
      <c r="B21" s="92"/>
      <c r="C21" s="93"/>
      <c r="D21" s="93"/>
      <c r="E21" s="90"/>
      <c r="F21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1" s="342"/>
      <c r="H21" s="342"/>
      <c r="I21" s="342"/>
      <c r="J21" s="342"/>
      <c r="K21" s="81"/>
    </row>
    <row r="22" spans="1:11" ht="15" customHeight="1" x14ac:dyDescent="0.3">
      <c r="A22" s="2"/>
      <c r="B22" s="92"/>
      <c r="C22" s="93"/>
      <c r="D22" s="93"/>
      <c r="E22" s="90"/>
      <c r="F22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2" s="342"/>
      <c r="H22" s="342"/>
      <c r="I22" s="342"/>
      <c r="J22" s="342"/>
      <c r="K22" s="81"/>
    </row>
    <row r="23" spans="1:11" ht="15" customHeight="1" x14ac:dyDescent="0.3">
      <c r="A23" s="2"/>
      <c r="B23" s="92"/>
      <c r="C23" s="93"/>
      <c r="D23" s="93"/>
      <c r="E23" s="90"/>
      <c r="F23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3" s="342"/>
      <c r="H23" s="342"/>
      <c r="I23" s="342"/>
      <c r="J23" s="342"/>
      <c r="K23" s="81"/>
    </row>
    <row r="24" spans="1:11" ht="15" customHeight="1" x14ac:dyDescent="0.3">
      <c r="A24" s="2"/>
      <c r="B24" s="92"/>
      <c r="C24" s="93"/>
      <c r="D24" s="93"/>
      <c r="E24" s="90"/>
      <c r="F24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4" s="342"/>
      <c r="H24" s="342"/>
      <c r="I24" s="342"/>
      <c r="J24" s="342"/>
      <c r="K24" s="81"/>
    </row>
    <row r="25" spans="1:11" ht="15" customHeight="1" x14ac:dyDescent="0.3">
      <c r="A25" s="2"/>
      <c r="B25" s="92"/>
      <c r="C25" s="93"/>
      <c r="D25" s="93"/>
      <c r="E25" s="90"/>
      <c r="F25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5" s="342"/>
      <c r="H25" s="342"/>
      <c r="I25" s="342"/>
      <c r="J25" s="342"/>
      <c r="K25" s="81"/>
    </row>
    <row r="26" spans="1:11" ht="15" customHeight="1" x14ac:dyDescent="0.3">
      <c r="A26" s="2"/>
      <c r="B26" s="92"/>
      <c r="C26" s="93"/>
      <c r="D26" s="93"/>
      <c r="E26" s="90"/>
      <c r="F26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6" s="342"/>
      <c r="H26" s="342"/>
      <c r="I26" s="342"/>
      <c r="J26" s="342"/>
      <c r="K26" s="81"/>
    </row>
    <row r="27" spans="1:11" ht="15" customHeight="1" x14ac:dyDescent="0.3">
      <c r="A27" s="2"/>
      <c r="B27" s="92"/>
      <c r="C27" s="93"/>
      <c r="D27" s="93"/>
      <c r="E27" s="90"/>
      <c r="F27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7" s="342"/>
      <c r="H27" s="342"/>
      <c r="I27" s="342"/>
      <c r="J27" s="342"/>
      <c r="K27" s="81"/>
    </row>
    <row r="28" spans="1:11" ht="15" customHeight="1" x14ac:dyDescent="0.3">
      <c r="A28" s="2"/>
      <c r="B28" s="92"/>
      <c r="C28" s="93"/>
      <c r="D28" s="93"/>
      <c r="E28" s="90"/>
      <c r="F28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8" s="342"/>
      <c r="H28" s="342"/>
      <c r="I28" s="342"/>
      <c r="J28" s="342"/>
      <c r="K28" s="81"/>
    </row>
    <row r="29" spans="1:11" ht="15" customHeight="1" x14ac:dyDescent="0.3">
      <c r="A29" s="2"/>
      <c r="B29" s="92"/>
      <c r="C29" s="93"/>
      <c r="D29" s="93"/>
      <c r="E29" s="90"/>
      <c r="F29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29" s="342"/>
      <c r="H29" s="342"/>
      <c r="I29" s="342"/>
      <c r="J29" s="342"/>
      <c r="K29" s="81"/>
    </row>
    <row r="30" spans="1:11" ht="15" customHeight="1" x14ac:dyDescent="0.3">
      <c r="A30" s="2"/>
      <c r="B30" s="92"/>
      <c r="C30" s="93"/>
      <c r="D30" s="93"/>
      <c r="E30" s="90"/>
      <c r="F30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0" s="342"/>
      <c r="H30" s="342"/>
      <c r="I30" s="342"/>
      <c r="J30" s="342"/>
      <c r="K30" s="81"/>
    </row>
    <row r="31" spans="1:11" ht="15" customHeight="1" x14ac:dyDescent="0.3">
      <c r="A31" s="2"/>
      <c r="B31" s="92"/>
      <c r="C31" s="93"/>
      <c r="D31" s="93"/>
      <c r="E31" s="90"/>
      <c r="F31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1" s="342"/>
      <c r="H31" s="342"/>
      <c r="I31" s="342"/>
      <c r="J31" s="342"/>
      <c r="K31" s="81"/>
    </row>
    <row r="32" spans="1:11" ht="15" customHeight="1" x14ac:dyDescent="0.3">
      <c r="A32" s="2"/>
      <c r="B32" s="92"/>
      <c r="C32" s="93"/>
      <c r="D32" s="93"/>
      <c r="E32" s="90"/>
      <c r="F32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2" s="342"/>
      <c r="H32" s="342"/>
      <c r="I32" s="342"/>
      <c r="J32" s="342"/>
      <c r="K32" s="81"/>
    </row>
    <row r="33" spans="1:11" ht="15" customHeight="1" x14ac:dyDescent="0.3">
      <c r="A33" s="2"/>
      <c r="B33" s="92"/>
      <c r="C33" s="93"/>
      <c r="D33" s="93"/>
      <c r="E33" s="90"/>
      <c r="F33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3" s="342"/>
      <c r="H33" s="342"/>
      <c r="I33" s="342"/>
      <c r="J33" s="342"/>
      <c r="K33" s="81"/>
    </row>
    <row r="34" spans="1:11" ht="15" customHeight="1" x14ac:dyDescent="0.3">
      <c r="A34" s="2"/>
      <c r="B34" s="92"/>
      <c r="C34" s="93"/>
      <c r="D34" s="93"/>
      <c r="E34" s="90"/>
      <c r="F34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4" s="342"/>
      <c r="H34" s="342"/>
      <c r="I34" s="342"/>
      <c r="J34" s="342"/>
      <c r="K34" s="81"/>
    </row>
    <row r="35" spans="1:11" ht="15" customHeight="1" x14ac:dyDescent="0.3">
      <c r="A35" s="2"/>
      <c r="B35" s="92"/>
      <c r="C35" s="93"/>
      <c r="D35" s="93"/>
      <c r="E35" s="90"/>
      <c r="F35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5" s="342"/>
      <c r="H35" s="342"/>
      <c r="I35" s="342"/>
      <c r="J35" s="342"/>
      <c r="K35" s="81"/>
    </row>
    <row r="36" spans="1:11" ht="15" customHeight="1" x14ac:dyDescent="0.3">
      <c r="A36" s="2"/>
      <c r="B36" s="92"/>
      <c r="C36" s="93"/>
      <c r="D36" s="93"/>
      <c r="E36" s="90"/>
      <c r="F36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6" s="342"/>
      <c r="H36" s="342"/>
      <c r="I36" s="342"/>
      <c r="J36" s="342"/>
      <c r="K36" s="81"/>
    </row>
    <row r="37" spans="1:11" ht="15" customHeight="1" x14ac:dyDescent="0.3">
      <c r="A37" s="2"/>
      <c r="B37" s="92"/>
      <c r="C37" s="93"/>
      <c r="D37" s="93"/>
      <c r="E37" s="90"/>
      <c r="F37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7" s="342"/>
      <c r="H37" s="342"/>
      <c r="I37" s="342"/>
      <c r="J37" s="342"/>
      <c r="K37" s="81"/>
    </row>
    <row r="38" spans="1:11" ht="15" customHeight="1" x14ac:dyDescent="0.3">
      <c r="A38" s="2"/>
      <c r="B38" s="92"/>
      <c r="C38" s="93"/>
      <c r="D38" s="93"/>
      <c r="E38" s="90"/>
      <c r="F38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8" s="342"/>
      <c r="H38" s="342"/>
      <c r="I38" s="342"/>
      <c r="J38" s="342"/>
      <c r="K38" s="81"/>
    </row>
    <row r="39" spans="1:11" ht="15" customHeight="1" x14ac:dyDescent="0.3">
      <c r="A39" s="2"/>
      <c r="B39" s="92"/>
      <c r="C39" s="93"/>
      <c r="D39" s="93"/>
      <c r="E39" s="90"/>
      <c r="F39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39" s="342"/>
      <c r="H39" s="342"/>
      <c r="I39" s="342"/>
      <c r="J39" s="342"/>
      <c r="K39" s="81"/>
    </row>
    <row r="40" spans="1:11" ht="15" customHeight="1" x14ac:dyDescent="0.3">
      <c r="A40" s="2"/>
      <c r="B40" s="92"/>
      <c r="C40" s="93"/>
      <c r="D40" s="93"/>
      <c r="E40" s="90"/>
      <c r="F40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0" s="342"/>
      <c r="H40" s="342"/>
      <c r="I40" s="342"/>
      <c r="J40" s="342"/>
      <c r="K40" s="81"/>
    </row>
    <row r="41" spans="1:11" ht="15" customHeight="1" x14ac:dyDescent="0.3">
      <c r="A41" s="2"/>
      <c r="B41" s="92"/>
      <c r="C41" s="93"/>
      <c r="D41" s="93"/>
      <c r="E41" s="90"/>
      <c r="F41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1" s="342"/>
      <c r="H41" s="342"/>
      <c r="I41" s="342"/>
      <c r="J41" s="342"/>
      <c r="K41" s="81"/>
    </row>
    <row r="42" spans="1:11" ht="15" customHeight="1" x14ac:dyDescent="0.3">
      <c r="A42" s="2"/>
      <c r="B42" s="92"/>
      <c r="C42" s="93"/>
      <c r="D42" s="93"/>
      <c r="E42" s="90"/>
      <c r="F42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2" s="342"/>
      <c r="H42" s="342"/>
      <c r="I42" s="342"/>
      <c r="J42" s="342"/>
      <c r="K42" s="81"/>
    </row>
    <row r="43" spans="1:11" ht="15" customHeight="1" x14ac:dyDescent="0.3">
      <c r="A43" s="2"/>
      <c r="B43" s="92"/>
      <c r="C43" s="93"/>
      <c r="D43" s="93"/>
      <c r="E43" s="90"/>
      <c r="F43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3" s="342"/>
      <c r="H43" s="342"/>
      <c r="I43" s="342"/>
      <c r="J43" s="342"/>
      <c r="K43" s="81"/>
    </row>
    <row r="44" spans="1:11" ht="15" customHeight="1" x14ac:dyDescent="0.3">
      <c r="A44" s="2"/>
      <c r="B44" s="92"/>
      <c r="C44" s="93"/>
      <c r="D44" s="93"/>
      <c r="E44" s="90"/>
      <c r="F44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4" s="342"/>
      <c r="H44" s="342"/>
      <c r="I44" s="342"/>
      <c r="J44" s="342"/>
      <c r="K44" s="81"/>
    </row>
    <row r="45" spans="1:11" ht="15" customHeight="1" x14ac:dyDescent="0.3">
      <c r="A45" s="2"/>
      <c r="B45" s="92"/>
      <c r="C45" s="93"/>
      <c r="D45" s="93"/>
      <c r="E45" s="90"/>
      <c r="F45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5" s="342"/>
      <c r="H45" s="342"/>
      <c r="I45" s="342"/>
      <c r="J45" s="342"/>
      <c r="K45" s="81"/>
    </row>
    <row r="46" spans="1:11" ht="15" customHeight="1" x14ac:dyDescent="0.3">
      <c r="A46" s="2"/>
      <c r="B46" s="92"/>
      <c r="C46" s="93"/>
      <c r="D46" s="93"/>
      <c r="E46" s="90"/>
      <c r="F46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6" s="342"/>
      <c r="H46" s="342"/>
      <c r="I46" s="342"/>
      <c r="J46" s="342"/>
      <c r="K46" s="81"/>
    </row>
    <row r="47" spans="1:11" ht="15" customHeight="1" x14ac:dyDescent="0.3">
      <c r="A47" s="2"/>
      <c r="B47" s="92"/>
      <c r="C47" s="93"/>
      <c r="D47" s="93"/>
      <c r="E47" s="90"/>
      <c r="F47" s="91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7" s="342"/>
      <c r="H47" s="342"/>
      <c r="I47" s="342"/>
      <c r="J47" s="342"/>
      <c r="K47" s="81"/>
    </row>
    <row r="48" spans="1:11" ht="15" customHeight="1" x14ac:dyDescent="0.3">
      <c r="A48" s="2"/>
      <c r="B48" s="94"/>
      <c r="C48" s="95"/>
      <c r="D48" s="95"/>
      <c r="E48" s="96"/>
      <c r="F48" s="137" t="str">
        <f>IFERROR(IF(ArrayResult5[[#This Row],[ModuleRaw]]="","",IF(ArrayResult5[[#This Row],[ModuleRaw]]&gt;Unit_Modulus_Max,"&gt;"&amp;Unit_Modulus_Max,IF(ArrayResult5[[#This Row],[ModuleRaw]]&lt;Unit_Modulus_Min,"&lt;"&amp;Unit_Modulus_Min,ArrayResult5[[#This Row],[ModuleRaw]]))),"")</f>
        <v/>
      </c>
      <c r="G48" s="342"/>
      <c r="H48" s="342"/>
      <c r="I48" s="342"/>
      <c r="J48" s="342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tabSelected="1" showWhiteSpace="0" view="pageLayout" zoomScale="70" zoomScaleNormal="70" zoomScalePageLayoutView="70" workbookViewId="0">
      <selection activeCell="A6" sqref="A6:C6"/>
    </sheetView>
  </sheetViews>
  <sheetFormatPr baseColWidth="10" defaultColWidth="11.453125" defaultRowHeight="14.5" x14ac:dyDescent="0.35"/>
  <cols>
    <col min="1" max="1" width="3.8164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8164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341" t="s">
        <v>123</v>
      </c>
      <c r="E2" s="341"/>
      <c r="F2" s="341"/>
      <c r="G2" s="341"/>
      <c r="H2" s="341"/>
      <c r="I2" s="341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38" t="s">
        <v>9</v>
      </c>
      <c r="E5" s="238"/>
      <c r="F5" s="238"/>
      <c r="G5" s="238"/>
      <c r="H5" s="238"/>
      <c r="I5" s="238"/>
      <c r="J5" s="238"/>
    </row>
    <row r="6" spans="1:16" ht="15" customHeight="1" x14ac:dyDescent="0.35">
      <c r="A6" s="337"/>
      <c r="B6" s="337"/>
      <c r="C6" s="337"/>
      <c r="D6" s="202" t="s">
        <v>114</v>
      </c>
      <c r="E6" s="202"/>
      <c r="F6" s="202"/>
      <c r="G6" s="202"/>
      <c r="H6" s="202"/>
      <c r="I6" s="202"/>
      <c r="J6" s="202"/>
    </row>
    <row r="7" spans="1:16" ht="13.5" customHeight="1" x14ac:dyDescent="0.35">
      <c r="A7" s="337"/>
      <c r="B7" s="337"/>
      <c r="C7" s="337"/>
      <c r="D7" s="202"/>
      <c r="E7" s="202"/>
      <c r="F7" s="202"/>
      <c r="G7" s="202"/>
      <c r="H7" s="202"/>
      <c r="I7" s="202"/>
      <c r="J7" s="202"/>
    </row>
    <row r="8" spans="1:16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337"/>
      <c r="B9" s="337"/>
      <c r="C9" s="337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332" t="s">
        <v>22</v>
      </c>
      <c r="C10" s="333"/>
      <c r="D10" s="333"/>
      <c r="E10" s="333"/>
      <c r="F10" s="333"/>
      <c r="G10" s="333"/>
      <c r="H10" s="333"/>
      <c r="I10" s="334"/>
      <c r="J10" s="2"/>
    </row>
    <row r="11" spans="1:16" ht="13.5" customHeight="1" x14ac:dyDescent="0.35">
      <c r="A11" s="14"/>
      <c r="B11" s="126"/>
      <c r="C11" s="21" t="s">
        <v>23</v>
      </c>
      <c r="D11" s="127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45213</v>
      </c>
      <c r="J11" s="19"/>
    </row>
    <row r="12" spans="1:16" ht="13.5" customHeight="1" x14ac:dyDescent="0.35">
      <c r="A12" s="14"/>
      <c r="B12" s="128"/>
      <c r="C12" s="6" t="s">
        <v>25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26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332" t="s">
        <v>39</v>
      </c>
      <c r="C15" s="333"/>
      <c r="D15" s="333"/>
      <c r="E15" s="333"/>
      <c r="F15" s="333"/>
      <c r="G15" s="333"/>
      <c r="H15" s="333"/>
      <c r="I15" s="334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12</vt:i4>
      </vt:variant>
    </vt:vector>
  </HeadingPairs>
  <TitlesOfParts>
    <vt:vector size="20" baseType="lpstr">
      <vt:lpstr>RawData</vt:lpstr>
      <vt:lpstr>PageGardeAModel</vt:lpstr>
      <vt:lpstr>PageGardeBModel</vt:lpstr>
      <vt:lpstr>PageGardeCModel</vt:lpstr>
      <vt:lpstr>ResultatAModel</vt:lpstr>
      <vt:lpstr>ResultatBModel</vt:lpstr>
      <vt:lpstr>ResultatCModel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ResultatAModel!Page</vt:lpstr>
      <vt:lpstr>ResultatBModel!Page</vt:lpstr>
      <vt:lpstr>ResultatCModel!Page</vt:lpstr>
      <vt:lpstr>ImplantationModel!Zone_d_impression</vt:lpstr>
      <vt:lpstr>PageGardeAModel!Zone_d_impression</vt:lpstr>
      <vt:lpstr>PageGardeBModel!Zone_d_impression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2023-10-14T08:06:54Z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