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drawings/drawing7.xml" ContentType="application/vnd.openxmlformats-officedocument.drawing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8.xml" ContentType="application/vnd.openxmlformats-officedocument.drawing+xml"/>
  <Override PartName="/xl/tables/table5.xml" ContentType="application/vnd.openxmlformats-officedocument.spreadsheetml.table+xml"/>
  <Override PartName="/xl/drawings/drawing9.xml" ContentType="application/vnd.openxmlformats-officedocument.drawing+xml"/>
  <Override PartName="/xl/tables/table6.xml" ContentType="application/vnd.openxmlformats-officedocument.spreadsheetml.table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https://d.docs.live.net/b21a0883c8b69009/Documents/Git/rapportxls/Template Mapview 2/"/>
    </mc:Choice>
  </mc:AlternateContent>
  <xr:revisionPtr revIDLastSave="50" documentId="13_ncr:1_{455CFE87-D67D-493F-800B-0562AB01F7F2}" xr6:coauthVersionLast="47" xr6:coauthVersionMax="47" xr10:uidLastSave="{BE1197DC-4B64-464F-B471-3A3E53D41D76}"/>
  <bookViews>
    <workbookView xWindow="3650" yWindow="550" windowWidth="26320" windowHeight="19760" firstSheet="2" activeTab="8" xr2:uid="{00000000-000D-0000-FFFF-FFFF00000000}"/>
  </bookViews>
  <sheets>
    <sheet name="RawData" sheetId="1" state="hidden" r:id="rId1"/>
    <sheet name="PageGardeAModel" sheetId="17" r:id="rId2"/>
    <sheet name="PageGardeBModel" sheetId="22" r:id="rId3"/>
    <sheet name="PageGardeCModel" sheetId="23" r:id="rId4"/>
    <sheet name="PageGardeEModel" sheetId="25" r:id="rId5"/>
    <sheet name="ResultatAModel" sheetId="11" r:id="rId6"/>
    <sheet name="ResultatBModel" sheetId="18" r:id="rId7"/>
    <sheet name="ResultatCModel" sheetId="20" r:id="rId8"/>
    <sheet name="ResultatDModel" sheetId="21" r:id="rId9"/>
    <sheet name="Zi_ResultModel" sheetId="19" r:id="rId10"/>
    <sheet name="ImplantationModel" sheetId="15" r:id="rId11"/>
  </sheets>
  <externalReferences>
    <externalReference r:id="rId12"/>
  </externalReferences>
  <definedNames>
    <definedName name="Logo">INDIRECT(VLOOKUP([1]Rapport!$H$2,[1]cache!$A$1:$B$18,2,0))</definedName>
    <definedName name="MapsImage" localSheetId="10">ImplantationModel!$B$17:$I$49</definedName>
    <definedName name="Page" localSheetId="10">ImplantationModel!$J$51</definedName>
    <definedName name="Page" localSheetId="1">PageGardeAModel!$O$49</definedName>
    <definedName name="Page" localSheetId="2">PageGardeBModel!$H$51</definedName>
    <definedName name="Page" localSheetId="3">PageGardeCModel!$J$37</definedName>
    <definedName name="Page" localSheetId="5">ResultatAModel!$K$50</definedName>
    <definedName name="Page" localSheetId="6">ResultatBModel!$K$50</definedName>
    <definedName name="Page" localSheetId="7">ResultatCModel!$K$51</definedName>
    <definedName name="Page" localSheetId="8">ResultatDModel!$K$56</definedName>
    <definedName name="Page" localSheetId="9">Zi_ResultModel!$K$50</definedName>
    <definedName name="_xlnm.Print_Area" localSheetId="10">ImplantationModel!$A$1:$J$51</definedName>
    <definedName name="_xlnm.Print_Area" localSheetId="1">PageGardeAModel!$A$1:$Q$50</definedName>
    <definedName name="_xlnm.Print_Area" localSheetId="2">PageGardeBModel!$A$1:$J$53</definedName>
    <definedName name="_xlnm.Print_Area" localSheetId="4">PageGardeEModel!$A$1:$Q$48</definedName>
    <definedName name="_xlnm.Print_Area" localSheetId="5">ResultatAModel!$A$1:$K$50</definedName>
    <definedName name="_xlnm.Print_Area" localSheetId="6">ResultatBModel!$A$1:$K$50</definedName>
    <definedName name="_xlnm.Print_Area" localSheetId="7">ResultatCModel!$A$1:$K$51</definedName>
    <definedName name="_xlnm.Print_Area" localSheetId="8">ResultatDModel!$A$1:$M$56</definedName>
    <definedName name="_xlnm.Print_Area" localSheetId="9">Zi_ResultModel!$A$1:$K$50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25" l="1" a="1"/>
  <c r="B21" i="25" s="1"/>
  <c r="B25" i="25" l="1"/>
  <c r="F16" i="25" a="1"/>
  <c r="F16" i="25" s="1"/>
  <c r="L8" i="25"/>
  <c r="L7" i="25"/>
  <c r="L6" i="25"/>
  <c r="G4" i="25"/>
  <c r="G3" i="25"/>
  <c r="H32" i="23"/>
  <c r="B32" i="23"/>
  <c r="F32" i="23"/>
  <c r="I27" i="23"/>
  <c r="H27" i="23"/>
  <c r="I26" i="23"/>
  <c r="H26" i="23"/>
  <c r="I25" i="23"/>
  <c r="H25" i="23"/>
  <c r="D26" i="23"/>
  <c r="D25" i="23"/>
  <c r="H19" i="23"/>
  <c r="H20" i="23"/>
  <c r="D21" i="23"/>
  <c r="D20" i="23"/>
  <c r="D19" i="23"/>
  <c r="H15" i="23"/>
  <c r="H14" i="23"/>
  <c r="H13" i="23"/>
  <c r="D11" i="22"/>
  <c r="D12" i="22"/>
  <c r="D15" i="23"/>
  <c r="D14" i="23"/>
  <c r="D13" i="23"/>
  <c r="M3" i="22"/>
  <c r="L3" i="22" a="1"/>
  <c r="L3" i="22" s="1"/>
  <c r="L2" i="22" a="1"/>
  <c r="L2" i="22" s="1"/>
  <c r="F47" i="22"/>
  <c r="B46" i="22"/>
  <c r="B45" i="17"/>
  <c r="H41" i="22" a="1"/>
  <c r="H41" i="22" s="1"/>
  <c r="H40" i="22"/>
  <c r="H39" i="22"/>
  <c r="D40" i="22"/>
  <c r="D41" i="22"/>
  <c r="D39" i="22"/>
  <c r="H15" i="22"/>
  <c r="H14" i="22"/>
  <c r="H13" i="22"/>
  <c r="H12" i="22"/>
  <c r="M24" i="17"/>
  <c r="H11" i="22"/>
  <c r="H10" i="22"/>
  <c r="D14" i="22"/>
  <c r="D13" i="22"/>
  <c r="D10" i="22"/>
  <c r="H4" i="22"/>
  <c r="J15" i="25"/>
  <c r="H42" i="22" l="1"/>
  <c r="H3" i="22"/>
  <c r="H27" i="21" a="1"/>
  <c r="H27" i="21" s="1"/>
  <c r="H28" i="21" a="1"/>
  <c r="H28" i="21" s="1"/>
  <c r="H29" i="21" a="1"/>
  <c r="H29" i="21" s="1"/>
  <c r="H30" i="21" a="1"/>
  <c r="H30" i="21" s="1"/>
  <c r="H31" i="21" a="1"/>
  <c r="H31" i="21" s="1"/>
  <c r="H32" i="21" a="1"/>
  <c r="H32" i="21" s="1"/>
  <c r="H33" i="21" a="1"/>
  <c r="H33" i="21" s="1"/>
  <c r="H34" i="21" a="1"/>
  <c r="H34" i="21" s="1"/>
  <c r="H35" i="21" a="1"/>
  <c r="H35" i="21" s="1"/>
  <c r="H36" i="21" a="1"/>
  <c r="H36" i="21" s="1"/>
  <c r="H37" i="21" a="1"/>
  <c r="H37" i="21" s="1"/>
  <c r="H38" i="21" a="1"/>
  <c r="H38" i="21" s="1"/>
  <c r="H39" i="21" a="1"/>
  <c r="H39" i="21" s="1"/>
  <c r="H40" i="21" a="1"/>
  <c r="H40" i="21" s="1"/>
  <c r="H41" i="21" a="1"/>
  <c r="H41" i="21" s="1"/>
  <c r="H42" i="21" a="1"/>
  <c r="H42" i="21" s="1"/>
  <c r="H43" i="21" a="1"/>
  <c r="H43" i="21" s="1"/>
  <c r="H44" i="21" a="1"/>
  <c r="H44" i="21" s="1"/>
  <c r="H45" i="21" a="1"/>
  <c r="H45" i="21" s="1"/>
  <c r="H46" i="21" a="1"/>
  <c r="H46" i="21" s="1"/>
  <c r="H26" i="21" a="1"/>
  <c r="H26" i="21" s="1"/>
  <c r="F12" i="21"/>
  <c r="J52" i="21"/>
  <c r="J51" i="21"/>
  <c r="C51" i="21"/>
  <c r="C54" i="21"/>
  <c r="J12" i="21"/>
  <c r="J18" i="21"/>
  <c r="F19" i="21"/>
  <c r="K20" i="21" a="1"/>
  <c r="K20" i="21" s="1"/>
  <c r="K19" i="21"/>
  <c r="J13" i="21"/>
  <c r="J11" i="21"/>
  <c r="F13" i="21"/>
  <c r="J6" i="21"/>
  <c r="J3" i="21"/>
  <c r="H6" i="21"/>
  <c r="F11" i="21"/>
  <c r="I6" i="21"/>
  <c r="A51" i="15"/>
  <c r="M20" i="17" a="1"/>
  <c r="M20" i="17" s="1"/>
  <c r="A51" i="20"/>
  <c r="A50" i="19"/>
  <c r="A50" i="18"/>
  <c r="A50" i="11"/>
  <c r="J12" i="19"/>
  <c r="G27" i="19" a="1"/>
  <c r="G27" i="19" s="1"/>
  <c r="G28" i="19" a="1"/>
  <c r="G28" i="19" s="1"/>
  <c r="G36" i="11" a="1"/>
  <c r="G36" i="11" s="1"/>
  <c r="K19" i="20" a="1"/>
  <c r="K19" i="20" s="1"/>
  <c r="F18" i="20" a="1"/>
  <c r="F18" i="20" s="1"/>
  <c r="F19" i="20" a="1"/>
  <c r="F19" i="20" s="1"/>
  <c r="F20" i="20" a="1"/>
  <c r="F20" i="20" s="1"/>
  <c r="F21" i="20" a="1"/>
  <c r="F21" i="20" s="1"/>
  <c r="F22" i="20" a="1"/>
  <c r="F22" i="20" s="1"/>
  <c r="F23" i="20" a="1"/>
  <c r="F23" i="20" s="1"/>
  <c r="F24" i="20" a="1"/>
  <c r="F24" i="20" s="1"/>
  <c r="F25" i="20" a="1"/>
  <c r="F25" i="20" s="1"/>
  <c r="F26" i="20" a="1"/>
  <c r="F26" i="20" s="1"/>
  <c r="F27" i="20" a="1"/>
  <c r="F27" i="20" s="1"/>
  <c r="F28" i="20" a="1"/>
  <c r="F28" i="20" s="1"/>
  <c r="F29" i="20" a="1"/>
  <c r="F29" i="20" s="1"/>
  <c r="F30" i="20" a="1"/>
  <c r="F30" i="20" s="1"/>
  <c r="F31" i="20" a="1"/>
  <c r="F31" i="20" s="1"/>
  <c r="F32" i="20" a="1"/>
  <c r="F32" i="20" s="1"/>
  <c r="F33" i="20" a="1"/>
  <c r="F33" i="20" s="1"/>
  <c r="F34" i="20" a="1"/>
  <c r="F34" i="20" s="1"/>
  <c r="F35" i="20" a="1"/>
  <c r="F35" i="20" s="1"/>
  <c r="F36" i="20" a="1"/>
  <c r="F36" i="20" s="1"/>
  <c r="F37" i="20" a="1"/>
  <c r="F37" i="20" s="1"/>
  <c r="F38" i="20" a="1"/>
  <c r="F38" i="20" s="1"/>
  <c r="F39" i="20" a="1"/>
  <c r="F39" i="20" s="1"/>
  <c r="F40" i="20" a="1"/>
  <c r="F40" i="20" s="1"/>
  <c r="F41" i="20" a="1"/>
  <c r="F41" i="20" s="1"/>
  <c r="F42" i="20" a="1"/>
  <c r="F42" i="20" s="1"/>
  <c r="F43" i="20" a="1"/>
  <c r="F43" i="20" s="1"/>
  <c r="F44" i="20" a="1"/>
  <c r="F44" i="20" s="1"/>
  <c r="F45" i="20" a="1"/>
  <c r="F45" i="20" s="1"/>
  <c r="F46" i="20" a="1"/>
  <c r="F46" i="20" s="1"/>
  <c r="F47" i="20" a="1"/>
  <c r="F47" i="20" s="1"/>
  <c r="F48" i="20" a="1"/>
  <c r="F48" i="20" s="1"/>
  <c r="K18" i="20" a="1"/>
  <c r="K18" i="20" s="1"/>
  <c r="J13" i="20"/>
  <c r="D13" i="20"/>
  <c r="J12" i="20"/>
  <c r="D12" i="20"/>
  <c r="J11" i="20"/>
  <c r="D11" i="20"/>
  <c r="J13" i="19" a="1"/>
  <c r="J13" i="19" s="1"/>
  <c r="J11" i="19" a="1"/>
  <c r="J11" i="19" s="1"/>
  <c r="G48" i="19" a="1"/>
  <c r="G48" i="19" s="1"/>
  <c r="G47" i="19" a="1"/>
  <c r="G47" i="19" s="1"/>
  <c r="G46" i="19" a="1"/>
  <c r="G46" i="19" s="1"/>
  <c r="G45" i="19" a="1"/>
  <c r="G45" i="19" s="1"/>
  <c r="G44" i="19" a="1"/>
  <c r="G44" i="19" s="1"/>
  <c r="G43" i="19" a="1"/>
  <c r="G43" i="19" s="1"/>
  <c r="G42" i="19" a="1"/>
  <c r="G42" i="19" s="1"/>
  <c r="G41" i="19" a="1"/>
  <c r="G41" i="19" s="1"/>
  <c r="G40" i="19" a="1"/>
  <c r="G40" i="19" s="1"/>
  <c r="G39" i="19" a="1"/>
  <c r="G39" i="19" s="1"/>
  <c r="G38" i="19" a="1"/>
  <c r="G38" i="19" s="1"/>
  <c r="G37" i="19" a="1"/>
  <c r="G37" i="19" s="1"/>
  <c r="G36" i="19" a="1"/>
  <c r="G36" i="19" s="1"/>
  <c r="G35" i="19" a="1"/>
  <c r="G35" i="19" s="1"/>
  <c r="G34" i="19" a="1"/>
  <c r="G34" i="19" s="1"/>
  <c r="G33" i="19" a="1"/>
  <c r="G33" i="19" s="1"/>
  <c r="G32" i="19" a="1"/>
  <c r="G32" i="19" s="1"/>
  <c r="G31" i="19" a="1"/>
  <c r="G31" i="19" s="1"/>
  <c r="G30" i="19" a="1"/>
  <c r="G30" i="19" s="1"/>
  <c r="G29" i="19" a="1"/>
  <c r="G29" i="19" s="1"/>
  <c r="G26" i="19" a="1"/>
  <c r="G26" i="19" s="1"/>
  <c r="G25" i="19" a="1"/>
  <c r="G25" i="19" s="1"/>
  <c r="G24" i="19" a="1"/>
  <c r="G24" i="19" s="1"/>
  <c r="G23" i="19" a="1"/>
  <c r="G23" i="19" s="1"/>
  <c r="G22" i="19" a="1"/>
  <c r="G22" i="19" s="1"/>
  <c r="G21" i="19" a="1"/>
  <c r="G21" i="19" s="1"/>
  <c r="G20" i="19" a="1"/>
  <c r="G20" i="19" s="1"/>
  <c r="G19" i="19" a="1"/>
  <c r="G19" i="19" s="1"/>
  <c r="G18" i="19" a="1"/>
  <c r="G18" i="19" s="1"/>
  <c r="D13" i="19"/>
  <c r="D12" i="19"/>
  <c r="D11" i="19"/>
  <c r="G48" i="18" a="1"/>
  <c r="G48" i="18" s="1"/>
  <c r="G47" i="18" a="1"/>
  <c r="G47" i="18" s="1"/>
  <c r="G46" i="18" a="1"/>
  <c r="G46" i="18" s="1"/>
  <c r="G45" i="18" a="1"/>
  <c r="G45" i="18" s="1"/>
  <c r="G44" i="18" a="1"/>
  <c r="G44" i="18" s="1"/>
  <c r="G43" i="18" a="1"/>
  <c r="G43" i="18" s="1"/>
  <c r="G42" i="18" a="1"/>
  <c r="G42" i="18" s="1"/>
  <c r="G41" i="18" a="1"/>
  <c r="G41" i="18" s="1"/>
  <c r="G40" i="18" a="1"/>
  <c r="G40" i="18" s="1"/>
  <c r="G39" i="18" a="1"/>
  <c r="G39" i="18" s="1"/>
  <c r="G38" i="18" a="1"/>
  <c r="G38" i="18" s="1"/>
  <c r="G37" i="18" a="1"/>
  <c r="G37" i="18" s="1"/>
  <c r="G36" i="18" a="1"/>
  <c r="G36" i="18" s="1"/>
  <c r="G35" i="18" a="1"/>
  <c r="G35" i="18" s="1"/>
  <c r="G34" i="18" a="1"/>
  <c r="G34" i="18" s="1"/>
  <c r="G33" i="18" a="1"/>
  <c r="G33" i="18" s="1"/>
  <c r="G32" i="18" a="1"/>
  <c r="G32" i="18" s="1"/>
  <c r="G31" i="18" a="1"/>
  <c r="G31" i="18" s="1"/>
  <c r="G30" i="18" a="1"/>
  <c r="G30" i="18" s="1"/>
  <c r="G29" i="18" a="1"/>
  <c r="G29" i="18" s="1"/>
  <c r="G28" i="18" a="1"/>
  <c r="G28" i="18" s="1"/>
  <c r="G27" i="18" a="1"/>
  <c r="G27" i="18" s="1"/>
  <c r="G26" i="18" a="1"/>
  <c r="G26" i="18" s="1"/>
  <c r="G25" i="18" a="1"/>
  <c r="G25" i="18" s="1"/>
  <c r="G24" i="18" a="1"/>
  <c r="G24" i="18" s="1"/>
  <c r="G23" i="18" a="1"/>
  <c r="G23" i="18" s="1"/>
  <c r="G22" i="18" a="1"/>
  <c r="G22" i="18" s="1"/>
  <c r="G21" i="18" a="1"/>
  <c r="G21" i="18" s="1"/>
  <c r="G20" i="18" a="1"/>
  <c r="G20" i="18" s="1"/>
  <c r="G19" i="18" a="1"/>
  <c r="G19" i="18" s="1"/>
  <c r="G18" i="18" a="1"/>
  <c r="G18" i="18" s="1"/>
  <c r="J13" i="18"/>
  <c r="D13" i="18"/>
  <c r="J12" i="18"/>
  <c r="D12" i="18"/>
  <c r="J11" i="18"/>
  <c r="D11" i="18"/>
  <c r="D13" i="15"/>
  <c r="D12" i="15"/>
  <c r="D11" i="15"/>
  <c r="I13" i="15"/>
  <c r="I12" i="15"/>
  <c r="I11" i="15"/>
  <c r="E30" i="17" a="1"/>
  <c r="E30" i="17" s="1"/>
  <c r="J13" i="11"/>
  <c r="J12" i="11"/>
  <c r="J11" i="11"/>
  <c r="D13" i="11"/>
  <c r="D12" i="11"/>
  <c r="D11" i="11"/>
  <c r="G18" i="11" a="1"/>
  <c r="G18" i="11" s="1"/>
  <c r="G19" i="11" a="1"/>
  <c r="G19" i="11" s="1"/>
  <c r="G20" i="11" a="1"/>
  <c r="G20" i="11" s="1"/>
  <c r="G21" i="11" a="1"/>
  <c r="G21" i="11" s="1"/>
  <c r="G22" i="11" a="1"/>
  <c r="G22" i="11" s="1"/>
  <c r="G23" i="11" a="1"/>
  <c r="G23" i="11" s="1"/>
  <c r="G24" i="11" a="1"/>
  <c r="G24" i="11" s="1"/>
  <c r="G25" i="11" a="1"/>
  <c r="G25" i="11" s="1"/>
  <c r="G26" i="11" a="1"/>
  <c r="G26" i="11" s="1"/>
  <c r="G27" i="11" a="1"/>
  <c r="G27" i="11" s="1"/>
  <c r="G28" i="11" a="1"/>
  <c r="G28" i="11" s="1"/>
  <c r="G29" i="11" a="1"/>
  <c r="G29" i="11" s="1"/>
  <c r="G30" i="11" a="1"/>
  <c r="G30" i="11" s="1"/>
  <c r="G31" i="11" a="1"/>
  <c r="G31" i="11" s="1"/>
  <c r="G32" i="11" a="1"/>
  <c r="G32" i="11" s="1"/>
  <c r="G33" i="11" a="1"/>
  <c r="G33" i="11" s="1"/>
  <c r="G34" i="11" a="1"/>
  <c r="G34" i="11" s="1"/>
  <c r="G35" i="11" a="1"/>
  <c r="G35" i="11" s="1"/>
  <c r="G37" i="11" a="1"/>
  <c r="G37" i="11" s="1"/>
  <c r="G38" i="11" a="1"/>
  <c r="G38" i="11" s="1"/>
  <c r="G39" i="11" a="1"/>
  <c r="G39" i="11" s="1"/>
  <c r="G40" i="11" a="1"/>
  <c r="G40" i="11" s="1"/>
  <c r="G41" i="11" a="1"/>
  <c r="G41" i="11" s="1"/>
  <c r="G42" i="11" a="1"/>
  <c r="G42" i="11" s="1"/>
  <c r="G43" i="11" a="1"/>
  <c r="G43" i="11" s="1"/>
  <c r="G44" i="11" a="1"/>
  <c r="G44" i="11" s="1"/>
  <c r="G45" i="11" a="1"/>
  <c r="G45" i="11" s="1"/>
  <c r="G46" i="11" a="1"/>
  <c r="G46" i="11" s="1"/>
  <c r="G47" i="11" a="1"/>
  <c r="G47" i="11" s="1"/>
  <c r="G48" i="11" a="1"/>
  <c r="G48" i="11" s="1"/>
  <c r="E33" i="17"/>
  <c r="M33" i="17"/>
  <c r="M36" i="17"/>
  <c r="M35" i="17"/>
  <c r="M34" i="17"/>
  <c r="E34" i="17"/>
  <c r="M29" i="17"/>
  <c r="E29" i="17"/>
  <c r="M26" i="17"/>
  <c r="M25" i="17"/>
  <c r="E26" i="17"/>
  <c r="E25" i="17"/>
  <c r="E24" i="17"/>
  <c r="G45" i="17"/>
  <c r="E20" i="17"/>
  <c r="E21" i="17"/>
  <c r="E16" i="17"/>
  <c r="E19" i="17"/>
  <c r="M16" i="17"/>
  <c r="M15" i="17"/>
  <c r="E15" i="17"/>
  <c r="E14" i="17"/>
  <c r="M14" i="1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<sst xmlns="http://schemas.openxmlformats.org/spreadsheetml/2006/main" count="287" uniqueCount="175">
  <si>
    <t>Client :</t>
  </si>
  <si>
    <t>Date des essais :</t>
  </si>
  <si>
    <t>Nombre d'essais :</t>
  </si>
  <si>
    <t>RÉSULTATS DES ESSAIS</t>
  </si>
  <si>
    <t>Longitude</t>
  </si>
  <si>
    <t>Latitude</t>
  </si>
  <si>
    <t>N° essai</t>
  </si>
  <si>
    <t>Plage de mesure :</t>
  </si>
  <si>
    <t>Précision GPS (m)</t>
  </si>
  <si>
    <t xml:space="preserve">Page </t>
  </si>
  <si>
    <t>Portance des plates-formes</t>
  </si>
  <si>
    <t>NF P 94-117-2</t>
  </si>
  <si>
    <t>Etat du support :</t>
  </si>
  <si>
    <t>Commentaires :</t>
  </si>
  <si>
    <t>Responsable des essais :</t>
  </si>
  <si>
    <t>Validation :</t>
  </si>
  <si>
    <t>Module Edyn 2 (MPa)</t>
  </si>
  <si>
    <t>Module sous chargement dynamique (Dynaplaque 2)</t>
  </si>
  <si>
    <t>Réseau de Laboratoires d'Essais et d'Analyses</t>
  </si>
  <si>
    <t>www.rincent.fr</t>
  </si>
  <si>
    <t>Procès-Verbal d'essais de portance des plateformes</t>
  </si>
  <si>
    <t>Norme NFP 94-117-2</t>
  </si>
  <si>
    <t>Rincent Laboratoires</t>
  </si>
  <si>
    <t>4b rue du Bois Briard - 91080 Courcouronnes</t>
  </si>
  <si>
    <t>Type :</t>
  </si>
  <si>
    <t>Couche :</t>
  </si>
  <si>
    <t>Matériau :</t>
  </si>
  <si>
    <t>INFORMATIONS GENERALES</t>
  </si>
  <si>
    <t>Nom chantier :</t>
  </si>
  <si>
    <t>Date du rapport :</t>
  </si>
  <si>
    <t>Localisation :</t>
  </si>
  <si>
    <t>N° de dossier :</t>
  </si>
  <si>
    <t>LOCALISATION</t>
  </si>
  <si>
    <t>Ouvrage :</t>
  </si>
  <si>
    <t>Voie :</t>
  </si>
  <si>
    <t>Partie ouvrage :</t>
  </si>
  <si>
    <t>Sens :</t>
  </si>
  <si>
    <t>PLATEFORME</t>
  </si>
  <si>
    <t>Conditions climatiques :</t>
  </si>
  <si>
    <t>MATERIEL</t>
  </si>
  <si>
    <t>Matériel utilisé :</t>
  </si>
  <si>
    <t>Date de calibration :</t>
  </si>
  <si>
    <t>SYNTHESE DES RESULTATS</t>
  </si>
  <si>
    <t>Commentaires</t>
  </si>
  <si>
    <t>IMPLANTATIONS DES ESSAIS</t>
  </si>
  <si>
    <t>Essais &gt; au seuil :</t>
  </si>
  <si>
    <t>MODEL_TYPE</t>
  </si>
  <si>
    <t>Excel model for Mapview report</t>
  </si>
  <si>
    <t>MODEL_VERSION</t>
  </si>
  <si>
    <t>MODEL_NEED_TIMEHISTORY</t>
  </si>
  <si>
    <t>Température :</t>
  </si>
  <si>
    <t>Pi_Number</t>
  </si>
  <si>
    <t>Pi_Longitude</t>
  </si>
  <si>
    <t>Pi_Latitude</t>
  </si>
  <si>
    <t>Seuil de réception Edyn2 (MPa) =</t>
  </si>
  <si>
    <t>Module Edyn2 moyen (MPa) =</t>
  </si>
  <si>
    <t>Edyn2 min (MPa) =</t>
  </si>
  <si>
    <t>Edyn2 max (MPa) =</t>
  </si>
  <si>
    <t>Pi_DOP</t>
  </si>
  <si>
    <t>ModuleRaw</t>
  </si>
  <si>
    <t>Pi_Modulus</t>
  </si>
  <si>
    <t>Zone</t>
  </si>
  <si>
    <t>Zi_Name</t>
  </si>
  <si>
    <t>Zi_Pi_Number</t>
  </si>
  <si>
    <t>Zi_Pi_Longitude</t>
  </si>
  <si>
    <t>Zi_Pi_Latitude</t>
  </si>
  <si>
    <t>Zi_Pi_DOP</t>
  </si>
  <si>
    <t>Zi_Pi_Modulus</t>
  </si>
  <si>
    <t>Longitude2</t>
  </si>
  <si>
    <t>Graphique</t>
  </si>
  <si>
    <t>Moyenne Zone (Mpa) :</t>
  </si>
  <si>
    <t>Nom Zone :</t>
  </si>
  <si>
    <t>PORTANCES DES PLATES-FORMES</t>
  </si>
  <si>
    <t>Nom du chantier</t>
  </si>
  <si>
    <t>NF P94-117-2</t>
  </si>
  <si>
    <t>N° affaire</t>
  </si>
  <si>
    <t>Date PV</t>
  </si>
  <si>
    <t>Localisation</t>
  </si>
  <si>
    <t>1/</t>
  </si>
  <si>
    <t>RENSEIGNEMENTS GENERAUX</t>
  </si>
  <si>
    <t>2/</t>
  </si>
  <si>
    <t>Moyenne des essais :</t>
  </si>
  <si>
    <t>Nb essais conforme :</t>
  </si>
  <si>
    <t>3/</t>
  </si>
  <si>
    <t>RESULTATS DES ESSAIS</t>
  </si>
  <si>
    <t>Edyn2 (MPa)</t>
  </si>
  <si>
    <t>4/</t>
  </si>
  <si>
    <t>CONCLUSIONS</t>
  </si>
  <si>
    <t>5/</t>
  </si>
  <si>
    <t>COMMENTAIRES</t>
  </si>
  <si>
    <t>Visa</t>
  </si>
  <si>
    <t>Pi_Comment</t>
  </si>
  <si>
    <t xml:space="preserve">Module EDyn2 ≥ </t>
  </si>
  <si>
    <t>Critère de conformité</t>
  </si>
  <si>
    <t>SYNTHESE DES ESSAIS</t>
  </si>
  <si>
    <t>Le :</t>
  </si>
  <si>
    <t>Réalisés par :</t>
  </si>
  <si>
    <t>N° Document :</t>
  </si>
  <si>
    <t>PROCES VERBAL D'ESSAIS</t>
  </si>
  <si>
    <t>ESSAIS A LA DYNAPLAQUE II suivant NF P 94-117-2</t>
  </si>
  <si>
    <t>IDENTIFICATION DU CHANTIER</t>
  </si>
  <si>
    <t>Chantier :</t>
  </si>
  <si>
    <t>Type de plate-forme :</t>
  </si>
  <si>
    <t>Site :</t>
  </si>
  <si>
    <t>Nature du support :</t>
  </si>
  <si>
    <t>N° dossier :</t>
  </si>
  <si>
    <t>Nature du matériau :</t>
  </si>
  <si>
    <t>Responsable :</t>
  </si>
  <si>
    <t>Identification Machine :</t>
  </si>
  <si>
    <t>REPRESENTATION GRAPHIQUE</t>
  </si>
  <si>
    <t>ANALYSE DES RESULTATS</t>
  </si>
  <si>
    <t>Nature de la couche testée :</t>
  </si>
  <si>
    <t>Classe attendue :</t>
  </si>
  <si>
    <t>Seuil de réception :</t>
  </si>
  <si>
    <t>Nombre d'essais &gt; au seuil :</t>
  </si>
  <si>
    <t>%  de conformité :</t>
  </si>
  <si>
    <t>OBSERVATIONS</t>
  </si>
  <si>
    <t>VISAS</t>
  </si>
  <si>
    <t>Technicien d'essais</t>
  </si>
  <si>
    <t>Chargé d'affaire</t>
  </si>
  <si>
    <t>PORTANCE DES PLATES-FORMES
MODULE SOUS CHARGEMENT DYNAMIQUE</t>
  </si>
  <si>
    <t>NF P 94-117-2 (Oct. 2004)</t>
  </si>
  <si>
    <t>RAPPORT D'ESSAI</t>
  </si>
  <si>
    <t>INFORMATIONS RAPPORT</t>
  </si>
  <si>
    <t xml:space="preserve">  N° DOSSIER :</t>
  </si>
  <si>
    <t xml:space="preserve">  CHANTIER :</t>
  </si>
  <si>
    <t xml:space="preserve">  DATE DES ESSAIS :</t>
  </si>
  <si>
    <t xml:space="preserve">  DESTINATAIRE :</t>
  </si>
  <si>
    <t xml:space="preserve">  TYPE EQUIPEMENT :</t>
  </si>
  <si>
    <t xml:space="preserve">  AFFECTATION :</t>
  </si>
  <si>
    <t xml:space="preserve"> STRUCTURE - NIVEAU DES ESSAIS</t>
  </si>
  <si>
    <t>TYPE PLATEFORME :</t>
  </si>
  <si>
    <t>ETAT DU SUPPORT :</t>
  </si>
  <si>
    <t>MATERIAU :</t>
  </si>
  <si>
    <t>CLIMAT :</t>
  </si>
  <si>
    <t>COUCHE TESTEE :</t>
  </si>
  <si>
    <t>SYNTHÈSE DES RÉSULTATS</t>
  </si>
  <si>
    <t>MODULES SEUIL :</t>
  </si>
  <si>
    <t>MODULE MOYEN :</t>
  </si>
  <si>
    <t>NOMBRE ESSAIS :</t>
  </si>
  <si>
    <t>MODULE MIN :</t>
  </si>
  <si>
    <t>MODULE MAX :</t>
  </si>
  <si>
    <t>VISAS DU LABORATOIRE</t>
  </si>
  <si>
    <t>Le Technicien,</t>
  </si>
  <si>
    <t>Le Responsable,</t>
  </si>
  <si>
    <t>Page</t>
  </si>
  <si>
    <t>Rapport de chantier</t>
  </si>
  <si>
    <t>Réf :</t>
  </si>
  <si>
    <t>De :</t>
  </si>
  <si>
    <t>À :</t>
  </si>
  <si>
    <t>Copie à :</t>
  </si>
  <si>
    <t>Certification ISO 9001</t>
  </si>
  <si>
    <t>Laboratoire agréé Laboroute</t>
  </si>
  <si>
    <t>Objet :</t>
  </si>
  <si>
    <t>Portance des plates-formes - Module sous chargement</t>
  </si>
  <si>
    <t>Invervention :</t>
  </si>
  <si>
    <t>Veuillez trouver ci-joint les résultats des essais de portance réalisés.</t>
  </si>
  <si>
    <t>Vous en souhaitant bonne réception</t>
  </si>
  <si>
    <t>AGENCE IDF SUD</t>
  </si>
  <si>
    <t>Tél : 01 12 34 56 78 - Email : john.doe@rincent.com</t>
  </si>
  <si>
    <t>Courouconnes, le :</t>
  </si>
  <si>
    <t>4b rue du bois Briard, 91080 Courcouronnes</t>
  </si>
  <si>
    <t>Numero</t>
  </si>
  <si>
    <t>Resultat</t>
  </si>
  <si>
    <t>Rincent IDF Sud</t>
  </si>
  <si>
    <t>4b rue du bois briard</t>
  </si>
  <si>
    <t>91080 Courcouronnes</t>
  </si>
  <si>
    <t>Tél : 01 12 34 56 78 - Email : jane.doe@rincent.fr</t>
  </si>
  <si>
    <t>Remarques</t>
  </si>
  <si>
    <t>Laboratoire de Courcouronnes</t>
  </si>
  <si>
    <t>4b rue du Bois Briard</t>
  </si>
  <si>
    <t>T/ +33 1 12 34 56 78</t>
  </si>
  <si>
    <t>Mail : jane.doe@rincent.fr</t>
  </si>
  <si>
    <t>Chainage (m)</t>
  </si>
  <si>
    <t>Pi_Chainage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</si>
</sst>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F400]h:mm:ss\ AM/PM"/>
    <numFmt numFmtId="165" formatCode="0.0"/>
    <numFmt numFmtId="166" formatCode="0.000000"/>
  </numFmts>
  <fonts count="6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2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color rgb="FF4472C4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b/>
      <sz val="9"/>
      <name val="Calibri"/>
      <family val="2"/>
    </font>
    <font>
      <sz val="11"/>
      <name val="Calibri"/>
      <family val="2"/>
      <scheme val="minor"/>
    </font>
    <font>
      <sz val="16"/>
      <color rgb="FF0070C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  <font>
      <b/>
      <sz val="16"/>
      <color theme="8"/>
      <name val="Arial"/>
      <family val="2"/>
    </font>
    <font>
      <sz val="16"/>
      <color rgb="FF0070C0"/>
      <name val="Arial"/>
      <family val="2"/>
    </font>
    <font>
      <b/>
      <sz val="8"/>
      <color rgb="FFFF0000"/>
      <name val="Arial"/>
      <family val="2"/>
    </font>
    <font>
      <u/>
      <sz val="11"/>
      <color theme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sz val="1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u/>
      <sz val="11"/>
      <color theme="1"/>
      <name val="Arial"/>
      <family val="2"/>
    </font>
    <font>
      <sz val="9"/>
      <color theme="8" tint="-0.249977111117893"/>
      <name val="Arial"/>
      <family val="2"/>
    </font>
    <font>
      <sz val="10"/>
      <color rgb="FF4472C4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9"/>
      <color rgb="FFFDFFFF"/>
      <name val="Arial"/>
      <family val="2"/>
    </font>
    <font>
      <sz val="11"/>
      <color rgb="FFFDFFFF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u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8" tint="-0.249977111117893"/>
      <name val="Arial"/>
      <family val="2"/>
    </font>
    <font>
      <b/>
      <sz val="18"/>
      <color theme="8" tint="-0.499984740745262"/>
      <name val="Arial"/>
      <family val="2"/>
    </font>
    <font>
      <b/>
      <sz val="12"/>
      <color theme="1"/>
      <name val="Arial"/>
      <family val="2"/>
    </font>
    <font>
      <sz val="9"/>
      <color theme="5" tint="-0.249977111117893"/>
      <name val="Arial"/>
      <family val="2"/>
    </font>
    <font>
      <b/>
      <sz val="18"/>
      <color theme="1"/>
      <name val="Arial"/>
      <family val="2"/>
    </font>
    <font>
      <b/>
      <i/>
      <sz val="11"/>
      <color theme="1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sz val="12"/>
      <name val="Arial"/>
      <family val="2"/>
    </font>
    <font>
      <sz val="12"/>
      <color theme="0"/>
      <name val="Calibri"/>
      <family val="2"/>
      <scheme val="minor"/>
    </font>
    <font>
      <b/>
      <sz val="10"/>
      <name val="Vinci Sans"/>
      <family val="3"/>
    </font>
    <font>
      <b/>
      <sz val="11"/>
      <name val="Vinci Sans"/>
      <family val="3"/>
    </font>
    <font>
      <sz val="11"/>
      <name val="Vinci Sans"/>
      <family val="3"/>
    </font>
    <font>
      <sz val="10"/>
      <name val="Vinci Sans"/>
      <family val="3"/>
    </font>
    <font>
      <b/>
      <sz val="12"/>
      <name val="Vinci Sans"/>
      <family val="3"/>
    </font>
    <font>
      <sz val="12"/>
      <name val="Vinci Sans"/>
    </font>
    <font>
      <b/>
      <sz val="11"/>
      <color theme="4" tint="-0.499984740745262"/>
      <name val="Calibri"/>
      <family val="2"/>
      <scheme val="minor"/>
    </font>
    <font>
      <sz val="11"/>
      <color theme="1"/>
      <name val="Vinci Sans"/>
      <family val="3"/>
    </font>
    <font>
      <b/>
      <sz val="16"/>
      <color rgb="FFFFC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D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theme="5"/>
      </bottom>
      <diagonal/>
    </border>
    <border>
      <left style="thin">
        <color indexed="64"/>
      </left>
      <right style="thin">
        <color indexed="64"/>
      </right>
      <top/>
      <bottom style="thin">
        <color theme="5"/>
      </bottom>
      <diagonal/>
    </border>
    <border>
      <left style="thin">
        <color indexed="64"/>
      </left>
      <right/>
      <top/>
      <bottom style="thin">
        <color theme="5"/>
      </bottom>
      <diagonal/>
    </border>
    <border>
      <left/>
      <right style="thin">
        <color theme="5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5"/>
      </top>
      <bottom style="thin">
        <color theme="5"/>
      </bottom>
      <diagonal/>
    </border>
    <border>
      <left style="thin">
        <color indexed="64"/>
      </left>
      <right/>
      <top style="thin">
        <color theme="5"/>
      </top>
      <bottom style="thin">
        <color indexed="64"/>
      </bottom>
      <diagonal/>
    </border>
    <border>
      <left/>
      <right/>
      <top style="thin">
        <color theme="5"/>
      </top>
      <bottom style="thin">
        <color indexed="64"/>
      </bottom>
      <diagonal/>
    </border>
    <border>
      <left/>
      <right style="thin">
        <color theme="5"/>
      </right>
      <top style="thin">
        <color theme="5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5"/>
      </bottom>
      <diagonal/>
    </border>
    <border>
      <left/>
      <right/>
      <top style="thin">
        <color indexed="64"/>
      </top>
      <bottom style="thin">
        <color theme="5"/>
      </bottom>
      <diagonal/>
    </border>
    <border>
      <left/>
      <right style="thin">
        <color theme="5"/>
      </right>
      <top style="thin">
        <color indexed="64"/>
      </top>
      <bottom style="thin">
        <color theme="5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thick">
        <color theme="4" tint="-0.499984740745262"/>
      </top>
      <bottom/>
      <diagonal/>
    </border>
    <border>
      <left style="thick">
        <color theme="4" tint="-0.499984740745262"/>
      </left>
      <right/>
      <top style="thick">
        <color theme="4" tint="-0.499984740745262"/>
      </top>
      <bottom style="thin">
        <color theme="4" tint="-0.499984740745262"/>
      </bottom>
      <diagonal/>
    </border>
    <border>
      <left/>
      <right/>
      <top style="thick">
        <color theme="4" tint="-0.499984740745262"/>
      </top>
      <bottom style="thin">
        <color theme="4" tint="-0.499984740745262"/>
      </bottom>
      <diagonal/>
    </border>
    <border>
      <left/>
      <right style="thick">
        <color theme="4" tint="-0.499984740745262"/>
      </right>
      <top style="thick">
        <color theme="4" tint="-0.499984740745262"/>
      </top>
      <bottom style="thin">
        <color theme="4" tint="-0.499984740745262"/>
      </bottom>
      <diagonal/>
    </border>
    <border>
      <left style="thick">
        <color theme="4" tint="-0.499984740745262"/>
      </left>
      <right/>
      <top/>
      <bottom/>
      <diagonal/>
    </border>
    <border>
      <left/>
      <right style="thick">
        <color theme="4" tint="-0.499984740745262"/>
      </right>
      <top/>
      <bottom/>
      <diagonal/>
    </border>
    <border>
      <left style="thick">
        <color theme="4" tint="-0.499984740745262"/>
      </left>
      <right/>
      <top/>
      <bottom style="thick">
        <color theme="4" tint="-0.499984740745262"/>
      </bottom>
      <diagonal/>
    </border>
    <border>
      <left/>
      <right/>
      <top/>
      <bottom style="thick">
        <color theme="4" tint="-0.499984740745262"/>
      </bottom>
      <diagonal/>
    </border>
    <border>
      <left/>
      <right style="thick">
        <color theme="4" tint="-0.499984740745262"/>
      </right>
      <top/>
      <bottom style="thick">
        <color theme="4" tint="-0.499984740745262"/>
      </bottom>
      <diagonal/>
    </border>
    <border>
      <left style="thick">
        <color theme="4" tint="-0.499984740745262"/>
      </left>
      <right/>
      <top style="thin">
        <color theme="4" tint="-0.499984740745262"/>
      </top>
      <bottom/>
      <diagonal/>
    </border>
    <border>
      <left/>
      <right/>
      <top style="thin">
        <color theme="4" tint="-0.499984740745262"/>
      </top>
      <bottom/>
      <diagonal/>
    </border>
    <border>
      <left/>
      <right style="thick">
        <color theme="4" tint="-0.499984740745262"/>
      </right>
      <top style="thin">
        <color theme="4" tint="-0.499984740745262"/>
      </top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9" fontId="40" fillId="0" borderId="0" applyFont="0" applyFill="0" applyBorder="0" applyAlignment="0" applyProtection="0"/>
  </cellStyleXfs>
  <cellXfs count="470">
    <xf numFmtId="0" fontId="0" fillId="0" borderId="0" xfId="0"/>
    <xf numFmtId="0" fontId="0" fillId="2" borderId="0" xfId="0" applyFill="1"/>
    <xf numFmtId="0" fontId="4" fillId="2" borderId="0" xfId="0" applyFont="1" applyFill="1"/>
    <xf numFmtId="0" fontId="6" fillId="2" borderId="0" xfId="0" applyFont="1" applyFill="1" applyAlignment="1">
      <alignment horizontal="right"/>
    </xf>
    <xf numFmtId="14" fontId="6" fillId="2" borderId="0" xfId="0" applyNumberFormat="1" applyFont="1" applyFill="1" applyAlignment="1">
      <alignment horizontal="left"/>
    </xf>
    <xf numFmtId="14" fontId="6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12" xfId="0" applyFont="1" applyFill="1" applyBorder="1" applyAlignment="1">
      <alignment horizontal="right"/>
    </xf>
    <xf numFmtId="0" fontId="4" fillId="2" borderId="20" xfId="0" applyFont="1" applyFill="1" applyBorder="1"/>
    <xf numFmtId="0" fontId="4" fillId="2" borderId="20" xfId="0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8" fillId="2" borderId="0" xfId="1" applyFill="1" applyAlignment="1">
      <alignment horizontal="left" vertical="center"/>
    </xf>
    <xf numFmtId="0" fontId="12" fillId="2" borderId="0" xfId="0" applyFont="1" applyFill="1"/>
    <xf numFmtId="0" fontId="5" fillId="2" borderId="0" xfId="0" applyFont="1" applyFill="1"/>
    <xf numFmtId="0" fontId="7" fillId="3" borderId="9" xfId="0" applyFont="1" applyFill="1" applyBorder="1" applyAlignment="1">
      <alignment vertical="center"/>
    </xf>
    <xf numFmtId="0" fontId="7" fillId="3" borderId="10" xfId="0" applyFont="1" applyFill="1" applyBorder="1" applyAlignment="1">
      <alignment vertical="center"/>
    </xf>
    <xf numFmtId="0" fontId="13" fillId="3" borderId="10" xfId="0" applyFont="1" applyFill="1" applyBorder="1" applyAlignment="1">
      <alignment vertical="center"/>
    </xf>
    <xf numFmtId="0" fontId="14" fillId="2" borderId="0" xfId="0" applyFont="1" applyFill="1" applyAlignment="1">
      <alignment vertical="top"/>
    </xf>
    <xf numFmtId="0" fontId="0" fillId="2" borderId="9" xfId="0" applyFill="1" applyBorder="1"/>
    <xf numFmtId="0" fontId="10" fillId="2" borderId="9" xfId="0" applyFont="1" applyFill="1" applyBorder="1" applyAlignment="1">
      <alignment vertical="top"/>
    </xf>
    <xf numFmtId="0" fontId="4" fillId="2" borderId="18" xfId="0" applyFont="1" applyFill="1" applyBorder="1" applyAlignment="1">
      <alignment horizontal="right"/>
    </xf>
    <xf numFmtId="14" fontId="4" fillId="2" borderId="18" xfId="0" applyNumberFormat="1" applyFont="1" applyFill="1" applyBorder="1" applyAlignment="1">
      <alignment horizontal="left"/>
    </xf>
    <xf numFmtId="14" fontId="0" fillId="0" borderId="0" xfId="0" applyNumberFormat="1"/>
    <xf numFmtId="0" fontId="15" fillId="2" borderId="0" xfId="0" applyFont="1" applyFill="1" applyAlignment="1">
      <alignment horizontal="right" vertical="top"/>
    </xf>
    <xf numFmtId="0" fontId="4" fillId="0" borderId="0" xfId="0" applyFont="1"/>
    <xf numFmtId="0" fontId="3" fillId="2" borderId="0" xfId="0" applyFont="1" applyFill="1"/>
    <xf numFmtId="0" fontId="21" fillId="2" borderId="0" xfId="0" applyFont="1" applyFill="1" applyAlignment="1">
      <alignment vertical="center" wrapText="1"/>
    </xf>
    <xf numFmtId="0" fontId="22" fillId="2" borderId="0" xfId="0" applyFont="1" applyFill="1" applyAlignment="1">
      <alignment vertical="center" wrapText="1"/>
    </xf>
    <xf numFmtId="0" fontId="2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23" fillId="2" borderId="0" xfId="0" applyFont="1" applyFill="1" applyAlignment="1">
      <alignment horizontal="left" vertical="top"/>
    </xf>
    <xf numFmtId="0" fontId="4" fillId="2" borderId="18" xfId="0" applyFont="1" applyFill="1" applyBorder="1"/>
    <xf numFmtId="0" fontId="14" fillId="2" borderId="0" xfId="0" applyFont="1" applyFill="1"/>
    <xf numFmtId="0" fontId="4" fillId="2" borderId="0" xfId="0" applyFont="1" applyFill="1" applyAlignment="1">
      <alignment vertical="top"/>
    </xf>
    <xf numFmtId="0" fontId="24" fillId="2" borderId="0" xfId="0" applyFont="1" applyFill="1"/>
    <xf numFmtId="0" fontId="24" fillId="2" borderId="0" xfId="0" applyFont="1" applyFill="1" applyAlignment="1">
      <alignment horizontal="left"/>
    </xf>
    <xf numFmtId="0" fontId="24" fillId="2" borderId="0" xfId="0" applyFont="1" applyFill="1" applyAlignment="1">
      <alignment vertical="top"/>
    </xf>
    <xf numFmtId="0" fontId="4" fillId="2" borderId="0" xfId="0" applyFont="1" applyFill="1" applyAlignment="1">
      <alignment wrapText="1"/>
    </xf>
    <xf numFmtId="0" fontId="14" fillId="2" borderId="18" xfId="0" applyFont="1" applyFill="1" applyBorder="1"/>
    <xf numFmtId="14" fontId="4" fillId="2" borderId="18" xfId="0" applyNumberFormat="1" applyFont="1" applyFill="1" applyBorder="1" applyAlignment="1">
      <alignment vertical="top"/>
    </xf>
    <xf numFmtId="14" fontId="4" fillId="2" borderId="18" xfId="0" applyNumberFormat="1" applyFont="1" applyFill="1" applyBorder="1" applyAlignment="1">
      <alignment horizontal="left" vertical="top"/>
    </xf>
    <xf numFmtId="0" fontId="14" fillId="2" borderId="18" xfId="0" applyFont="1" applyFill="1" applyBorder="1" applyAlignment="1">
      <alignment horizontal="left" vertical="top"/>
    </xf>
    <xf numFmtId="0" fontId="24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4" fillId="2" borderId="0" xfId="0" applyFont="1" applyFill="1" applyAlignment="1">
      <alignment vertical="center"/>
    </xf>
    <xf numFmtId="0" fontId="14" fillId="2" borderId="12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right" vertical="center"/>
    </xf>
    <xf numFmtId="0" fontId="14" fillId="2" borderId="12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165" fontId="14" fillId="2" borderId="0" xfId="0" applyNumberFormat="1" applyFont="1" applyFill="1" applyAlignment="1">
      <alignment horizontal="left" vertical="center"/>
    </xf>
    <xf numFmtId="0" fontId="14" fillId="2" borderId="18" xfId="0" applyFont="1" applyFill="1" applyBorder="1" applyAlignment="1">
      <alignment vertical="center"/>
    </xf>
    <xf numFmtId="0" fontId="4" fillId="2" borderId="18" xfId="0" applyFont="1" applyFill="1" applyBorder="1" applyAlignment="1">
      <alignment horizontal="right" vertical="center"/>
    </xf>
    <xf numFmtId="165" fontId="14" fillId="2" borderId="18" xfId="0" applyNumberFormat="1" applyFont="1" applyFill="1" applyBorder="1" applyAlignment="1">
      <alignment horizontal="left" vertical="center"/>
    </xf>
    <xf numFmtId="0" fontId="14" fillId="2" borderId="18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14" fillId="2" borderId="0" xfId="0" applyFont="1" applyFill="1" applyAlignment="1">
      <alignment horizontal="left" vertical="center"/>
    </xf>
    <xf numFmtId="165" fontId="14" fillId="2" borderId="12" xfId="0" applyNumberFormat="1" applyFont="1" applyFill="1" applyBorder="1" applyAlignment="1">
      <alignment horizontal="left" vertical="center"/>
    </xf>
    <xf numFmtId="0" fontId="25" fillId="2" borderId="17" xfId="0" applyFont="1" applyFill="1" applyBorder="1"/>
    <xf numFmtId="0" fontId="25" fillId="2" borderId="18" xfId="0" applyFont="1" applyFill="1" applyBorder="1"/>
    <xf numFmtId="0" fontId="25" fillId="2" borderId="18" xfId="0" applyFont="1" applyFill="1" applyBorder="1" applyAlignment="1">
      <alignment horizontal="right"/>
    </xf>
    <xf numFmtId="0" fontId="4" fillId="2" borderId="10" xfId="0" applyFont="1" applyFill="1" applyBorder="1" applyAlignment="1">
      <alignment horizontal="right"/>
    </xf>
    <xf numFmtId="0" fontId="4" fillId="2" borderId="12" xfId="0" applyFont="1" applyFill="1" applyBorder="1"/>
    <xf numFmtId="0" fontId="4" fillId="2" borderId="13" xfId="0" applyFont="1" applyFill="1" applyBorder="1"/>
    <xf numFmtId="0" fontId="4" fillId="2" borderId="0" xfId="0" applyFont="1" applyFill="1" applyAlignment="1">
      <alignment horizontal="left" vertical="top" wrapText="1"/>
    </xf>
    <xf numFmtId="0" fontId="6" fillId="2" borderId="18" xfId="0" applyFont="1" applyFill="1" applyBorder="1" applyAlignment="1">
      <alignment horizontal="right"/>
    </xf>
    <xf numFmtId="0" fontId="6" fillId="2" borderId="12" xfId="0" applyFont="1" applyFill="1" applyBorder="1" applyAlignment="1">
      <alignment horizontal="right"/>
    </xf>
    <xf numFmtId="14" fontId="6" fillId="2" borderId="18" xfId="0" applyNumberFormat="1" applyFont="1" applyFill="1" applyBorder="1" applyAlignment="1">
      <alignment horizontal="left"/>
    </xf>
    <xf numFmtId="0" fontId="6" fillId="2" borderId="18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12" xfId="0" applyFont="1" applyFill="1" applyBorder="1" applyAlignment="1">
      <alignment horizontal="left"/>
    </xf>
    <xf numFmtId="1" fontId="6" fillId="2" borderId="0" xfId="0" applyNumberFormat="1" applyFont="1" applyFill="1" applyAlignment="1">
      <alignment horizontal="left"/>
    </xf>
    <xf numFmtId="0" fontId="2" fillId="2" borderId="0" xfId="0" applyFont="1" applyFill="1"/>
    <xf numFmtId="0" fontId="4" fillId="2" borderId="9" xfId="0" applyFont="1" applyFill="1" applyBorder="1"/>
    <xf numFmtId="0" fontId="14" fillId="2" borderId="9" xfId="0" applyFont="1" applyFill="1" applyBorder="1" applyAlignment="1">
      <alignment vertical="top"/>
    </xf>
    <xf numFmtId="0" fontId="18" fillId="2" borderId="0" xfId="1" applyFont="1" applyFill="1" applyAlignment="1">
      <alignment horizontal="left" vertical="center"/>
    </xf>
    <xf numFmtId="14" fontId="4" fillId="0" borderId="0" xfId="0" applyNumberFormat="1" applyFont="1"/>
    <xf numFmtId="0" fontId="4" fillId="3" borderId="0" xfId="0" applyFont="1" applyFill="1"/>
    <xf numFmtId="0" fontId="7" fillId="2" borderId="0" xfId="0" applyFont="1" applyFill="1" applyAlignment="1">
      <alignment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28" fillId="4" borderId="21" xfId="0" applyFont="1" applyFill="1" applyBorder="1" applyAlignment="1">
      <alignment horizontal="center" vertical="center" wrapText="1"/>
    </xf>
    <xf numFmtId="0" fontId="28" fillId="4" borderId="22" xfId="0" applyFont="1" applyFill="1" applyBorder="1" applyAlignment="1">
      <alignment horizontal="center" vertical="center" wrapText="1"/>
    </xf>
    <xf numFmtId="0" fontId="28" fillId="4" borderId="2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/>
    </xf>
    <xf numFmtId="166" fontId="6" fillId="2" borderId="7" xfId="0" applyNumberFormat="1" applyFont="1" applyFill="1" applyBorder="1" applyAlignment="1">
      <alignment horizontal="center"/>
    </xf>
    <xf numFmtId="49" fontId="6" fillId="2" borderId="3" xfId="0" applyNumberFormat="1" applyFont="1" applyFill="1" applyBorder="1" applyAlignment="1">
      <alignment horizontal="center"/>
    </xf>
    <xf numFmtId="1" fontId="6" fillId="2" borderId="3" xfId="0" applyNumberFormat="1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166" fontId="6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66" fontId="6" fillId="2" borderId="8" xfId="0" applyNumberFormat="1" applyFont="1" applyFill="1" applyBorder="1" applyAlignment="1">
      <alignment horizontal="center"/>
    </xf>
    <xf numFmtId="49" fontId="6" fillId="2" borderId="8" xfId="0" applyNumberFormat="1" applyFont="1" applyFill="1" applyBorder="1" applyAlignment="1">
      <alignment horizontal="center"/>
    </xf>
    <xf numFmtId="49" fontId="6" fillId="2" borderId="33" xfId="0" applyNumberFormat="1" applyFont="1" applyFill="1" applyBorder="1" applyAlignment="1">
      <alignment horizontal="center"/>
    </xf>
    <xf numFmtId="0" fontId="23" fillId="2" borderId="17" xfId="0" applyFont="1" applyFill="1" applyBorder="1"/>
    <xf numFmtId="0" fontId="23" fillId="2" borderId="18" xfId="0" applyFont="1" applyFill="1" applyBorder="1"/>
    <xf numFmtId="14" fontId="6" fillId="2" borderId="18" xfId="0" applyNumberFormat="1" applyFont="1" applyFill="1" applyBorder="1"/>
    <xf numFmtId="0" fontId="23" fillId="2" borderId="9" xfId="0" applyFont="1" applyFill="1" applyBorder="1"/>
    <xf numFmtId="0" fontId="23" fillId="2" borderId="0" xfId="0" applyFont="1" applyFill="1"/>
    <xf numFmtId="0" fontId="6" fillId="2" borderId="17" xfId="0" applyFont="1" applyFill="1" applyBorder="1"/>
    <xf numFmtId="0" fontId="6" fillId="2" borderId="18" xfId="0" applyFont="1" applyFill="1" applyBorder="1"/>
    <xf numFmtId="0" fontId="6" fillId="2" borderId="0" xfId="0" applyFont="1" applyFill="1"/>
    <xf numFmtId="0" fontId="23" fillId="2" borderId="11" xfId="0" applyFont="1" applyFill="1" applyBorder="1"/>
    <xf numFmtId="0" fontId="23" fillId="2" borderId="12" xfId="0" applyFont="1" applyFill="1" applyBorder="1"/>
    <xf numFmtId="14" fontId="6" fillId="2" borderId="12" xfId="0" applyNumberFormat="1" applyFont="1" applyFill="1" applyBorder="1"/>
    <xf numFmtId="0" fontId="23" fillId="2" borderId="0" xfId="0" applyFont="1" applyFill="1" applyAlignment="1">
      <alignment horizontal="right"/>
    </xf>
    <xf numFmtId="1" fontId="6" fillId="2" borderId="18" xfId="0" applyNumberFormat="1" applyFont="1" applyFill="1" applyBorder="1" applyAlignment="1">
      <alignment horizontal="left"/>
    </xf>
    <xf numFmtId="165" fontId="6" fillId="2" borderId="18" xfId="0" applyNumberFormat="1" applyFont="1" applyFill="1" applyBorder="1"/>
    <xf numFmtId="165" fontId="6" fillId="2" borderId="19" xfId="0" applyNumberFormat="1" applyFont="1" applyFill="1" applyBorder="1"/>
    <xf numFmtId="0" fontId="6" fillId="2" borderId="9" xfId="0" applyFont="1" applyFill="1" applyBorder="1"/>
    <xf numFmtId="0" fontId="23" fillId="2" borderId="0" xfId="0" applyFont="1" applyFill="1" applyAlignment="1">
      <alignment wrapText="1"/>
    </xf>
    <xf numFmtId="165" fontId="6" fillId="2" borderId="10" xfId="0" applyNumberFormat="1" applyFont="1" applyFill="1" applyBorder="1"/>
    <xf numFmtId="1" fontId="6" fillId="2" borderId="0" xfId="0" applyNumberFormat="1" applyFont="1" applyFill="1"/>
    <xf numFmtId="0" fontId="23" fillId="2" borderId="12" xfId="0" applyFont="1" applyFill="1" applyBorder="1" applyAlignment="1">
      <alignment horizontal="left"/>
    </xf>
    <xf numFmtId="165" fontId="23" fillId="2" borderId="0" xfId="0" applyNumberFormat="1" applyFont="1" applyFill="1" applyAlignment="1">
      <alignment horizontal="left"/>
    </xf>
    <xf numFmtId="165" fontId="23" fillId="2" borderId="10" xfId="0" applyNumberFormat="1" applyFont="1" applyFill="1" applyBorder="1" applyAlignment="1">
      <alignment horizontal="left"/>
    </xf>
    <xf numFmtId="0" fontId="4" fillId="2" borderId="17" xfId="0" applyFont="1" applyFill="1" applyBorder="1"/>
    <xf numFmtId="0" fontId="14" fillId="2" borderId="9" xfId="0" applyFont="1" applyFill="1" applyBorder="1"/>
    <xf numFmtId="0" fontId="14" fillId="2" borderId="11" xfId="0" applyFont="1" applyFill="1" applyBorder="1"/>
    <xf numFmtId="0" fontId="27" fillId="2" borderId="17" xfId="0" applyFont="1" applyFill="1" applyBorder="1"/>
    <xf numFmtId="0" fontId="27" fillId="2" borderId="9" xfId="0" applyFont="1" applyFill="1" applyBorder="1"/>
    <xf numFmtId="14" fontId="23" fillId="2" borderId="0" xfId="0" applyNumberFormat="1" applyFont="1" applyFill="1" applyAlignment="1">
      <alignment horizontal="left"/>
    </xf>
    <xf numFmtId="0" fontId="27" fillId="2" borderId="11" xfId="0" applyFont="1" applyFill="1" applyBorder="1"/>
    <xf numFmtId="0" fontId="5" fillId="2" borderId="17" xfId="0" applyFont="1" applyFill="1" applyBorder="1"/>
    <xf numFmtId="0" fontId="4" fillId="2" borderId="18" xfId="0" applyFont="1" applyFill="1" applyBorder="1" applyAlignment="1">
      <alignment horizontal="left"/>
    </xf>
    <xf numFmtId="0" fontId="5" fillId="2" borderId="9" xfId="0" applyFont="1" applyFill="1" applyBorder="1"/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horizontal="right"/>
    </xf>
    <xf numFmtId="14" fontId="14" fillId="2" borderId="0" xfId="0" applyNumberFormat="1" applyFont="1" applyFill="1" applyAlignment="1">
      <alignment horizontal="left"/>
    </xf>
    <xf numFmtId="0" fontId="5" fillId="2" borderId="11" xfId="0" applyFont="1" applyFill="1" applyBorder="1"/>
    <xf numFmtId="14" fontId="4" fillId="2" borderId="12" xfId="0" applyNumberFormat="1" applyFont="1" applyFill="1" applyBorder="1" applyAlignment="1">
      <alignment horizontal="left"/>
    </xf>
    <xf numFmtId="14" fontId="4" fillId="2" borderId="12" xfId="0" applyNumberFormat="1" applyFont="1" applyFill="1" applyBorder="1"/>
    <xf numFmtId="0" fontId="14" fillId="2" borderId="12" xfId="0" applyFont="1" applyFill="1" applyBorder="1" applyAlignment="1">
      <alignment horizontal="left"/>
    </xf>
    <xf numFmtId="1" fontId="23" fillId="2" borderId="0" xfId="0" applyNumberFormat="1" applyFont="1" applyFill="1" applyAlignment="1">
      <alignment horizontal="left"/>
    </xf>
    <xf numFmtId="1" fontId="23" fillId="2" borderId="12" xfId="0" applyNumberFormat="1" applyFont="1" applyFill="1" applyBorder="1" applyAlignment="1">
      <alignment horizontal="left"/>
    </xf>
    <xf numFmtId="0" fontId="23" fillId="2" borderId="0" xfId="0" applyFont="1" applyFill="1" applyAlignment="1">
      <alignment horizontal="left"/>
    </xf>
    <xf numFmtId="14" fontId="6" fillId="2" borderId="12" xfId="0" applyNumberFormat="1" applyFont="1" applyFill="1" applyBorder="1" applyAlignment="1">
      <alignment horizontal="left"/>
    </xf>
    <xf numFmtId="1" fontId="6" fillId="2" borderId="34" xfId="0" applyNumberFormat="1" applyFont="1" applyFill="1" applyBorder="1" applyAlignment="1">
      <alignment horizontal="center"/>
    </xf>
    <xf numFmtId="0" fontId="31" fillId="3" borderId="0" xfId="0" applyFont="1" applyFill="1"/>
    <xf numFmtId="1" fontId="6" fillId="2" borderId="33" xfId="0" applyNumberFormat="1" applyFont="1" applyFill="1" applyBorder="1" applyAlignment="1">
      <alignment horizontal="center"/>
    </xf>
    <xf numFmtId="49" fontId="6" fillId="2" borderId="6" xfId="0" applyNumberFormat="1" applyFont="1" applyFill="1" applyBorder="1" applyAlignment="1">
      <alignment horizontal="center"/>
    </xf>
    <xf numFmtId="49" fontId="6" fillId="2" borderId="29" xfId="0" applyNumberFormat="1" applyFont="1" applyFill="1" applyBorder="1" applyAlignment="1">
      <alignment horizontal="center"/>
    </xf>
    <xf numFmtId="49" fontId="6" fillId="2" borderId="24" xfId="0" applyNumberFormat="1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1" fontId="6" fillId="2" borderId="6" xfId="0" applyNumberFormat="1" applyFont="1" applyFill="1" applyBorder="1" applyAlignment="1">
      <alignment horizontal="center"/>
    </xf>
    <xf numFmtId="1" fontId="6" fillId="2" borderId="31" xfId="0" applyNumberFormat="1" applyFont="1" applyFill="1" applyBorder="1" applyAlignment="1">
      <alignment horizontal="center"/>
    </xf>
    <xf numFmtId="1" fontId="6" fillId="2" borderId="7" xfId="0" applyNumberFormat="1" applyFont="1" applyFill="1" applyBorder="1" applyAlignment="1">
      <alignment horizontal="center"/>
    </xf>
    <xf numFmtId="1" fontId="6" fillId="2" borderId="8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164" fontId="9" fillId="2" borderId="0" xfId="0" applyNumberFormat="1" applyFont="1" applyFill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/>
    </xf>
    <xf numFmtId="0" fontId="4" fillId="2" borderId="35" xfId="0" applyFont="1" applyFill="1" applyBorder="1"/>
    <xf numFmtId="0" fontId="4" fillId="2" borderId="33" xfId="0" applyFont="1" applyFill="1" applyBorder="1"/>
    <xf numFmtId="0" fontId="20" fillId="2" borderId="33" xfId="0" applyFont="1" applyFill="1" applyBorder="1" applyAlignment="1">
      <alignment horizontal="center"/>
    </xf>
    <xf numFmtId="0" fontId="20" fillId="2" borderId="0" xfId="0" applyFont="1" applyFill="1" applyAlignment="1">
      <alignment horizontal="center"/>
    </xf>
    <xf numFmtId="0" fontId="20" fillId="2" borderId="36" xfId="0" applyFont="1" applyFill="1" applyBorder="1" applyAlignment="1">
      <alignment horizontal="center"/>
    </xf>
    <xf numFmtId="0" fontId="20" fillId="2" borderId="0" xfId="0" applyFont="1" applyFill="1" applyAlignment="1">
      <alignment horizontal="center" vertical="center"/>
    </xf>
    <xf numFmtId="0" fontId="4" fillId="2" borderId="3" xfId="0" applyFont="1" applyFill="1" applyBorder="1"/>
    <xf numFmtId="0" fontId="4" fillId="2" borderId="34" xfId="0" applyFont="1" applyFill="1" applyBorder="1"/>
    <xf numFmtId="0" fontId="20" fillId="2" borderId="34" xfId="0" applyFont="1" applyFill="1" applyBorder="1" applyAlignment="1">
      <alignment horizontal="center" vertical="center"/>
    </xf>
    <xf numFmtId="0" fontId="21" fillId="2" borderId="35" xfId="0" applyFont="1" applyFill="1" applyBorder="1"/>
    <xf numFmtId="0" fontId="25" fillId="2" borderId="20" xfId="0" applyFont="1" applyFill="1" applyBorder="1"/>
    <xf numFmtId="0" fontId="4" fillId="2" borderId="2" xfId="0" applyFont="1" applyFill="1" applyBorder="1"/>
    <xf numFmtId="0" fontId="4" fillId="2" borderId="36" xfId="0" applyFont="1" applyFill="1" applyBorder="1"/>
    <xf numFmtId="0" fontId="4" fillId="2" borderId="4" xfId="0" applyFont="1" applyFill="1" applyBorder="1"/>
    <xf numFmtId="0" fontId="32" fillId="2" borderId="35" xfId="0" applyFont="1" applyFill="1" applyBorder="1" applyAlignment="1" applyProtection="1">
      <alignment horizontal="center" vertical="center"/>
      <protection locked="0"/>
    </xf>
    <xf numFmtId="0" fontId="33" fillId="2" borderId="20" xfId="0" applyFont="1" applyFill="1" applyBorder="1" applyAlignment="1" applyProtection="1">
      <alignment vertical="center"/>
      <protection locked="0"/>
    </xf>
    <xf numFmtId="0" fontId="4" fillId="0" borderId="0" xfId="0" applyFont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34" fillId="6" borderId="0" xfId="0" applyFont="1" applyFill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" fontId="35" fillId="2" borderId="4" xfId="0" applyNumberFormat="1" applyFont="1" applyFill="1" applyBorder="1" applyAlignment="1">
      <alignment horizontal="center"/>
    </xf>
    <xf numFmtId="166" fontId="35" fillId="2" borderId="7" xfId="0" applyNumberFormat="1" applyFont="1" applyFill="1" applyBorder="1" applyAlignment="1">
      <alignment horizontal="center"/>
    </xf>
    <xf numFmtId="1" fontId="35" fillId="2" borderId="7" xfId="0" applyNumberFormat="1" applyFont="1" applyFill="1" applyBorder="1" applyAlignment="1">
      <alignment horizontal="center"/>
    </xf>
    <xf numFmtId="49" fontId="35" fillId="2" borderId="33" xfId="0" applyNumberFormat="1" applyFont="1" applyFill="1" applyBorder="1"/>
    <xf numFmtId="49" fontId="35" fillId="2" borderId="29" xfId="0" applyNumberFormat="1" applyFont="1" applyFill="1" applyBorder="1"/>
    <xf numFmtId="49" fontId="35" fillId="2" borderId="5" xfId="0" applyNumberFormat="1" applyFont="1" applyFill="1" applyBorder="1"/>
    <xf numFmtId="1" fontId="35" fillId="2" borderId="36" xfId="0" applyNumberFormat="1" applyFont="1" applyFill="1" applyBorder="1" applyAlignment="1">
      <alignment horizontal="center"/>
    </xf>
    <xf numFmtId="166" fontId="35" fillId="2" borderId="37" xfId="0" applyNumberFormat="1" applyFont="1" applyFill="1" applyBorder="1" applyAlignment="1">
      <alignment horizontal="center"/>
    </xf>
    <xf numFmtId="1" fontId="35" fillId="2" borderId="37" xfId="0" applyNumberFormat="1" applyFont="1" applyFill="1" applyBorder="1" applyAlignment="1">
      <alignment horizontal="center"/>
    </xf>
    <xf numFmtId="0" fontId="21" fillId="2" borderId="20" xfId="0" applyFont="1" applyFill="1" applyBorder="1"/>
    <xf numFmtId="0" fontId="21" fillId="2" borderId="2" xfId="0" applyFont="1" applyFill="1" applyBorder="1"/>
    <xf numFmtId="0" fontId="14" fillId="2" borderId="0" xfId="0" applyFont="1" applyFill="1" applyAlignment="1" applyProtection="1">
      <alignment horizontal="right" vertical="center"/>
      <protection locked="0"/>
    </xf>
    <xf numFmtId="0" fontId="35" fillId="2" borderId="0" xfId="0" applyFont="1" applyFill="1" applyAlignment="1">
      <alignment horizontal="right"/>
    </xf>
    <xf numFmtId="0" fontId="37" fillId="2" borderId="5" xfId="0" applyFont="1" applyFill="1" applyBorder="1" applyAlignment="1">
      <alignment horizontal="left" vertical="center"/>
    </xf>
    <xf numFmtId="0" fontId="4" fillId="2" borderId="33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vertical="center"/>
    </xf>
    <xf numFmtId="0" fontId="6" fillId="3" borderId="0" xfId="0" applyFont="1" applyFill="1"/>
    <xf numFmtId="0" fontId="19" fillId="3" borderId="0" xfId="0" applyFont="1" applyFill="1"/>
    <xf numFmtId="0" fontId="41" fillId="0" borderId="0" xfId="0" applyFont="1"/>
    <xf numFmtId="0" fontId="21" fillId="3" borderId="0" xfId="0" applyFont="1" applyFill="1"/>
    <xf numFmtId="0" fontId="44" fillId="3" borderId="0" xfId="0" applyFont="1" applyFill="1"/>
    <xf numFmtId="0" fontId="45" fillId="3" borderId="0" xfId="0" applyFont="1" applyFill="1"/>
    <xf numFmtId="0" fontId="35" fillId="3" borderId="0" xfId="0" applyFont="1" applyFill="1"/>
    <xf numFmtId="0" fontId="6" fillId="0" borderId="0" xfId="0" applyFont="1"/>
    <xf numFmtId="0" fontId="4" fillId="2" borderId="38" xfId="0" applyFont="1" applyFill="1" applyBorder="1"/>
    <xf numFmtId="0" fontId="4" fillId="2" borderId="39" xfId="0" applyFont="1" applyFill="1" applyBorder="1"/>
    <xf numFmtId="0" fontId="4" fillId="2" borderId="40" xfId="0" applyFont="1" applyFill="1" applyBorder="1"/>
    <xf numFmtId="0" fontId="4" fillId="2" borderId="41" xfId="0" applyFont="1" applyFill="1" applyBorder="1"/>
    <xf numFmtId="0" fontId="4" fillId="2" borderId="42" xfId="0" applyFont="1" applyFill="1" applyBorder="1"/>
    <xf numFmtId="0" fontId="5" fillId="0" borderId="0" xfId="0" applyFont="1"/>
    <xf numFmtId="0" fontId="4" fillId="2" borderId="46" xfId="0" applyFont="1" applyFill="1" applyBorder="1"/>
    <xf numFmtId="0" fontId="4" fillId="2" borderId="47" xfId="0" applyFont="1" applyFill="1" applyBorder="1"/>
    <xf numFmtId="0" fontId="23" fillId="0" borderId="0" xfId="0" applyFont="1" applyAlignment="1">
      <alignment horizontal="left" vertic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0" fillId="3" borderId="61" xfId="0" applyFill="1" applyBorder="1"/>
    <xf numFmtId="0" fontId="0" fillId="3" borderId="62" xfId="0" applyFill="1" applyBorder="1"/>
    <xf numFmtId="0" fontId="0" fillId="3" borderId="63" xfId="0" applyFill="1" applyBorder="1"/>
    <xf numFmtId="0" fontId="0" fillId="3" borderId="64" xfId="0" applyFill="1" applyBorder="1"/>
    <xf numFmtId="0" fontId="0" fillId="3" borderId="65" xfId="0" applyFill="1" applyBorder="1"/>
    <xf numFmtId="0" fontId="0" fillId="3" borderId="66" xfId="0" applyFill="1" applyBorder="1"/>
    <xf numFmtId="0" fontId="0" fillId="3" borderId="67" xfId="0" applyFill="1" applyBorder="1"/>
    <xf numFmtId="0" fontId="0" fillId="3" borderId="68" xfId="0" applyFill="1" applyBorder="1"/>
    <xf numFmtId="0" fontId="52" fillId="3" borderId="0" xfId="0" applyFont="1" applyFill="1" applyAlignment="1">
      <alignment vertical="center"/>
    </xf>
    <xf numFmtId="0" fontId="55" fillId="3" borderId="0" xfId="0" applyFont="1" applyFill="1" applyAlignment="1">
      <alignment vertical="center"/>
    </xf>
    <xf numFmtId="0" fontId="0" fillId="3" borderId="0" xfId="0" applyFill="1" applyAlignment="1">
      <alignment vertical="top"/>
    </xf>
    <xf numFmtId="0" fontId="56" fillId="3" borderId="0" xfId="0" applyFont="1" applyFill="1" applyAlignment="1">
      <alignment vertical="top"/>
    </xf>
    <xf numFmtId="0" fontId="57" fillId="3" borderId="0" xfId="0" applyFont="1" applyFill="1" applyAlignment="1">
      <alignment vertical="center"/>
    </xf>
    <xf numFmtId="0" fontId="0" fillId="0" borderId="0" xfId="0" applyAlignment="1">
      <alignment vertical="top"/>
    </xf>
    <xf numFmtId="0" fontId="57" fillId="3" borderId="0" xfId="0" applyFont="1" applyFill="1" applyAlignment="1">
      <alignment vertical="top"/>
    </xf>
    <xf numFmtId="0" fontId="56" fillId="3" borderId="0" xfId="0" applyFont="1" applyFill="1" applyAlignment="1">
      <alignment vertical="center"/>
    </xf>
    <xf numFmtId="0" fontId="0" fillId="3" borderId="73" xfId="0" applyFill="1" applyBorder="1"/>
    <xf numFmtId="0" fontId="0" fillId="3" borderId="74" xfId="0" applyFill="1" applyBorder="1"/>
    <xf numFmtId="0" fontId="0" fillId="3" borderId="75" xfId="0" applyFill="1" applyBorder="1"/>
    <xf numFmtId="0" fontId="0" fillId="3" borderId="76" xfId="0" applyFill="1" applyBorder="1"/>
    <xf numFmtId="0" fontId="0" fillId="3" borderId="77" xfId="0" applyFill="1" applyBorder="1"/>
    <xf numFmtId="0" fontId="59" fillId="3" borderId="0" xfId="0" applyFont="1" applyFill="1"/>
    <xf numFmtId="2" fontId="0" fillId="0" borderId="0" xfId="0" applyNumberFormat="1"/>
    <xf numFmtId="2" fontId="41" fillId="0" borderId="0" xfId="0" applyNumberFormat="1" applyFont="1"/>
    <xf numFmtId="0" fontId="26" fillId="2" borderId="20" xfId="0" applyFont="1" applyFill="1" applyBorder="1" applyAlignment="1">
      <alignment horizontal="center" vertical="top" wrapText="1"/>
    </xf>
    <xf numFmtId="0" fontId="4" fillId="2" borderId="2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/>
    </xf>
    <xf numFmtId="0" fontId="2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3" fillId="2" borderId="18" xfId="0" applyFont="1" applyFill="1" applyBorder="1" applyAlignment="1">
      <alignment horizontal="left"/>
    </xf>
    <xf numFmtId="0" fontId="23" fillId="2" borderId="19" xfId="0" applyFont="1" applyFill="1" applyBorder="1" applyAlignment="1">
      <alignment horizontal="left"/>
    </xf>
    <xf numFmtId="0" fontId="25" fillId="2" borderId="18" xfId="0" applyFont="1" applyFill="1" applyBorder="1" applyAlignment="1">
      <alignment horizontal="center"/>
    </xf>
    <xf numFmtId="0" fontId="25" fillId="2" borderId="18" xfId="0" applyFont="1" applyFill="1" applyBorder="1" applyAlignment="1">
      <alignment horizontal="right"/>
    </xf>
    <xf numFmtId="0" fontId="25" fillId="2" borderId="19" xfId="0" applyFont="1" applyFill="1" applyBorder="1" applyAlignment="1">
      <alignment horizontal="right"/>
    </xf>
    <xf numFmtId="0" fontId="4" fillId="2" borderId="9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4" fillId="2" borderId="10" xfId="0" applyFont="1" applyFill="1" applyBorder="1" applyAlignment="1">
      <alignment horizontal="right"/>
    </xf>
    <xf numFmtId="14" fontId="6" fillId="2" borderId="18" xfId="0" applyNumberFormat="1" applyFont="1" applyFill="1" applyBorder="1" applyAlignment="1">
      <alignment horizontal="left"/>
    </xf>
    <xf numFmtId="14" fontId="23" fillId="2" borderId="18" xfId="0" applyNumberFormat="1" applyFont="1" applyFill="1" applyBorder="1" applyAlignment="1">
      <alignment horizontal="left"/>
    </xf>
    <xf numFmtId="14" fontId="23" fillId="2" borderId="19" xfId="0" applyNumberFormat="1" applyFont="1" applyFill="1" applyBorder="1" applyAlignment="1">
      <alignment horizontal="left"/>
    </xf>
    <xf numFmtId="0" fontId="23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23" fillId="2" borderId="10" xfId="0" applyFont="1" applyFill="1" applyBorder="1" applyAlignment="1">
      <alignment horizontal="left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/>
    </xf>
    <xf numFmtId="14" fontId="6" fillId="2" borderId="12" xfId="0" applyNumberFormat="1" applyFont="1" applyFill="1" applyBorder="1" applyAlignment="1">
      <alignment horizontal="left"/>
    </xf>
    <xf numFmtId="0" fontId="6" fillId="2" borderId="12" xfId="0" applyFont="1" applyFill="1" applyBorder="1" applyAlignment="1">
      <alignment horizontal="left"/>
    </xf>
    <xf numFmtId="0" fontId="23" fillId="2" borderId="12" xfId="0" applyFont="1" applyFill="1" applyBorder="1" applyAlignment="1">
      <alignment horizontal="left"/>
    </xf>
    <xf numFmtId="0" fontId="23" fillId="2" borderId="13" xfId="0" applyFont="1" applyFill="1" applyBorder="1" applyAlignment="1">
      <alignment horizontal="left"/>
    </xf>
    <xf numFmtId="0" fontId="6" fillId="2" borderId="18" xfId="0" applyFont="1" applyFill="1" applyBorder="1" applyAlignment="1">
      <alignment horizontal="left"/>
    </xf>
    <xf numFmtId="14" fontId="23" fillId="2" borderId="0" xfId="0" applyNumberFormat="1" applyFont="1" applyFill="1" applyAlignment="1">
      <alignment horizontal="left"/>
    </xf>
    <xf numFmtId="14" fontId="23" fillId="2" borderId="10" xfId="0" applyNumberFormat="1" applyFont="1" applyFill="1" applyBorder="1" applyAlignment="1">
      <alignment horizontal="left"/>
    </xf>
    <xf numFmtId="0" fontId="6" fillId="2" borderId="19" xfId="0" applyFont="1" applyFill="1" applyBorder="1" applyAlignment="1">
      <alignment horizontal="left"/>
    </xf>
    <xf numFmtId="14" fontId="6" fillId="2" borderId="0" xfId="0" applyNumberFormat="1" applyFont="1" applyFill="1" applyAlignment="1">
      <alignment horizontal="left"/>
    </xf>
    <xf numFmtId="0" fontId="6" fillId="2" borderId="10" xfId="0" applyFont="1" applyFill="1" applyBorder="1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14" fontId="6" fillId="2" borderId="19" xfId="0" applyNumberFormat="1" applyFont="1" applyFill="1" applyBorder="1" applyAlignment="1">
      <alignment horizontal="left"/>
    </xf>
    <xf numFmtId="0" fontId="1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8" fillId="2" borderId="0" xfId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20" fillId="2" borderId="0" xfId="0" applyFont="1" applyFill="1" applyAlignment="1">
      <alignment horizontal="right"/>
    </xf>
    <xf numFmtId="0" fontId="6" fillId="3" borderId="0" xfId="0" applyFont="1" applyFill="1" applyAlignment="1">
      <alignment horizontal="right" indent="1"/>
    </xf>
    <xf numFmtId="0" fontId="6" fillId="3" borderId="0" xfId="0" applyFont="1" applyFill="1" applyAlignment="1">
      <alignment horizontal="right"/>
    </xf>
    <xf numFmtId="0" fontId="6" fillId="3" borderId="0" xfId="0" applyFont="1" applyFill="1" applyAlignment="1">
      <alignment horizontal="left" indent="1"/>
    </xf>
    <xf numFmtId="9" fontId="6" fillId="3" borderId="0" xfId="2" applyFont="1" applyFill="1" applyAlignment="1">
      <alignment horizontal="left" indent="1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top"/>
    </xf>
    <xf numFmtId="0" fontId="4" fillId="3" borderId="0" xfId="0" applyFont="1" applyFill="1" applyAlignment="1">
      <alignment horizontal="right" vertical="center"/>
    </xf>
    <xf numFmtId="14" fontId="6" fillId="3" borderId="0" xfId="0" applyNumberFormat="1" applyFont="1" applyFill="1" applyAlignment="1">
      <alignment horizontal="left" indent="1"/>
    </xf>
    <xf numFmtId="0" fontId="60" fillId="3" borderId="0" xfId="0" applyFont="1" applyFill="1" applyAlignment="1">
      <alignment horizontal="center"/>
    </xf>
    <xf numFmtId="0" fontId="42" fillId="3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 vertical="top"/>
    </xf>
    <xf numFmtId="14" fontId="6" fillId="3" borderId="0" xfId="0" applyNumberFormat="1" applyFont="1" applyFill="1"/>
    <xf numFmtId="0" fontId="6" fillId="3" borderId="0" xfId="0" applyFont="1" applyFill="1"/>
    <xf numFmtId="0" fontId="43" fillId="3" borderId="0" xfId="0" applyFont="1" applyFill="1" applyAlignment="1">
      <alignment horizontal="center"/>
    </xf>
    <xf numFmtId="0" fontId="47" fillId="2" borderId="0" xfId="0" applyFont="1" applyFill="1" applyAlignment="1">
      <alignment horizontal="left" vertical="center"/>
    </xf>
    <xf numFmtId="0" fontId="4" fillId="2" borderId="58" xfId="0" applyFont="1" applyFill="1" applyBorder="1" applyAlignment="1">
      <alignment horizontal="left" vertical="top" wrapText="1"/>
    </xf>
    <xf numFmtId="0" fontId="4" fillId="2" borderId="2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43" xfId="0" applyFont="1" applyFill="1" applyBorder="1" applyAlignment="1">
      <alignment horizontal="left" vertical="top" wrapText="1"/>
    </xf>
    <xf numFmtId="0" fontId="4" fillId="2" borderId="44" xfId="0" applyFont="1" applyFill="1" applyBorder="1" applyAlignment="1">
      <alignment horizontal="left" vertical="top" wrapText="1"/>
    </xf>
    <xf numFmtId="0" fontId="4" fillId="2" borderId="59" xfId="0" applyFont="1" applyFill="1" applyBorder="1" applyAlignment="1">
      <alignment horizontal="left" vertical="top" wrapText="1"/>
    </xf>
    <xf numFmtId="0" fontId="14" fillId="2" borderId="35" xfId="0" applyFont="1" applyFill="1" applyBorder="1" applyAlignment="1">
      <alignment horizontal="center" vertical="top"/>
    </xf>
    <xf numFmtId="0" fontId="14" fillId="2" borderId="2" xfId="0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42" xfId="0" applyFont="1" applyFill="1" applyBorder="1" applyAlignment="1">
      <alignment horizontal="center" vertical="top"/>
    </xf>
    <xf numFmtId="0" fontId="50" fillId="2" borderId="60" xfId="0" applyFont="1" applyFill="1" applyBorder="1" applyAlignment="1">
      <alignment horizontal="left" vertical="center"/>
    </xf>
    <xf numFmtId="0" fontId="50" fillId="2" borderId="59" xfId="0" applyFont="1" applyFill="1" applyBorder="1" applyAlignment="1">
      <alignment horizontal="left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8" borderId="56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8" borderId="57" xfId="0" applyFont="1" applyFill="1" applyBorder="1" applyAlignment="1">
      <alignment horizontal="left" vertical="center"/>
    </xf>
    <xf numFmtId="0" fontId="48" fillId="2" borderId="48" xfId="0" applyFont="1" applyFill="1" applyBorder="1" applyAlignment="1">
      <alignment horizontal="left" vertical="center" indent="1"/>
    </xf>
    <xf numFmtId="0" fontId="48" fillId="2" borderId="4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9" fillId="2" borderId="3" xfId="0" applyFont="1" applyFill="1" applyBorder="1" applyAlignment="1">
      <alignment horizontal="left" vertical="center"/>
    </xf>
    <xf numFmtId="0" fontId="49" fillId="2" borderId="4" xfId="0" applyFont="1" applyFill="1" applyBorder="1" applyAlignment="1">
      <alignment horizontal="left" vertical="center"/>
    </xf>
    <xf numFmtId="1" fontId="4" fillId="2" borderId="3" xfId="0" applyNumberFormat="1" applyFont="1" applyFill="1" applyBorder="1" applyAlignment="1">
      <alignment horizontal="left" vertical="center"/>
    </xf>
    <xf numFmtId="1" fontId="4" fillId="2" borderId="49" xfId="0" applyNumberFormat="1" applyFont="1" applyFill="1" applyBorder="1" applyAlignment="1">
      <alignment horizontal="left" vertical="center"/>
    </xf>
    <xf numFmtId="0" fontId="48" fillId="2" borderId="50" xfId="0" applyFont="1" applyFill="1" applyBorder="1" applyAlignment="1">
      <alignment horizontal="left" vertical="center" indent="1"/>
    </xf>
    <xf numFmtId="0" fontId="48" fillId="2" borderId="5" xfId="0" applyFont="1" applyFill="1" applyBorder="1" applyAlignment="1">
      <alignment horizontal="left" vertical="center" indent="1"/>
    </xf>
    <xf numFmtId="0" fontId="4" fillId="2" borderId="6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9" fillId="2" borderId="6" xfId="0" applyFont="1" applyFill="1" applyBorder="1" applyAlignment="1">
      <alignment horizontal="left" vertical="center"/>
    </xf>
    <xf numFmtId="0" fontId="49" fillId="2" borderId="5" xfId="0" applyFont="1" applyFill="1" applyBorder="1" applyAlignment="1">
      <alignment horizontal="left" vertical="center"/>
    </xf>
    <xf numFmtId="1" fontId="4" fillId="2" borderId="6" xfId="0" applyNumberFormat="1" applyFont="1" applyFill="1" applyBorder="1" applyAlignment="1">
      <alignment horizontal="left" vertical="center"/>
    </xf>
    <xf numFmtId="1" fontId="4" fillId="2" borderId="51" xfId="0" applyNumberFormat="1" applyFont="1" applyFill="1" applyBorder="1" applyAlignment="1">
      <alignment horizontal="left" vertical="center"/>
    </xf>
    <xf numFmtId="0" fontId="48" fillId="2" borderId="52" xfId="0" applyFont="1" applyFill="1" applyBorder="1" applyAlignment="1">
      <alignment horizontal="left" vertical="center" indent="1"/>
    </xf>
    <xf numFmtId="0" fontId="48" fillId="2" borderId="53" xfId="0" applyFont="1" applyFill="1" applyBorder="1" applyAlignment="1">
      <alignment horizontal="left" vertical="center" indent="1"/>
    </xf>
    <xf numFmtId="0" fontId="4" fillId="2" borderId="54" xfId="0" applyFont="1" applyFill="1" applyBorder="1" applyAlignment="1">
      <alignment vertical="center"/>
    </xf>
    <xf numFmtId="0" fontId="4" fillId="2" borderId="53" xfId="0" applyFont="1" applyFill="1" applyBorder="1" applyAlignment="1">
      <alignment vertical="center"/>
    </xf>
    <xf numFmtId="0" fontId="49" fillId="2" borderId="54" xfId="0" applyFont="1" applyFill="1" applyBorder="1" applyAlignment="1">
      <alignment horizontal="left" vertical="center"/>
    </xf>
    <xf numFmtId="0" fontId="49" fillId="2" borderId="53" xfId="0" applyFont="1" applyFill="1" applyBorder="1" applyAlignment="1">
      <alignment horizontal="left" vertical="center"/>
    </xf>
    <xf numFmtId="1" fontId="4" fillId="2" borderId="54" xfId="0" applyNumberFormat="1" applyFont="1" applyFill="1" applyBorder="1" applyAlignment="1">
      <alignment horizontal="left" vertical="center"/>
    </xf>
    <xf numFmtId="1" fontId="4" fillId="2" borderId="55" xfId="0" applyNumberFormat="1" applyFont="1" applyFill="1" applyBorder="1" applyAlignment="1">
      <alignment horizontal="left" vertical="center"/>
    </xf>
    <xf numFmtId="0" fontId="4" fillId="2" borderId="54" xfId="0" applyFont="1" applyFill="1" applyBorder="1" applyAlignment="1">
      <alignment horizontal="left" vertical="center"/>
    </xf>
    <xf numFmtId="0" fontId="4" fillId="2" borderId="53" xfId="0" applyFont="1" applyFill="1" applyBorder="1" applyAlignment="1">
      <alignment horizontal="left" vertical="center"/>
    </xf>
    <xf numFmtId="0" fontId="4" fillId="2" borderId="55" xfId="0" applyFont="1" applyFill="1" applyBorder="1" applyAlignment="1">
      <alignment horizontal="left" vertical="center"/>
    </xf>
    <xf numFmtId="0" fontId="4" fillId="2" borderId="51" xfId="0" applyFont="1" applyFill="1" applyBorder="1" applyAlignment="1">
      <alignment horizontal="left" vertical="center"/>
    </xf>
    <xf numFmtId="0" fontId="4" fillId="2" borderId="49" xfId="0" applyFont="1" applyFill="1" applyBorder="1" applyAlignment="1">
      <alignment horizontal="left" vertical="center"/>
    </xf>
    <xf numFmtId="0" fontId="4" fillId="8" borderId="43" xfId="0" applyFont="1" applyFill="1" applyBorder="1" applyAlignment="1">
      <alignment horizontal="center"/>
    </xf>
    <xf numFmtId="0" fontId="4" fillId="8" borderId="44" xfId="0" applyFont="1" applyFill="1" applyBorder="1" applyAlignment="1">
      <alignment horizontal="center"/>
    </xf>
    <xf numFmtId="0" fontId="4" fillId="8" borderId="45" xfId="0" applyFont="1" applyFill="1" applyBorder="1" applyAlignment="1">
      <alignment horizontal="center"/>
    </xf>
    <xf numFmtId="0" fontId="48" fillId="2" borderId="48" xfId="0" applyFont="1" applyFill="1" applyBorder="1" applyAlignment="1">
      <alignment horizontal="left" vertical="center"/>
    </xf>
    <xf numFmtId="0" fontId="48" fillId="2" borderId="4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 indent="1"/>
    </xf>
    <xf numFmtId="0" fontId="48" fillId="2" borderId="50" xfId="0" applyFont="1" applyFill="1" applyBorder="1" applyAlignment="1">
      <alignment horizontal="left" vertical="center"/>
    </xf>
    <xf numFmtId="0" fontId="48" fillId="2" borderId="5" xfId="0" applyFont="1" applyFill="1" applyBorder="1" applyAlignment="1">
      <alignment horizontal="left" vertical="center"/>
    </xf>
    <xf numFmtId="14" fontId="4" fillId="2" borderId="6" xfId="0" applyNumberFormat="1" applyFont="1" applyFill="1" applyBorder="1" applyAlignment="1">
      <alignment horizontal="left" vertical="center" indent="1"/>
    </xf>
    <xf numFmtId="14" fontId="4" fillId="2" borderId="5" xfId="0" applyNumberFormat="1" applyFont="1" applyFill="1" applyBorder="1" applyAlignment="1">
      <alignment horizontal="left" vertical="center" indent="1"/>
    </xf>
    <xf numFmtId="0" fontId="48" fillId="2" borderId="52" xfId="0" applyFont="1" applyFill="1" applyBorder="1" applyAlignment="1">
      <alignment horizontal="left" vertical="center"/>
    </xf>
    <xf numFmtId="0" fontId="48" fillId="2" borderId="53" xfId="0" applyFont="1" applyFill="1" applyBorder="1" applyAlignment="1">
      <alignment horizontal="left" vertical="center"/>
    </xf>
    <xf numFmtId="0" fontId="4" fillId="2" borderId="54" xfId="0" applyFont="1" applyFill="1" applyBorder="1" applyAlignment="1">
      <alignment horizontal="left" vertical="center" indent="1"/>
    </xf>
    <xf numFmtId="0" fontId="4" fillId="2" borderId="53" xfId="0" applyFont="1" applyFill="1" applyBorder="1" applyAlignment="1">
      <alignment horizontal="left" vertical="center" indent="1"/>
    </xf>
    <xf numFmtId="0" fontId="46" fillId="8" borderId="41" xfId="0" applyFont="1" applyFill="1" applyBorder="1" applyAlignment="1">
      <alignment horizontal="center" vertical="center"/>
    </xf>
    <xf numFmtId="0" fontId="46" fillId="8" borderId="0" xfId="0" applyFont="1" applyFill="1" applyAlignment="1">
      <alignment horizontal="center" vertical="center"/>
    </xf>
    <xf numFmtId="0" fontId="46" fillId="8" borderId="42" xfId="0" applyFont="1" applyFill="1" applyBorder="1" applyAlignment="1">
      <alignment horizontal="center" vertical="center"/>
    </xf>
    <xf numFmtId="0" fontId="35" fillId="2" borderId="39" xfId="0" applyFont="1" applyFill="1" applyBorder="1" applyAlignment="1">
      <alignment horizontal="center"/>
    </xf>
    <xf numFmtId="0" fontId="35" fillId="2" borderId="0" xfId="0" applyFont="1" applyFill="1" applyAlignment="1">
      <alignment horizontal="center"/>
    </xf>
    <xf numFmtId="0" fontId="46" fillId="8" borderId="38" xfId="0" applyFont="1" applyFill="1" applyBorder="1" applyAlignment="1">
      <alignment horizontal="center" vertical="center" wrapText="1"/>
    </xf>
    <xf numFmtId="0" fontId="46" fillId="8" borderId="39" xfId="0" applyFont="1" applyFill="1" applyBorder="1" applyAlignment="1">
      <alignment horizontal="center" vertical="center" wrapText="1"/>
    </xf>
    <xf numFmtId="0" fontId="46" fillId="8" borderId="40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left"/>
    </xf>
    <xf numFmtId="0" fontId="58" fillId="3" borderId="70" xfId="0" applyFont="1" applyFill="1" applyBorder="1" applyAlignment="1">
      <alignment horizontal="center" vertical="center"/>
    </xf>
    <xf numFmtId="0" fontId="58" fillId="3" borderId="71" xfId="0" applyFont="1" applyFill="1" applyBorder="1" applyAlignment="1">
      <alignment horizontal="center" vertical="center"/>
    </xf>
    <xf numFmtId="0" fontId="58" fillId="3" borderId="72" xfId="0" applyFont="1" applyFill="1" applyBorder="1" applyAlignment="1">
      <alignment horizontal="center" vertical="center"/>
    </xf>
    <xf numFmtId="0" fontId="56" fillId="3" borderId="69" xfId="0" applyFont="1" applyFill="1" applyBorder="1" applyAlignment="1">
      <alignment horizontal="left" vertical="center"/>
    </xf>
    <xf numFmtId="0" fontId="0" fillId="3" borderId="69" xfId="0" applyFill="1" applyBorder="1" applyAlignment="1">
      <alignment horizontal="left" vertical="center"/>
    </xf>
    <xf numFmtId="0" fontId="0" fillId="3" borderId="0" xfId="0" applyFill="1" applyAlignment="1">
      <alignment horizontal="center"/>
    </xf>
    <xf numFmtId="0" fontId="0" fillId="3" borderId="78" xfId="0" applyFill="1" applyBorder="1" applyAlignment="1">
      <alignment horizontal="left" vertical="top"/>
    </xf>
    <xf numFmtId="0" fontId="0" fillId="3" borderId="79" xfId="0" applyFill="1" applyBorder="1" applyAlignment="1">
      <alignment horizontal="left" vertical="top"/>
    </xf>
    <xf numFmtId="0" fontId="0" fillId="3" borderId="80" xfId="0" applyFill="1" applyBorder="1" applyAlignment="1">
      <alignment horizontal="left" vertical="top"/>
    </xf>
    <xf numFmtId="0" fontId="0" fillId="3" borderId="73" xfId="0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74" xfId="0" applyFill="1" applyBorder="1" applyAlignment="1">
      <alignment horizontal="left" vertical="top"/>
    </xf>
    <xf numFmtId="0" fontId="53" fillId="3" borderId="0" xfId="0" applyFont="1" applyFill="1" applyAlignment="1">
      <alignment horizontal="left" vertical="center"/>
    </xf>
    <xf numFmtId="0" fontId="51" fillId="7" borderId="61" xfId="0" applyFont="1" applyFill="1" applyBorder="1" applyAlignment="1">
      <alignment horizontal="center" vertical="center"/>
    </xf>
    <xf numFmtId="0" fontId="51" fillId="7" borderId="62" xfId="0" applyFont="1" applyFill="1" applyBorder="1" applyAlignment="1">
      <alignment horizontal="center" vertical="center"/>
    </xf>
    <xf numFmtId="0" fontId="51" fillId="7" borderId="63" xfId="0" applyFont="1" applyFill="1" applyBorder="1" applyAlignment="1">
      <alignment horizontal="center" vertical="center"/>
    </xf>
    <xf numFmtId="0" fontId="0" fillId="3" borderId="6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65" xfId="0" applyFill="1" applyBorder="1" applyAlignment="1">
      <alignment horizontal="center" vertical="center"/>
    </xf>
    <xf numFmtId="0" fontId="0" fillId="3" borderId="64" xfId="0" applyFill="1" applyBorder="1" applyAlignment="1">
      <alignment horizontal="center"/>
    </xf>
    <xf numFmtId="0" fontId="0" fillId="3" borderId="65" xfId="0" applyFill="1" applyBorder="1" applyAlignment="1">
      <alignment horizontal="center"/>
    </xf>
    <xf numFmtId="0" fontId="0" fillId="3" borderId="66" xfId="0" applyFill="1" applyBorder="1" applyAlignment="1">
      <alignment horizontal="center" vertical="center"/>
    </xf>
    <xf numFmtId="0" fontId="0" fillId="3" borderId="67" xfId="0" applyFill="1" applyBorder="1" applyAlignment="1">
      <alignment horizontal="center" vertical="center"/>
    </xf>
    <xf numFmtId="0" fontId="0" fillId="3" borderId="68" xfId="0" applyFill="1" applyBorder="1" applyAlignment="1">
      <alignment horizontal="center" vertical="center"/>
    </xf>
    <xf numFmtId="0" fontId="0" fillId="3" borderId="66" xfId="0" applyFill="1" applyBorder="1" applyAlignment="1">
      <alignment horizontal="center"/>
    </xf>
    <xf numFmtId="0" fontId="0" fillId="3" borderId="67" xfId="0" applyFill="1" applyBorder="1" applyAlignment="1">
      <alignment horizontal="center"/>
    </xf>
    <xf numFmtId="0" fontId="0" fillId="3" borderId="68" xfId="0" applyFill="1" applyBorder="1" applyAlignment="1">
      <alignment horizontal="center"/>
    </xf>
    <xf numFmtId="0" fontId="54" fillId="3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/>
    </xf>
    <xf numFmtId="49" fontId="6" fillId="2" borderId="6" xfId="0" applyNumberFormat="1" applyFont="1" applyFill="1" applyBorder="1" applyAlignment="1">
      <alignment horizontal="center"/>
    </xf>
    <xf numFmtId="49" fontId="6" fillId="2" borderId="29" xfId="0" applyNumberFormat="1" applyFont="1" applyFill="1" applyBorder="1" applyAlignment="1">
      <alignment horizontal="center"/>
    </xf>
    <xf numFmtId="49" fontId="6" fillId="2" borderId="24" xfId="0" applyNumberFormat="1" applyFont="1" applyFill="1" applyBorder="1" applyAlignment="1">
      <alignment horizontal="center"/>
    </xf>
    <xf numFmtId="0" fontId="28" fillId="4" borderId="25" xfId="0" applyFont="1" applyFill="1" applyBorder="1" applyAlignment="1">
      <alignment horizontal="center" vertical="center" wrapText="1"/>
    </xf>
    <xf numFmtId="0" fontId="28" fillId="4" borderId="15" xfId="0" applyFont="1" applyFill="1" applyBorder="1" applyAlignment="1">
      <alignment horizontal="center" vertical="center" wrapText="1"/>
    </xf>
    <xf numFmtId="0" fontId="28" fillId="4" borderId="16" xfId="0" applyFont="1" applyFill="1" applyBorder="1" applyAlignment="1">
      <alignment horizontal="center" vertical="center" wrapText="1"/>
    </xf>
    <xf numFmtId="49" fontId="6" fillId="2" borderId="26" xfId="0" applyNumberFormat="1" applyFont="1" applyFill="1" applyBorder="1" applyAlignment="1">
      <alignment horizontal="center"/>
    </xf>
    <xf numFmtId="49" fontId="6" fillId="2" borderId="27" xfId="0" applyNumberFormat="1" applyFont="1" applyFill="1" applyBorder="1" applyAlignment="1">
      <alignment horizontal="center"/>
    </xf>
    <xf numFmtId="49" fontId="6" fillId="2" borderId="28" xfId="0" applyNumberFormat="1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49" fontId="6" fillId="2" borderId="30" xfId="0" applyNumberFormat="1" applyFont="1" applyFill="1" applyBorder="1" applyAlignment="1">
      <alignment horizontal="center"/>
    </xf>
    <xf numFmtId="49" fontId="6" fillId="2" borderId="31" xfId="0" applyNumberFormat="1" applyFont="1" applyFill="1" applyBorder="1" applyAlignment="1">
      <alignment horizontal="center"/>
    </xf>
    <xf numFmtId="49" fontId="6" fillId="2" borderId="32" xfId="0" applyNumberFormat="1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29" fillId="0" borderId="0" xfId="0" applyFont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20" fillId="2" borderId="33" xfId="0" applyFont="1" applyFill="1" applyBorder="1" applyAlignment="1">
      <alignment horizontal="center"/>
    </xf>
    <xf numFmtId="0" fontId="20" fillId="2" borderId="0" xfId="0" applyFont="1" applyFill="1" applyAlignment="1">
      <alignment horizontal="center"/>
    </xf>
    <xf numFmtId="0" fontId="20" fillId="2" borderId="36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 wrapText="1"/>
    </xf>
    <xf numFmtId="0" fontId="6" fillId="2" borderId="20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20" fillId="2" borderId="35" xfId="0" applyFont="1" applyFill="1" applyBorder="1" applyAlignment="1">
      <alignment horizontal="center"/>
    </xf>
    <xf numFmtId="0" fontId="20" fillId="2" borderId="20" xfId="0" applyFont="1" applyFill="1" applyBorder="1" applyAlignment="1">
      <alignment horizontal="center"/>
    </xf>
    <xf numFmtId="0" fontId="20" fillId="2" borderId="2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20" fillId="2" borderId="33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0" fillId="2" borderId="34" xfId="0" applyFont="1" applyFill="1" applyBorder="1" applyAlignment="1">
      <alignment horizontal="center" vertical="center"/>
    </xf>
    <xf numFmtId="14" fontId="4" fillId="2" borderId="36" xfId="0" applyNumberFormat="1" applyFont="1" applyFill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49" fontId="35" fillId="2" borderId="29" xfId="0" applyNumberFormat="1" applyFont="1" applyFill="1" applyBorder="1"/>
    <xf numFmtId="49" fontId="35" fillId="2" borderId="5" xfId="0" applyNumberFormat="1" applyFont="1" applyFill="1" applyBorder="1"/>
    <xf numFmtId="0" fontId="29" fillId="6" borderId="29" xfId="0" applyFont="1" applyFill="1" applyBorder="1" applyAlignment="1">
      <alignment horizontal="center" vertical="center" wrapText="1"/>
    </xf>
    <xf numFmtId="0" fontId="29" fillId="6" borderId="5" xfId="0" applyFont="1" applyFill="1" applyBorder="1" applyAlignment="1">
      <alignment horizontal="center" vertical="center" wrapText="1"/>
    </xf>
    <xf numFmtId="0" fontId="36" fillId="2" borderId="1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Alignment="1">
      <alignment horizontal="left" vertical="top"/>
    </xf>
    <xf numFmtId="0" fontId="4" fillId="2" borderId="36" xfId="0" applyFont="1" applyFill="1" applyBorder="1" applyAlignment="1">
      <alignment horizontal="left" vertical="top"/>
    </xf>
    <xf numFmtId="0" fontId="4" fillId="2" borderId="34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38" fillId="2" borderId="6" xfId="0" applyFont="1" applyFill="1" applyBorder="1" applyAlignment="1">
      <alignment horizontal="center" vertical="center"/>
    </xf>
    <xf numFmtId="0" fontId="38" fillId="2" borderId="29" xfId="0" applyFont="1" applyFill="1" applyBorder="1" applyAlignment="1">
      <alignment horizontal="center" vertical="center"/>
    </xf>
    <xf numFmtId="0" fontId="21" fillId="2" borderId="0" xfId="0" applyFont="1" applyFill="1" applyAlignment="1">
      <alignment horizontal="right" vertical="center" indent="1"/>
    </xf>
    <xf numFmtId="49" fontId="35" fillId="2" borderId="29" xfId="0" applyNumberFormat="1" applyFont="1" applyFill="1" applyBorder="1" applyAlignment="1">
      <alignment horizontal="center"/>
    </xf>
    <xf numFmtId="49" fontId="35" fillId="2" borderId="5" xfId="0" applyNumberFormat="1" applyFont="1" applyFill="1" applyBorder="1" applyAlignment="1">
      <alignment horizontal="center"/>
    </xf>
    <xf numFmtId="0" fontId="14" fillId="2" borderId="0" xfId="0" applyFont="1" applyFill="1" applyAlignment="1" applyProtection="1">
      <alignment horizontal="right" vertical="center"/>
      <protection locked="0"/>
    </xf>
    <xf numFmtId="0" fontId="14" fillId="2" borderId="0" xfId="0" applyFont="1" applyFill="1" applyAlignment="1" applyProtection="1">
      <alignment horizontal="left" vertical="center" indent="3"/>
      <protection locked="0"/>
    </xf>
    <xf numFmtId="14" fontId="4" fillId="2" borderId="34" xfId="0" applyNumberFormat="1" applyFont="1" applyFill="1" applyBorder="1"/>
    <xf numFmtId="0" fontId="11" fillId="2" borderId="0" xfId="0" applyFont="1" applyFill="1" applyAlignment="1">
      <alignment horizontal="center"/>
    </xf>
  </cellXfs>
  <cellStyles count="3">
    <cellStyle name="Lien hypertexte" xfId="1" builtinId="8"/>
    <cellStyle name="Normal" xfId="0" builtinId="0"/>
    <cellStyle name="Pourcentage" xfId="2" builtinId="5"/>
  </cellStyles>
  <dxfs count="6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rgb="FFED7D31"/>
        </left>
        <right style="thin">
          <color rgb="FF000000"/>
        </right>
        <top style="thin">
          <color rgb="FFED7D31"/>
        </top>
        <bottom style="thin">
          <color rgb="FFED7D3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>
        <bottom style="thin">
          <color rgb="FFED7D3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rgb="FFED7D31"/>
        </left>
        <right style="thin">
          <color rgb="FFED7D31"/>
        </right>
        <top style="thin">
          <color rgb="FFED7D31"/>
        </top>
        <bottom style="thin">
          <color rgb="FFED7D3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>
        <bottom style="thin">
          <color rgb="FFED7D3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rgb="FFED7D31"/>
        </left>
        <right style="thin">
          <color rgb="FF000000"/>
        </right>
        <top style="thin">
          <color rgb="FFED7D31"/>
        </top>
        <bottom style="thin">
          <color rgb="FFED7D3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>
        <bottom style="thin">
          <color rgb="FFED7D3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theme="5"/>
        </left>
        <right style="thin">
          <color indexed="64"/>
        </righ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>
        <bottom style="thin">
          <color theme="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border>
        <bottom style="thin">
          <color theme="5"/>
        </bottom>
      </border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>
          <bgColor theme="4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horizontal style="thin">
          <color theme="1"/>
        </horizontal>
      </border>
    </dxf>
    <dxf>
      <border>
        <left style="thin">
          <color theme="1"/>
        </left>
      </border>
    </dxf>
    <dxf>
      <border>
        <left style="thin">
          <color theme="1"/>
        </left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color theme="1"/>
      </font>
      <border>
        <left style="thin">
          <color theme="1"/>
        </left>
        <right/>
        <top style="thin">
          <color theme="1"/>
        </top>
        <bottom style="thin">
          <color theme="1"/>
        </bottom>
      </border>
    </dxf>
  </dxfs>
  <tableStyles count="2" defaultTableStyle="TableStyleMedium2" defaultPivotStyle="PivotStyleLight16">
    <tableStyle name="TableStyleLight8 2" pivot="0" count="9" xr9:uid="{1E07E66A-2972-4CFB-A56A-9C0F27B91CB7}">
      <tableStyleElement type="wholeTable" dxfId="67"/>
      <tableStyleElement type="headerRow" dxfId="66"/>
      <tableStyleElement type="totalRow" dxfId="65"/>
      <tableStyleElement type="firstColumn" dxfId="64"/>
      <tableStyleElement type="lastColumn" dxfId="63"/>
      <tableStyleElement type="firstRowStripe" dxfId="62"/>
      <tableStyleElement type="secondRowStripe" dxfId="61"/>
      <tableStyleElement type="firstColumnStripe" dxfId="60"/>
      <tableStyleElement type="secondColumnStripe" dxfId="59"/>
    </tableStyle>
    <tableStyle name="TableStyleMedium1 2" pivot="0" count="7" xr9:uid="{B0FA2B7C-EF7F-4292-9B55-2B0B68E17CE5}">
      <tableStyleElement type="wholeTable" dxfId="58"/>
      <tableStyleElement type="headerRow" dxfId="57"/>
      <tableStyleElement type="totalRow" dxfId="56"/>
      <tableStyleElement type="firstColumn" dxfId="55"/>
      <tableStyleElement type="lastColumn" dxfId="54"/>
      <tableStyleElement type="firstRowStripe" dxfId="53"/>
      <tableStyleElement type="firstColumnStripe" dxfId="52"/>
    </tableStyle>
  </tableStyles>
  <colors>
    <mruColors>
      <color rgb="FFFDFFFF"/>
      <color rgb="FFFD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PageGardeBModel!$L$6:$L$295</c:f>
              <c:strCache>
                <c:ptCount val="1"/>
                <c:pt idx="0">
                  <c:v>Pi_Number</c:v>
                </c:pt>
              </c:strCache>
            </c:strRef>
          </c:xVal>
          <c:yVal>
            <c:numRef>
              <c:f>PageGardeBModel!$M$6:$M$295</c:f>
              <c:numCache>
                <c:formatCode>0.00</c:formatCode>
                <c:ptCount val="290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C6-4ED2-8384-97505AAE033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PageGardeBModel!$M$2:$M$3</c:f>
              <c:numCache>
                <c:formatCode>0.00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PageGardeBModel!$L$2:$L$3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78-4272-BFDA-9CC59C6A2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783071"/>
        <c:axId val="1775055471"/>
      </c:scatterChart>
      <c:valAx>
        <c:axId val="545783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Numéro de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5055471"/>
        <c:crosses val="autoZero"/>
        <c:crossBetween val="midCat"/>
      </c:valAx>
      <c:valAx>
        <c:axId val="1775055471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Module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5783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024915899597061E-2"/>
          <c:y val="5.1650518071580435E-2"/>
          <c:w val="0.84297038926472223"/>
          <c:h val="0.9270047647459221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ResultatCModel!$E$18:$E$48</c:f>
              <c:strCache>
                <c:ptCount val="1"/>
                <c:pt idx="0">
                  <c:v>Pi_Modulus</c:v>
                </c:pt>
              </c:strCache>
            </c:strRef>
          </c:xVal>
          <c:yVal>
            <c:numLit>
              <c:formatCode>General</c:formatCode>
              <c:ptCount val="3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E41-4D27-918D-27B5CA44D1A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ResultatCModel!$K$18:$K$19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Lit>
              <c:formatCode>General</c:formatCode>
              <c:ptCount val="2"/>
              <c:pt idx="0">
                <c:v>1</c:v>
              </c:pt>
              <c:pt idx="1">
                <c:v>31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FE42-4846-A372-19999579A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9441728"/>
        <c:axId val="1629444224"/>
      </c:scatterChart>
      <c:valAx>
        <c:axId val="1629441728"/>
        <c:scaling>
          <c:orientation val="minMax"/>
          <c:max val="25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9444224"/>
        <c:crosses val="autoZero"/>
        <c:crossBetween val="midCat"/>
      </c:valAx>
      <c:valAx>
        <c:axId val="1629444224"/>
        <c:scaling>
          <c:orientation val="maxMin"/>
          <c:max val="31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9441728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47625</xdr:rowOff>
    </xdr:from>
    <xdr:to>
      <xdr:col>4</xdr:col>
      <xdr:colOff>58118</xdr:colOff>
      <xdr:row>4</xdr:row>
      <xdr:rowOff>204287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42875"/>
          <a:ext cx="1594818" cy="8665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25400</xdr:rowOff>
    </xdr:from>
    <xdr:to>
      <xdr:col>8</xdr:col>
      <xdr:colOff>762000</xdr:colOff>
      <xdr:row>35</xdr:row>
      <xdr:rowOff>101600</xdr:rowOff>
    </xdr:to>
    <xdr:graphicFrame macro="">
      <xdr:nvGraphicFramePr>
        <xdr:cNvPr id="3" name="GraphResul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127000</xdr:rowOff>
    </xdr:from>
    <xdr:to>
      <xdr:col>2</xdr:col>
      <xdr:colOff>737568</xdr:colOff>
      <xdr:row>4</xdr:row>
      <xdr:rowOff>42362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" y="127000"/>
          <a:ext cx="1569418" cy="8678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298236</xdr:colOff>
      <xdr:row>3</xdr:row>
      <xdr:rowOff>11099</xdr:rowOff>
    </xdr:from>
    <xdr:to>
      <xdr:col>8</xdr:col>
      <xdr:colOff>608409</xdr:colOff>
      <xdr:row>4</xdr:row>
      <xdr:rowOff>69109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 l="78493" t="38648" r="3507" b="19633"/>
        <a:stretch/>
      </xdr:blipFill>
      <xdr:spPr bwMode="auto">
        <a:xfrm>
          <a:off x="5291150" y="461042"/>
          <a:ext cx="1224573" cy="25032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69850</xdr:colOff>
      <xdr:row>1</xdr:row>
      <xdr:rowOff>44450</xdr:rowOff>
    </xdr:from>
    <xdr:to>
      <xdr:col>2</xdr:col>
      <xdr:colOff>895255</xdr:colOff>
      <xdr:row>5</xdr:row>
      <xdr:rowOff>23312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07950"/>
          <a:ext cx="1339755" cy="7408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276410</xdr:colOff>
      <xdr:row>1</xdr:row>
      <xdr:rowOff>97117</xdr:rowOff>
    </xdr:from>
    <xdr:to>
      <xdr:col>5</xdr:col>
      <xdr:colOff>171823</xdr:colOff>
      <xdr:row>3</xdr:row>
      <xdr:rowOff>138582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16" y="164352"/>
          <a:ext cx="1628589" cy="90058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627930</xdr:colOff>
      <xdr:row>4</xdr:row>
      <xdr:rowOff>64397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83123" cy="710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627930</xdr:colOff>
      <xdr:row>4</xdr:row>
      <xdr:rowOff>64397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79948" cy="72835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627930</xdr:colOff>
      <xdr:row>4</xdr:row>
      <xdr:rowOff>64397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79948" cy="728353"/>
        </a:xfrm>
        <a:prstGeom prst="rect">
          <a:avLst/>
        </a:prstGeom>
      </xdr:spPr>
    </xdr:pic>
    <xdr:clientData/>
  </xdr:twoCellAnchor>
  <xdr:twoCellAnchor>
    <xdr:from>
      <xdr:col>6</xdr:col>
      <xdr:colOff>60325</xdr:colOff>
      <xdr:row>16</xdr:row>
      <xdr:rowOff>222250</xdr:rowOff>
    </xdr:from>
    <xdr:to>
      <xdr:col>9</xdr:col>
      <xdr:colOff>1079500</xdr:colOff>
      <xdr:row>48</xdr:row>
      <xdr:rowOff>146050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99786</xdr:colOff>
      <xdr:row>1</xdr:row>
      <xdr:rowOff>81643</xdr:rowOff>
    </xdr:from>
    <xdr:to>
      <xdr:col>4</xdr:col>
      <xdr:colOff>353785</xdr:colOff>
      <xdr:row>6</xdr:row>
      <xdr:rowOff>67692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357" y="208643"/>
          <a:ext cx="1505857" cy="85690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627930</xdr:colOff>
      <xdr:row>4</xdr:row>
      <xdr:rowOff>64397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79948" cy="72835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583480</xdr:colOff>
      <xdr:row>4</xdr:row>
      <xdr:rowOff>38997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79948" cy="72835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ubversion\Rapport%20XLS\Templates%20Anydyn\Gracchus\DLABO-00-48-01%20V01%20PV%20-%20Mesures%20de%20portances%20sous%20chargement%20dynamique%20NF%20P%2094-117-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pport"/>
      <sheetName val="Feuille de données"/>
      <sheetName val="cache"/>
    </sheetNames>
    <sheetDataSet>
      <sheetData sheetId="0">
        <row r="2">
          <cell r="H2" t="str">
            <v>GRACCHUS Montpellier</v>
          </cell>
        </row>
      </sheetData>
      <sheetData sheetId="1" refreshError="1"/>
      <sheetData sheetId="2">
        <row r="1">
          <cell r="A1" t="str">
            <v>MALET</v>
          </cell>
          <cell r="B1" t="str">
            <v>cache!$C$1</v>
          </cell>
        </row>
        <row r="4">
          <cell r="A4" t="str">
            <v>Logo</v>
          </cell>
          <cell r="B4" t="str">
            <v>cache!$C$4</v>
          </cell>
        </row>
        <row r="7">
          <cell r="A7" t="str">
            <v>GRACCHUS TLS</v>
          </cell>
          <cell r="B7" t="str">
            <v>cache!$C$7</v>
          </cell>
        </row>
        <row r="10">
          <cell r="A10" t="str">
            <v>GRACCHUS Montpellier</v>
          </cell>
          <cell r="B10" t="str">
            <v>cache!$C$10</v>
          </cell>
        </row>
        <row r="13">
          <cell r="A13" t="str">
            <v>GRACCHUS Bordeaux</v>
          </cell>
          <cell r="B13" t="str">
            <v>cache!$C$13</v>
          </cell>
        </row>
        <row r="16">
          <cell r="A16" t="str">
            <v>GRACCHUS Lyon</v>
          </cell>
          <cell r="B16" t="str">
            <v>cache!$C$16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5143B0-4209-4633-91CB-7C25C94243A4}" name="ArrayPDGBResult" displayName="ArrayPDGBResult" ref="L5:M295" totalsRowShown="0" headerRowDxfId="51" dataDxfId="50">
  <autoFilter ref="L5:M295" xr:uid="{665143B0-4209-4633-91CB-7C25C94243A4}"/>
  <tableColumns count="2">
    <tableColumn id="1" xr3:uid="{20218F64-9A9C-402B-B4BD-145A142CBB8A}" name="Numero" dataDxfId="49"/>
    <tableColumn id="2" xr3:uid="{396C3021-DDB0-43C4-B230-B900EAE05044}" name="Resultat" dataDxfId="4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rrayResult" displayName="ArrayResult" ref="B17:G48" totalsRowShown="0" headerRowDxfId="47" dataDxfId="45" headerRowBorderDxfId="46" tableBorderDxfId="44">
  <autoFilter ref="B17:G48" xr:uid="{00000000-000C-0000-FFFF-FFFF00000000}"/>
  <tableColumns count="6">
    <tableColumn id="1" xr3:uid="{00000000-0010-0000-0000-000001000000}" name="N° essai" dataDxfId="43"/>
    <tableColumn id="2" xr3:uid="{00000000-0010-0000-0000-000002000000}" name="Longitude" dataDxfId="42"/>
    <tableColumn id="3" xr3:uid="{00000000-0010-0000-0000-000003000000}" name="Latitude" dataDxfId="41"/>
    <tableColumn id="4" xr3:uid="{00000000-0010-0000-0000-000004000000}" name="Précision GPS (m)" dataDxfId="40"/>
    <tableColumn id="6" xr3:uid="{AA7BD2D9-E5CE-4172-B314-3CFE3602668F}" name="ModuleRaw" dataDxfId="39"/>
    <tableColumn id="5" xr3:uid="{00000000-0010-0000-0000-000005000000}" name="Module Edyn 2 (MPa)" dataDxfId="38">
      <calculatedColumnFormula array="1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calculatedColumnFormula>
    </tableColumn>
  </tableColumns>
  <tableStyleInfo name="TableStyleMedium1 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CDCF5A-F902-4E7C-8F75-9F371AB7F3BB}" name="ArrayResult3" displayName="ArrayResult3" ref="B17:G48" totalsRowShown="0" headerRowDxfId="37" dataDxfId="35" headerRowBorderDxfId="36" tableBorderDxfId="34">
  <autoFilter ref="B17:G48" xr:uid="{00000000-000C-0000-FFFF-FFFF00000000}"/>
  <tableColumns count="6">
    <tableColumn id="1" xr3:uid="{C151384B-0224-4228-B6CD-88FC1A3CA5B7}" name="N° essai" dataDxfId="33"/>
    <tableColumn id="2" xr3:uid="{D87E87D6-553E-4D80-B398-2C2D7AE3AD6F}" name="Zone" dataDxfId="32"/>
    <tableColumn id="3" xr3:uid="{B6E221F1-6F44-46E8-BA80-E5E633EFCE0D}" name="Longitude2" dataDxfId="31"/>
    <tableColumn id="4" xr3:uid="{C3464EA1-F0D7-4691-A86D-1992E06A4028}" name="Latitude" dataDxfId="30"/>
    <tableColumn id="6" xr3:uid="{20774355-801A-4658-AB5A-F87B70068868}" name="ModuleRaw" dataDxfId="29"/>
    <tableColumn id="5" xr3:uid="{934E31EA-B9F9-4C4C-9E44-B4C1E2E4E4DE}" name="Module Edyn 2 (MPa)" dataDxfId="28">
      <calculatedColumnFormula array="1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calculatedColumnFormula>
    </tableColumn>
  </tableColumns>
  <tableStyleInfo name="TableStyleMedium1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0255DD-2C4B-4168-9FB1-315F327D1162}" name="ArrayResult5" displayName="ArrayResult5" ref="B17:F48" totalsRowShown="0" headerRowDxfId="27" dataDxfId="25" headerRowBorderDxfId="26" tableBorderDxfId="24">
  <autoFilter ref="B17:F48" xr:uid="{00000000-000C-0000-FFFF-FFFF00000000}"/>
  <tableColumns count="5">
    <tableColumn id="1" xr3:uid="{3780717C-546F-4E58-A0A6-10D34977F307}" name="N° essai" dataDxfId="23"/>
    <tableColumn id="2" xr3:uid="{94537BE9-4625-44FF-93E0-EAD8311D6883}" name="Longitude" dataDxfId="22"/>
    <tableColumn id="3" xr3:uid="{3859A870-D015-4F19-876C-4AEB9A4864F8}" name="Latitude" dataDxfId="21"/>
    <tableColumn id="6" xr3:uid="{E91A0180-2DAC-4DBE-9978-55F98A61BA08}" name="ModuleRaw" dataDxfId="20"/>
    <tableColumn id="5" xr3:uid="{D9D5B7D1-CD2A-4652-B8C9-0AA959C0EE02}" name="Module Edyn 2 (MPa)" dataDxfId="19">
      <calculatedColumnFormula array="1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calculatedColumnFormula>
    </tableColumn>
  </tableColumns>
  <tableStyleInfo name="TableStyleMedium1 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089E06-43E4-43D3-95B6-AB0FEB4C5EC5}" name="ArrayDResult" displayName="ArrayDResult" ref="C25:I46" totalsRowShown="0" headerRowDxfId="18" dataDxfId="17">
  <autoFilter ref="C25:I46" xr:uid="{D4491DC6-7E6D-4991-B46A-3D981C04B64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1A5D18-400F-410A-A976-227BDCE3E01E}" name="N° essai" dataDxfId="16"/>
    <tableColumn id="2" xr3:uid="{0ED9D69E-52BC-49AE-A4BE-9F6F59F3A1D5}" name="Longitude" dataDxfId="15"/>
    <tableColumn id="3" xr3:uid="{D3FB9228-AC7A-41D7-A6A8-3EAE2F821474}" name="Latitude" dataDxfId="14"/>
    <tableColumn id="4" xr3:uid="{9A381908-1D57-4B47-94B9-5FB60A6EBD40}" name="Chainage (m)" dataDxfId="13"/>
    <tableColumn id="7" xr3:uid="{F4025D61-B669-49F7-B031-C688B75C5A0B}" name="ModuleRaw" dataDxfId="12"/>
    <tableColumn id="5" xr3:uid="{964CF9FC-E60F-4BE7-9DBC-9FBD93B88E85}" name="Edyn2 (MPa)" dataDxfId="11">
      <calculatedColumnFormula array="1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calculatedColumnFormula>
    </tableColumn>
    <tableColumn id="6" xr3:uid="{A71D7F1D-83FF-45F4-B3DB-657E1270A406}" name="Commentaires" dataDxfId="10"/>
  </tableColumns>
  <tableStyleInfo name="TableStyleLight8 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A7FC89-1307-4475-BDCC-270CD0CA5BED}" name="ArrayResult34" displayName="ArrayResult34" ref="B17:G48" totalsRowShown="0" headerRowDxfId="9" dataDxfId="7" headerRowBorderDxfId="8" tableBorderDxfId="6">
  <autoFilter ref="B17:G48" xr:uid="{00000000-000C-0000-FFFF-FFFF00000000}"/>
  <tableColumns count="6">
    <tableColumn id="1" xr3:uid="{05CF35EF-754D-416B-AFF7-61747A95CAAA}" name="N° essai" dataDxfId="5"/>
    <tableColumn id="2" xr3:uid="{C354C29B-77CC-43FD-A017-409AE3559558}" name="Longitude" dataDxfId="4"/>
    <tableColumn id="3" xr3:uid="{C23D1F0B-6DE4-42BA-A345-3A3D5448E989}" name="Latitude" dataDxfId="3"/>
    <tableColumn id="4" xr3:uid="{85648930-FF3B-44BF-BD22-2A5347525573}" name="Précision GPS (m)" dataDxfId="2"/>
    <tableColumn id="6" xr3:uid="{2B867938-A773-47DA-9A6D-729983050F13}" name="ModuleRaw" dataDxfId="1"/>
    <tableColumn id="5" xr3:uid="{63403FFC-D32E-423C-8C45-83290DA9FFBF}" name="Module Edyn 2 (MPa)" dataDxfId="0">
      <calculatedColumnFormula array="1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calculatedColumnFormula>
    </tableColumn>
  </tableColumns>
  <tableStyleInfo name="TableStyleMedium1 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rincent.f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3"/>
  <sheetViews>
    <sheetView workbookViewId="0">
      <selection activeCell="B4" sqref="B4"/>
    </sheetView>
  </sheetViews>
  <sheetFormatPr baseColWidth="10" defaultRowHeight="14.5"/>
  <cols>
    <col min="1" max="1" width="28.81640625" bestFit="1" customWidth="1"/>
  </cols>
  <sheetData>
    <row r="1" spans="1:2">
      <c r="A1" t="s">
        <v>46</v>
      </c>
      <c r="B1" t="s">
        <v>47</v>
      </c>
    </row>
    <row r="2" spans="1:2">
      <c r="A2" t="s">
        <v>48</v>
      </c>
      <c r="B2">
        <v>2</v>
      </c>
    </row>
    <row r="3" spans="1:2">
      <c r="A3" t="s">
        <v>49</v>
      </c>
      <c r="B3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8869-2AE2-4F5A-89FB-C419D3D323D0}">
  <sheetPr>
    <pageSetUpPr fitToPage="1"/>
  </sheetPr>
  <dimension ref="A1:Q50"/>
  <sheetViews>
    <sheetView showWhiteSpace="0" view="pageLayout" zoomScale="70" zoomScaleNormal="115" zoomScaleSheetLayoutView="85" zoomScalePageLayoutView="70" workbookViewId="0">
      <selection activeCell="A7" sqref="A7:F7"/>
    </sheetView>
  </sheetViews>
  <sheetFormatPr baseColWidth="10" defaultColWidth="11.453125" defaultRowHeight="14"/>
  <cols>
    <col min="1" max="1" width="2.81640625" style="25" customWidth="1"/>
    <col min="2" max="3" width="7.26953125" style="25" customWidth="1"/>
    <col min="4" max="5" width="6.7265625" style="25" customWidth="1"/>
    <col min="6" max="12" width="5.7265625" style="25" customWidth="1"/>
    <col min="13" max="13" width="8" style="25" customWidth="1"/>
    <col min="14" max="16" width="6" style="25" customWidth="1"/>
    <col min="17" max="17" width="2.26953125" style="25" customWidth="1"/>
    <col min="18" max="16384" width="11.453125" style="25"/>
  </cols>
  <sheetData>
    <row r="1" spans="1:17" ht="7.5" customHeight="1">
      <c r="A1" s="2"/>
      <c r="B1" s="2"/>
      <c r="C1" s="2"/>
      <c r="D1" s="2"/>
      <c r="E1" s="2"/>
      <c r="F1" s="2"/>
      <c r="G1" s="2"/>
      <c r="H1" s="2"/>
      <c r="I1" s="2"/>
      <c r="J1" s="24"/>
      <c r="K1" s="2"/>
      <c r="L1" s="2"/>
      <c r="M1" s="2"/>
      <c r="N1" s="2"/>
      <c r="O1" s="2"/>
      <c r="P1" s="2"/>
      <c r="Q1" s="2"/>
    </row>
    <row r="2" spans="1:17" ht="25">
      <c r="A2" s="2"/>
      <c r="B2" s="2"/>
      <c r="C2" s="2"/>
      <c r="D2" s="2"/>
      <c r="E2" s="280" t="s">
        <v>18</v>
      </c>
      <c r="F2" s="281"/>
      <c r="G2" s="281"/>
      <c r="H2" s="281"/>
      <c r="I2" s="281"/>
      <c r="J2" s="281"/>
      <c r="K2" s="281"/>
      <c r="L2" s="281"/>
      <c r="M2" s="281"/>
      <c r="N2" s="281"/>
      <c r="O2" s="281"/>
      <c r="P2" s="281"/>
      <c r="Q2" s="2"/>
    </row>
    <row r="3" spans="1:17" ht="15.75" customHeight="1">
      <c r="A3" s="2"/>
      <c r="B3" s="2"/>
      <c r="C3" s="2"/>
      <c r="D3" s="2"/>
      <c r="E3" s="26"/>
      <c r="F3" s="26"/>
      <c r="G3" s="245"/>
      <c r="H3" s="245"/>
      <c r="I3" s="245"/>
      <c r="J3" s="245"/>
      <c r="K3" s="245"/>
      <c r="L3" s="245"/>
      <c r="M3" s="245"/>
      <c r="N3" s="245"/>
      <c r="O3" s="245"/>
      <c r="P3" s="2"/>
      <c r="Q3" s="2"/>
    </row>
    <row r="4" spans="1:17" ht="15.5">
      <c r="A4" s="2"/>
      <c r="B4" s="2"/>
      <c r="C4" s="2"/>
      <c r="D4" s="2"/>
      <c r="E4" s="26"/>
      <c r="F4" s="26"/>
      <c r="G4" s="26"/>
      <c r="H4" s="26"/>
      <c r="I4" s="26"/>
      <c r="J4" s="26"/>
      <c r="K4" s="2"/>
      <c r="L4" s="2"/>
      <c r="M4" s="2"/>
      <c r="N4" s="2"/>
      <c r="O4" s="2"/>
      <c r="P4" s="2"/>
      <c r="Q4" s="2"/>
    </row>
    <row r="5" spans="1:17" ht="16.5" customHeight="1">
      <c r="A5" s="2"/>
      <c r="B5" s="282"/>
      <c r="C5" s="282"/>
      <c r="D5" s="282"/>
      <c r="E5" s="2"/>
      <c r="F5" s="2"/>
      <c r="G5" s="2"/>
      <c r="H5" s="2"/>
      <c r="I5" s="3"/>
      <c r="J5" s="3"/>
      <c r="K5" s="2"/>
      <c r="L5" s="2"/>
      <c r="M5" s="2"/>
      <c r="N5" s="2"/>
      <c r="O5" s="2"/>
      <c r="P5" s="2"/>
      <c r="Q5" s="2"/>
    </row>
    <row r="6" spans="1:17" ht="12.75" customHeight="1">
      <c r="A6" s="2"/>
      <c r="B6" s="283" t="s">
        <v>19</v>
      </c>
      <c r="C6" s="255"/>
      <c r="D6" s="255"/>
      <c r="E6" s="2"/>
      <c r="F6" s="2"/>
      <c r="G6" s="2"/>
      <c r="H6" s="2"/>
      <c r="I6" s="3"/>
      <c r="J6" s="3"/>
      <c r="K6" s="2"/>
      <c r="L6" s="2"/>
      <c r="M6" s="2"/>
      <c r="N6" s="2"/>
      <c r="O6" s="2"/>
      <c r="P6" s="2"/>
      <c r="Q6" s="2"/>
    </row>
    <row r="7" spans="1:17" ht="15" customHeight="1">
      <c r="A7" s="284"/>
      <c r="B7" s="284"/>
      <c r="C7" s="284"/>
      <c r="D7" s="284"/>
      <c r="E7" s="284"/>
      <c r="F7" s="284"/>
      <c r="G7" s="2"/>
      <c r="H7" s="2"/>
      <c r="I7" s="3"/>
      <c r="J7" s="3"/>
      <c r="K7" s="2"/>
      <c r="L7" s="2"/>
      <c r="M7" s="2"/>
      <c r="N7" s="2"/>
      <c r="O7" s="2"/>
      <c r="P7" s="2"/>
      <c r="Q7" s="2"/>
    </row>
    <row r="8" spans="1:17" ht="15.65" customHeight="1">
      <c r="A8" s="285"/>
      <c r="B8" s="285"/>
      <c r="C8" s="285"/>
      <c r="D8" s="285"/>
      <c r="E8" s="285"/>
      <c r="F8" s="285"/>
      <c r="G8" s="2"/>
      <c r="H8" s="2"/>
      <c r="I8" s="3"/>
      <c r="J8" s="5"/>
      <c r="K8" s="286"/>
      <c r="L8" s="286"/>
      <c r="M8" s="286"/>
      <c r="N8" s="286"/>
      <c r="O8" s="2"/>
      <c r="P8" s="2"/>
      <c r="Q8" s="2"/>
    </row>
    <row r="9" spans="1:17" ht="21" customHeight="1">
      <c r="A9" s="27"/>
      <c r="B9" s="28"/>
      <c r="C9" s="244" t="s">
        <v>20</v>
      </c>
      <c r="D9" s="244"/>
      <c r="E9" s="244"/>
      <c r="F9" s="244"/>
      <c r="G9" s="244"/>
      <c r="H9" s="244"/>
      <c r="I9" s="244"/>
      <c r="J9" s="244"/>
      <c r="K9" s="244"/>
      <c r="L9" s="244"/>
      <c r="M9" s="244"/>
      <c r="N9" s="244"/>
      <c r="O9" s="244"/>
      <c r="P9" s="28"/>
      <c r="Q9" s="2"/>
    </row>
    <row r="10" spans="1:17" ht="21" customHeight="1">
      <c r="A10" s="27"/>
      <c r="B10" s="29"/>
      <c r="C10" s="245" t="s">
        <v>17</v>
      </c>
      <c r="D10" s="245"/>
      <c r="E10" s="245"/>
      <c r="F10" s="245"/>
      <c r="G10" s="245"/>
      <c r="H10" s="245"/>
      <c r="I10" s="245"/>
      <c r="J10" s="245"/>
      <c r="K10" s="245"/>
      <c r="L10" s="245"/>
      <c r="M10" s="245"/>
      <c r="N10" s="245"/>
      <c r="O10" s="245"/>
      <c r="P10" s="29"/>
      <c r="Q10" s="2"/>
    </row>
    <row r="11" spans="1:17" ht="20.25" customHeight="1">
      <c r="A11" s="27"/>
      <c r="B11" s="30"/>
      <c r="C11" s="245" t="s">
        <v>21</v>
      </c>
      <c r="D11" s="245"/>
      <c r="E11" s="245"/>
      <c r="F11" s="245"/>
      <c r="G11" s="245"/>
      <c r="H11" s="245"/>
      <c r="I11" s="245"/>
      <c r="J11" s="245"/>
      <c r="K11" s="245"/>
      <c r="L11" s="245"/>
      <c r="M11" s="245"/>
      <c r="N11" s="245"/>
      <c r="O11" s="245"/>
      <c r="P11" s="30"/>
      <c r="Q11" s="2"/>
    </row>
    <row r="12" spans="1:17" ht="23.5" customHeight="1">
      <c r="A12" s="27"/>
      <c r="B12" s="278"/>
      <c r="C12" s="278"/>
      <c r="D12" s="278"/>
      <c r="E12" s="278"/>
      <c r="F12" s="278"/>
      <c r="G12" s="278"/>
      <c r="H12" s="278"/>
      <c r="I12" s="278"/>
      <c r="J12" s="278"/>
      <c r="K12" s="278"/>
      <c r="L12" s="278"/>
      <c r="M12" s="278"/>
      <c r="N12" s="278"/>
      <c r="O12" s="278"/>
      <c r="P12" s="278"/>
      <c r="Q12" s="2"/>
    </row>
    <row r="13" spans="1:17" ht="18" customHeight="1">
      <c r="A13" s="31"/>
      <c r="B13" s="264" t="s">
        <v>27</v>
      </c>
      <c r="C13" s="265"/>
      <c r="D13" s="265"/>
      <c r="E13" s="265"/>
      <c r="F13" s="265"/>
      <c r="G13" s="265"/>
      <c r="H13" s="265"/>
      <c r="I13" s="265"/>
      <c r="J13" s="265"/>
      <c r="K13" s="265"/>
      <c r="L13" s="265"/>
      <c r="M13" s="265"/>
      <c r="N13" s="265"/>
      <c r="O13" s="265"/>
      <c r="P13" s="266"/>
      <c r="Q13" s="2"/>
    </row>
    <row r="14" spans="1:17" ht="15.5" customHeight="1">
      <c r="A14" s="32"/>
      <c r="B14" s="104"/>
      <c r="C14" s="105"/>
      <c r="D14" s="69" t="s">
        <v>28</v>
      </c>
      <c r="E14" s="272" t="e">
        <f>IF(Project_Name="","",Project_Name)</f>
        <v>#NAME?</v>
      </c>
      <c r="F14" s="272"/>
      <c r="G14" s="272"/>
      <c r="H14" s="272"/>
      <c r="I14" s="105"/>
      <c r="J14" s="105"/>
      <c r="K14" s="105"/>
      <c r="L14" s="69" t="s">
        <v>29</v>
      </c>
      <c r="M14" s="258">
        <f ca="1">TODAY()</f>
        <v>44938</v>
      </c>
      <c r="N14" s="258"/>
      <c r="O14" s="258"/>
      <c r="P14" s="279"/>
      <c r="Q14" s="2"/>
    </row>
    <row r="15" spans="1:17" ht="15.5" customHeight="1">
      <c r="A15" s="32"/>
      <c r="B15" s="102"/>
      <c r="C15" s="103"/>
      <c r="D15" s="3" t="s">
        <v>30</v>
      </c>
      <c r="E15" s="261" t="e">
        <f>IF(Project_Town="","",Project_Town)</f>
        <v>#NAME?</v>
      </c>
      <c r="F15" s="261"/>
      <c r="G15" s="261"/>
      <c r="H15" s="261"/>
      <c r="I15" s="103"/>
      <c r="J15" s="103"/>
      <c r="K15" s="73"/>
      <c r="L15" s="110" t="s">
        <v>1</v>
      </c>
      <c r="M15" s="273" t="e">
        <f>IF(Report_Date="","",Report_Date)</f>
        <v>#NAME?</v>
      </c>
      <c r="N15" s="273"/>
      <c r="O15" s="273"/>
      <c r="P15" s="274"/>
      <c r="Q15" s="2"/>
    </row>
    <row r="16" spans="1:17" ht="15.5" customHeight="1">
      <c r="A16" s="32"/>
      <c r="B16" s="107"/>
      <c r="C16" s="108"/>
      <c r="D16" s="70" t="s">
        <v>0</v>
      </c>
      <c r="E16" s="268" t="e">
        <f>IF(Project_Customer="","",Project_Customer)</f>
        <v>#NAME?</v>
      </c>
      <c r="F16" s="268"/>
      <c r="G16" s="268"/>
      <c r="H16" s="268"/>
      <c r="I16" s="109"/>
      <c r="J16" s="109"/>
      <c r="K16" s="109"/>
      <c r="L16" s="70" t="s">
        <v>31</v>
      </c>
      <c r="M16" s="270" t="e">
        <f>IF(Project_Project="","", Project_Project)</f>
        <v>#NAME?</v>
      </c>
      <c r="N16" s="270"/>
      <c r="O16" s="270"/>
      <c r="P16" s="271"/>
      <c r="Q16" s="2"/>
    </row>
    <row r="17" spans="1:17" ht="23.5" customHeight="1">
      <c r="A17" s="32"/>
      <c r="B17" s="34"/>
      <c r="C17" s="34"/>
      <c r="D17" s="35"/>
      <c r="E17" s="35"/>
      <c r="F17" s="35"/>
      <c r="G17" s="35"/>
      <c r="H17" s="35"/>
      <c r="I17" s="35"/>
      <c r="J17" s="35"/>
      <c r="K17" s="35"/>
      <c r="L17" s="18"/>
      <c r="M17" s="18"/>
      <c r="N17" s="18"/>
      <c r="O17" s="18"/>
      <c r="P17" s="2"/>
      <c r="Q17" s="2"/>
    </row>
    <row r="18" spans="1:17" ht="15.5">
      <c r="A18" s="36"/>
      <c r="B18" s="264" t="s">
        <v>32</v>
      </c>
      <c r="C18" s="265"/>
      <c r="D18" s="265"/>
      <c r="E18" s="265"/>
      <c r="F18" s="265"/>
      <c r="G18" s="265"/>
      <c r="H18" s="265"/>
      <c r="I18" s="265"/>
      <c r="J18" s="265"/>
      <c r="K18" s="265"/>
      <c r="L18" s="265"/>
      <c r="M18" s="265"/>
      <c r="N18" s="265"/>
      <c r="O18" s="265"/>
      <c r="P18" s="266"/>
      <c r="Q18" s="2"/>
    </row>
    <row r="19" spans="1:17" ht="15.5" customHeight="1">
      <c r="A19" s="37"/>
      <c r="B19" s="121"/>
      <c r="C19" s="105"/>
      <c r="D19" s="69" t="s">
        <v>33</v>
      </c>
      <c r="E19" s="272" t="e">
        <f>IF(Project_Site="","",Project_Site)</f>
        <v>#NAME?</v>
      </c>
      <c r="F19" s="272"/>
      <c r="G19" s="272"/>
      <c r="H19" s="272"/>
      <c r="I19" s="105"/>
      <c r="J19" s="105"/>
      <c r="K19" s="105"/>
      <c r="L19" s="69"/>
      <c r="M19" s="258"/>
      <c r="N19" s="272"/>
      <c r="O19" s="272"/>
      <c r="P19" s="275"/>
      <c r="Q19" s="2"/>
    </row>
    <row r="20" spans="1:17" ht="15.5" customHeight="1">
      <c r="A20" s="38"/>
      <c r="B20" s="122"/>
      <c r="C20" s="103"/>
      <c r="D20" s="3" t="s">
        <v>34</v>
      </c>
      <c r="E20" s="261" t="e">
        <f>IF(Report_Lane="","",Report_Lane)</f>
        <v>#NAME?</v>
      </c>
      <c r="F20" s="261"/>
      <c r="G20" s="261"/>
      <c r="H20" s="106"/>
      <c r="I20" s="106"/>
      <c r="J20" s="106"/>
      <c r="K20" s="106"/>
      <c r="L20" s="3" t="s">
        <v>35</v>
      </c>
      <c r="M20" s="276" t="e" cm="1">
        <f t="array" ref="M20">IF(Report_Part="","",Report_Part)</f>
        <v>#NAME?</v>
      </c>
      <c r="N20" s="267"/>
      <c r="O20" s="267"/>
      <c r="P20" s="277"/>
      <c r="Q20" s="39"/>
    </row>
    <row r="21" spans="1:17" ht="15.5" customHeight="1">
      <c r="A21" s="38"/>
      <c r="B21" s="123"/>
      <c r="C21" s="108"/>
      <c r="D21" s="70" t="s">
        <v>36</v>
      </c>
      <c r="E21" s="268" t="e">
        <f>IF(Report_Direction="","",Report_Direction)</f>
        <v>#NAME?</v>
      </c>
      <c r="F21" s="268"/>
      <c r="G21" s="268"/>
      <c r="H21" s="268"/>
      <c r="I21" s="109"/>
      <c r="J21" s="109"/>
      <c r="K21" s="109"/>
      <c r="L21" s="70"/>
      <c r="M21" s="270"/>
      <c r="N21" s="270"/>
      <c r="O21" s="270"/>
      <c r="P21" s="271"/>
      <c r="Q21" s="2"/>
    </row>
    <row r="22" spans="1:17" ht="23.5" customHeight="1">
      <c r="A22" s="32"/>
      <c r="B22" s="34"/>
      <c r="C22" s="34"/>
      <c r="D22" s="35"/>
      <c r="E22" s="35"/>
      <c r="F22" s="35"/>
      <c r="G22" s="35"/>
      <c r="H22" s="35"/>
      <c r="I22" s="35"/>
      <c r="J22" s="35"/>
      <c r="K22" s="35"/>
      <c r="L22" s="18"/>
      <c r="M22" s="18"/>
      <c r="N22" s="18"/>
      <c r="O22" s="18"/>
      <c r="P22" s="2"/>
      <c r="Q22" s="2"/>
    </row>
    <row r="23" spans="1:17" ht="15.5">
      <c r="A23" s="36"/>
      <c r="B23" s="264" t="s">
        <v>37</v>
      </c>
      <c r="C23" s="265"/>
      <c r="D23" s="265"/>
      <c r="E23" s="265"/>
      <c r="F23" s="265"/>
      <c r="G23" s="265"/>
      <c r="H23" s="265"/>
      <c r="I23" s="265"/>
      <c r="J23" s="265"/>
      <c r="K23" s="265"/>
      <c r="L23" s="265"/>
      <c r="M23" s="265"/>
      <c r="N23" s="265"/>
      <c r="O23" s="265"/>
      <c r="P23" s="266"/>
      <c r="Q23" s="2"/>
    </row>
    <row r="24" spans="1:17" ht="15.5" customHeight="1">
      <c r="A24" s="37"/>
      <c r="B24" s="104"/>
      <c r="C24" s="105"/>
      <c r="D24" s="69" t="s">
        <v>24</v>
      </c>
      <c r="E24" s="272" t="e">
        <f>IF(Platform_Type="","",Platform_Type)</f>
        <v>#NAME?</v>
      </c>
      <c r="F24" s="272"/>
      <c r="G24" s="272"/>
      <c r="H24" s="272"/>
      <c r="I24" s="105"/>
      <c r="J24" s="105"/>
      <c r="K24" s="105"/>
      <c r="L24" s="3" t="s">
        <v>25</v>
      </c>
      <c r="M24" s="246" t="e">
        <f>IF(Platform_Layer="","",Platform_Layer)</f>
        <v>#NAME?</v>
      </c>
      <c r="N24" s="246"/>
      <c r="O24" s="246"/>
      <c r="P24" s="247"/>
      <c r="Q24" s="2"/>
    </row>
    <row r="25" spans="1:17" ht="15.5" customHeight="1">
      <c r="A25" s="38"/>
      <c r="B25" s="102"/>
      <c r="C25" s="103"/>
      <c r="D25" s="3" t="s">
        <v>26</v>
      </c>
      <c r="E25" s="267" t="e">
        <f>IF(Platform_Material="","",Platform_Material)</f>
        <v>#NAME?</v>
      </c>
      <c r="F25" s="267"/>
      <c r="G25" s="267"/>
      <c r="H25" s="267"/>
      <c r="I25" s="106"/>
      <c r="J25" s="106"/>
      <c r="K25" s="106"/>
      <c r="L25" s="3" t="s">
        <v>38</v>
      </c>
      <c r="M25" s="261" t="e">
        <f>IF(Report_Weather="","",Report_Weather)</f>
        <v>#NAME?</v>
      </c>
      <c r="N25" s="261"/>
      <c r="O25" s="261"/>
      <c r="P25" s="263"/>
      <c r="Q25" s="39"/>
    </row>
    <row r="26" spans="1:17" ht="15.5" customHeight="1">
      <c r="A26" s="38"/>
      <c r="B26" s="107"/>
      <c r="C26" s="108"/>
      <c r="D26" s="70" t="s">
        <v>12</v>
      </c>
      <c r="E26" s="268" t="e">
        <f>IF(Platform_Support="","",Platform_Support)</f>
        <v>#NAME?</v>
      </c>
      <c r="F26" s="269"/>
      <c r="G26" s="269"/>
      <c r="H26" s="269"/>
      <c r="I26" s="109"/>
      <c r="J26" s="109"/>
      <c r="K26" s="109"/>
      <c r="L26" s="70" t="s">
        <v>50</v>
      </c>
      <c r="M26" s="270" t="e">
        <f>IF(Report_Temperature="","",Report_Temperature)</f>
        <v>#NAME?</v>
      </c>
      <c r="N26" s="270"/>
      <c r="O26" s="270"/>
      <c r="P26" s="271"/>
      <c r="Q26" s="2"/>
    </row>
    <row r="27" spans="1:17" ht="23.5" customHeight="1">
      <c r="A27" s="32"/>
      <c r="B27" s="34"/>
      <c r="C27" s="34"/>
      <c r="D27" s="35"/>
      <c r="E27" s="35"/>
      <c r="F27" s="35"/>
      <c r="G27" s="35"/>
      <c r="H27" s="35"/>
      <c r="I27" s="35"/>
      <c r="J27" s="35"/>
      <c r="K27" s="35"/>
      <c r="L27" s="18"/>
      <c r="M27" s="18"/>
      <c r="N27" s="18"/>
      <c r="O27" s="18"/>
      <c r="P27" s="2"/>
      <c r="Q27" s="2"/>
    </row>
    <row r="28" spans="1:17" ht="15.5" customHeight="1">
      <c r="A28" s="36"/>
      <c r="B28" s="264" t="s">
        <v>39</v>
      </c>
      <c r="C28" s="265"/>
      <c r="D28" s="265"/>
      <c r="E28" s="265"/>
      <c r="F28" s="265"/>
      <c r="G28" s="265"/>
      <c r="H28" s="265"/>
      <c r="I28" s="265"/>
      <c r="J28" s="265"/>
      <c r="K28" s="265"/>
      <c r="L28" s="265"/>
      <c r="M28" s="265"/>
      <c r="N28" s="265"/>
      <c r="O28" s="265"/>
      <c r="P28" s="266"/>
      <c r="Q28" s="2"/>
    </row>
    <row r="29" spans="1:17" ht="15.5" customHeight="1">
      <c r="A29" s="37"/>
      <c r="B29" s="99"/>
      <c r="C29" s="100"/>
      <c r="D29" s="69" t="s">
        <v>40</v>
      </c>
      <c r="E29" s="258" t="e">
        <f xml:space="preserve"> IF(Hardware_SerialNumber="","","Maxidyn " &amp; Hardware_SerialNumber)</f>
        <v>#NAME?</v>
      </c>
      <c r="F29" s="258"/>
      <c r="G29" s="258"/>
      <c r="H29" s="258"/>
      <c r="I29" s="101"/>
      <c r="J29" s="101"/>
      <c r="K29" s="101"/>
      <c r="L29" s="69" t="s">
        <v>41</v>
      </c>
      <c r="M29" s="259" t="e">
        <f>IF(Hardware_CertificateStart="","",Hardware_CertificateStart)</f>
        <v>#NAME?</v>
      </c>
      <c r="N29" s="259"/>
      <c r="O29" s="259"/>
      <c r="P29" s="260"/>
      <c r="Q29" s="2"/>
    </row>
    <row r="30" spans="1:17" ht="15.5" customHeight="1">
      <c r="A30" s="38"/>
      <c r="B30" s="102"/>
      <c r="C30" s="103"/>
      <c r="D30" s="3" t="s">
        <v>7</v>
      </c>
      <c r="E30" s="261" t="e" cm="1">
        <f t="array" ref="E30">Unit_Modulus_Min &amp;" à " &amp; Unit_Modulus_Max &amp; " MPa"</f>
        <v>#NAME?</v>
      </c>
      <c r="F30" s="261"/>
      <c r="G30" s="261"/>
      <c r="H30" s="262"/>
      <c r="I30" s="262"/>
      <c r="J30" s="262"/>
      <c r="K30" s="262"/>
      <c r="L30" s="262"/>
      <c r="M30" s="261"/>
      <c r="N30" s="261"/>
      <c r="O30" s="261"/>
      <c r="P30" s="263"/>
      <c r="Q30" s="39"/>
    </row>
    <row r="31" spans="1:17" ht="23.5" customHeight="1">
      <c r="A31" s="38"/>
      <c r="B31" s="40"/>
      <c r="C31" s="40"/>
      <c r="D31" s="21"/>
      <c r="E31" s="42"/>
      <c r="F31" s="42"/>
      <c r="G31" s="42"/>
      <c r="H31" s="42"/>
      <c r="I31" s="41"/>
      <c r="J31" s="41"/>
      <c r="K31" s="41"/>
      <c r="L31" s="21"/>
      <c r="M31" s="43"/>
      <c r="N31" s="43"/>
      <c r="O31" s="43"/>
      <c r="P31" s="43"/>
      <c r="Q31" s="2"/>
    </row>
    <row r="32" spans="1:17" ht="15.5">
      <c r="A32" s="38"/>
      <c r="B32" s="264" t="s">
        <v>42</v>
      </c>
      <c r="C32" s="265"/>
      <c r="D32" s="265"/>
      <c r="E32" s="265"/>
      <c r="F32" s="265"/>
      <c r="G32" s="265"/>
      <c r="H32" s="265"/>
      <c r="I32" s="265"/>
      <c r="J32" s="265"/>
      <c r="K32" s="265"/>
      <c r="L32" s="265"/>
      <c r="M32" s="265"/>
      <c r="N32" s="265"/>
      <c r="O32" s="265"/>
      <c r="P32" s="266"/>
      <c r="Q32" s="2"/>
    </row>
    <row r="33" spans="1:17" ht="15.5" customHeight="1">
      <c r="A33" s="38"/>
      <c r="B33" s="104"/>
      <c r="C33" s="105"/>
      <c r="D33" s="3" t="s">
        <v>2</v>
      </c>
      <c r="E33" s="72" t="e">
        <f>MAX((Pi_Number))</f>
        <v>#NAME?</v>
      </c>
      <c r="F33" s="105"/>
      <c r="G33" s="105"/>
      <c r="H33" s="105"/>
      <c r="I33" s="105"/>
      <c r="J33" s="105"/>
      <c r="K33" s="105"/>
      <c r="L33" s="110" t="s">
        <v>54</v>
      </c>
      <c r="M33" s="111" t="e">
        <f>IF(OR(_xlfn.SINGLE(Thresholds_Modulus_Value)="",_xlfn.SINGLE(Thresholds_Modulus_Value)=0),"N.C.",_xlfn.SINGLE(Thresholds_Modulus_Value))</f>
        <v>#NAME?</v>
      </c>
      <c r="N33" s="112"/>
      <c r="O33" s="112"/>
      <c r="P33" s="113"/>
      <c r="Q33" s="2"/>
    </row>
    <row r="34" spans="1:17" s="47" customFormat="1" ht="15.5" customHeight="1">
      <c r="A34" s="44"/>
      <c r="B34" s="114"/>
      <c r="C34" s="106"/>
      <c r="D34" s="110" t="s">
        <v>45</v>
      </c>
      <c r="E34" s="75" t="e">
        <f>COUNTIF(Pi_Modulus, "&gt;" &amp; Thresholds_Modulus_Value)</f>
        <v>#NAME?</v>
      </c>
      <c r="F34" s="73"/>
      <c r="G34" s="73"/>
      <c r="H34" s="115"/>
      <c r="I34" s="115"/>
      <c r="J34" s="115"/>
      <c r="K34" s="115"/>
      <c r="L34" s="110" t="s">
        <v>55</v>
      </c>
      <c r="M34" s="75" t="e">
        <f>IF(AVERAGE(Pi_Modulus)&gt;Unit_Modulus_Max,"&gt;"&amp;Unit_Modulus_Max,IF(AVERAGE(Pi_Modulus)&lt;Unit_Modulus_Min,"&lt;"&amp;"Unit_Modulus_Max",AVERAGE(Pi_Modulus)))</f>
        <v>#NAME?</v>
      </c>
      <c r="N34" s="115"/>
      <c r="O34" s="115"/>
      <c r="P34" s="116"/>
      <c r="Q34" s="45"/>
    </row>
    <row r="35" spans="1:17" s="47" customFormat="1" ht="15.5" customHeight="1">
      <c r="A35" s="44"/>
      <c r="B35" s="102"/>
      <c r="C35" s="103"/>
      <c r="D35" s="110"/>
      <c r="E35" s="117"/>
      <c r="F35" s="103"/>
      <c r="G35" s="103"/>
      <c r="H35" s="115"/>
      <c r="I35" s="115"/>
      <c r="J35" s="115"/>
      <c r="K35" s="115"/>
      <c r="L35" s="110" t="s">
        <v>56</v>
      </c>
      <c r="M35" s="75" t="e">
        <f>IF(MIN(Pi_Modulus)&gt;Unit_Modulus_Max,"&gt;"&amp;Unit_Modulus_Max,IF(MIN(Pi_Modulus)&lt;Unit_Modulus_Min,"&lt;"&amp;"Unit_Modulus_Max",MIN(Pi_Modulus)))</f>
        <v>#NAME?</v>
      </c>
      <c r="N35" s="115"/>
      <c r="O35" s="115"/>
      <c r="P35" s="116"/>
      <c r="Q35" s="45"/>
    </row>
    <row r="36" spans="1:17" s="47" customFormat="1" ht="15.5" customHeight="1">
      <c r="A36" s="44"/>
      <c r="B36" s="107"/>
      <c r="C36" s="108"/>
      <c r="D36" s="70"/>
      <c r="E36" s="117"/>
      <c r="F36" s="118"/>
      <c r="G36" s="118"/>
      <c r="H36" s="118"/>
      <c r="I36" s="108"/>
      <c r="J36" s="108"/>
      <c r="K36" s="74"/>
      <c r="L36" s="70" t="s">
        <v>57</v>
      </c>
      <c r="M36" s="75" t="e">
        <f>IF(MAX(Pi_Modulus)&gt;Unit_Modulus_Max,"&gt;"&amp;Unit_Modulus_Max,IF(MAX(Pi_Modulus)&lt;Unit_Modulus_Min,"&lt;"&amp;"Unit_Modulus_Max",MAX(Pi_Modulus)))</f>
        <v>#NAME?</v>
      </c>
      <c r="N36" s="119"/>
      <c r="O36" s="119"/>
      <c r="P36" s="120"/>
      <c r="Q36" s="45"/>
    </row>
    <row r="37" spans="1:17" s="47" customFormat="1" ht="14.25" customHeight="1">
      <c r="A37" s="44"/>
      <c r="B37" s="54"/>
      <c r="C37" s="54"/>
      <c r="D37" s="55"/>
      <c r="E37" s="56"/>
      <c r="F37" s="57"/>
      <c r="G37" s="57"/>
      <c r="H37" s="57"/>
      <c r="I37" s="54"/>
      <c r="J37" s="54"/>
      <c r="K37" s="58"/>
      <c r="L37" s="55"/>
      <c r="M37" s="57"/>
      <c r="N37" s="57"/>
      <c r="O37" s="57"/>
      <c r="P37" s="57"/>
      <c r="Q37" s="45"/>
    </row>
    <row r="38" spans="1:17" s="47" customFormat="1" ht="14.25" customHeight="1">
      <c r="A38" s="44"/>
      <c r="B38" s="48"/>
      <c r="C38" s="48"/>
      <c r="D38" s="59"/>
      <c r="E38" s="53"/>
      <c r="F38" s="60"/>
      <c r="G38" s="60"/>
      <c r="H38" s="60"/>
      <c r="I38" s="48"/>
      <c r="J38" s="48"/>
      <c r="K38" s="46"/>
      <c r="L38" s="59"/>
      <c r="M38" s="60"/>
      <c r="N38" s="60"/>
      <c r="O38" s="60"/>
      <c r="P38" s="60"/>
      <c r="Q38" s="45"/>
    </row>
    <row r="39" spans="1:17" s="47" customFormat="1" ht="14.25" customHeight="1">
      <c r="A39" s="44"/>
      <c r="B39" s="48"/>
      <c r="C39" s="48"/>
      <c r="D39" s="59"/>
      <c r="E39" s="53"/>
      <c r="F39" s="60"/>
      <c r="G39" s="60"/>
      <c r="H39" s="60"/>
      <c r="I39" s="48"/>
      <c r="J39" s="48"/>
      <c r="K39" s="46"/>
      <c r="L39" s="59"/>
      <c r="M39" s="60"/>
      <c r="N39" s="60"/>
      <c r="O39" s="60"/>
      <c r="P39" s="60"/>
      <c r="Q39" s="45"/>
    </row>
    <row r="40" spans="1:17" s="47" customFormat="1" ht="14.25" customHeight="1">
      <c r="A40" s="44"/>
      <c r="B40" s="48"/>
      <c r="C40" s="48"/>
      <c r="D40" s="59"/>
      <c r="E40" s="53"/>
      <c r="F40" s="60"/>
      <c r="G40" s="60"/>
      <c r="H40" s="60"/>
      <c r="I40" s="48"/>
      <c r="J40" s="48"/>
      <c r="K40" s="46"/>
      <c r="L40" s="59"/>
      <c r="M40" s="60"/>
      <c r="N40" s="60"/>
      <c r="O40" s="60"/>
      <c r="P40" s="60"/>
      <c r="Q40" s="45"/>
    </row>
    <row r="41" spans="1:17" s="47" customFormat="1" ht="14.25" customHeight="1">
      <c r="A41" s="44"/>
      <c r="B41" s="48"/>
      <c r="C41" s="48"/>
      <c r="D41" s="59"/>
      <c r="E41" s="53"/>
      <c r="F41" s="60"/>
      <c r="G41" s="60"/>
      <c r="H41" s="60"/>
      <c r="I41" s="48"/>
      <c r="J41" s="48"/>
      <c r="K41" s="46"/>
      <c r="L41" s="59"/>
      <c r="M41" s="60"/>
      <c r="N41" s="60"/>
      <c r="O41" s="60"/>
      <c r="P41" s="60"/>
      <c r="Q41" s="45"/>
    </row>
    <row r="42" spans="1:17" s="47" customFormat="1" ht="14.25" customHeight="1">
      <c r="A42" s="44"/>
      <c r="B42" s="48"/>
      <c r="C42" s="48"/>
      <c r="D42" s="59"/>
      <c r="E42" s="53"/>
      <c r="F42" s="60"/>
      <c r="G42" s="60"/>
      <c r="H42" s="60"/>
      <c r="I42" s="48"/>
      <c r="J42" s="48"/>
      <c r="K42" s="46"/>
      <c r="L42" s="59"/>
      <c r="M42" s="60"/>
      <c r="N42" s="60"/>
      <c r="O42" s="60"/>
      <c r="P42" s="60"/>
      <c r="Q42" s="45"/>
    </row>
    <row r="43" spans="1:17" s="47" customFormat="1" ht="14.25" customHeight="1">
      <c r="A43" s="44"/>
      <c r="B43" s="49"/>
      <c r="C43" s="49"/>
      <c r="D43" s="50"/>
      <c r="E43" s="61"/>
      <c r="F43" s="51"/>
      <c r="G43" s="51"/>
      <c r="H43" s="51"/>
      <c r="I43" s="49"/>
      <c r="J43" s="49"/>
      <c r="K43" s="52"/>
      <c r="L43" s="50"/>
      <c r="M43" s="51"/>
      <c r="N43" s="51"/>
      <c r="O43" s="51"/>
      <c r="P43" s="51"/>
      <c r="Q43" s="45"/>
    </row>
    <row r="44" spans="1:17">
      <c r="A44" s="2"/>
      <c r="B44" s="62" t="s">
        <v>13</v>
      </c>
      <c r="C44" s="63"/>
      <c r="D44" s="64"/>
      <c r="E44" s="63"/>
      <c r="F44" s="63"/>
      <c r="G44" s="248" t="s">
        <v>14</v>
      </c>
      <c r="H44" s="248"/>
      <c r="I44" s="248"/>
      <c r="J44" s="248"/>
      <c r="K44" s="248"/>
      <c r="L44" s="33"/>
      <c r="M44" s="249" t="s">
        <v>15</v>
      </c>
      <c r="N44" s="249"/>
      <c r="O44" s="249"/>
      <c r="P44" s="250"/>
      <c r="Q44" s="2"/>
    </row>
    <row r="45" spans="1:17" ht="15" customHeight="1">
      <c r="A45" s="2"/>
      <c r="B45" s="251" t="e">
        <f>IF(Report_Comment="","",Report_Comment)</f>
        <v>#NAME?</v>
      </c>
      <c r="C45" s="252"/>
      <c r="D45" s="252"/>
      <c r="E45" s="252"/>
      <c r="F45" s="252"/>
      <c r="G45" s="255" t="e">
        <f>IF(Report_Operator="","",Report_Operator)</f>
        <v>#NAME?</v>
      </c>
      <c r="H45" s="255"/>
      <c r="I45" s="255"/>
      <c r="J45" s="255"/>
      <c r="K45" s="255"/>
      <c r="L45" s="2"/>
      <c r="M45" s="256"/>
      <c r="N45" s="256"/>
      <c r="O45" s="256"/>
      <c r="P45" s="257"/>
      <c r="Q45" s="2"/>
    </row>
    <row r="46" spans="1:17">
      <c r="A46" s="2"/>
      <c r="B46" s="251"/>
      <c r="C46" s="252"/>
      <c r="D46" s="252"/>
      <c r="E46" s="252"/>
      <c r="F46" s="252"/>
      <c r="G46" s="255"/>
      <c r="H46" s="255"/>
      <c r="I46" s="255"/>
      <c r="J46" s="255"/>
      <c r="K46" s="255"/>
      <c r="L46" s="2"/>
      <c r="M46" s="2"/>
      <c r="N46" s="2"/>
      <c r="O46" s="2"/>
      <c r="P46" s="65"/>
      <c r="Q46" s="2"/>
    </row>
    <row r="47" spans="1:17" ht="5.25" customHeight="1">
      <c r="A47" s="2"/>
      <c r="B47" s="253"/>
      <c r="C47" s="254"/>
      <c r="D47" s="254"/>
      <c r="E47" s="254"/>
      <c r="F47" s="254"/>
      <c r="G47" s="66"/>
      <c r="H47" s="7"/>
      <c r="I47" s="7"/>
      <c r="J47" s="66"/>
      <c r="K47" s="66"/>
      <c r="L47" s="66"/>
      <c r="M47" s="66"/>
      <c r="N47" s="66"/>
      <c r="O47" s="66"/>
      <c r="P47" s="67"/>
      <c r="Q47" s="2"/>
    </row>
    <row r="48" spans="1:17" ht="14.15" customHeight="1">
      <c r="A48" s="2"/>
      <c r="B48" s="68"/>
      <c r="C48" s="68"/>
      <c r="D48" s="68"/>
      <c r="E48" s="68"/>
      <c r="F48" s="68"/>
      <c r="G48" s="2"/>
      <c r="H48" s="6"/>
      <c r="I48" s="6"/>
      <c r="J48" s="2"/>
      <c r="K48" s="2"/>
      <c r="L48" s="2"/>
      <c r="M48" s="2"/>
      <c r="N48" s="2"/>
      <c r="O48" s="2"/>
      <c r="P48" s="2"/>
      <c r="Q48" s="2"/>
    </row>
    <row r="49" spans="1:17" ht="11.5" customHeight="1">
      <c r="A49" s="2"/>
      <c r="B49" s="8"/>
      <c r="C49" s="8"/>
      <c r="D49" s="8"/>
      <c r="E49" s="240" t="s">
        <v>22</v>
      </c>
      <c r="F49" s="240"/>
      <c r="G49" s="240"/>
      <c r="H49" s="240"/>
      <c r="I49" s="240"/>
      <c r="J49" s="240"/>
      <c r="K49" s="240"/>
      <c r="L49" s="240"/>
      <c r="M49" s="240"/>
      <c r="N49" s="8"/>
      <c r="O49" s="241" t="s">
        <v>9</v>
      </c>
      <c r="P49" s="241"/>
      <c r="Q49" s="2"/>
    </row>
    <row r="50" spans="1:17" ht="12" customHeight="1">
      <c r="A50" s="2"/>
      <c r="B50" s="2"/>
      <c r="C50" s="2"/>
      <c r="D50" s="2"/>
      <c r="E50" s="243" t="s">
        <v>23</v>
      </c>
      <c r="F50" s="243"/>
      <c r="G50" s="243"/>
      <c r="H50" s="243"/>
      <c r="I50" s="243"/>
      <c r="J50" s="243"/>
      <c r="K50" s="243"/>
      <c r="L50" s="243"/>
      <c r="M50" s="243"/>
      <c r="N50" s="2"/>
      <c r="O50" s="242"/>
      <c r="P50" s="242"/>
      <c r="Q50" s="2"/>
    </row>
  </sheetData>
  <mergeCells count="48">
    <mergeCell ref="B12:P12"/>
    <mergeCell ref="B13:P13"/>
    <mergeCell ref="E14:H14"/>
    <mergeCell ref="M14:P14"/>
    <mergeCell ref="E2:P2"/>
    <mergeCell ref="G3:O3"/>
    <mergeCell ref="B5:D5"/>
    <mergeCell ref="B6:D6"/>
    <mergeCell ref="A7:F7"/>
    <mergeCell ref="A8:F8"/>
    <mergeCell ref="K8:N8"/>
    <mergeCell ref="E24:H24"/>
    <mergeCell ref="E15:H15"/>
    <mergeCell ref="M15:P15"/>
    <mergeCell ref="E16:H16"/>
    <mergeCell ref="M16:P16"/>
    <mergeCell ref="B18:P18"/>
    <mergeCell ref="E19:H19"/>
    <mergeCell ref="M19:P19"/>
    <mergeCell ref="E20:G20"/>
    <mergeCell ref="M20:P20"/>
    <mergeCell ref="E21:H21"/>
    <mergeCell ref="M21:P21"/>
    <mergeCell ref="B23:P23"/>
    <mergeCell ref="H30:L30"/>
    <mergeCell ref="M30:P30"/>
    <mergeCell ref="B32:P32"/>
    <mergeCell ref="E25:H25"/>
    <mergeCell ref="E26:H26"/>
    <mergeCell ref="M26:P26"/>
    <mergeCell ref="B28:P28"/>
    <mergeCell ref="M25:P25"/>
    <mergeCell ref="E49:M49"/>
    <mergeCell ref="O49:P50"/>
    <mergeCell ref="E50:M50"/>
    <mergeCell ref="C9:O9"/>
    <mergeCell ref="C10:O10"/>
    <mergeCell ref="C11:O11"/>
    <mergeCell ref="M24:P24"/>
    <mergeCell ref="G44:K44"/>
    <mergeCell ref="M44:P44"/>
    <mergeCell ref="B45:F47"/>
    <mergeCell ref="G45:K45"/>
    <mergeCell ref="M45:P45"/>
    <mergeCell ref="G46:K46"/>
    <mergeCell ref="E29:H29"/>
    <mergeCell ref="M29:P29"/>
    <mergeCell ref="E30:G30"/>
  </mergeCells>
  <hyperlinks>
    <hyperlink ref="B6" r:id="rId1" xr:uid="{22BC0ECF-B0DB-407E-A9DE-C799A88CBDD6}"/>
  </hyperlinks>
  <printOptions horizontalCentered="1"/>
  <pageMargins left="0.23622047244094491" right="0.23622047244094491" top="0.39370078740157483" bottom="0.19685039370078741" header="0" footer="0"/>
  <pageSetup paperSize="9" scale="9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2E72-CBB9-4035-8287-03FA2B314638}">
  <sheetPr codeName="Feuil2"/>
  <dimension ref="A1:M53"/>
  <sheetViews>
    <sheetView zoomScale="70" zoomScaleNormal="70" workbookViewId="0">
      <selection activeCell="B6" sqref="B6:I6"/>
    </sheetView>
  </sheetViews>
  <sheetFormatPr baseColWidth="10" defaultRowHeight="14.5"/>
  <cols>
    <col min="1" max="1" width="1.453125" style="204" customWidth="1"/>
    <col min="2" max="9" width="11.90625" style="204" customWidth="1"/>
    <col min="10" max="10" width="2.08984375" style="204" customWidth="1"/>
    <col min="12" max="13" width="10.90625" style="238"/>
  </cols>
  <sheetData>
    <row r="1" spans="1:13" ht="26.5" customHeight="1">
      <c r="A1" s="197"/>
      <c r="B1" s="197"/>
      <c r="C1" s="197"/>
      <c r="D1" s="297" t="s">
        <v>158</v>
      </c>
      <c r="E1" s="297"/>
      <c r="F1" s="297"/>
      <c r="G1" s="297"/>
      <c r="H1" s="297"/>
      <c r="I1" s="297"/>
      <c r="J1" s="197"/>
    </row>
    <row r="2" spans="1:13" ht="19.5" customHeight="1">
      <c r="A2" s="197"/>
      <c r="B2" s="197"/>
      <c r="C2" s="197"/>
      <c r="D2" s="298" t="s">
        <v>159</v>
      </c>
      <c r="E2" s="298"/>
      <c r="F2" s="298"/>
      <c r="G2" s="298"/>
      <c r="H2" s="298"/>
      <c r="I2" s="298"/>
      <c r="J2" s="197"/>
      <c r="L2" s="238" t="e" cm="1">
        <f t="array" ref="L2">Thresholds_Modulus_Value</f>
        <v>#NAME?</v>
      </c>
      <c r="M2" s="238">
        <v>1</v>
      </c>
    </row>
    <row r="3" spans="1:13">
      <c r="A3" s="197"/>
      <c r="B3" s="197"/>
      <c r="C3" s="197"/>
      <c r="D3" s="197"/>
      <c r="E3" s="197"/>
      <c r="F3" s="197"/>
      <c r="G3" s="197" t="s">
        <v>160</v>
      </c>
      <c r="H3" s="299">
        <f ca="1">TODAY()</f>
        <v>44938</v>
      </c>
      <c r="I3" s="300"/>
      <c r="J3" s="197"/>
      <c r="L3" s="238" t="e" cm="1">
        <f t="array" ref="L3">Thresholds_Modulus_Value</f>
        <v>#NAME?</v>
      </c>
      <c r="M3" s="238" t="e">
        <f>MAX(Pi_Number)</f>
        <v>#NAME?</v>
      </c>
    </row>
    <row r="4" spans="1:13">
      <c r="A4" s="197"/>
      <c r="B4" s="197"/>
      <c r="C4" s="197"/>
      <c r="D4" s="197"/>
      <c r="E4" s="197"/>
      <c r="F4" s="197"/>
      <c r="G4" s="197" t="s">
        <v>97</v>
      </c>
      <c r="H4" s="288" t="e">
        <f>IF(Project_Project="","", Project_Project)</f>
        <v>#NAME?</v>
      </c>
      <c r="I4" s="288"/>
      <c r="J4" s="197"/>
    </row>
    <row r="5" spans="1:13">
      <c r="A5" s="197"/>
      <c r="B5" s="197"/>
      <c r="C5" s="197"/>
      <c r="D5" s="197"/>
      <c r="E5" s="197"/>
      <c r="F5" s="197"/>
      <c r="G5" s="197"/>
      <c r="H5" s="197"/>
      <c r="I5" s="197"/>
      <c r="J5" s="197"/>
      <c r="L5" s="238" t="s">
        <v>162</v>
      </c>
      <c r="M5" s="238" t="s">
        <v>163</v>
      </c>
    </row>
    <row r="6" spans="1:13" s="199" customFormat="1" ht="23">
      <c r="A6" s="198"/>
      <c r="B6" s="301" t="s">
        <v>98</v>
      </c>
      <c r="C6" s="301"/>
      <c r="D6" s="301"/>
      <c r="E6" s="301"/>
      <c r="F6" s="301"/>
      <c r="G6" s="301"/>
      <c r="H6" s="301"/>
      <c r="I6" s="301"/>
      <c r="J6" s="198"/>
      <c r="L6" s="239" t="s">
        <v>51</v>
      </c>
      <c r="M6" s="239" t="s">
        <v>60</v>
      </c>
    </row>
    <row r="7" spans="1:13" s="199" customFormat="1" ht="20">
      <c r="A7" s="198"/>
      <c r="B7" s="296" t="s">
        <v>99</v>
      </c>
      <c r="C7" s="296"/>
      <c r="D7" s="296"/>
      <c r="E7" s="296"/>
      <c r="F7" s="296"/>
      <c r="G7" s="296"/>
      <c r="H7" s="296"/>
      <c r="I7" s="296"/>
      <c r="J7" s="198"/>
      <c r="L7" s="239"/>
      <c r="M7" s="239"/>
    </row>
    <row r="8" spans="1:13">
      <c r="A8" s="197"/>
      <c r="B8" s="197"/>
      <c r="C8" s="197"/>
      <c r="D8" s="197"/>
      <c r="E8" s="197"/>
      <c r="F8" s="197"/>
      <c r="G8" s="197"/>
      <c r="H8" s="197"/>
      <c r="I8" s="197"/>
      <c r="J8" s="197"/>
    </row>
    <row r="9" spans="1:13">
      <c r="A9" s="197"/>
      <c r="B9" s="200" t="s">
        <v>100</v>
      </c>
      <c r="C9" s="197"/>
      <c r="D9" s="197"/>
      <c r="E9" s="197"/>
      <c r="F9" s="197"/>
      <c r="G9" s="197"/>
      <c r="H9" s="197"/>
      <c r="I9" s="197"/>
      <c r="J9" s="197"/>
    </row>
    <row r="10" spans="1:13">
      <c r="A10" s="197"/>
      <c r="B10" s="294" t="s">
        <v>0</v>
      </c>
      <c r="C10" s="294"/>
      <c r="D10" s="289" t="e">
        <f>IF(Project_Customer="","",Project_Customer)</f>
        <v>#NAME?</v>
      </c>
      <c r="E10" s="289"/>
      <c r="F10" s="294" t="s">
        <v>33</v>
      </c>
      <c r="G10" s="294"/>
      <c r="H10" s="289" t="e">
        <f>IF(Project_Site="","",Project_Site)</f>
        <v>#NAME?</v>
      </c>
      <c r="I10" s="289"/>
      <c r="J10" s="197"/>
    </row>
    <row r="11" spans="1:13">
      <c r="A11" s="197"/>
      <c r="B11" s="294" t="s">
        <v>101</v>
      </c>
      <c r="C11" s="294"/>
      <c r="D11" s="289" t="e">
        <f>IF(Project_Name="","",Project_Name)</f>
        <v>#NAME?</v>
      </c>
      <c r="E11" s="289"/>
      <c r="F11" s="294" t="s">
        <v>102</v>
      </c>
      <c r="G11" s="294"/>
      <c r="H11" s="289" t="e">
        <f>IF(Platform_Type="","",Platform_Type)</f>
        <v>#NAME?</v>
      </c>
      <c r="I11" s="289"/>
      <c r="J11" s="197"/>
    </row>
    <row r="12" spans="1:13">
      <c r="A12" s="197"/>
      <c r="B12" s="294" t="s">
        <v>103</v>
      </c>
      <c r="C12" s="294"/>
      <c r="D12" s="289" t="e">
        <f>IF(Project_Town="","",Project_Town)</f>
        <v>#NAME?</v>
      </c>
      <c r="E12" s="289"/>
      <c r="F12" s="294" t="s">
        <v>104</v>
      </c>
      <c r="G12" s="294"/>
      <c r="H12" s="289" t="e">
        <f>IF(Platform_Support="","",Platform_Support)</f>
        <v>#NAME?</v>
      </c>
      <c r="I12" s="289"/>
      <c r="J12" s="197"/>
    </row>
    <row r="13" spans="1:13">
      <c r="A13" s="197"/>
      <c r="B13" s="294" t="s">
        <v>105</v>
      </c>
      <c r="C13" s="294"/>
      <c r="D13" s="289" t="e">
        <f>IF(Project_Project="","", Project_Project)</f>
        <v>#NAME?</v>
      </c>
      <c r="E13" s="289"/>
      <c r="F13" s="294" t="s">
        <v>106</v>
      </c>
      <c r="G13" s="294"/>
      <c r="H13" s="289" t="e">
        <f>IF(Platform_Material="","",Platform_Material)</f>
        <v>#NAME?</v>
      </c>
      <c r="I13" s="289"/>
      <c r="J13" s="197"/>
    </row>
    <row r="14" spans="1:13">
      <c r="A14" s="197"/>
      <c r="B14" s="294" t="s">
        <v>107</v>
      </c>
      <c r="C14" s="294"/>
      <c r="D14" s="289" t="e">
        <f>IF(Project_Customer="","",Project_Customer)</f>
        <v>#NAME?</v>
      </c>
      <c r="E14" s="289"/>
      <c r="F14" s="294" t="s">
        <v>1</v>
      </c>
      <c r="G14" s="294"/>
      <c r="H14" s="295" t="e">
        <f>IF(Report_Date="","",Report_Date)</f>
        <v>#NAME?</v>
      </c>
      <c r="I14" s="295"/>
      <c r="J14" s="197"/>
    </row>
    <row r="15" spans="1:13">
      <c r="A15" s="197"/>
      <c r="B15" s="294"/>
      <c r="C15" s="294"/>
      <c r="D15" s="289"/>
      <c r="E15" s="289"/>
      <c r="F15" s="294" t="s">
        <v>108</v>
      </c>
      <c r="G15" s="294"/>
      <c r="H15" s="289" t="e">
        <f xml:space="preserve"> IF(Hardware_SerialNumber="","","Maxidyn " &amp; Hardware_SerialNumber)</f>
        <v>#NAME?</v>
      </c>
      <c r="I15" s="289"/>
      <c r="J15" s="197"/>
    </row>
    <row r="16" spans="1:13">
      <c r="A16" s="197"/>
      <c r="B16" s="197"/>
      <c r="C16" s="197"/>
      <c r="D16" s="197"/>
      <c r="E16" s="197"/>
      <c r="F16" s="197"/>
      <c r="G16" s="197"/>
      <c r="H16" s="197"/>
      <c r="I16" s="197"/>
      <c r="J16" s="197"/>
    </row>
    <row r="17" spans="1:10">
      <c r="A17" s="197"/>
      <c r="B17" s="200" t="s">
        <v>109</v>
      </c>
      <c r="C17" s="197"/>
      <c r="D17" s="197"/>
      <c r="E17" s="197"/>
      <c r="F17" s="197"/>
      <c r="G17" s="197"/>
      <c r="H17" s="197"/>
      <c r="I17" s="197"/>
      <c r="J17" s="197"/>
    </row>
    <row r="18" spans="1:10">
      <c r="A18" s="197"/>
      <c r="B18" s="197"/>
      <c r="C18" s="197"/>
      <c r="D18" s="197"/>
      <c r="E18" s="197"/>
      <c r="F18" s="197"/>
      <c r="G18" s="197"/>
      <c r="H18" s="197"/>
      <c r="I18" s="197"/>
      <c r="J18" s="197"/>
    </row>
    <row r="19" spans="1:10">
      <c r="A19" s="197"/>
      <c r="B19" s="197"/>
      <c r="C19" s="197"/>
      <c r="D19" s="197"/>
      <c r="E19" s="197"/>
      <c r="F19" s="197"/>
      <c r="G19" s="197"/>
      <c r="H19" s="197"/>
      <c r="I19" s="197"/>
      <c r="J19" s="197"/>
    </row>
    <row r="20" spans="1:10">
      <c r="A20" s="197"/>
      <c r="B20" s="197"/>
      <c r="C20" s="197"/>
      <c r="D20" s="197"/>
      <c r="E20" s="197"/>
      <c r="F20" s="197"/>
      <c r="G20" s="197"/>
      <c r="H20" s="197"/>
      <c r="I20" s="197"/>
      <c r="J20" s="197"/>
    </row>
    <row r="21" spans="1:10">
      <c r="A21" s="197"/>
      <c r="B21" s="197"/>
      <c r="C21" s="197"/>
      <c r="D21" s="197"/>
      <c r="E21" s="197"/>
      <c r="F21" s="197"/>
      <c r="G21" s="197"/>
      <c r="H21" s="197"/>
      <c r="I21" s="197"/>
      <c r="J21" s="197"/>
    </row>
    <row r="22" spans="1:10">
      <c r="A22" s="197"/>
      <c r="B22" s="197"/>
      <c r="C22" s="197"/>
      <c r="D22" s="197"/>
      <c r="E22" s="197"/>
      <c r="F22" s="197"/>
      <c r="G22" s="197"/>
      <c r="H22" s="197"/>
      <c r="I22" s="197"/>
      <c r="J22" s="197"/>
    </row>
    <row r="23" spans="1:10">
      <c r="A23" s="197"/>
      <c r="B23" s="197"/>
      <c r="C23" s="197"/>
      <c r="D23" s="197"/>
      <c r="E23" s="197"/>
      <c r="F23" s="197"/>
      <c r="G23" s="197"/>
      <c r="H23" s="197"/>
      <c r="I23" s="197"/>
      <c r="J23" s="197"/>
    </row>
    <row r="24" spans="1:10">
      <c r="A24" s="197"/>
      <c r="B24" s="197"/>
      <c r="C24" s="197"/>
      <c r="D24" s="197"/>
      <c r="E24" s="197"/>
      <c r="F24" s="197"/>
      <c r="G24" s="197"/>
      <c r="H24" s="197"/>
      <c r="I24" s="197"/>
      <c r="J24" s="197"/>
    </row>
    <row r="25" spans="1:10">
      <c r="A25" s="197"/>
      <c r="B25" s="197"/>
      <c r="C25" s="197"/>
      <c r="D25" s="197"/>
      <c r="E25" s="197"/>
      <c r="F25" s="197"/>
      <c r="G25" s="197"/>
      <c r="H25" s="197"/>
      <c r="I25" s="197"/>
      <c r="J25" s="197"/>
    </row>
    <row r="26" spans="1:10">
      <c r="A26" s="197"/>
      <c r="B26" s="197"/>
      <c r="C26" s="197"/>
      <c r="D26" s="197"/>
      <c r="E26" s="197"/>
      <c r="F26" s="197"/>
      <c r="G26" s="197"/>
      <c r="H26" s="197"/>
      <c r="I26" s="197"/>
      <c r="J26" s="197"/>
    </row>
    <row r="27" spans="1:10">
      <c r="A27" s="197"/>
      <c r="B27" s="197"/>
      <c r="C27" s="197"/>
      <c r="D27" s="197"/>
      <c r="E27" s="197"/>
      <c r="F27" s="197"/>
      <c r="G27" s="197"/>
      <c r="H27" s="197"/>
      <c r="I27" s="197"/>
      <c r="J27" s="197"/>
    </row>
    <row r="28" spans="1:10">
      <c r="A28" s="197"/>
      <c r="B28" s="197"/>
      <c r="C28" s="197"/>
      <c r="D28" s="197"/>
      <c r="E28" s="197"/>
      <c r="F28" s="197"/>
      <c r="G28" s="197"/>
      <c r="H28" s="197"/>
      <c r="I28" s="197"/>
      <c r="J28" s="197"/>
    </row>
    <row r="29" spans="1:10">
      <c r="A29" s="197"/>
      <c r="B29" s="197"/>
      <c r="C29" s="197"/>
      <c r="D29" s="197"/>
      <c r="E29" s="197"/>
      <c r="F29" s="197"/>
      <c r="G29" s="197"/>
      <c r="H29" s="197"/>
      <c r="I29" s="197"/>
      <c r="J29" s="197"/>
    </row>
    <row r="30" spans="1:10">
      <c r="A30" s="197"/>
      <c r="B30" s="197"/>
      <c r="C30" s="197"/>
      <c r="D30" s="197"/>
      <c r="E30" s="197"/>
      <c r="F30" s="197"/>
      <c r="G30" s="197"/>
      <c r="H30" s="197"/>
      <c r="I30" s="197"/>
      <c r="J30" s="197"/>
    </row>
    <row r="31" spans="1:10">
      <c r="A31" s="197"/>
      <c r="B31" s="197"/>
      <c r="C31" s="197"/>
      <c r="D31" s="197"/>
      <c r="E31" s="197"/>
      <c r="F31" s="197"/>
      <c r="G31" s="197"/>
      <c r="H31" s="197"/>
      <c r="I31" s="197"/>
      <c r="J31" s="197"/>
    </row>
    <row r="32" spans="1:10">
      <c r="A32" s="197"/>
      <c r="B32" s="197"/>
      <c r="C32" s="197"/>
      <c r="D32" s="197"/>
      <c r="E32" s="197"/>
      <c r="F32" s="197"/>
      <c r="G32" s="197"/>
      <c r="H32" s="197"/>
      <c r="I32" s="197"/>
      <c r="J32" s="197"/>
    </row>
    <row r="33" spans="1:10">
      <c r="A33" s="197"/>
      <c r="B33" s="197"/>
      <c r="C33" s="197"/>
      <c r="D33" s="197"/>
      <c r="E33" s="197"/>
      <c r="F33" s="197"/>
      <c r="G33" s="197"/>
      <c r="H33" s="197"/>
      <c r="I33" s="197"/>
      <c r="J33" s="197"/>
    </row>
    <row r="34" spans="1:10">
      <c r="A34" s="197"/>
      <c r="B34" s="197"/>
      <c r="C34" s="197"/>
      <c r="D34" s="197"/>
      <c r="E34" s="197"/>
      <c r="F34" s="197"/>
      <c r="G34" s="197"/>
      <c r="H34" s="197"/>
      <c r="I34" s="197"/>
      <c r="J34" s="197"/>
    </row>
    <row r="35" spans="1:10">
      <c r="A35" s="197"/>
      <c r="B35" s="197"/>
      <c r="C35" s="197"/>
      <c r="D35" s="197"/>
      <c r="E35" s="197"/>
      <c r="F35" s="197"/>
      <c r="G35" s="197"/>
      <c r="H35" s="197"/>
      <c r="I35" s="197"/>
      <c r="J35" s="197"/>
    </row>
    <row r="36" spans="1:10">
      <c r="A36" s="197"/>
      <c r="B36" s="197"/>
      <c r="C36" s="197"/>
      <c r="D36" s="197"/>
      <c r="E36" s="197"/>
      <c r="F36" s="197"/>
      <c r="G36" s="197"/>
      <c r="H36" s="197"/>
      <c r="I36" s="197"/>
      <c r="J36" s="197"/>
    </row>
    <row r="37" spans="1:10">
      <c r="A37" s="197"/>
      <c r="B37" s="197"/>
      <c r="C37" s="197"/>
      <c r="D37" s="197"/>
      <c r="E37" s="197"/>
      <c r="F37" s="197"/>
      <c r="G37" s="197"/>
      <c r="H37" s="197"/>
      <c r="I37" s="197"/>
      <c r="J37" s="197"/>
    </row>
    <row r="38" spans="1:10">
      <c r="A38" s="197"/>
      <c r="B38" s="200" t="s">
        <v>110</v>
      </c>
      <c r="C38" s="197"/>
      <c r="D38" s="197"/>
      <c r="E38" s="197"/>
      <c r="F38" s="197"/>
      <c r="G38" s="197"/>
      <c r="H38" s="197"/>
      <c r="I38" s="197"/>
      <c r="J38" s="197"/>
    </row>
    <row r="39" spans="1:10">
      <c r="A39" s="197"/>
      <c r="B39" s="288" t="s">
        <v>111</v>
      </c>
      <c r="C39" s="288"/>
      <c r="D39" s="289" t="e">
        <f>IF(Platform_Layer="","",Platform_Layer)</f>
        <v>#NAME?</v>
      </c>
      <c r="E39" s="289"/>
      <c r="F39" s="288" t="s">
        <v>81</v>
      </c>
      <c r="G39" s="288"/>
      <c r="H39" s="289" t="e">
        <f>IF(AVERAGE(Pi_Modulus)&gt;Unit_Modulus_Max,"&gt;"&amp;Unit_Modulus_Max,IF(AVERAGE(Pi_Modulus)&lt;Unit_Modulus_Min,"&lt;"&amp;"Unit_Modulus_Max",AVERAGE(Pi_Modulus)))</f>
        <v>#NAME?</v>
      </c>
      <c r="I39" s="289"/>
      <c r="J39" s="197"/>
    </row>
    <row r="40" spans="1:10">
      <c r="A40" s="197"/>
      <c r="B40" s="288" t="s">
        <v>112</v>
      </c>
      <c r="C40" s="288"/>
      <c r="D40" s="289" t="e">
        <f>IF(Thresholds_Modulus_Name="","",Thresholds_Modulus_Name)</f>
        <v>#NAME?</v>
      </c>
      <c r="E40" s="289"/>
      <c r="F40" s="288" t="s">
        <v>2</v>
      </c>
      <c r="G40" s="288"/>
      <c r="H40" s="289" t="e">
        <f>MAX(Pi_Number)</f>
        <v>#NAME?</v>
      </c>
      <c r="I40" s="289"/>
      <c r="J40" s="197"/>
    </row>
    <row r="41" spans="1:10">
      <c r="A41" s="197"/>
      <c r="B41" s="288" t="s">
        <v>113</v>
      </c>
      <c r="C41" s="288"/>
      <c r="D41" s="289" t="e">
        <f>IF(OR(_xlfn.SINGLE(Thresholds_Modulus_Value)="",_xlfn.SINGLE(Thresholds_Modulus_Value)=0),"N.C.",_xlfn.SINGLE(Thresholds_Modulus_Value))</f>
        <v>#NAME?</v>
      </c>
      <c r="E41" s="289"/>
      <c r="F41" s="288" t="s">
        <v>114</v>
      </c>
      <c r="G41" s="288"/>
      <c r="H41" s="289" t="e" cm="1">
        <f t="array" ref="H41">COUNTIF(Pi_Modulus, "&gt;" &amp;_xlfn.SINGLE( Thresholds_Modulus_Value))</f>
        <v>#NAME?</v>
      </c>
      <c r="I41" s="289"/>
      <c r="J41" s="197"/>
    </row>
    <row r="42" spans="1:10">
      <c r="A42" s="197"/>
      <c r="B42" s="288"/>
      <c r="C42" s="288"/>
      <c r="D42" s="289"/>
      <c r="E42" s="289"/>
      <c r="F42" s="288" t="s">
        <v>115</v>
      </c>
      <c r="G42" s="288"/>
      <c r="H42" s="290" t="e">
        <f>H41/H40</f>
        <v>#NAME?</v>
      </c>
      <c r="I42" s="290"/>
      <c r="J42" s="197"/>
    </row>
    <row r="43" spans="1:10">
      <c r="A43" s="197"/>
      <c r="B43" s="197"/>
      <c r="C43" s="197"/>
      <c r="D43" s="197"/>
      <c r="E43" s="197"/>
      <c r="F43" s="197"/>
      <c r="G43" s="197"/>
      <c r="H43" s="197"/>
      <c r="I43" s="197"/>
      <c r="J43" s="197"/>
    </row>
    <row r="44" spans="1:10">
      <c r="A44" s="197"/>
      <c r="B44" s="197"/>
      <c r="C44" s="197"/>
      <c r="D44" s="197"/>
      <c r="E44" s="197"/>
      <c r="F44" s="197"/>
      <c r="G44" s="197"/>
      <c r="H44" s="197"/>
      <c r="I44" s="197"/>
      <c r="J44" s="197"/>
    </row>
    <row r="45" spans="1:10" ht="15.5">
      <c r="A45" s="197"/>
      <c r="B45" s="200" t="s">
        <v>116</v>
      </c>
      <c r="C45" s="197"/>
      <c r="D45" s="197"/>
      <c r="E45" s="197"/>
      <c r="F45" s="201" t="s">
        <v>117</v>
      </c>
      <c r="G45" s="197"/>
      <c r="H45" s="197"/>
      <c r="I45" s="197"/>
      <c r="J45" s="197"/>
    </row>
    <row r="46" spans="1:10">
      <c r="A46" s="197"/>
      <c r="B46" s="291" t="e">
        <f>IF(Report_Comment="","",Report_Comment)</f>
        <v>#NAME?</v>
      </c>
      <c r="C46" s="291"/>
      <c r="D46" s="291"/>
      <c r="E46" s="197"/>
      <c r="F46" s="292" t="s">
        <v>118</v>
      </c>
      <c r="G46" s="292"/>
      <c r="H46" s="292" t="s">
        <v>119</v>
      </c>
      <c r="I46" s="292"/>
      <c r="J46" s="197"/>
    </row>
    <row r="47" spans="1:10">
      <c r="A47" s="197"/>
      <c r="B47" s="291"/>
      <c r="C47" s="291"/>
      <c r="D47" s="291"/>
      <c r="E47" s="197"/>
      <c r="F47" s="293" t="e">
        <f>IF(Report_Operator="","",Report_Operator)</f>
        <v>#NAME?</v>
      </c>
      <c r="G47" s="293"/>
      <c r="H47" s="292"/>
      <c r="I47" s="292"/>
      <c r="J47" s="197"/>
    </row>
    <row r="48" spans="1:10">
      <c r="A48" s="197"/>
      <c r="B48" s="291"/>
      <c r="C48" s="291"/>
      <c r="D48" s="291"/>
      <c r="E48" s="197"/>
      <c r="F48" s="293"/>
      <c r="G48" s="293"/>
      <c r="H48" s="292"/>
      <c r="I48" s="292"/>
      <c r="J48" s="197"/>
    </row>
    <row r="49" spans="1:10">
      <c r="A49" s="197"/>
      <c r="B49" s="197"/>
      <c r="C49" s="197"/>
      <c r="D49" s="197"/>
      <c r="E49" s="197"/>
      <c r="F49" s="197"/>
      <c r="G49" s="197"/>
      <c r="H49" s="197"/>
      <c r="I49" s="197"/>
      <c r="J49" s="197"/>
    </row>
    <row r="50" spans="1:10">
      <c r="A50" s="197"/>
      <c r="B50" s="197"/>
      <c r="C50" s="197"/>
      <c r="D50" s="197"/>
      <c r="E50" s="197"/>
      <c r="F50" s="197"/>
      <c r="G50" s="197"/>
      <c r="H50" s="197"/>
      <c r="I50" s="197"/>
      <c r="J50" s="197"/>
    </row>
    <row r="51" spans="1:10">
      <c r="A51" s="197"/>
      <c r="B51" s="202" t="s">
        <v>22</v>
      </c>
      <c r="C51" s="197"/>
      <c r="D51" s="197"/>
      <c r="E51" s="197"/>
      <c r="F51" s="197"/>
      <c r="G51" s="197"/>
      <c r="H51" s="287" t="s">
        <v>9</v>
      </c>
      <c r="I51" s="287"/>
      <c r="J51" s="197"/>
    </row>
    <row r="52" spans="1:10">
      <c r="A52" s="197"/>
      <c r="B52" s="203" t="s">
        <v>161</v>
      </c>
      <c r="C52" s="197"/>
      <c r="D52" s="197"/>
      <c r="E52" s="197"/>
      <c r="F52" s="197"/>
      <c r="G52" s="197"/>
      <c r="H52" s="197"/>
      <c r="I52" s="197"/>
      <c r="J52" s="197"/>
    </row>
    <row r="53" spans="1:10">
      <c r="A53" s="197"/>
      <c r="B53" s="203"/>
      <c r="C53" s="197"/>
      <c r="D53" s="197"/>
      <c r="E53" s="197"/>
      <c r="F53" s="197"/>
      <c r="G53" s="197"/>
      <c r="H53" s="197"/>
      <c r="I53" s="197"/>
      <c r="J53" s="197"/>
    </row>
  </sheetData>
  <mergeCells count="52">
    <mergeCell ref="B7:I7"/>
    <mergeCell ref="D1:I1"/>
    <mergeCell ref="D2:I2"/>
    <mergeCell ref="H3:I3"/>
    <mergeCell ref="H4:I4"/>
    <mergeCell ref="B6:I6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39:C39"/>
    <mergeCell ref="D39:E39"/>
    <mergeCell ref="F39:G39"/>
    <mergeCell ref="H39:I39"/>
    <mergeCell ref="B40:C40"/>
    <mergeCell ref="D40:E40"/>
    <mergeCell ref="F40:G40"/>
    <mergeCell ref="H40:I40"/>
    <mergeCell ref="H51:I51"/>
    <mergeCell ref="B41:C41"/>
    <mergeCell ref="D41:E41"/>
    <mergeCell ref="F41:G41"/>
    <mergeCell ref="H41:I41"/>
    <mergeCell ref="B42:C42"/>
    <mergeCell ref="D42:E42"/>
    <mergeCell ref="F42:G42"/>
    <mergeCell ref="H42:I42"/>
    <mergeCell ref="B46:D48"/>
    <mergeCell ref="F46:G46"/>
    <mergeCell ref="H46:I46"/>
    <mergeCell ref="F47:G48"/>
    <mergeCell ref="H47:I48"/>
  </mergeCells>
  <pageMargins left="0" right="0" top="0.19685039370078741" bottom="0.19685039370078741" header="0.31496062992125984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5C8C-AB69-4988-B5A2-7EB444629F6E}">
  <sheetPr codeName="Feuil12"/>
  <dimension ref="A1:P37"/>
  <sheetViews>
    <sheetView view="pageLayout" zoomScale="70" zoomScaleNormal="70" zoomScaleSheetLayoutView="85" zoomScalePageLayoutView="70" workbookViewId="0">
      <selection activeCell="B10" sqref="B10"/>
    </sheetView>
  </sheetViews>
  <sheetFormatPr baseColWidth="10" defaultColWidth="11.453125" defaultRowHeight="14"/>
  <cols>
    <col min="1" max="1" width="2.453125" style="25" customWidth="1"/>
    <col min="2" max="2" width="7.1796875" style="25" customWidth="1"/>
    <col min="3" max="5" width="12.7265625" style="25" customWidth="1"/>
    <col min="6" max="6" width="7.1796875" style="25" customWidth="1"/>
    <col min="7" max="7" width="14.54296875" style="25" customWidth="1"/>
    <col min="8" max="9" width="12.7265625" style="25" customWidth="1"/>
    <col min="10" max="10" width="2.453125" style="25" customWidth="1"/>
    <col min="11" max="16384" width="11.453125" style="25"/>
  </cols>
  <sheetData>
    <row r="1" spans="1:16" ht="5.25" customHeight="1" thickBot="1">
      <c r="A1" s="2"/>
      <c r="B1" s="2"/>
      <c r="C1" s="2"/>
      <c r="D1" s="2"/>
      <c r="E1" s="2"/>
      <c r="F1" s="2"/>
      <c r="G1" s="2"/>
      <c r="H1" s="2"/>
      <c r="I1" s="2"/>
      <c r="J1" s="2"/>
    </row>
    <row r="2" spans="1:16" ht="15" customHeight="1">
      <c r="A2" s="2"/>
      <c r="B2" s="205"/>
      <c r="C2" s="206"/>
      <c r="D2" s="369" t="s">
        <v>164</v>
      </c>
      <c r="E2" s="369"/>
      <c r="F2" s="369"/>
      <c r="G2" s="369"/>
      <c r="H2" s="206"/>
      <c r="I2" s="207"/>
      <c r="J2" s="2"/>
    </row>
    <row r="3" spans="1:16" ht="15" customHeight="1">
      <c r="A3" s="2"/>
      <c r="B3" s="208"/>
      <c r="C3" s="2"/>
      <c r="D3" s="370" t="s">
        <v>165</v>
      </c>
      <c r="E3" s="370"/>
      <c r="F3" s="370"/>
      <c r="G3" s="370"/>
      <c r="H3" s="2"/>
      <c r="I3" s="209"/>
      <c r="J3" s="2"/>
    </row>
    <row r="4" spans="1:16" ht="15" customHeight="1">
      <c r="A4" s="2"/>
      <c r="B4" s="208"/>
      <c r="C4" s="2"/>
      <c r="D4" s="370" t="s">
        <v>166</v>
      </c>
      <c r="E4" s="370"/>
      <c r="F4" s="370"/>
      <c r="G4" s="370"/>
      <c r="H4" s="2"/>
      <c r="I4" s="209"/>
      <c r="J4" s="2"/>
    </row>
    <row r="5" spans="1:16" ht="15" customHeight="1">
      <c r="A5" s="2"/>
      <c r="B5" s="208"/>
      <c r="C5" s="2"/>
      <c r="D5" s="370" t="s">
        <v>167</v>
      </c>
      <c r="E5" s="370"/>
      <c r="F5" s="370"/>
      <c r="G5" s="370"/>
      <c r="H5" s="2"/>
      <c r="I5" s="209"/>
      <c r="J5" s="2"/>
    </row>
    <row r="6" spans="1:16" ht="7.5" customHeight="1" thickBot="1">
      <c r="A6" s="2"/>
      <c r="B6" s="208"/>
      <c r="C6" s="2"/>
      <c r="D6" s="2"/>
      <c r="E6" s="2"/>
      <c r="F6" s="2"/>
      <c r="G6" s="2"/>
      <c r="H6" s="2"/>
      <c r="I6" s="209"/>
      <c r="J6" s="2"/>
    </row>
    <row r="7" spans="1:16" ht="52" customHeight="1">
      <c r="A7" s="2"/>
      <c r="B7" s="371" t="s">
        <v>120</v>
      </c>
      <c r="C7" s="372"/>
      <c r="D7" s="372"/>
      <c r="E7" s="372"/>
      <c r="F7" s="372"/>
      <c r="G7" s="372"/>
      <c r="H7" s="372"/>
      <c r="I7" s="373"/>
      <c r="J7" s="2"/>
    </row>
    <row r="8" spans="1:16" ht="29.5" customHeight="1">
      <c r="A8" s="2"/>
      <c r="B8" s="366" t="s">
        <v>121</v>
      </c>
      <c r="C8" s="367"/>
      <c r="D8" s="367"/>
      <c r="E8" s="367"/>
      <c r="F8" s="367"/>
      <c r="G8" s="367"/>
      <c r="H8" s="367"/>
      <c r="I8" s="368"/>
      <c r="J8" s="2"/>
    </row>
    <row r="9" spans="1:16" ht="16" customHeight="1" thickBot="1">
      <c r="A9" s="2"/>
      <c r="B9" s="351" t="s">
        <v>122</v>
      </c>
      <c r="C9" s="352"/>
      <c r="D9" s="352"/>
      <c r="E9" s="352"/>
      <c r="F9" s="352"/>
      <c r="G9" s="352"/>
      <c r="H9" s="352"/>
      <c r="I9" s="353"/>
      <c r="J9" s="2"/>
    </row>
    <row r="10" spans="1:16" ht="3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M10" s="210"/>
    </row>
    <row r="11" spans="1:16" ht="14.25" customHeight="1" thickBot="1">
      <c r="A11" s="2"/>
      <c r="B11" s="2"/>
      <c r="C11" s="302" t="s">
        <v>123</v>
      </c>
      <c r="D11" s="302"/>
      <c r="E11" s="302"/>
      <c r="F11" s="2"/>
      <c r="G11" s="2"/>
      <c r="H11" s="2"/>
      <c r="I11" s="2"/>
      <c r="J11" s="2"/>
      <c r="M11" s="210"/>
    </row>
    <row r="12" spans="1:16" ht="14.25" customHeight="1">
      <c r="A12" s="2"/>
      <c r="B12" s="205"/>
      <c r="C12" s="302"/>
      <c r="D12" s="302"/>
      <c r="E12" s="302"/>
      <c r="F12" s="211"/>
      <c r="G12" s="212"/>
      <c r="H12" s="206"/>
      <c r="I12" s="207"/>
      <c r="J12" s="2"/>
      <c r="M12" s="210"/>
    </row>
    <row r="13" spans="1:16" ht="25" customHeight="1">
      <c r="A13" s="2"/>
      <c r="B13" s="354" t="s">
        <v>124</v>
      </c>
      <c r="C13" s="355"/>
      <c r="D13" s="356" t="e">
        <f>IF(Project_Project="","", Project_Project)</f>
        <v>#NAME?</v>
      </c>
      <c r="E13" s="357"/>
      <c r="F13" s="326" t="s">
        <v>125</v>
      </c>
      <c r="G13" s="327"/>
      <c r="H13" s="324" t="e">
        <f>IF(Project_Name="","",Project_Name)</f>
        <v>#NAME?</v>
      </c>
      <c r="I13" s="350"/>
      <c r="J13" s="2"/>
      <c r="M13" s="210"/>
    </row>
    <row r="14" spans="1:16" ht="25" customHeight="1">
      <c r="A14" s="2"/>
      <c r="B14" s="358" t="s">
        <v>126</v>
      </c>
      <c r="C14" s="359"/>
      <c r="D14" s="360" t="e">
        <f>IF(Report_Date="","",Report_Date)</f>
        <v>#NAME?</v>
      </c>
      <c r="E14" s="361"/>
      <c r="F14" s="334" t="s">
        <v>127</v>
      </c>
      <c r="G14" s="335"/>
      <c r="H14" s="332" t="e">
        <f>IF(Project_Customer="","",Project_Customer)</f>
        <v>#NAME?</v>
      </c>
      <c r="I14" s="349"/>
      <c r="J14" s="2"/>
      <c r="M14" s="210"/>
    </row>
    <row r="15" spans="1:16" ht="25" customHeight="1" thickBot="1">
      <c r="A15" s="2"/>
      <c r="B15" s="362" t="s">
        <v>128</v>
      </c>
      <c r="C15" s="363"/>
      <c r="D15" s="364" t="e">
        <f xml:space="preserve"> IF(Hardware_SerialNumber="","","Maxidyn " &amp; Hardware_SerialNumber)</f>
        <v>#NAME?</v>
      </c>
      <c r="E15" s="365"/>
      <c r="F15" s="342" t="s">
        <v>129</v>
      </c>
      <c r="G15" s="343"/>
      <c r="H15" s="346" t="e">
        <f>IF(Project_Town="","",Project_Town)</f>
        <v>#NAME?</v>
      </c>
      <c r="I15" s="348"/>
      <c r="J15" s="2"/>
      <c r="M15" s="210"/>
    </row>
    <row r="16" spans="1:16" ht="30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N16" s="213"/>
      <c r="O16" s="214"/>
      <c r="P16" s="215"/>
    </row>
    <row r="17" spans="1:16" ht="15" customHeight="1" thickBot="1">
      <c r="A17" s="2"/>
      <c r="B17" s="2"/>
      <c r="C17" s="302" t="s">
        <v>130</v>
      </c>
      <c r="D17" s="302"/>
      <c r="E17" s="302"/>
      <c r="F17" s="2"/>
      <c r="G17" s="2"/>
      <c r="H17" s="2"/>
      <c r="I17" s="2"/>
      <c r="J17" s="2"/>
      <c r="N17" s="213"/>
      <c r="O17" s="214"/>
      <c r="P17" s="215"/>
    </row>
    <row r="18" spans="1:16" ht="14.5" customHeight="1">
      <c r="A18" s="2"/>
      <c r="B18" s="205"/>
      <c r="C18" s="302"/>
      <c r="D18" s="302"/>
      <c r="E18" s="302"/>
      <c r="F18" s="211"/>
      <c r="G18" s="212"/>
      <c r="H18" s="206"/>
      <c r="I18" s="207"/>
      <c r="J18" s="2"/>
      <c r="N18" s="213"/>
      <c r="O18" s="214"/>
      <c r="P18" s="215"/>
    </row>
    <row r="19" spans="1:16" ht="25.5" customHeight="1">
      <c r="A19" s="2"/>
      <c r="B19" s="322" t="s">
        <v>131</v>
      </c>
      <c r="C19" s="323"/>
      <c r="D19" s="324" t="e">
        <f>IF(Platform_Type="","",Platform_Type)</f>
        <v>#NAME?</v>
      </c>
      <c r="E19" s="325"/>
      <c r="F19" s="326" t="s">
        <v>132</v>
      </c>
      <c r="G19" s="327"/>
      <c r="H19" s="324" t="e">
        <f>IF(Platform_Support="","",Platform_Support)</f>
        <v>#NAME?</v>
      </c>
      <c r="I19" s="350"/>
      <c r="J19" s="2"/>
    </row>
    <row r="20" spans="1:16" ht="25.5" customHeight="1">
      <c r="A20" s="2"/>
      <c r="B20" s="330" t="s">
        <v>133</v>
      </c>
      <c r="C20" s="331"/>
      <c r="D20" s="332" t="e">
        <f>IF(Platform_Material="","",Platform_Material)</f>
        <v>#NAME?</v>
      </c>
      <c r="E20" s="333"/>
      <c r="F20" s="334" t="s">
        <v>134</v>
      </c>
      <c r="G20" s="335"/>
      <c r="H20" s="332" t="e">
        <f>IF(Report_Weather="","",Report_Weather)</f>
        <v>#NAME?</v>
      </c>
      <c r="I20" s="349"/>
      <c r="J20" s="2"/>
    </row>
    <row r="21" spans="1:16" ht="25.5" customHeight="1" thickBot="1">
      <c r="A21" s="2"/>
      <c r="B21" s="338" t="s">
        <v>135</v>
      </c>
      <c r="C21" s="339"/>
      <c r="D21" s="346" t="e">
        <f>IF(Platform_Layer="","",Platform_Layer)</f>
        <v>#NAME?</v>
      </c>
      <c r="E21" s="347"/>
      <c r="F21" s="342"/>
      <c r="G21" s="343"/>
      <c r="H21" s="346"/>
      <c r="I21" s="348"/>
      <c r="J21" s="2"/>
    </row>
    <row r="22" spans="1:16" ht="30.5" customHeight="1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6" ht="15.65" customHeight="1" thickBot="1">
      <c r="A23" s="2"/>
      <c r="B23" s="2"/>
      <c r="C23" s="302" t="s">
        <v>136</v>
      </c>
      <c r="D23" s="302"/>
      <c r="E23" s="302"/>
      <c r="F23" s="2"/>
      <c r="G23" s="2"/>
      <c r="H23" s="2"/>
      <c r="I23" s="2"/>
      <c r="J23" s="2"/>
    </row>
    <row r="24" spans="1:16" ht="15.65" customHeight="1">
      <c r="A24" s="2"/>
      <c r="B24" s="205"/>
      <c r="C24" s="302"/>
      <c r="D24" s="302"/>
      <c r="E24" s="302"/>
      <c r="F24" s="211"/>
      <c r="G24" s="212"/>
      <c r="H24" s="206"/>
      <c r="I24" s="207"/>
      <c r="J24" s="2"/>
    </row>
    <row r="25" spans="1:16" ht="25" customHeight="1">
      <c r="A25" s="2"/>
      <c r="B25" s="322" t="s">
        <v>137</v>
      </c>
      <c r="C25" s="323"/>
      <c r="D25" s="324" t="e">
        <f>IF(OR(_xlfn.SINGLE(Thresholds_Modulus_Value)="",_xlfn.SINGLE(Thresholds_Modulus_Value)=0),"N.C.",_xlfn.SINGLE(Thresholds_Modulus_Value))</f>
        <v>#NAME?</v>
      </c>
      <c r="E25" s="325"/>
      <c r="F25" s="326" t="s">
        <v>138</v>
      </c>
      <c r="G25" s="327"/>
      <c r="H25" s="328" t="e">
        <f>IF(AVERAGE(Pi_Modulus)&gt;Unit_Modulus_Max,"&gt;"&amp;Unit_Modulus_Max,IF(AVERAGE(Pi_Modulus)&lt;Unit_Modulus_Min,"&lt;"&amp;"Unit_Modulus_Max",AVERAGE(Pi_Modulus)))</f>
        <v>#NAME?</v>
      </c>
      <c r="I25" s="329" t="e">
        <f>IF(AVERAGE(Pi_Modulus)&gt;Unit_Modulus_Max,"&gt;"&amp;Unit_Modulus_Max,IF(AVERAGE(Pi_Modulus)&lt;Unit_Modulus_Min,"&lt;"&amp;"Unit_Modulus_Max",AVERAGE(Pi_Modulus)))</f>
        <v>#NAME?</v>
      </c>
      <c r="J25" s="2"/>
    </row>
    <row r="26" spans="1:16" ht="25" customHeight="1">
      <c r="A26" s="2"/>
      <c r="B26" s="330" t="s">
        <v>139</v>
      </c>
      <c r="C26" s="331"/>
      <c r="D26" s="332" t="e">
        <f>MAX((Pi_Number))</f>
        <v>#NAME?</v>
      </c>
      <c r="E26" s="333"/>
      <c r="F26" s="334" t="s">
        <v>140</v>
      </c>
      <c r="G26" s="335"/>
      <c r="H26" s="336" t="e">
        <f>IF(MIN(Pi_Modulus)&gt;Unit_Modulus_Max,"&gt;"&amp;Unit_Modulus_Max,IF(MIN(Pi_Modulus)&lt;Unit_Modulus_Min,"&lt;"&amp;"Unit_Modulus_Max",MIN(Pi_Modulus)))</f>
        <v>#NAME?</v>
      </c>
      <c r="I26" s="337" t="e">
        <f>IF(MIN(Pi_Modulus)&gt;Unit_Modulus_Max,"&gt;"&amp;Unit_Modulus_Max,IF(MIN(Pi_Modulus)&lt;Unit_Modulus_Min,"&lt;"&amp;"Unit_Modulus_Max",MIN(Pi_Modulus)))</f>
        <v>#NAME?</v>
      </c>
      <c r="J26" s="2"/>
    </row>
    <row r="27" spans="1:16" ht="25" customHeight="1" thickBot="1">
      <c r="A27" s="2"/>
      <c r="B27" s="338"/>
      <c r="C27" s="339"/>
      <c r="D27" s="340"/>
      <c r="E27" s="341"/>
      <c r="F27" s="342" t="s">
        <v>141</v>
      </c>
      <c r="G27" s="343"/>
      <c r="H27" s="344" t="e">
        <f>IF(MAX(Pi_Modulus)&gt;Unit_Modulus_Max,"&gt;"&amp;Unit_Modulus_Max,IF(MAX(Pi_Modulus)&lt;Unit_Modulus_Min,"&lt;"&amp;"Unit_Modulus_Max",MAX(Pi_Modulus)))</f>
        <v>#NAME?</v>
      </c>
      <c r="I27" s="345" t="e">
        <f>IF(MAX(Pi_Modulus)&gt;Unit_Modulus_Max,"&gt;"&amp;Unit_Modulus_Max,IF(MAX(Pi_Modulus)&lt;Unit_Modulus_Min,"&lt;"&amp;"Unit_Modulus_Max",MAX(Pi_Modulus)))</f>
        <v>#NAME?</v>
      </c>
      <c r="J27" s="2"/>
    </row>
    <row r="28" spans="1:16" ht="30.5" customHeight="1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6" ht="14.5" thickBot="1">
      <c r="A29" s="2"/>
      <c r="B29" s="2"/>
      <c r="C29" s="302" t="s">
        <v>142</v>
      </c>
      <c r="D29" s="302"/>
      <c r="E29" s="302"/>
      <c r="F29" s="2"/>
      <c r="G29" s="2"/>
      <c r="H29" s="2"/>
      <c r="I29" s="2"/>
      <c r="J29" s="2"/>
    </row>
    <row r="30" spans="1:16">
      <c r="A30" s="2"/>
      <c r="B30" s="205"/>
      <c r="C30" s="302"/>
      <c r="D30" s="302"/>
      <c r="E30" s="302"/>
      <c r="F30" s="206"/>
      <c r="G30" s="206"/>
      <c r="H30" s="206"/>
      <c r="I30" s="207"/>
      <c r="J30" s="2"/>
    </row>
    <row r="31" spans="1:16" ht="21" customHeight="1">
      <c r="A31" s="2"/>
      <c r="B31" s="317" t="s">
        <v>89</v>
      </c>
      <c r="C31" s="318"/>
      <c r="D31" s="318"/>
      <c r="E31" s="318"/>
      <c r="F31" s="319" t="s">
        <v>143</v>
      </c>
      <c r="G31" s="319"/>
      <c r="H31" s="320" t="s">
        <v>144</v>
      </c>
      <c r="I31" s="321"/>
      <c r="J31" s="2"/>
    </row>
    <row r="32" spans="1:16" ht="35.5" customHeight="1">
      <c r="A32" s="2"/>
      <c r="B32" s="303" t="e">
        <f>IF(Report_Comment="","",Report_Comment)</f>
        <v>#NAME?</v>
      </c>
      <c r="C32" s="304"/>
      <c r="D32" s="304"/>
      <c r="E32" s="305"/>
      <c r="F32" s="309" t="e">
        <f>IF(Report_Operator="","",Report_Operator)</f>
        <v>#NAME?</v>
      </c>
      <c r="G32" s="310"/>
      <c r="H32" s="311" t="e">
        <f>IF(Project_Comment="","",Project_Comment)</f>
        <v>#NAME?</v>
      </c>
      <c r="I32" s="312"/>
      <c r="J32" s="2"/>
    </row>
    <row r="33" spans="1:10" ht="35.5" customHeight="1" thickBot="1">
      <c r="A33" s="2"/>
      <c r="B33" s="306"/>
      <c r="C33" s="307"/>
      <c r="D33" s="307"/>
      <c r="E33" s="308"/>
      <c r="F33" s="313"/>
      <c r="G33" s="314"/>
      <c r="H33" s="315"/>
      <c r="I33" s="316"/>
      <c r="J33" s="2"/>
    </row>
    <row r="34" spans="1:10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8"/>
      <c r="B37" s="8"/>
      <c r="C37" s="8"/>
      <c r="D37" s="8"/>
      <c r="E37" s="8"/>
      <c r="F37" s="8"/>
      <c r="G37" s="8"/>
      <c r="H37" s="8"/>
      <c r="I37" s="8"/>
      <c r="J37" s="9" t="s">
        <v>145</v>
      </c>
    </row>
  </sheetData>
  <mergeCells count="55">
    <mergeCell ref="B8:I8"/>
    <mergeCell ref="D2:G2"/>
    <mergeCell ref="D3:G3"/>
    <mergeCell ref="D4:G4"/>
    <mergeCell ref="D5:G5"/>
    <mergeCell ref="B7:I7"/>
    <mergeCell ref="B14:C14"/>
    <mergeCell ref="D14:E14"/>
    <mergeCell ref="F14:G14"/>
    <mergeCell ref="H14:I14"/>
    <mergeCell ref="B15:C15"/>
    <mergeCell ref="D15:E15"/>
    <mergeCell ref="F15:G15"/>
    <mergeCell ref="H15:I15"/>
    <mergeCell ref="B9:I9"/>
    <mergeCell ref="C11:E12"/>
    <mergeCell ref="B13:C13"/>
    <mergeCell ref="D13:E13"/>
    <mergeCell ref="F13:G13"/>
    <mergeCell ref="H13:I13"/>
    <mergeCell ref="B21:C21"/>
    <mergeCell ref="D21:E21"/>
    <mergeCell ref="F21:G21"/>
    <mergeCell ref="H21:I21"/>
    <mergeCell ref="C17:E18"/>
    <mergeCell ref="B20:C20"/>
    <mergeCell ref="D20:E20"/>
    <mergeCell ref="F20:G20"/>
    <mergeCell ref="H20:I20"/>
    <mergeCell ref="B19:C19"/>
    <mergeCell ref="D19:E19"/>
    <mergeCell ref="F19:G19"/>
    <mergeCell ref="H19:I19"/>
    <mergeCell ref="B26:C26"/>
    <mergeCell ref="D26:E26"/>
    <mergeCell ref="F26:G26"/>
    <mergeCell ref="H26:I26"/>
    <mergeCell ref="B27:C27"/>
    <mergeCell ref="D27:E27"/>
    <mergeCell ref="F27:G27"/>
    <mergeCell ref="H27:I27"/>
    <mergeCell ref="C23:E24"/>
    <mergeCell ref="B25:C25"/>
    <mergeCell ref="D25:E25"/>
    <mergeCell ref="F25:G25"/>
    <mergeCell ref="H25:I25"/>
    <mergeCell ref="C29:E30"/>
    <mergeCell ref="B32:E33"/>
    <mergeCell ref="F32:G32"/>
    <mergeCell ref="H32:I32"/>
    <mergeCell ref="F33:G33"/>
    <mergeCell ref="H33:I33"/>
    <mergeCell ref="B31:E31"/>
    <mergeCell ref="F31:G31"/>
    <mergeCell ref="H31:I31"/>
  </mergeCells>
  <pageMargins left="0.23622047244094491" right="0.23622047244094491" top="0.23622047244094491" bottom="0.39370078740157483" header="0.31496062992125984" footer="0.31496062992125984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2903-4C58-4640-BD36-41F7C2F1DDAB}">
  <dimension ref="A1:Q48"/>
  <sheetViews>
    <sheetView view="pageLayout" zoomScale="70" zoomScaleNormal="70" zoomScalePageLayoutView="70" workbookViewId="0">
      <selection activeCell="B6" sqref="B6"/>
    </sheetView>
  </sheetViews>
  <sheetFormatPr baseColWidth="10" defaultRowHeight="14.5"/>
  <cols>
    <col min="1" max="1" width="2.81640625" customWidth="1"/>
    <col min="2" max="16" width="6" customWidth="1"/>
    <col min="17" max="17" width="2.81640625" customWidth="1"/>
  </cols>
  <sheetData>
    <row r="1" spans="1:17" ht="5.5" customHeight="1" thickBo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49.5" customHeight="1" thickTop="1">
      <c r="A2" s="11"/>
      <c r="B2" s="216"/>
      <c r="C2" s="217"/>
      <c r="D2" s="217"/>
      <c r="E2" s="217"/>
      <c r="F2" s="218"/>
      <c r="G2" s="388" t="s">
        <v>146</v>
      </c>
      <c r="H2" s="389"/>
      <c r="I2" s="389"/>
      <c r="J2" s="389"/>
      <c r="K2" s="390"/>
      <c r="L2" s="216"/>
      <c r="M2" s="217"/>
      <c r="N2" s="217"/>
      <c r="O2" s="217"/>
      <c r="P2" s="218"/>
      <c r="Q2" s="11"/>
    </row>
    <row r="3" spans="1:17" ht="18" customHeight="1">
      <c r="A3" s="11"/>
      <c r="B3" s="219"/>
      <c r="C3" s="11"/>
      <c r="D3" s="11"/>
      <c r="E3" s="11"/>
      <c r="F3" s="220"/>
      <c r="G3" s="391" t="e">
        <f>IF(Project_Name="","",Project_Name)</f>
        <v>#NAME?</v>
      </c>
      <c r="H3" s="392"/>
      <c r="I3" s="392"/>
      <c r="J3" s="392"/>
      <c r="K3" s="393"/>
      <c r="L3" s="394"/>
      <c r="M3" s="380"/>
      <c r="N3" s="380"/>
      <c r="O3" s="380"/>
      <c r="P3" s="395"/>
      <c r="Q3" s="11"/>
    </row>
    <row r="4" spans="1:17" ht="18" customHeight="1" thickBot="1">
      <c r="A4" s="11"/>
      <c r="B4" s="221"/>
      <c r="C4" s="222"/>
      <c r="D4" s="222"/>
      <c r="E4" s="222"/>
      <c r="F4" s="223"/>
      <c r="G4" s="396" t="e">
        <f>IF(Project_Town="","",Project_Town)</f>
        <v>#NAME?</v>
      </c>
      <c r="H4" s="397"/>
      <c r="I4" s="397"/>
      <c r="J4" s="397"/>
      <c r="K4" s="398"/>
      <c r="L4" s="399"/>
      <c r="M4" s="400"/>
      <c r="N4" s="400"/>
      <c r="O4" s="400"/>
      <c r="P4" s="401"/>
      <c r="Q4" s="11"/>
    </row>
    <row r="5" spans="1:17" ht="15" thickTop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ht="15">
      <c r="A6" s="11"/>
      <c r="B6" s="224" t="s">
        <v>164</v>
      </c>
      <c r="C6" s="11"/>
      <c r="D6" s="11"/>
      <c r="E6" s="11"/>
      <c r="F6" s="11"/>
      <c r="G6" s="11"/>
      <c r="H6" s="11"/>
      <c r="I6" s="11"/>
      <c r="J6" s="387" t="s">
        <v>147</v>
      </c>
      <c r="K6" s="387"/>
      <c r="L6" s="374" t="e">
        <f>IF(Project_Project="","", Project_Project)</f>
        <v>#NAME?</v>
      </c>
      <c r="M6" s="374"/>
      <c r="N6" s="374"/>
      <c r="O6" s="374"/>
      <c r="P6" s="374"/>
      <c r="Q6" s="11"/>
    </row>
    <row r="7" spans="1:17">
      <c r="A7" s="11"/>
      <c r="B7" s="224" t="s">
        <v>169</v>
      </c>
      <c r="C7" s="11"/>
      <c r="D7" s="11"/>
      <c r="E7" s="11"/>
      <c r="F7" s="11"/>
      <c r="G7" s="11"/>
      <c r="H7" s="11"/>
      <c r="I7" s="11"/>
      <c r="J7" s="402" t="s">
        <v>148</v>
      </c>
      <c r="K7" s="402"/>
      <c r="L7" s="374" t="e">
        <f>IF(Report_Operator="","",Report_Operator)</f>
        <v>#NAME?</v>
      </c>
      <c r="M7" s="374"/>
      <c r="N7" s="374"/>
      <c r="O7" s="374"/>
      <c r="P7" s="374"/>
      <c r="Q7" s="11"/>
    </row>
    <row r="8" spans="1:17">
      <c r="A8" s="11"/>
      <c r="B8" s="225" t="s">
        <v>170</v>
      </c>
      <c r="C8" s="11"/>
      <c r="D8" s="11"/>
      <c r="E8" s="11"/>
      <c r="F8" s="11"/>
      <c r="G8" s="11"/>
      <c r="H8" s="11"/>
      <c r="I8" s="11"/>
      <c r="J8" s="402" t="s">
        <v>149</v>
      </c>
      <c r="K8" s="402"/>
      <c r="L8" s="374" t="e">
        <f>IF(Project_Customer="","",Project_Customer)</f>
        <v>#NAME?</v>
      </c>
      <c r="M8" s="374"/>
      <c r="N8" s="374"/>
      <c r="O8" s="374"/>
      <c r="P8" s="374"/>
      <c r="Q8" s="11"/>
    </row>
    <row r="9" spans="1:17">
      <c r="A9" s="11"/>
      <c r="B9" s="225" t="s">
        <v>171</v>
      </c>
      <c r="C9" s="11"/>
      <c r="D9" s="11"/>
      <c r="E9" s="11"/>
      <c r="F9" s="11"/>
      <c r="G9" s="11"/>
      <c r="H9" s="11"/>
      <c r="I9" s="11"/>
      <c r="J9" s="374"/>
      <c r="K9" s="374"/>
      <c r="L9" s="374"/>
      <c r="M9" s="374"/>
      <c r="N9" s="374"/>
      <c r="O9" s="374"/>
      <c r="P9" s="374"/>
      <c r="Q9" s="11"/>
    </row>
    <row r="10" spans="1:17">
      <c r="A10" s="11"/>
      <c r="B10" s="225" t="s">
        <v>172</v>
      </c>
      <c r="C10" s="11"/>
      <c r="D10" s="11"/>
      <c r="E10" s="11"/>
      <c r="F10" s="11"/>
      <c r="G10" s="11"/>
      <c r="H10" s="11"/>
      <c r="I10" s="11"/>
      <c r="J10" s="402" t="s">
        <v>150</v>
      </c>
      <c r="K10" s="402"/>
      <c r="L10" s="374"/>
      <c r="M10" s="374"/>
      <c r="N10" s="374"/>
      <c r="O10" s="374"/>
      <c r="P10" s="374"/>
      <c r="Q10" s="11"/>
    </row>
    <row r="11" spans="1:17">
      <c r="A11" s="11"/>
      <c r="B11" s="224"/>
      <c r="C11" s="11"/>
      <c r="D11" s="11"/>
      <c r="E11" s="11"/>
      <c r="F11" s="11"/>
      <c r="G11" s="11"/>
      <c r="H11" s="11"/>
      <c r="I11" s="11"/>
      <c r="J11" s="374"/>
      <c r="K11" s="374"/>
      <c r="L11" s="374"/>
      <c r="M11" s="374"/>
      <c r="N11" s="374"/>
      <c r="O11" s="374"/>
      <c r="P11" s="374"/>
      <c r="Q11" s="11"/>
    </row>
    <row r="12" spans="1:17">
      <c r="A12" s="11"/>
      <c r="B12" s="224" t="s">
        <v>151</v>
      </c>
      <c r="C12" s="11"/>
      <c r="D12" s="11"/>
      <c r="E12" s="11"/>
      <c r="F12" s="11"/>
      <c r="G12" s="11"/>
      <c r="H12" s="11"/>
      <c r="I12" s="11"/>
      <c r="J12" s="374"/>
      <c r="K12" s="374"/>
      <c r="L12" s="374"/>
      <c r="M12" s="374"/>
      <c r="N12" s="374"/>
      <c r="O12" s="374"/>
      <c r="P12" s="374"/>
      <c r="Q12" s="11"/>
    </row>
    <row r="13" spans="1:17">
      <c r="A13" s="11"/>
      <c r="B13" s="224" t="s">
        <v>152</v>
      </c>
      <c r="C13" s="11"/>
      <c r="D13" s="11"/>
      <c r="E13" s="11"/>
      <c r="F13" s="11"/>
      <c r="G13" s="11"/>
      <c r="H13" s="11"/>
      <c r="I13" s="11"/>
      <c r="J13" s="374"/>
      <c r="K13" s="374"/>
      <c r="L13" s="374"/>
      <c r="M13" s="374"/>
      <c r="N13" s="374"/>
      <c r="O13" s="374"/>
      <c r="P13" s="374"/>
      <c r="Q13" s="11"/>
    </row>
    <row r="14" spans="1:17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ht="15" thickBot="1">
      <c r="A15" s="11"/>
      <c r="B15" s="11"/>
      <c r="C15" s="11"/>
      <c r="D15" s="11"/>
      <c r="E15" s="11"/>
      <c r="F15" s="11"/>
      <c r="G15" s="11"/>
      <c r="H15" s="11"/>
      <c r="I15" s="11"/>
      <c r="J15" s="374" t="str">
        <f ca="1">"Le "&amp;TEXT(TODAY(),"JJ MMMM AAAA")</f>
        <v>Le 12 janvier 2023</v>
      </c>
      <c r="K15" s="374"/>
      <c r="L15" s="374"/>
      <c r="M15" s="374"/>
      <c r="N15" s="374"/>
      <c r="O15" s="374"/>
      <c r="P15" s="374"/>
      <c r="Q15" s="11"/>
    </row>
    <row r="16" spans="1:17" ht="33" customHeight="1" thickTop="1">
      <c r="A16" s="11"/>
      <c r="B16" s="378" t="s">
        <v>153</v>
      </c>
      <c r="C16" s="378"/>
      <c r="D16" s="378"/>
      <c r="E16" s="378"/>
      <c r="F16" s="379" t="e" cm="1">
        <f t="array" ref="F16">IF(_xlfn.SINGLE(Project_Name)="","",_xlfn.SINGLE(Project_Name) &amp; " - " &amp;Project_Town)</f>
        <v>#NAME?</v>
      </c>
      <c r="G16" s="379"/>
      <c r="H16" s="379"/>
      <c r="I16" s="379"/>
      <c r="J16" s="379"/>
      <c r="K16" s="379"/>
      <c r="L16" s="379"/>
      <c r="M16" s="379"/>
      <c r="N16" s="379"/>
      <c r="O16" s="379"/>
      <c r="P16" s="379"/>
      <c r="Q16" s="11"/>
    </row>
    <row r="17" spans="1:17" s="229" customFormat="1" ht="19.5" customHeight="1">
      <c r="A17" s="226"/>
      <c r="B17" s="227"/>
      <c r="C17" s="227"/>
      <c r="D17" s="228" t="s">
        <v>154</v>
      </c>
      <c r="E17" s="226"/>
      <c r="F17" s="226"/>
      <c r="G17" s="226"/>
      <c r="H17" s="226"/>
      <c r="I17" s="226"/>
      <c r="J17" s="226"/>
      <c r="K17" s="226"/>
      <c r="L17" s="226"/>
      <c r="M17" s="226"/>
      <c r="N17" s="226"/>
      <c r="O17" s="226"/>
      <c r="P17" s="226"/>
      <c r="Q17" s="226"/>
    </row>
    <row r="18" spans="1:17" s="229" customFormat="1" ht="22.5" customHeight="1">
      <c r="A18" s="226"/>
      <c r="B18" s="227"/>
      <c r="C18" s="227"/>
      <c r="D18" s="230"/>
      <c r="E18" s="226"/>
      <c r="F18" s="226"/>
      <c r="G18" s="226"/>
      <c r="H18" s="226"/>
      <c r="I18" s="226"/>
      <c r="J18" s="226"/>
      <c r="K18" s="226"/>
      <c r="L18" s="226"/>
      <c r="M18" s="226"/>
      <c r="N18" s="226"/>
      <c r="O18" s="226"/>
      <c r="P18" s="226"/>
      <c r="Q18" s="226"/>
    </row>
    <row r="19" spans="1:17" ht="33" customHeight="1">
      <c r="A19" s="11"/>
      <c r="B19" s="231" t="s">
        <v>155</v>
      </c>
      <c r="C19" s="231"/>
      <c r="D19" s="231"/>
      <c r="E19" s="11"/>
      <c r="F19" s="380"/>
      <c r="G19" s="380"/>
      <c r="H19" s="380"/>
      <c r="I19" s="380"/>
      <c r="J19" s="380"/>
      <c r="K19" s="380"/>
      <c r="L19" s="380"/>
      <c r="M19" s="380"/>
      <c r="N19" s="380"/>
      <c r="O19" s="380"/>
      <c r="P19" s="380"/>
      <c r="Q19" s="11"/>
    </row>
    <row r="20" spans="1:17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1:17">
      <c r="A21" s="11"/>
      <c r="B21" s="374" t="e" cm="1">
        <f t="array" ref="B21">"Suite à votre demande, nous sommes intervenus le " &amp; IF(LEN(DAY(_xlfn.SINGLE(Report_Date))) = 1, "0" &amp; DAY(Report_Date),DAY(Report_Date)) &amp; "/" &amp; IF(LEN(MONTH(Report_Date)) = 1, "0" &amp; MONTH(Report_Date),MONTH(Report_Date))  &amp; "/" &amp; YEAR(Report_Date)&amp;" sur le chantier cité en objet."</f>
        <v>#NAME?</v>
      </c>
      <c r="C21" s="374"/>
      <c r="D21" s="374"/>
      <c r="E21" s="374"/>
      <c r="F21" s="374"/>
      <c r="G21" s="374"/>
      <c r="H21" s="374"/>
      <c r="I21" s="374"/>
      <c r="J21" s="374"/>
      <c r="K21" s="374"/>
      <c r="L21" s="374"/>
      <c r="M21" s="374"/>
      <c r="N21" s="374"/>
      <c r="O21" s="374"/>
      <c r="P21" s="374"/>
      <c r="Q21" s="11"/>
    </row>
    <row r="22" spans="1:17">
      <c r="A22" s="11"/>
      <c r="B22" s="374" t="s">
        <v>156</v>
      </c>
      <c r="C22" s="374"/>
      <c r="D22" s="374"/>
      <c r="E22" s="374"/>
      <c r="F22" s="374"/>
      <c r="G22" s="374"/>
      <c r="H22" s="374"/>
      <c r="I22" s="374"/>
      <c r="J22" s="374"/>
      <c r="K22" s="374"/>
      <c r="L22" s="374"/>
      <c r="M22" s="374"/>
      <c r="N22" s="374"/>
      <c r="O22" s="374"/>
      <c r="P22" s="374"/>
      <c r="Q22" s="11"/>
    </row>
    <row r="23" spans="1:17" ht="15" thickBo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1:17" ht="33" customHeight="1" thickTop="1">
      <c r="A24" s="11"/>
      <c r="B24" s="375" t="s">
        <v>168</v>
      </c>
      <c r="C24" s="376"/>
      <c r="D24" s="376"/>
      <c r="E24" s="376"/>
      <c r="F24" s="376"/>
      <c r="G24" s="376"/>
      <c r="H24" s="376"/>
      <c r="I24" s="376"/>
      <c r="J24" s="376"/>
      <c r="K24" s="376"/>
      <c r="L24" s="376"/>
      <c r="M24" s="376"/>
      <c r="N24" s="376"/>
      <c r="O24" s="376"/>
      <c r="P24" s="377"/>
      <c r="Q24" s="11"/>
    </row>
    <row r="25" spans="1:17">
      <c r="A25" s="11"/>
      <c r="B25" s="381" t="e">
        <f>IF(Report_Comment="","",Report_Comment)</f>
        <v>#NAME?</v>
      </c>
      <c r="C25" s="382"/>
      <c r="D25" s="382"/>
      <c r="E25" s="382"/>
      <c r="F25" s="382"/>
      <c r="G25" s="382"/>
      <c r="H25" s="382"/>
      <c r="I25" s="382"/>
      <c r="J25" s="382"/>
      <c r="K25" s="382"/>
      <c r="L25" s="382"/>
      <c r="M25" s="382"/>
      <c r="N25" s="382"/>
      <c r="O25" s="382"/>
      <c r="P25" s="383"/>
      <c r="Q25" s="11"/>
    </row>
    <row r="26" spans="1:17">
      <c r="A26" s="11"/>
      <c r="B26" s="384"/>
      <c r="C26" s="385"/>
      <c r="D26" s="385"/>
      <c r="E26" s="385"/>
      <c r="F26" s="385"/>
      <c r="G26" s="385"/>
      <c r="H26" s="385"/>
      <c r="I26" s="385"/>
      <c r="J26" s="385"/>
      <c r="K26" s="385"/>
      <c r="L26" s="385"/>
      <c r="M26" s="385"/>
      <c r="N26" s="385"/>
      <c r="O26" s="385"/>
      <c r="P26" s="386"/>
      <c r="Q26" s="11"/>
    </row>
    <row r="27" spans="1:17">
      <c r="A27" s="11"/>
      <c r="B27" s="384"/>
      <c r="C27" s="385"/>
      <c r="D27" s="385"/>
      <c r="E27" s="385"/>
      <c r="F27" s="385"/>
      <c r="G27" s="385"/>
      <c r="H27" s="385"/>
      <c r="I27" s="385"/>
      <c r="J27" s="385"/>
      <c r="K27" s="385"/>
      <c r="L27" s="385"/>
      <c r="M27" s="385"/>
      <c r="N27" s="385"/>
      <c r="O27" s="385"/>
      <c r="P27" s="386"/>
      <c r="Q27" s="11"/>
    </row>
    <row r="28" spans="1:17">
      <c r="A28" s="11"/>
      <c r="B28" s="384"/>
      <c r="C28" s="385"/>
      <c r="D28" s="385"/>
      <c r="E28" s="385"/>
      <c r="F28" s="385"/>
      <c r="G28" s="385"/>
      <c r="H28" s="385"/>
      <c r="I28" s="385"/>
      <c r="J28" s="385"/>
      <c r="K28" s="385"/>
      <c r="L28" s="385"/>
      <c r="M28" s="385"/>
      <c r="N28" s="385"/>
      <c r="O28" s="385"/>
      <c r="P28" s="386"/>
      <c r="Q28" s="11"/>
    </row>
    <row r="29" spans="1:17">
      <c r="A29" s="11"/>
      <c r="B29" s="23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233"/>
      <c r="Q29" s="11"/>
    </row>
    <row r="30" spans="1:17">
      <c r="A30" s="11"/>
      <c r="B30" s="23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233"/>
      <c r="Q30" s="11"/>
    </row>
    <row r="31" spans="1:17">
      <c r="A31" s="11"/>
      <c r="B31" s="23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233"/>
      <c r="Q31" s="11"/>
    </row>
    <row r="32" spans="1:17">
      <c r="A32" s="11"/>
      <c r="B32" s="23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233"/>
      <c r="Q32" s="11"/>
    </row>
    <row r="33" spans="1:17">
      <c r="A33" s="11"/>
      <c r="B33" s="232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233"/>
      <c r="Q33" s="11"/>
    </row>
    <row r="34" spans="1:17">
      <c r="A34" s="11"/>
      <c r="B34" s="23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233"/>
      <c r="Q34" s="11"/>
    </row>
    <row r="35" spans="1:17">
      <c r="A35" s="11"/>
      <c r="B35" s="23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233"/>
      <c r="Q35" s="11"/>
    </row>
    <row r="36" spans="1:17">
      <c r="A36" s="11"/>
      <c r="B36" s="232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233"/>
      <c r="Q36" s="11"/>
    </row>
    <row r="37" spans="1:17">
      <c r="A37" s="11"/>
      <c r="B37" s="23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233"/>
      <c r="Q37" s="11"/>
    </row>
    <row r="38" spans="1:17">
      <c r="A38" s="11"/>
      <c r="B38" s="23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233"/>
      <c r="Q38" s="11"/>
    </row>
    <row r="39" spans="1:17">
      <c r="A39" s="11"/>
      <c r="B39" s="23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233"/>
      <c r="Q39" s="11"/>
    </row>
    <row r="40" spans="1:17">
      <c r="A40" s="11"/>
      <c r="B40" s="23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233"/>
      <c r="Q40" s="11"/>
    </row>
    <row r="41" spans="1:17">
      <c r="A41" s="11"/>
      <c r="B41" s="23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233"/>
      <c r="Q41" s="11"/>
    </row>
    <row r="42" spans="1:17" ht="15" thickBot="1">
      <c r="A42" s="11"/>
      <c r="B42" s="234"/>
      <c r="C42" s="235"/>
      <c r="D42" s="235"/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6"/>
      <c r="Q42" s="11"/>
    </row>
    <row r="43" spans="1:17" ht="15" thickTop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spans="1:17">
      <c r="A44" s="11"/>
      <c r="B44" s="237" t="s">
        <v>157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spans="1:17">
      <c r="A45" s="11"/>
      <c r="B45" s="237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spans="1:17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1:1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1:17" ht="9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</sheetData>
  <mergeCells count="29">
    <mergeCell ref="B25:P28"/>
    <mergeCell ref="J6:K6"/>
    <mergeCell ref="L6:P6"/>
    <mergeCell ref="G2:K2"/>
    <mergeCell ref="G3:K3"/>
    <mergeCell ref="L3:P3"/>
    <mergeCell ref="G4:K4"/>
    <mergeCell ref="L4:P4"/>
    <mergeCell ref="J7:K7"/>
    <mergeCell ref="L7:P7"/>
    <mergeCell ref="J8:K8"/>
    <mergeCell ref="L8:P8"/>
    <mergeCell ref="J9:K9"/>
    <mergeCell ref="L9:P9"/>
    <mergeCell ref="J10:K10"/>
    <mergeCell ref="L10:P10"/>
    <mergeCell ref="J11:K11"/>
    <mergeCell ref="L11:P11"/>
    <mergeCell ref="J12:K12"/>
    <mergeCell ref="L12:P12"/>
    <mergeCell ref="B21:P21"/>
    <mergeCell ref="B22:P22"/>
    <mergeCell ref="B24:P24"/>
    <mergeCell ref="J13:K13"/>
    <mergeCell ref="L13:P13"/>
    <mergeCell ref="J15:P15"/>
    <mergeCell ref="B16:E16"/>
    <mergeCell ref="F16:P16"/>
    <mergeCell ref="F19:P19"/>
  </mergeCells>
  <printOptions horizontalCentered="1"/>
  <pageMargins left="0.19685039370078741" right="0.19685039370078741" top="0.39370078740157483" bottom="0.19685039370078741" header="0" footer="0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10"/>
  <dimension ref="A1:N50"/>
  <sheetViews>
    <sheetView showWhiteSpace="0" view="pageLayout" zoomScale="70" zoomScaleNormal="70" zoomScalePageLayoutView="70" workbookViewId="0">
      <selection activeCell="B5" sqref="B5"/>
    </sheetView>
  </sheetViews>
  <sheetFormatPr baseColWidth="10" defaultColWidth="11.453125" defaultRowHeight="14"/>
  <cols>
    <col min="1" max="1" width="3.26953125" style="25" customWidth="1"/>
    <col min="2" max="2" width="7.26953125" style="25" customWidth="1"/>
    <col min="3" max="3" width="10" style="25" customWidth="1"/>
    <col min="4" max="5" width="11" style="25" customWidth="1"/>
    <col min="6" max="6" width="2.6328125" style="25" hidden="1" customWidth="1"/>
    <col min="7" max="9" width="11" style="25" customWidth="1"/>
    <col min="10" max="10" width="19.1796875" style="25" customWidth="1"/>
    <col min="11" max="11" width="3.26953125" style="25" customWidth="1"/>
    <col min="12" max="16384" width="11.453125" style="25"/>
  </cols>
  <sheetData>
    <row r="1" spans="1:14" ht="8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4" ht="19.75" customHeight="1">
      <c r="A2" s="2"/>
      <c r="B2" s="2"/>
      <c r="C2" s="2"/>
      <c r="D2" s="280" t="s">
        <v>18</v>
      </c>
      <c r="E2" s="280"/>
      <c r="F2" s="280"/>
      <c r="G2" s="280"/>
      <c r="H2" s="280"/>
      <c r="I2" s="280"/>
      <c r="J2" s="280"/>
      <c r="K2" s="76"/>
    </row>
    <row r="3" spans="1:14" ht="14.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4" ht="14.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4" ht="25.5" customHeight="1">
      <c r="A5" s="2"/>
      <c r="B5" s="2"/>
      <c r="C5" s="2"/>
      <c r="D5" s="281" t="s">
        <v>10</v>
      </c>
      <c r="E5" s="281"/>
      <c r="F5" s="281"/>
      <c r="G5" s="281"/>
      <c r="H5" s="281"/>
      <c r="I5" s="281"/>
      <c r="J5" s="281"/>
      <c r="K5" s="281"/>
    </row>
    <row r="6" spans="1:14" ht="15" customHeight="1">
      <c r="A6" s="403"/>
      <c r="B6" s="403"/>
      <c r="C6" s="403"/>
      <c r="D6" s="245" t="s">
        <v>17</v>
      </c>
      <c r="E6" s="245"/>
      <c r="F6" s="245"/>
      <c r="G6" s="245"/>
      <c r="H6" s="245"/>
      <c r="I6" s="245"/>
      <c r="J6" s="245"/>
      <c r="K6" s="245"/>
    </row>
    <row r="7" spans="1:14" ht="13.5" customHeight="1">
      <c r="A7" s="403"/>
      <c r="B7" s="403"/>
      <c r="C7" s="403"/>
      <c r="D7" s="245" t="s">
        <v>11</v>
      </c>
      <c r="E7" s="245"/>
      <c r="F7" s="245"/>
      <c r="G7" s="245"/>
      <c r="H7" s="245"/>
      <c r="I7" s="245"/>
      <c r="J7" s="245"/>
      <c r="K7" s="245"/>
    </row>
    <row r="8" spans="1:14" ht="13.5" customHeight="1">
      <c r="A8" s="403"/>
      <c r="B8" s="403"/>
      <c r="C8" s="403"/>
      <c r="D8" s="2"/>
      <c r="E8" s="2"/>
      <c r="F8" s="2"/>
      <c r="G8" s="2"/>
      <c r="H8" s="2"/>
      <c r="I8" s="2"/>
      <c r="J8" s="2"/>
      <c r="K8" s="2"/>
    </row>
    <row r="9" spans="1:14" ht="13.5" customHeight="1">
      <c r="A9" s="403"/>
      <c r="B9" s="403"/>
      <c r="C9" s="403"/>
      <c r="D9" s="2"/>
      <c r="E9" s="2"/>
      <c r="F9" s="2"/>
      <c r="G9" s="3"/>
      <c r="H9" s="4"/>
      <c r="I9" s="5"/>
      <c r="J9" s="2"/>
      <c r="K9" s="2"/>
    </row>
    <row r="10" spans="1:14" ht="16" customHeight="1">
      <c r="A10" s="16"/>
      <c r="B10" s="413" t="s">
        <v>27</v>
      </c>
      <c r="C10" s="414"/>
      <c r="D10" s="414"/>
      <c r="E10" s="414"/>
      <c r="F10" s="414"/>
      <c r="G10" s="414"/>
      <c r="H10" s="414"/>
      <c r="I10" s="414"/>
      <c r="J10" s="415"/>
      <c r="K10" s="2"/>
    </row>
    <row r="11" spans="1:14" ht="14.5" customHeight="1">
      <c r="A11" s="14"/>
      <c r="B11" s="124"/>
      <c r="C11" s="69" t="s">
        <v>28</v>
      </c>
      <c r="D11" s="272" t="e">
        <f>IF(Project_Name="","",Project_Name)</f>
        <v>#NAME?</v>
      </c>
      <c r="E11" s="272"/>
      <c r="F11" s="272"/>
      <c r="G11" s="272"/>
      <c r="H11" s="105"/>
      <c r="I11" s="69" t="s">
        <v>29</v>
      </c>
      <c r="J11" s="71">
        <f ca="1">TODAY()</f>
        <v>44938</v>
      </c>
      <c r="K11" s="77"/>
    </row>
    <row r="12" spans="1:14" ht="14.5" customHeight="1">
      <c r="A12" s="14"/>
      <c r="B12" s="125"/>
      <c r="C12" s="3" t="s">
        <v>30</v>
      </c>
      <c r="D12" s="261" t="e">
        <f>IF(Project_Town="","",Project_Town)</f>
        <v>#NAME?</v>
      </c>
      <c r="E12" s="261"/>
      <c r="F12" s="261"/>
      <c r="G12" s="261"/>
      <c r="H12" s="103"/>
      <c r="I12" s="110" t="s">
        <v>1</v>
      </c>
      <c r="J12" s="126" t="e">
        <f>IF(Report_Date="","",Report_Date)</f>
        <v>#NAME?</v>
      </c>
      <c r="K12" s="78"/>
    </row>
    <row r="13" spans="1:14" ht="14.5" customHeight="1">
      <c r="A13" s="14"/>
      <c r="B13" s="127"/>
      <c r="C13" s="70" t="s">
        <v>0</v>
      </c>
      <c r="D13" s="268" t="e">
        <f>IF(Project_Customer="","",Project_Customer)</f>
        <v>#NAME?</v>
      </c>
      <c r="E13" s="268"/>
      <c r="F13" s="268"/>
      <c r="G13" s="268"/>
      <c r="H13" s="109"/>
      <c r="I13" s="70" t="s">
        <v>31</v>
      </c>
      <c r="J13" s="118" t="e">
        <f>IF(Project_Project="","", Project_Project)</f>
        <v>#NAME?</v>
      </c>
      <c r="K13" s="78"/>
    </row>
    <row r="14" spans="1:14" ht="23.5" customHeight="1">
      <c r="A14" s="2"/>
      <c r="B14" s="2"/>
      <c r="C14" s="2"/>
      <c r="D14" s="2"/>
      <c r="E14" s="2"/>
      <c r="F14" s="2"/>
      <c r="G14" s="2"/>
      <c r="H14" s="2"/>
      <c r="I14" s="3"/>
      <c r="J14" s="79"/>
      <c r="K14" s="2"/>
    </row>
    <row r="15" spans="1:14" ht="15.5">
      <c r="A15" s="16"/>
      <c r="B15" s="413" t="s">
        <v>3</v>
      </c>
      <c r="C15" s="414"/>
      <c r="D15" s="414"/>
      <c r="E15" s="414"/>
      <c r="F15" s="414"/>
      <c r="G15" s="414"/>
      <c r="H15" s="414"/>
      <c r="I15" s="414"/>
      <c r="J15" s="415"/>
      <c r="K15" s="15"/>
      <c r="L15" s="80"/>
      <c r="M15" s="80"/>
      <c r="N15" s="80"/>
    </row>
    <row r="16" spans="1:14" ht="17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81"/>
    </row>
    <row r="17" spans="1:11" ht="39" customHeight="1">
      <c r="A17" s="2"/>
      <c r="B17" s="85" t="s">
        <v>6</v>
      </c>
      <c r="C17" s="86" t="s">
        <v>4</v>
      </c>
      <c r="D17" s="86" t="s">
        <v>5</v>
      </c>
      <c r="E17" s="86" t="s">
        <v>8</v>
      </c>
      <c r="F17" s="87" t="s">
        <v>59</v>
      </c>
      <c r="G17" s="87" t="s">
        <v>16</v>
      </c>
      <c r="H17" s="407" t="s">
        <v>43</v>
      </c>
      <c r="I17" s="408"/>
      <c r="J17" s="409"/>
      <c r="K17" s="81"/>
    </row>
    <row r="18" spans="1:11" ht="15" customHeight="1">
      <c r="A18" s="82"/>
      <c r="B18" s="88" t="s">
        <v>51</v>
      </c>
      <c r="C18" s="89" t="s">
        <v>52</v>
      </c>
      <c r="D18" s="89" t="s">
        <v>53</v>
      </c>
      <c r="E18" s="151" t="s">
        <v>58</v>
      </c>
      <c r="F18" s="90" t="s">
        <v>60</v>
      </c>
      <c r="G18" s="91" t="str" cm="1">
        <f t="array" ref="G18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18" s="410"/>
      <c r="I18" s="411"/>
      <c r="J18" s="412"/>
      <c r="K18" s="81"/>
    </row>
    <row r="19" spans="1:11" ht="15" customHeight="1">
      <c r="A19" s="2"/>
      <c r="B19" s="92"/>
      <c r="C19" s="93"/>
      <c r="D19" s="93"/>
      <c r="E19" s="148"/>
      <c r="F19" s="90"/>
      <c r="G19" s="91" t="str" cm="1">
        <f t="array" ref="G19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19" s="404"/>
      <c r="I19" s="405"/>
      <c r="J19" s="406"/>
      <c r="K19" s="81"/>
    </row>
    <row r="20" spans="1:11" ht="15" customHeight="1">
      <c r="A20" s="2"/>
      <c r="B20" s="92"/>
      <c r="C20" s="93"/>
      <c r="D20" s="93"/>
      <c r="E20" s="148"/>
      <c r="F20" s="90"/>
      <c r="G20" s="91" t="str" cm="1">
        <f t="array" ref="G20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0" s="404"/>
      <c r="I20" s="405"/>
      <c r="J20" s="406"/>
      <c r="K20" s="81"/>
    </row>
    <row r="21" spans="1:11" ht="15" customHeight="1">
      <c r="A21" s="2"/>
      <c r="B21" s="92"/>
      <c r="C21" s="93"/>
      <c r="D21" s="93"/>
      <c r="E21" s="148"/>
      <c r="F21" s="90"/>
      <c r="G21" s="91" t="str" cm="1">
        <f t="array" ref="G21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1" s="404"/>
      <c r="I21" s="405"/>
      <c r="J21" s="406"/>
      <c r="K21" s="81"/>
    </row>
    <row r="22" spans="1:11" ht="15" customHeight="1">
      <c r="A22" s="2"/>
      <c r="B22" s="92"/>
      <c r="C22" s="93"/>
      <c r="D22" s="93"/>
      <c r="E22" s="148"/>
      <c r="F22" s="90"/>
      <c r="G22" s="91" t="str" cm="1">
        <f t="array" ref="G22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2" s="404"/>
      <c r="I22" s="405"/>
      <c r="J22" s="406"/>
      <c r="K22" s="81"/>
    </row>
    <row r="23" spans="1:11" ht="15" customHeight="1">
      <c r="A23" s="2"/>
      <c r="B23" s="92"/>
      <c r="C23" s="93"/>
      <c r="D23" s="93"/>
      <c r="E23" s="148"/>
      <c r="F23" s="90"/>
      <c r="G23" s="91" t="str" cm="1">
        <f t="array" ref="G23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3" s="404"/>
      <c r="I23" s="405"/>
      <c r="J23" s="406"/>
      <c r="K23" s="81"/>
    </row>
    <row r="24" spans="1:11" ht="15" customHeight="1">
      <c r="A24" s="2"/>
      <c r="B24" s="92"/>
      <c r="C24" s="93"/>
      <c r="D24" s="93"/>
      <c r="E24" s="148"/>
      <c r="F24" s="90"/>
      <c r="G24" s="91" t="str" cm="1">
        <f t="array" ref="G24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4" s="404"/>
      <c r="I24" s="405"/>
      <c r="J24" s="406"/>
      <c r="K24" s="81"/>
    </row>
    <row r="25" spans="1:11" ht="15" customHeight="1">
      <c r="A25" s="2"/>
      <c r="B25" s="92"/>
      <c r="C25" s="93"/>
      <c r="D25" s="93"/>
      <c r="E25" s="148"/>
      <c r="F25" s="90"/>
      <c r="G25" s="91" t="str" cm="1">
        <f t="array" ref="G25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5" s="404"/>
      <c r="I25" s="405"/>
      <c r="J25" s="406"/>
      <c r="K25" s="81"/>
    </row>
    <row r="26" spans="1:11" ht="15" customHeight="1">
      <c r="A26" s="2"/>
      <c r="B26" s="92"/>
      <c r="C26" s="93"/>
      <c r="D26" s="93"/>
      <c r="E26" s="148"/>
      <c r="F26" s="90"/>
      <c r="G26" s="91" t="str" cm="1">
        <f t="array" ref="G26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6" s="404"/>
      <c r="I26" s="405"/>
      <c r="J26" s="406"/>
      <c r="K26" s="81"/>
    </row>
    <row r="27" spans="1:11" ht="15" customHeight="1">
      <c r="A27" s="2"/>
      <c r="B27" s="92"/>
      <c r="C27" s="93"/>
      <c r="D27" s="93"/>
      <c r="E27" s="148"/>
      <c r="F27" s="90"/>
      <c r="G27" s="91" t="str" cm="1">
        <f t="array" ref="G27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7" s="404"/>
      <c r="I27" s="405"/>
      <c r="J27" s="406"/>
      <c r="K27" s="81"/>
    </row>
    <row r="28" spans="1:11" ht="15" customHeight="1">
      <c r="A28" s="2"/>
      <c r="B28" s="92"/>
      <c r="C28" s="93"/>
      <c r="D28" s="93"/>
      <c r="E28" s="148"/>
      <c r="F28" s="90"/>
      <c r="G28" s="91" t="str" cm="1">
        <f t="array" ref="G28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8" s="404"/>
      <c r="I28" s="405"/>
      <c r="J28" s="406"/>
      <c r="K28" s="81"/>
    </row>
    <row r="29" spans="1:11" ht="15" customHeight="1">
      <c r="A29" s="2"/>
      <c r="B29" s="92"/>
      <c r="C29" s="93"/>
      <c r="D29" s="93"/>
      <c r="E29" s="148"/>
      <c r="F29" s="90"/>
      <c r="G29" s="91" t="str" cm="1">
        <f t="array" ref="G29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29" s="404"/>
      <c r="I29" s="405"/>
      <c r="J29" s="406"/>
      <c r="K29" s="81"/>
    </row>
    <row r="30" spans="1:11" ht="15" customHeight="1">
      <c r="A30" s="2"/>
      <c r="B30" s="92"/>
      <c r="C30" s="93"/>
      <c r="D30" s="93"/>
      <c r="E30" s="148"/>
      <c r="F30" s="90"/>
      <c r="G30" s="91" t="str" cm="1">
        <f t="array" ref="G30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0" s="404"/>
      <c r="I30" s="405"/>
      <c r="J30" s="406"/>
      <c r="K30" s="81"/>
    </row>
    <row r="31" spans="1:11" ht="15" customHeight="1">
      <c r="A31" s="2"/>
      <c r="B31" s="92"/>
      <c r="C31" s="93"/>
      <c r="D31" s="93"/>
      <c r="E31" s="148"/>
      <c r="F31" s="90"/>
      <c r="G31" s="91" t="str" cm="1">
        <f t="array" ref="G31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1" s="404"/>
      <c r="I31" s="405"/>
      <c r="J31" s="406"/>
      <c r="K31" s="81"/>
    </row>
    <row r="32" spans="1:11" ht="15" customHeight="1">
      <c r="A32" s="2"/>
      <c r="B32" s="92"/>
      <c r="C32" s="93"/>
      <c r="D32" s="93"/>
      <c r="E32" s="148"/>
      <c r="F32" s="90"/>
      <c r="G32" s="91" t="str" cm="1">
        <f t="array" ref="G32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2" s="404"/>
      <c r="I32" s="405"/>
      <c r="J32" s="406"/>
      <c r="K32" s="81"/>
    </row>
    <row r="33" spans="1:11" ht="15" customHeight="1">
      <c r="A33" s="2"/>
      <c r="B33" s="92"/>
      <c r="C33" s="93"/>
      <c r="D33" s="93"/>
      <c r="E33" s="148"/>
      <c r="F33" s="90"/>
      <c r="G33" s="91" t="str" cm="1">
        <f t="array" ref="G33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3" s="404"/>
      <c r="I33" s="405"/>
      <c r="J33" s="406"/>
      <c r="K33" s="81"/>
    </row>
    <row r="34" spans="1:11" ht="15" customHeight="1">
      <c r="A34" s="2"/>
      <c r="B34" s="92"/>
      <c r="C34" s="93"/>
      <c r="D34" s="93"/>
      <c r="E34" s="148"/>
      <c r="F34" s="90"/>
      <c r="G34" s="91" t="str" cm="1">
        <f t="array" ref="G34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4" s="404"/>
      <c r="I34" s="405"/>
      <c r="J34" s="406"/>
      <c r="K34" s="81"/>
    </row>
    <row r="35" spans="1:11" ht="15" customHeight="1">
      <c r="A35" s="2"/>
      <c r="B35" s="92"/>
      <c r="C35" s="93"/>
      <c r="D35" s="93"/>
      <c r="E35" s="148"/>
      <c r="F35" s="90"/>
      <c r="G35" s="91" t="str" cm="1">
        <f t="array" ref="G35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5" s="404"/>
      <c r="I35" s="405"/>
      <c r="J35" s="406"/>
      <c r="K35" s="81"/>
    </row>
    <row r="36" spans="1:11" ht="15" customHeight="1">
      <c r="A36" s="2"/>
      <c r="B36" s="92"/>
      <c r="C36" s="93"/>
      <c r="D36" s="93"/>
      <c r="E36" s="148"/>
      <c r="F36" s="90"/>
      <c r="G36" s="149" t="str" cm="1">
        <f t="array" ref="G36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6" s="145"/>
      <c r="I36" s="146"/>
      <c r="J36" s="147"/>
      <c r="K36" s="81"/>
    </row>
    <row r="37" spans="1:11" ht="15" customHeight="1">
      <c r="A37" s="2"/>
      <c r="B37" s="92"/>
      <c r="C37" s="93"/>
      <c r="D37" s="93"/>
      <c r="E37" s="148"/>
      <c r="F37" s="90"/>
      <c r="G37" s="91" t="str" cm="1">
        <f t="array" ref="G37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7" s="404"/>
      <c r="I37" s="405"/>
      <c r="J37" s="406"/>
      <c r="K37" s="81"/>
    </row>
    <row r="38" spans="1:11" ht="15" customHeight="1">
      <c r="A38" s="2"/>
      <c r="B38" s="92"/>
      <c r="C38" s="93"/>
      <c r="D38" s="93"/>
      <c r="E38" s="148"/>
      <c r="F38" s="90"/>
      <c r="G38" s="91" t="str" cm="1">
        <f t="array" ref="G38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8" s="404"/>
      <c r="I38" s="405"/>
      <c r="J38" s="406"/>
      <c r="K38" s="81"/>
    </row>
    <row r="39" spans="1:11" ht="15" customHeight="1">
      <c r="A39" s="2"/>
      <c r="B39" s="92"/>
      <c r="C39" s="93"/>
      <c r="D39" s="93"/>
      <c r="E39" s="148"/>
      <c r="F39" s="90"/>
      <c r="G39" s="91" t="str" cm="1">
        <f t="array" ref="G39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39" s="404"/>
      <c r="I39" s="405"/>
      <c r="J39" s="406"/>
      <c r="K39" s="81"/>
    </row>
    <row r="40" spans="1:11" ht="15" customHeight="1">
      <c r="A40" s="2"/>
      <c r="B40" s="92"/>
      <c r="C40" s="93"/>
      <c r="D40" s="93"/>
      <c r="E40" s="148"/>
      <c r="F40" s="90"/>
      <c r="G40" s="91" t="str" cm="1">
        <f t="array" ref="G40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40" s="404"/>
      <c r="I40" s="405"/>
      <c r="J40" s="406"/>
      <c r="K40" s="81"/>
    </row>
    <row r="41" spans="1:11" ht="15" customHeight="1">
      <c r="A41" s="2"/>
      <c r="B41" s="92"/>
      <c r="C41" s="93"/>
      <c r="D41" s="93"/>
      <c r="E41" s="148"/>
      <c r="F41" s="90"/>
      <c r="G41" s="91" t="str" cm="1">
        <f t="array" ref="G41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41" s="404"/>
      <c r="I41" s="405"/>
      <c r="J41" s="406"/>
      <c r="K41" s="81"/>
    </row>
    <row r="42" spans="1:11" ht="15" customHeight="1">
      <c r="A42" s="2"/>
      <c r="B42" s="92"/>
      <c r="C42" s="93"/>
      <c r="D42" s="93"/>
      <c r="E42" s="148"/>
      <c r="F42" s="90"/>
      <c r="G42" s="91" t="str" cm="1">
        <f t="array" ref="G42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42" s="404"/>
      <c r="I42" s="405"/>
      <c r="J42" s="406"/>
      <c r="K42" s="81"/>
    </row>
    <row r="43" spans="1:11" ht="15" customHeight="1">
      <c r="A43" s="2"/>
      <c r="B43" s="92"/>
      <c r="C43" s="93"/>
      <c r="D43" s="93"/>
      <c r="E43" s="148"/>
      <c r="F43" s="90"/>
      <c r="G43" s="91" t="str" cm="1">
        <f t="array" ref="G43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43" s="404"/>
      <c r="I43" s="405"/>
      <c r="J43" s="406"/>
      <c r="K43" s="81"/>
    </row>
    <row r="44" spans="1:11" ht="15" customHeight="1">
      <c r="A44" s="2"/>
      <c r="B44" s="92"/>
      <c r="C44" s="93"/>
      <c r="D44" s="93"/>
      <c r="E44" s="148"/>
      <c r="F44" s="90"/>
      <c r="G44" s="91" t="str" cm="1">
        <f t="array" ref="G44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44" s="404"/>
      <c r="I44" s="405"/>
      <c r="J44" s="406"/>
      <c r="K44" s="81"/>
    </row>
    <row r="45" spans="1:11" ht="15" customHeight="1">
      <c r="A45" s="2"/>
      <c r="B45" s="92"/>
      <c r="C45" s="93"/>
      <c r="D45" s="93"/>
      <c r="E45" s="148"/>
      <c r="F45" s="90"/>
      <c r="G45" s="91" t="str" cm="1">
        <f t="array" ref="G45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45" s="404"/>
      <c r="I45" s="405"/>
      <c r="J45" s="406"/>
      <c r="K45" s="81"/>
    </row>
    <row r="46" spans="1:11" ht="15" customHeight="1">
      <c r="A46" s="2"/>
      <c r="B46" s="92"/>
      <c r="C46" s="93"/>
      <c r="D46" s="93"/>
      <c r="E46" s="148"/>
      <c r="F46" s="90"/>
      <c r="G46" s="91" t="str" cm="1">
        <f t="array" ref="G46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46" s="404"/>
      <c r="I46" s="405"/>
      <c r="J46" s="406"/>
      <c r="K46" s="81"/>
    </row>
    <row r="47" spans="1:11" ht="15" customHeight="1">
      <c r="A47" s="2"/>
      <c r="B47" s="92"/>
      <c r="C47" s="93"/>
      <c r="D47" s="93"/>
      <c r="E47" s="148"/>
      <c r="F47" s="90"/>
      <c r="G47" s="91" t="str" cm="1">
        <f t="array" ref="G47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47" s="404"/>
      <c r="I47" s="405"/>
      <c r="J47" s="406"/>
      <c r="K47" s="81"/>
    </row>
    <row r="48" spans="1:11" ht="15" customHeight="1">
      <c r="A48" s="2"/>
      <c r="B48" s="95"/>
      <c r="C48" s="96"/>
      <c r="D48" s="96"/>
      <c r="E48" s="152"/>
      <c r="F48" s="98"/>
      <c r="G48" s="144" t="str" cm="1">
        <f t="array" ref="G48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H48" s="416"/>
      <c r="I48" s="417"/>
      <c r="J48" s="418"/>
      <c r="K48" s="81"/>
    </row>
    <row r="49" spans="1:11">
      <c r="A49" s="2"/>
      <c r="B49" s="83"/>
      <c r="C49" s="83"/>
      <c r="D49" s="83"/>
      <c r="E49" s="83"/>
      <c r="F49" s="83"/>
      <c r="G49" s="83"/>
      <c r="H49" s="83"/>
      <c r="I49" s="84"/>
      <c r="J49" s="2"/>
      <c r="K49" s="81"/>
    </row>
    <row r="50" spans="1:11">
      <c r="A50" s="8" t="e">
        <f>CONCATENATE("PV n° ",Project_Project, " - Essais Dynaplaque")</f>
        <v>#NAME?</v>
      </c>
      <c r="B50" s="8"/>
      <c r="C50" s="8"/>
      <c r="D50" s="8"/>
      <c r="E50" s="8"/>
      <c r="F50" s="8"/>
      <c r="G50" s="8"/>
      <c r="H50" s="8"/>
      <c r="I50" s="8"/>
      <c r="J50" s="8"/>
      <c r="K50" s="9" t="s">
        <v>9</v>
      </c>
    </row>
  </sheetData>
  <mergeCells count="44">
    <mergeCell ref="H47:J47"/>
    <mergeCell ref="H48:J48"/>
    <mergeCell ref="H35:J35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34:J34"/>
    <mergeCell ref="A8:C8"/>
    <mergeCell ref="A9:C9"/>
    <mergeCell ref="B10:J10"/>
    <mergeCell ref="B15:J15"/>
    <mergeCell ref="H26:J26"/>
    <mergeCell ref="H27:J27"/>
    <mergeCell ref="H28:J28"/>
    <mergeCell ref="H29:J29"/>
    <mergeCell ref="H30:J30"/>
    <mergeCell ref="H22:J22"/>
    <mergeCell ref="H23:J23"/>
    <mergeCell ref="H24:J24"/>
    <mergeCell ref="H25:J25"/>
    <mergeCell ref="D11:G11"/>
    <mergeCell ref="D12:G12"/>
    <mergeCell ref="D13:G13"/>
    <mergeCell ref="H32:J32"/>
    <mergeCell ref="H33:J33"/>
    <mergeCell ref="H31:J31"/>
    <mergeCell ref="H17:J17"/>
    <mergeCell ref="H18:J18"/>
    <mergeCell ref="H19:J19"/>
    <mergeCell ref="H20:J20"/>
    <mergeCell ref="H21:J21"/>
    <mergeCell ref="A6:C6"/>
    <mergeCell ref="A7:C7"/>
    <mergeCell ref="D2:J2"/>
    <mergeCell ref="D5:K5"/>
    <mergeCell ref="D6:K6"/>
    <mergeCell ref="D7:K7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F459-EFBB-4209-AB4A-C493B5E94636}">
  <dimension ref="A1:N50"/>
  <sheetViews>
    <sheetView showWhiteSpace="0" view="pageLayout" zoomScale="70" zoomScaleNormal="70" zoomScalePageLayoutView="70" workbookViewId="0">
      <selection activeCell="A7" sqref="A7:C7"/>
    </sheetView>
  </sheetViews>
  <sheetFormatPr baseColWidth="10" defaultColWidth="11.453125" defaultRowHeight="14"/>
  <cols>
    <col min="1" max="1" width="3.26953125" style="25" customWidth="1"/>
    <col min="2" max="2" width="7.26953125" style="25" customWidth="1"/>
    <col min="3" max="3" width="10" style="25" customWidth="1"/>
    <col min="4" max="5" width="11" style="25" customWidth="1"/>
    <col min="6" max="6" width="12.453125" style="25" hidden="1" customWidth="1"/>
    <col min="7" max="9" width="11" style="25" customWidth="1"/>
    <col min="10" max="10" width="19.1796875" style="25" customWidth="1"/>
    <col min="11" max="11" width="3.26953125" style="25" customWidth="1"/>
    <col min="12" max="16384" width="11.453125" style="25"/>
  </cols>
  <sheetData>
    <row r="1" spans="1:14" ht="8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4" ht="19.75" customHeight="1">
      <c r="A2" s="2"/>
      <c r="B2" s="2"/>
      <c r="C2" s="2"/>
      <c r="D2" s="280" t="s">
        <v>18</v>
      </c>
      <c r="E2" s="280"/>
      <c r="F2" s="280"/>
      <c r="G2" s="280"/>
      <c r="H2" s="280"/>
      <c r="I2" s="280"/>
      <c r="J2" s="280"/>
      <c r="K2" s="76"/>
    </row>
    <row r="3" spans="1:14" ht="14.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4" ht="14.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4" ht="25.5" customHeight="1">
      <c r="A5" s="2"/>
      <c r="B5" s="2"/>
      <c r="C5" s="2"/>
      <c r="D5" s="281" t="s">
        <v>10</v>
      </c>
      <c r="E5" s="281"/>
      <c r="F5" s="281"/>
      <c r="G5" s="281"/>
      <c r="H5" s="281"/>
      <c r="I5" s="281"/>
      <c r="J5" s="281"/>
      <c r="K5" s="281"/>
    </row>
    <row r="6" spans="1:14" ht="15" customHeight="1">
      <c r="A6" s="403"/>
      <c r="B6" s="403"/>
      <c r="C6" s="403"/>
      <c r="D6" s="245" t="s">
        <v>17</v>
      </c>
      <c r="E6" s="245"/>
      <c r="F6" s="245"/>
      <c r="G6" s="245"/>
      <c r="H6" s="245"/>
      <c r="I6" s="245"/>
      <c r="J6" s="245"/>
      <c r="K6" s="245"/>
    </row>
    <row r="7" spans="1:14" ht="13.5" customHeight="1">
      <c r="A7" s="403"/>
      <c r="B7" s="403"/>
      <c r="C7" s="403"/>
      <c r="D7" s="245" t="s">
        <v>11</v>
      </c>
      <c r="E7" s="245"/>
      <c r="F7" s="245"/>
      <c r="G7" s="245"/>
      <c r="H7" s="245"/>
      <c r="I7" s="245"/>
      <c r="J7" s="245"/>
      <c r="K7" s="245"/>
    </row>
    <row r="8" spans="1:14" ht="13.5" customHeight="1">
      <c r="A8" s="403"/>
      <c r="B8" s="403"/>
      <c r="C8" s="403"/>
      <c r="D8" s="2"/>
      <c r="E8" s="2"/>
      <c r="F8" s="2"/>
      <c r="G8" s="2"/>
      <c r="H8" s="2"/>
      <c r="I8" s="2"/>
      <c r="J8" s="2"/>
      <c r="K8" s="2"/>
    </row>
    <row r="9" spans="1:14" ht="13.5" customHeight="1">
      <c r="A9" s="403"/>
      <c r="B9" s="403"/>
      <c r="C9" s="403"/>
      <c r="D9" s="2"/>
      <c r="E9" s="2"/>
      <c r="F9" s="2"/>
      <c r="G9" s="3"/>
      <c r="H9" s="3"/>
      <c r="I9" s="5"/>
      <c r="J9" s="2"/>
      <c r="K9" s="2"/>
    </row>
    <row r="10" spans="1:14" ht="15.5" customHeight="1">
      <c r="A10" s="16"/>
      <c r="B10" s="413" t="s">
        <v>27</v>
      </c>
      <c r="C10" s="414"/>
      <c r="D10" s="414"/>
      <c r="E10" s="414"/>
      <c r="F10" s="414"/>
      <c r="G10" s="414"/>
      <c r="H10" s="414"/>
      <c r="I10" s="414"/>
      <c r="J10" s="415"/>
      <c r="K10" s="2"/>
    </row>
    <row r="11" spans="1:14" ht="15.5" customHeight="1">
      <c r="A11" s="14"/>
      <c r="B11" s="124"/>
      <c r="C11" s="69" t="s">
        <v>28</v>
      </c>
      <c r="D11" s="72" t="e">
        <f>IF(Project_Name="","",Project_Name)</f>
        <v>#NAME?</v>
      </c>
      <c r="E11" s="72"/>
      <c r="F11" s="72"/>
      <c r="G11" s="72"/>
      <c r="H11" s="72"/>
      <c r="I11" s="69" t="s">
        <v>29</v>
      </c>
      <c r="J11" s="71">
        <f ca="1">TODAY()</f>
        <v>44938</v>
      </c>
      <c r="K11" s="77"/>
    </row>
    <row r="12" spans="1:14" ht="15.5" customHeight="1">
      <c r="A12" s="14"/>
      <c r="B12" s="125"/>
      <c r="C12" s="3" t="s">
        <v>30</v>
      </c>
      <c r="D12" s="140" t="e">
        <f>IF(Project_Town="","",Project_Town)</f>
        <v>#NAME?</v>
      </c>
      <c r="E12" s="140"/>
      <c r="F12" s="140"/>
      <c r="G12" s="140"/>
      <c r="H12" s="140"/>
      <c r="I12" s="110" t="s">
        <v>1</v>
      </c>
      <c r="J12" s="126" t="e">
        <f>IF(Report_Date="","",Report_Date)</f>
        <v>#NAME?</v>
      </c>
      <c r="K12" s="78"/>
    </row>
    <row r="13" spans="1:14" ht="15.5" customHeight="1">
      <c r="A13" s="14"/>
      <c r="B13" s="127"/>
      <c r="C13" s="70" t="s">
        <v>0</v>
      </c>
      <c r="D13" s="141" t="e">
        <f>IF(Project_Customer="","",Project_Customer)</f>
        <v>#NAME?</v>
      </c>
      <c r="E13" s="141"/>
      <c r="F13" s="141"/>
      <c r="G13" s="141"/>
      <c r="H13" s="141"/>
      <c r="I13" s="70" t="s">
        <v>31</v>
      </c>
      <c r="J13" s="118" t="e">
        <f>IF(Project_Project="","", Project_Project)</f>
        <v>#NAME?</v>
      </c>
      <c r="K13" s="78"/>
    </row>
    <row r="14" spans="1:14" ht="23.5" customHeight="1">
      <c r="A14" s="2"/>
      <c r="B14" s="2"/>
      <c r="C14" s="2"/>
      <c r="D14" s="2"/>
      <c r="E14" s="2"/>
      <c r="F14" s="2"/>
      <c r="G14" s="2"/>
      <c r="H14" s="2"/>
      <c r="I14" s="3"/>
      <c r="J14" s="79"/>
      <c r="K14" s="2"/>
    </row>
    <row r="15" spans="1:14" ht="15.5">
      <c r="A15" s="16"/>
      <c r="B15" s="413" t="s">
        <v>3</v>
      </c>
      <c r="C15" s="414"/>
      <c r="D15" s="414"/>
      <c r="E15" s="414"/>
      <c r="F15" s="414"/>
      <c r="G15" s="414"/>
      <c r="H15" s="414"/>
      <c r="I15" s="414"/>
      <c r="J15" s="415"/>
      <c r="K15" s="15"/>
      <c r="L15" s="80"/>
      <c r="M15" s="80"/>
      <c r="N15" s="80"/>
    </row>
    <row r="16" spans="1:14" ht="17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81"/>
    </row>
    <row r="17" spans="1:11" ht="39" customHeight="1">
      <c r="A17" s="2"/>
      <c r="B17" s="85" t="s">
        <v>6</v>
      </c>
      <c r="C17" s="86" t="s">
        <v>61</v>
      </c>
      <c r="D17" s="86" t="s">
        <v>68</v>
      </c>
      <c r="E17" s="86" t="s">
        <v>5</v>
      </c>
      <c r="F17" s="87" t="s">
        <v>59</v>
      </c>
      <c r="G17" s="87" t="s">
        <v>16</v>
      </c>
      <c r="H17" s="408" t="s">
        <v>43</v>
      </c>
      <c r="I17" s="408"/>
      <c r="J17" s="409"/>
      <c r="K17" s="81"/>
    </row>
    <row r="18" spans="1:11" ht="15" customHeight="1">
      <c r="A18" s="82"/>
      <c r="B18" s="88" t="s">
        <v>63</v>
      </c>
      <c r="C18" s="89" t="s">
        <v>62</v>
      </c>
      <c r="D18" s="89" t="s">
        <v>64</v>
      </c>
      <c r="E18" s="89" t="s">
        <v>65</v>
      </c>
      <c r="F18" s="90" t="s">
        <v>67</v>
      </c>
      <c r="G18" s="91" t="str" cm="1">
        <f t="array" ref="G18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18" s="142"/>
      <c r="I18" s="411"/>
      <c r="J18" s="412"/>
      <c r="K18" s="81"/>
    </row>
    <row r="19" spans="1:11" ht="15" customHeight="1">
      <c r="A19" s="2"/>
      <c r="B19" s="92"/>
      <c r="C19" s="93"/>
      <c r="D19" s="93"/>
      <c r="E19" s="94"/>
      <c r="F19" s="90"/>
      <c r="G19" s="91" t="str" cm="1">
        <f t="array" ref="G19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19" s="142"/>
      <c r="I19" s="405"/>
      <c r="J19" s="406"/>
      <c r="K19" s="81"/>
    </row>
    <row r="20" spans="1:11" ht="15" customHeight="1">
      <c r="A20" s="2"/>
      <c r="B20" s="92"/>
      <c r="C20" s="93"/>
      <c r="D20" s="93"/>
      <c r="E20" s="94"/>
      <c r="F20" s="90"/>
      <c r="G20" s="91" t="str" cm="1">
        <f t="array" ref="G20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20" s="142"/>
      <c r="I20" s="405"/>
      <c r="J20" s="406"/>
      <c r="K20" s="81"/>
    </row>
    <row r="21" spans="1:11" ht="15" customHeight="1">
      <c r="A21" s="2"/>
      <c r="B21" s="92"/>
      <c r="C21" s="93"/>
      <c r="D21" s="93"/>
      <c r="E21" s="94"/>
      <c r="F21" s="90"/>
      <c r="G21" s="91" t="str" cm="1">
        <f t="array" ref="G21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21" s="142"/>
      <c r="I21" s="405"/>
      <c r="J21" s="406"/>
      <c r="K21" s="81"/>
    </row>
    <row r="22" spans="1:11" ht="15" customHeight="1">
      <c r="A22" s="2"/>
      <c r="B22" s="92"/>
      <c r="C22" s="93"/>
      <c r="D22" s="93"/>
      <c r="E22" s="94"/>
      <c r="F22" s="90"/>
      <c r="G22" s="91" t="str" cm="1">
        <f t="array" ref="G22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22" s="142"/>
      <c r="I22" s="405"/>
      <c r="J22" s="406"/>
      <c r="K22" s="81"/>
    </row>
    <row r="23" spans="1:11" ht="15" customHeight="1">
      <c r="A23" s="2"/>
      <c r="B23" s="92"/>
      <c r="C23" s="93"/>
      <c r="D23" s="93"/>
      <c r="E23" s="94"/>
      <c r="F23" s="90"/>
      <c r="G23" s="91" t="str" cm="1">
        <f t="array" ref="G23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23" s="142"/>
      <c r="I23" s="405"/>
      <c r="J23" s="406"/>
      <c r="K23" s="81"/>
    </row>
    <row r="24" spans="1:11" ht="15" customHeight="1">
      <c r="A24" s="2"/>
      <c r="B24" s="92"/>
      <c r="C24" s="93"/>
      <c r="D24" s="93"/>
      <c r="E24" s="94"/>
      <c r="F24" s="90"/>
      <c r="G24" s="91" t="str" cm="1">
        <f t="array" ref="G24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24" s="142"/>
      <c r="I24" s="405"/>
      <c r="J24" s="406"/>
      <c r="K24" s="81"/>
    </row>
    <row r="25" spans="1:11" ht="15" customHeight="1">
      <c r="A25" s="2"/>
      <c r="B25" s="92"/>
      <c r="C25" s="93"/>
      <c r="D25" s="93"/>
      <c r="E25" s="94"/>
      <c r="F25" s="90"/>
      <c r="G25" s="91" t="str" cm="1">
        <f t="array" ref="G25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25" s="142"/>
      <c r="I25" s="405"/>
      <c r="J25" s="406"/>
      <c r="K25" s="81"/>
    </row>
    <row r="26" spans="1:11" ht="15" customHeight="1">
      <c r="A26" s="2"/>
      <c r="B26" s="92"/>
      <c r="C26" s="93"/>
      <c r="D26" s="93"/>
      <c r="E26" s="94"/>
      <c r="F26" s="90"/>
      <c r="G26" s="91" t="str" cm="1">
        <f t="array" ref="G26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26" s="142"/>
      <c r="I26" s="405"/>
      <c r="J26" s="406"/>
      <c r="K26" s="81"/>
    </row>
    <row r="27" spans="1:11" ht="15" customHeight="1">
      <c r="A27" s="2"/>
      <c r="B27" s="92"/>
      <c r="C27" s="93"/>
      <c r="D27" s="93"/>
      <c r="E27" s="94"/>
      <c r="F27" s="90"/>
      <c r="G27" s="91" t="str" cm="1">
        <f t="array" ref="G27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27" s="142"/>
      <c r="I27" s="405"/>
      <c r="J27" s="406"/>
      <c r="K27" s="81"/>
    </row>
    <row r="28" spans="1:11" ht="15" customHeight="1">
      <c r="A28" s="2"/>
      <c r="B28" s="92"/>
      <c r="C28" s="93"/>
      <c r="D28" s="93"/>
      <c r="E28" s="94"/>
      <c r="F28" s="90"/>
      <c r="G28" s="91" t="str" cm="1">
        <f t="array" ref="G28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28" s="142"/>
      <c r="I28" s="405"/>
      <c r="J28" s="406"/>
      <c r="K28" s="81"/>
    </row>
    <row r="29" spans="1:11" ht="15" customHeight="1">
      <c r="A29" s="2"/>
      <c r="B29" s="92"/>
      <c r="C29" s="93"/>
      <c r="D29" s="93"/>
      <c r="E29" s="94"/>
      <c r="F29" s="90"/>
      <c r="G29" s="91" t="str" cm="1">
        <f t="array" ref="G29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29" s="142"/>
      <c r="I29" s="405"/>
      <c r="J29" s="406"/>
      <c r="K29" s="81"/>
    </row>
    <row r="30" spans="1:11" ht="15" customHeight="1">
      <c r="A30" s="2"/>
      <c r="B30" s="92"/>
      <c r="C30" s="93"/>
      <c r="D30" s="93"/>
      <c r="E30" s="94"/>
      <c r="F30" s="90"/>
      <c r="G30" s="91" t="str" cm="1">
        <f t="array" ref="G30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30" s="142"/>
      <c r="I30" s="405"/>
      <c r="J30" s="406"/>
      <c r="K30" s="81"/>
    </row>
    <row r="31" spans="1:11" ht="15" customHeight="1">
      <c r="A31" s="2"/>
      <c r="B31" s="92"/>
      <c r="C31" s="93"/>
      <c r="D31" s="93"/>
      <c r="E31" s="94"/>
      <c r="F31" s="90"/>
      <c r="G31" s="91" t="str" cm="1">
        <f t="array" ref="G31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31" s="142"/>
      <c r="I31" s="405"/>
      <c r="J31" s="406"/>
      <c r="K31" s="81"/>
    </row>
    <row r="32" spans="1:11" ht="15" customHeight="1">
      <c r="A32" s="2"/>
      <c r="B32" s="92"/>
      <c r="C32" s="93"/>
      <c r="D32" s="93"/>
      <c r="E32" s="94"/>
      <c r="F32" s="90"/>
      <c r="G32" s="91" t="str" cm="1">
        <f t="array" ref="G32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32" s="142"/>
      <c r="I32" s="405"/>
      <c r="J32" s="406"/>
      <c r="K32" s="81"/>
    </row>
    <row r="33" spans="1:11" ht="15" customHeight="1">
      <c r="A33" s="2"/>
      <c r="B33" s="92"/>
      <c r="C33" s="93"/>
      <c r="D33" s="93"/>
      <c r="E33" s="94"/>
      <c r="F33" s="90"/>
      <c r="G33" s="91" t="str" cm="1">
        <f t="array" ref="G33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33" s="142"/>
      <c r="I33" s="405"/>
      <c r="J33" s="406"/>
      <c r="K33" s="81"/>
    </row>
    <row r="34" spans="1:11" ht="15" customHeight="1">
      <c r="A34" s="2"/>
      <c r="B34" s="92"/>
      <c r="C34" s="93"/>
      <c r="D34" s="93"/>
      <c r="E34" s="94"/>
      <c r="F34" s="90"/>
      <c r="G34" s="91" t="str" cm="1">
        <f t="array" ref="G34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34" s="142"/>
      <c r="I34" s="405"/>
      <c r="J34" s="406"/>
      <c r="K34" s="81"/>
    </row>
    <row r="35" spans="1:11" ht="15" customHeight="1">
      <c r="A35" s="2"/>
      <c r="B35" s="92"/>
      <c r="C35" s="93"/>
      <c r="D35" s="93"/>
      <c r="E35" s="94"/>
      <c r="F35" s="90"/>
      <c r="G35" s="91" t="str" cm="1">
        <f t="array" ref="G35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35" s="142"/>
      <c r="I35" s="405"/>
      <c r="J35" s="406"/>
      <c r="K35" s="81"/>
    </row>
    <row r="36" spans="1:11" ht="15" customHeight="1">
      <c r="A36" s="2"/>
      <c r="B36" s="92"/>
      <c r="C36" s="93"/>
      <c r="D36" s="93"/>
      <c r="E36" s="94"/>
      <c r="F36" s="90"/>
      <c r="G36" s="91" t="str" cm="1">
        <f t="array" ref="G36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36" s="142"/>
      <c r="I36" s="405"/>
      <c r="J36" s="406"/>
      <c r="K36" s="81"/>
    </row>
    <row r="37" spans="1:11" ht="15" customHeight="1">
      <c r="A37" s="2"/>
      <c r="B37" s="92"/>
      <c r="C37" s="93"/>
      <c r="D37" s="93"/>
      <c r="E37" s="94"/>
      <c r="F37" s="90"/>
      <c r="G37" s="91" t="str" cm="1">
        <f t="array" ref="G37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37" s="142"/>
      <c r="I37" s="405"/>
      <c r="J37" s="406"/>
      <c r="K37" s="81"/>
    </row>
    <row r="38" spans="1:11" ht="15" customHeight="1">
      <c r="A38" s="2"/>
      <c r="B38" s="92"/>
      <c r="C38" s="93"/>
      <c r="D38" s="93"/>
      <c r="E38" s="94"/>
      <c r="F38" s="90"/>
      <c r="G38" s="91" t="str" cm="1">
        <f t="array" ref="G38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38" s="142"/>
      <c r="I38" s="405"/>
      <c r="J38" s="406"/>
      <c r="K38" s="81"/>
    </row>
    <row r="39" spans="1:11" ht="15" customHeight="1">
      <c r="A39" s="2"/>
      <c r="B39" s="92"/>
      <c r="C39" s="93"/>
      <c r="D39" s="93"/>
      <c r="E39" s="94"/>
      <c r="F39" s="90"/>
      <c r="G39" s="91" t="str" cm="1">
        <f t="array" ref="G39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39" s="142"/>
      <c r="I39" s="405"/>
      <c r="J39" s="406"/>
      <c r="K39" s="81"/>
    </row>
    <row r="40" spans="1:11" ht="15" customHeight="1">
      <c r="A40" s="2"/>
      <c r="B40" s="92"/>
      <c r="C40" s="93"/>
      <c r="D40" s="93"/>
      <c r="E40" s="94"/>
      <c r="F40" s="90"/>
      <c r="G40" s="91" t="str" cm="1">
        <f t="array" ref="G40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40" s="142"/>
      <c r="I40" s="405"/>
      <c r="J40" s="406"/>
      <c r="K40" s="81"/>
    </row>
    <row r="41" spans="1:11" ht="15" customHeight="1">
      <c r="A41" s="2"/>
      <c r="B41" s="92"/>
      <c r="C41" s="93"/>
      <c r="D41" s="93"/>
      <c r="E41" s="94"/>
      <c r="F41" s="90"/>
      <c r="G41" s="91" t="str" cm="1">
        <f t="array" ref="G41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41" s="142"/>
      <c r="I41" s="405"/>
      <c r="J41" s="406"/>
      <c r="K41" s="81"/>
    </row>
    <row r="42" spans="1:11" ht="15" customHeight="1">
      <c r="A42" s="2"/>
      <c r="B42" s="92"/>
      <c r="C42" s="93"/>
      <c r="D42" s="93"/>
      <c r="E42" s="94"/>
      <c r="F42" s="90"/>
      <c r="G42" s="91" t="str" cm="1">
        <f t="array" ref="G42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42" s="142"/>
      <c r="I42" s="405"/>
      <c r="J42" s="406"/>
      <c r="K42" s="81"/>
    </row>
    <row r="43" spans="1:11" ht="15" customHeight="1">
      <c r="A43" s="2"/>
      <c r="B43" s="92"/>
      <c r="C43" s="93"/>
      <c r="D43" s="93"/>
      <c r="E43" s="94"/>
      <c r="F43" s="90"/>
      <c r="G43" s="91" t="str" cm="1">
        <f t="array" ref="G43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43" s="142"/>
      <c r="I43" s="405"/>
      <c r="J43" s="406"/>
      <c r="K43" s="81"/>
    </row>
    <row r="44" spans="1:11" ht="15" customHeight="1">
      <c r="A44" s="2"/>
      <c r="B44" s="92"/>
      <c r="C44" s="93"/>
      <c r="D44" s="93"/>
      <c r="E44" s="94"/>
      <c r="F44" s="90"/>
      <c r="G44" s="91" t="str" cm="1">
        <f t="array" ref="G44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44" s="142"/>
      <c r="I44" s="405"/>
      <c r="J44" s="406"/>
      <c r="K44" s="81"/>
    </row>
    <row r="45" spans="1:11" ht="15" customHeight="1">
      <c r="A45" s="2"/>
      <c r="B45" s="92"/>
      <c r="C45" s="93"/>
      <c r="D45" s="93"/>
      <c r="E45" s="94"/>
      <c r="F45" s="90"/>
      <c r="G45" s="91" t="str" cm="1">
        <f t="array" ref="G45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45" s="142"/>
      <c r="I45" s="405"/>
      <c r="J45" s="406"/>
      <c r="K45" s="81"/>
    </row>
    <row r="46" spans="1:11" ht="15" customHeight="1">
      <c r="A46" s="2"/>
      <c r="B46" s="92"/>
      <c r="C46" s="93"/>
      <c r="D46" s="93"/>
      <c r="E46" s="94"/>
      <c r="F46" s="90"/>
      <c r="G46" s="91" t="str" cm="1">
        <f t="array" ref="G46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46" s="142"/>
      <c r="I46" s="405"/>
      <c r="J46" s="406"/>
      <c r="K46" s="81"/>
    </row>
    <row r="47" spans="1:11" ht="15" customHeight="1">
      <c r="A47" s="2"/>
      <c r="B47" s="92"/>
      <c r="C47" s="93"/>
      <c r="D47" s="93"/>
      <c r="E47" s="94"/>
      <c r="F47" s="90"/>
      <c r="G47" s="91" t="str" cm="1">
        <f t="array" ref="G47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47" s="142"/>
      <c r="I47" s="405"/>
      <c r="J47" s="406"/>
      <c r="K47" s="81"/>
    </row>
    <row r="48" spans="1:11" ht="15" customHeight="1">
      <c r="A48" s="2"/>
      <c r="B48" s="95"/>
      <c r="C48" s="96"/>
      <c r="D48" s="96"/>
      <c r="E48" s="97"/>
      <c r="F48" s="98"/>
      <c r="G48" s="91" t="str" cm="1">
        <f t="array" ref="G48">IFERROR(IF(ArrayResult3[[#This Row],[ModuleRaw]]="","",IF(ArrayResult3[[#This Row],[ModuleRaw]]&gt;_xlfn.SINGLE(Unit_Modulus_Max),"&gt;"&amp;_xlfn.SINGLE(Unit_Modulus_Max),IF(ArrayResult3[[#This Row],[ModuleRaw]]&lt;_xlfn.SINGLE(Unit_Modulus_Min),"&lt;"&amp;Unit_Modulus_Min,ArrayResult3[[#This Row],[ModuleRaw]]))),"")</f>
        <v/>
      </c>
      <c r="H48" s="150"/>
      <c r="I48" s="417"/>
      <c r="J48" s="418"/>
      <c r="K48" s="81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81"/>
    </row>
    <row r="50" spans="1:11">
      <c r="A50" s="8" t="e">
        <f>CONCATENATE("PV n° ",Project_Project, " - Essais Dynaplaque")</f>
        <v>#NAME?</v>
      </c>
      <c r="B50" s="8"/>
      <c r="C50" s="8"/>
      <c r="D50" s="8"/>
      <c r="E50" s="8"/>
      <c r="F50" s="8"/>
      <c r="G50" s="8"/>
      <c r="H50" s="8"/>
      <c r="I50" s="8"/>
      <c r="J50" s="8"/>
      <c r="K50" s="9" t="s">
        <v>9</v>
      </c>
    </row>
  </sheetData>
  <mergeCells count="42">
    <mergeCell ref="I46:J46"/>
    <mergeCell ref="I47:J47"/>
    <mergeCell ref="I48:J48"/>
    <mergeCell ref="I40:J40"/>
    <mergeCell ref="I41:J41"/>
    <mergeCell ref="I42:J42"/>
    <mergeCell ref="I43:J43"/>
    <mergeCell ref="I44:J44"/>
    <mergeCell ref="I45:J45"/>
    <mergeCell ref="I39:J39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27:J27"/>
    <mergeCell ref="B15:J15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H17:J17"/>
    <mergeCell ref="A8:C8"/>
    <mergeCell ref="A9:C9"/>
    <mergeCell ref="B10:J10"/>
    <mergeCell ref="D2:J2"/>
    <mergeCell ref="D5:K5"/>
    <mergeCell ref="A6:C6"/>
    <mergeCell ref="D6:K6"/>
    <mergeCell ref="A7:C7"/>
    <mergeCell ref="D7:K7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AC52-400A-4169-8171-1AC49D2A951C}">
  <dimension ref="A1:N51"/>
  <sheetViews>
    <sheetView showWhiteSpace="0" view="pageLayout" zoomScale="70" zoomScaleNormal="70" zoomScalePageLayoutView="70" workbookViewId="0">
      <selection activeCell="B5" sqref="B5"/>
    </sheetView>
  </sheetViews>
  <sheetFormatPr baseColWidth="10" defaultColWidth="11.453125" defaultRowHeight="14"/>
  <cols>
    <col min="1" max="1" width="3.26953125" style="25" customWidth="1"/>
    <col min="2" max="2" width="7.26953125" style="25" customWidth="1"/>
    <col min="3" max="3" width="10" style="25" customWidth="1"/>
    <col min="4" max="4" width="13.453125" style="25" customWidth="1"/>
    <col min="5" max="5" width="1.453125" style="25" hidden="1" customWidth="1"/>
    <col min="6" max="9" width="11" style="25" customWidth="1"/>
    <col min="10" max="10" width="15.453125" style="25" customWidth="1"/>
    <col min="11" max="11" width="3.26953125" style="25" customWidth="1"/>
    <col min="12" max="16384" width="11.453125" style="25"/>
  </cols>
  <sheetData>
    <row r="1" spans="1:14" ht="8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4" ht="19.75" customHeight="1">
      <c r="A2" s="2"/>
      <c r="B2" s="2"/>
      <c r="C2" s="2"/>
      <c r="D2" s="280" t="s">
        <v>18</v>
      </c>
      <c r="E2" s="280"/>
      <c r="F2" s="280"/>
      <c r="G2" s="280"/>
      <c r="H2" s="280"/>
      <c r="I2" s="280"/>
      <c r="J2" s="280"/>
      <c r="K2" s="76"/>
    </row>
    <row r="3" spans="1:14" ht="14.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4" ht="14.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4" ht="25.5" customHeight="1">
      <c r="A5" s="2"/>
      <c r="B5" s="2"/>
      <c r="C5" s="2"/>
      <c r="D5" s="281" t="s">
        <v>10</v>
      </c>
      <c r="E5" s="281"/>
      <c r="F5" s="281"/>
      <c r="G5" s="281"/>
      <c r="H5" s="281"/>
      <c r="I5" s="281"/>
      <c r="J5" s="281"/>
      <c r="K5" s="281"/>
    </row>
    <row r="6" spans="1:14" ht="15" customHeight="1">
      <c r="A6" s="403"/>
      <c r="B6" s="403"/>
      <c r="C6" s="403"/>
      <c r="D6" s="245" t="s">
        <v>17</v>
      </c>
      <c r="E6" s="245"/>
      <c r="F6" s="245"/>
      <c r="G6" s="245"/>
      <c r="H6" s="245"/>
      <c r="I6" s="245"/>
      <c r="J6" s="245"/>
      <c r="K6" s="245"/>
    </row>
    <row r="7" spans="1:14" ht="13.5" customHeight="1">
      <c r="A7" s="403"/>
      <c r="B7" s="403"/>
      <c r="C7" s="403"/>
      <c r="D7" s="245" t="s">
        <v>11</v>
      </c>
      <c r="E7" s="245"/>
      <c r="F7" s="245"/>
      <c r="G7" s="245"/>
      <c r="H7" s="245"/>
      <c r="I7" s="245"/>
      <c r="J7" s="245"/>
      <c r="K7" s="245"/>
    </row>
    <row r="8" spans="1:14" ht="13.5" customHeight="1">
      <c r="A8" s="403"/>
      <c r="B8" s="403"/>
      <c r="C8" s="403"/>
      <c r="D8" s="2"/>
      <c r="E8" s="2"/>
      <c r="F8" s="2"/>
      <c r="G8" s="2"/>
      <c r="H8" s="2"/>
      <c r="I8" s="2"/>
      <c r="J8" s="2"/>
      <c r="K8" s="2"/>
    </row>
    <row r="9" spans="1:14" ht="13.5" customHeight="1">
      <c r="A9" s="403"/>
      <c r="B9" s="403"/>
      <c r="C9" s="403"/>
      <c r="D9" s="2"/>
      <c r="E9" s="2"/>
      <c r="F9" s="3"/>
      <c r="G9" s="4"/>
      <c r="H9" s="4"/>
      <c r="I9" s="5"/>
      <c r="J9" s="2"/>
      <c r="K9" s="2"/>
    </row>
    <row r="10" spans="1:14" ht="13.5" customHeight="1">
      <c r="A10" s="16"/>
      <c r="B10" s="413" t="s">
        <v>27</v>
      </c>
      <c r="C10" s="414"/>
      <c r="D10" s="414"/>
      <c r="E10" s="414"/>
      <c r="F10" s="414"/>
      <c r="G10" s="414"/>
      <c r="H10" s="414"/>
      <c r="I10" s="414"/>
      <c r="J10" s="415"/>
      <c r="K10" s="2"/>
    </row>
    <row r="11" spans="1:14" ht="13.5" customHeight="1">
      <c r="A11" s="14"/>
      <c r="B11" s="124"/>
      <c r="C11" s="69" t="s">
        <v>28</v>
      </c>
      <c r="D11" s="272" t="e">
        <f>IF(Project_Name="","",Project_Name)</f>
        <v>#NAME?</v>
      </c>
      <c r="E11" s="272"/>
      <c r="F11" s="272"/>
      <c r="G11" s="105"/>
      <c r="H11" s="105"/>
      <c r="I11" s="69" t="s">
        <v>29</v>
      </c>
      <c r="J11" s="71">
        <f ca="1">TODAY()</f>
        <v>44938</v>
      </c>
      <c r="K11" s="77"/>
    </row>
    <row r="12" spans="1:14" ht="13.5" customHeight="1">
      <c r="A12" s="14"/>
      <c r="B12" s="125"/>
      <c r="C12" s="3" t="s">
        <v>30</v>
      </c>
      <c r="D12" s="261" t="e">
        <f>IF(Project_Town="","",Project_Town)</f>
        <v>#NAME?</v>
      </c>
      <c r="E12" s="261"/>
      <c r="F12" s="261"/>
      <c r="G12" s="103"/>
      <c r="H12" s="103"/>
      <c r="I12" s="110" t="s">
        <v>1</v>
      </c>
      <c r="J12" s="126" t="e">
        <f>IF(Report_Date="","",Report_Date)</f>
        <v>#NAME?</v>
      </c>
      <c r="K12" s="78"/>
    </row>
    <row r="13" spans="1:14" ht="13.5" customHeight="1">
      <c r="A13" s="14"/>
      <c r="B13" s="127"/>
      <c r="C13" s="70" t="s">
        <v>0</v>
      </c>
      <c r="D13" s="268" t="e">
        <f>IF(Project_Customer="","",Project_Customer)</f>
        <v>#NAME?</v>
      </c>
      <c r="E13" s="268"/>
      <c r="F13" s="268"/>
      <c r="G13" s="109"/>
      <c r="H13" s="109"/>
      <c r="I13" s="70" t="s">
        <v>31</v>
      </c>
      <c r="J13" s="118" t="e">
        <f>IF(Project_Project="","", Project_Project)</f>
        <v>#NAME?</v>
      </c>
      <c r="K13" s="78"/>
    </row>
    <row r="14" spans="1:14" ht="17.5" customHeight="1">
      <c r="A14" s="2"/>
      <c r="B14" s="2"/>
      <c r="C14" s="2"/>
      <c r="D14" s="2"/>
      <c r="E14" s="2"/>
      <c r="F14" s="2"/>
      <c r="G14" s="2"/>
      <c r="H14" s="2"/>
      <c r="I14" s="3"/>
      <c r="J14" s="79"/>
      <c r="K14" s="2"/>
    </row>
    <row r="15" spans="1:14" ht="15.5">
      <c r="A15" s="16"/>
      <c r="B15" s="413" t="s">
        <v>3</v>
      </c>
      <c r="C15" s="414"/>
      <c r="D15" s="414"/>
      <c r="E15" s="414"/>
      <c r="F15" s="414"/>
      <c r="G15" s="414"/>
      <c r="H15" s="414"/>
      <c r="I15" s="414"/>
      <c r="J15" s="415"/>
      <c r="K15" s="15"/>
      <c r="L15" s="80"/>
      <c r="M15" s="80"/>
      <c r="N15" s="80"/>
    </row>
    <row r="16" spans="1:14" ht="17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81"/>
    </row>
    <row r="17" spans="1:11" ht="39" customHeight="1">
      <c r="A17" s="2"/>
      <c r="B17" s="85" t="s">
        <v>6</v>
      </c>
      <c r="C17" s="86" t="s">
        <v>4</v>
      </c>
      <c r="D17" s="86" t="s">
        <v>5</v>
      </c>
      <c r="E17" s="87" t="s">
        <v>59</v>
      </c>
      <c r="F17" s="87" t="s">
        <v>16</v>
      </c>
      <c r="G17" s="420" t="s">
        <v>69</v>
      </c>
      <c r="H17" s="420"/>
      <c r="I17" s="421"/>
      <c r="J17" s="421"/>
      <c r="K17" s="143"/>
    </row>
    <row r="18" spans="1:11" ht="15" customHeight="1">
      <c r="A18" s="82"/>
      <c r="B18" s="88" t="s">
        <v>51</v>
      </c>
      <c r="C18" s="89" t="s">
        <v>52</v>
      </c>
      <c r="D18" s="89" t="s">
        <v>53</v>
      </c>
      <c r="E18" s="90" t="s">
        <v>60</v>
      </c>
      <c r="F18" s="91" t="str" cm="1">
        <f t="array" ref="F18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18" s="419"/>
      <c r="H18" s="419"/>
      <c r="I18" s="419"/>
      <c r="J18" s="419"/>
      <c r="K18" s="143" t="e" cm="1">
        <f t="array" ref="K18">Thresholds_Modulus_Value</f>
        <v>#NAME?</v>
      </c>
    </row>
    <row r="19" spans="1:11" ht="15" customHeight="1">
      <c r="A19" s="2"/>
      <c r="B19" s="92"/>
      <c r="C19" s="93"/>
      <c r="D19" s="93"/>
      <c r="E19" s="90"/>
      <c r="F19" s="91" t="str" cm="1">
        <f t="array" ref="F19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19" s="419"/>
      <c r="H19" s="419"/>
      <c r="I19" s="419"/>
      <c r="J19" s="419"/>
      <c r="K19" s="143" t="e" cm="1">
        <f t="array" ref="K19">Thresholds_Modulus_Value</f>
        <v>#NAME?</v>
      </c>
    </row>
    <row r="20" spans="1:11" ht="15" customHeight="1">
      <c r="A20" s="2"/>
      <c r="B20" s="92"/>
      <c r="C20" s="93"/>
      <c r="D20" s="93"/>
      <c r="E20" s="90"/>
      <c r="F20" s="91" t="str" cm="1">
        <f t="array" ref="F20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0" s="419"/>
      <c r="H20" s="419"/>
      <c r="I20" s="419"/>
      <c r="J20" s="419"/>
      <c r="K20" s="81"/>
    </row>
    <row r="21" spans="1:11" ht="15" customHeight="1">
      <c r="A21" s="2"/>
      <c r="B21" s="92"/>
      <c r="C21" s="93"/>
      <c r="D21" s="93"/>
      <c r="E21" s="90"/>
      <c r="F21" s="91" t="str" cm="1">
        <f t="array" ref="F21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1" s="419"/>
      <c r="H21" s="419"/>
      <c r="I21" s="419"/>
      <c r="J21" s="419"/>
      <c r="K21" s="81"/>
    </row>
    <row r="22" spans="1:11" ht="15" customHeight="1">
      <c r="A22" s="2"/>
      <c r="B22" s="92"/>
      <c r="C22" s="93"/>
      <c r="D22" s="93"/>
      <c r="E22" s="90"/>
      <c r="F22" s="91" t="str" cm="1">
        <f t="array" ref="F22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2" s="419"/>
      <c r="H22" s="419"/>
      <c r="I22" s="419"/>
      <c r="J22" s="419"/>
      <c r="K22" s="81"/>
    </row>
    <row r="23" spans="1:11" ht="15" customHeight="1">
      <c r="A23" s="2"/>
      <c r="B23" s="92"/>
      <c r="C23" s="93"/>
      <c r="D23" s="93"/>
      <c r="E23" s="90"/>
      <c r="F23" s="91" t="str" cm="1">
        <f t="array" ref="F23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3" s="419"/>
      <c r="H23" s="419"/>
      <c r="I23" s="419"/>
      <c r="J23" s="419"/>
      <c r="K23" s="81"/>
    </row>
    <row r="24" spans="1:11" ht="15" customHeight="1">
      <c r="A24" s="2"/>
      <c r="B24" s="92"/>
      <c r="C24" s="93"/>
      <c r="D24" s="93"/>
      <c r="E24" s="90"/>
      <c r="F24" s="91" t="str" cm="1">
        <f t="array" ref="F24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4" s="419"/>
      <c r="H24" s="419"/>
      <c r="I24" s="419"/>
      <c r="J24" s="419"/>
      <c r="K24" s="81"/>
    </row>
    <row r="25" spans="1:11" ht="15" customHeight="1">
      <c r="A25" s="2"/>
      <c r="B25" s="92"/>
      <c r="C25" s="93"/>
      <c r="D25" s="93"/>
      <c r="E25" s="90"/>
      <c r="F25" s="91" t="str" cm="1">
        <f t="array" ref="F25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5" s="419"/>
      <c r="H25" s="419"/>
      <c r="I25" s="419"/>
      <c r="J25" s="419"/>
      <c r="K25" s="81"/>
    </row>
    <row r="26" spans="1:11" ht="15" customHeight="1">
      <c r="A26" s="2"/>
      <c r="B26" s="92"/>
      <c r="C26" s="93"/>
      <c r="D26" s="93"/>
      <c r="E26" s="90"/>
      <c r="F26" s="91" t="str" cm="1">
        <f t="array" ref="F26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6" s="419"/>
      <c r="H26" s="419"/>
      <c r="I26" s="419"/>
      <c r="J26" s="419"/>
      <c r="K26" s="81"/>
    </row>
    <row r="27" spans="1:11" ht="15" customHeight="1">
      <c r="A27" s="2"/>
      <c r="B27" s="92"/>
      <c r="C27" s="93"/>
      <c r="D27" s="93"/>
      <c r="E27" s="90"/>
      <c r="F27" s="91" t="str" cm="1">
        <f t="array" ref="F27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7" s="419"/>
      <c r="H27" s="419"/>
      <c r="I27" s="419"/>
      <c r="J27" s="419"/>
      <c r="K27" s="81"/>
    </row>
    <row r="28" spans="1:11" ht="15" customHeight="1">
      <c r="A28" s="2"/>
      <c r="B28" s="92"/>
      <c r="C28" s="93"/>
      <c r="D28" s="93"/>
      <c r="E28" s="90"/>
      <c r="F28" s="91" t="str" cm="1">
        <f t="array" ref="F28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8" s="419"/>
      <c r="H28" s="419"/>
      <c r="I28" s="419"/>
      <c r="J28" s="419"/>
      <c r="K28" s="81"/>
    </row>
    <row r="29" spans="1:11" ht="15" customHeight="1">
      <c r="A29" s="2"/>
      <c r="B29" s="92"/>
      <c r="C29" s="93"/>
      <c r="D29" s="93"/>
      <c r="E29" s="90"/>
      <c r="F29" s="91" t="str" cm="1">
        <f t="array" ref="F29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9" s="419"/>
      <c r="H29" s="419"/>
      <c r="I29" s="419"/>
      <c r="J29" s="419"/>
      <c r="K29" s="81"/>
    </row>
    <row r="30" spans="1:11" ht="15" customHeight="1">
      <c r="A30" s="2"/>
      <c r="B30" s="92"/>
      <c r="C30" s="93"/>
      <c r="D30" s="93"/>
      <c r="E30" s="90"/>
      <c r="F30" s="91" t="str" cm="1">
        <f t="array" ref="F30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0" s="419"/>
      <c r="H30" s="419"/>
      <c r="I30" s="419"/>
      <c r="J30" s="419"/>
      <c r="K30" s="81"/>
    </row>
    <row r="31" spans="1:11" ht="15" customHeight="1">
      <c r="A31" s="2"/>
      <c r="B31" s="92"/>
      <c r="C31" s="93"/>
      <c r="D31" s="93"/>
      <c r="E31" s="90"/>
      <c r="F31" s="91" t="str" cm="1">
        <f t="array" ref="F31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1" s="419"/>
      <c r="H31" s="419"/>
      <c r="I31" s="419"/>
      <c r="J31" s="419"/>
      <c r="K31" s="81"/>
    </row>
    <row r="32" spans="1:11" ht="15" customHeight="1">
      <c r="A32" s="2"/>
      <c r="B32" s="92"/>
      <c r="C32" s="93"/>
      <c r="D32" s="93"/>
      <c r="E32" s="90"/>
      <c r="F32" s="91" t="str" cm="1">
        <f t="array" ref="F32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2" s="419"/>
      <c r="H32" s="419"/>
      <c r="I32" s="419"/>
      <c r="J32" s="419"/>
      <c r="K32" s="81"/>
    </row>
    <row r="33" spans="1:11" ht="15" customHeight="1">
      <c r="A33" s="2"/>
      <c r="B33" s="92"/>
      <c r="C33" s="93"/>
      <c r="D33" s="93"/>
      <c r="E33" s="90"/>
      <c r="F33" s="91" t="str" cm="1">
        <f t="array" ref="F33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3" s="419"/>
      <c r="H33" s="419"/>
      <c r="I33" s="419"/>
      <c r="J33" s="419"/>
      <c r="K33" s="81"/>
    </row>
    <row r="34" spans="1:11" ht="15" customHeight="1">
      <c r="A34" s="2"/>
      <c r="B34" s="92"/>
      <c r="C34" s="93"/>
      <c r="D34" s="93"/>
      <c r="E34" s="90"/>
      <c r="F34" s="91" t="str" cm="1">
        <f t="array" ref="F34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4" s="419"/>
      <c r="H34" s="419"/>
      <c r="I34" s="419"/>
      <c r="J34" s="419"/>
      <c r="K34" s="81"/>
    </row>
    <row r="35" spans="1:11" ht="15" customHeight="1">
      <c r="A35" s="2"/>
      <c r="B35" s="92"/>
      <c r="C35" s="93"/>
      <c r="D35" s="93"/>
      <c r="E35" s="90"/>
      <c r="F35" s="91" t="str" cm="1">
        <f t="array" ref="F35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5" s="419"/>
      <c r="H35" s="419"/>
      <c r="I35" s="419"/>
      <c r="J35" s="419"/>
      <c r="K35" s="81"/>
    </row>
    <row r="36" spans="1:11" ht="15" customHeight="1">
      <c r="A36" s="2"/>
      <c r="B36" s="92"/>
      <c r="C36" s="93"/>
      <c r="D36" s="93"/>
      <c r="E36" s="90"/>
      <c r="F36" s="91" t="str" cm="1">
        <f t="array" ref="F36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6" s="419"/>
      <c r="H36" s="419"/>
      <c r="I36" s="419"/>
      <c r="J36" s="419"/>
      <c r="K36" s="81"/>
    </row>
    <row r="37" spans="1:11" ht="15" customHeight="1">
      <c r="A37" s="2"/>
      <c r="B37" s="92"/>
      <c r="C37" s="93"/>
      <c r="D37" s="93"/>
      <c r="E37" s="90"/>
      <c r="F37" s="91" t="str" cm="1">
        <f t="array" ref="F37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7" s="419"/>
      <c r="H37" s="419"/>
      <c r="I37" s="419"/>
      <c r="J37" s="419"/>
      <c r="K37" s="81"/>
    </row>
    <row r="38" spans="1:11" ht="15" customHeight="1">
      <c r="A38" s="2"/>
      <c r="B38" s="92"/>
      <c r="C38" s="93"/>
      <c r="D38" s="93"/>
      <c r="E38" s="90"/>
      <c r="F38" s="91" t="str" cm="1">
        <f t="array" ref="F38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8" s="419"/>
      <c r="H38" s="419"/>
      <c r="I38" s="419"/>
      <c r="J38" s="419"/>
      <c r="K38" s="81"/>
    </row>
    <row r="39" spans="1:11" ht="15" customHeight="1">
      <c r="A39" s="2"/>
      <c r="B39" s="92"/>
      <c r="C39" s="93"/>
      <c r="D39" s="93"/>
      <c r="E39" s="90"/>
      <c r="F39" s="91" t="str" cm="1">
        <f t="array" ref="F39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9" s="419"/>
      <c r="H39" s="419"/>
      <c r="I39" s="419"/>
      <c r="J39" s="419"/>
      <c r="K39" s="81"/>
    </row>
    <row r="40" spans="1:11" ht="15" customHeight="1">
      <c r="A40" s="2"/>
      <c r="B40" s="92"/>
      <c r="C40" s="93"/>
      <c r="D40" s="93"/>
      <c r="E40" s="90"/>
      <c r="F40" s="91" t="str" cm="1">
        <f t="array" ref="F40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0" s="419"/>
      <c r="H40" s="419"/>
      <c r="I40" s="419"/>
      <c r="J40" s="419"/>
      <c r="K40" s="81"/>
    </row>
    <row r="41" spans="1:11" ht="15" customHeight="1">
      <c r="A41" s="2"/>
      <c r="B41" s="92"/>
      <c r="C41" s="93"/>
      <c r="D41" s="93"/>
      <c r="E41" s="90"/>
      <c r="F41" s="91" t="str" cm="1">
        <f t="array" ref="F41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1" s="419"/>
      <c r="H41" s="419"/>
      <c r="I41" s="419"/>
      <c r="J41" s="419"/>
      <c r="K41" s="81"/>
    </row>
    <row r="42" spans="1:11" ht="15" customHeight="1">
      <c r="A42" s="2"/>
      <c r="B42" s="92"/>
      <c r="C42" s="93"/>
      <c r="D42" s="93"/>
      <c r="E42" s="90"/>
      <c r="F42" s="91" t="str" cm="1">
        <f t="array" ref="F42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2" s="419"/>
      <c r="H42" s="419"/>
      <c r="I42" s="419"/>
      <c r="J42" s="419"/>
      <c r="K42" s="81"/>
    </row>
    <row r="43" spans="1:11" ht="15" customHeight="1">
      <c r="A43" s="2"/>
      <c r="B43" s="92"/>
      <c r="C43" s="93"/>
      <c r="D43" s="93"/>
      <c r="E43" s="90"/>
      <c r="F43" s="91" t="str" cm="1">
        <f t="array" ref="F43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3" s="419"/>
      <c r="H43" s="419"/>
      <c r="I43" s="419"/>
      <c r="J43" s="419"/>
      <c r="K43" s="81"/>
    </row>
    <row r="44" spans="1:11" ht="15" customHeight="1">
      <c r="A44" s="2"/>
      <c r="B44" s="92"/>
      <c r="C44" s="93"/>
      <c r="D44" s="93"/>
      <c r="E44" s="90"/>
      <c r="F44" s="91" t="str" cm="1">
        <f t="array" ref="F44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4" s="419"/>
      <c r="H44" s="419"/>
      <c r="I44" s="419"/>
      <c r="J44" s="419"/>
      <c r="K44" s="81"/>
    </row>
    <row r="45" spans="1:11" ht="15" customHeight="1">
      <c r="A45" s="2"/>
      <c r="B45" s="92"/>
      <c r="C45" s="93"/>
      <c r="D45" s="93"/>
      <c r="E45" s="90"/>
      <c r="F45" s="91" t="str" cm="1">
        <f t="array" ref="F45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5" s="419"/>
      <c r="H45" s="419"/>
      <c r="I45" s="419"/>
      <c r="J45" s="419"/>
      <c r="K45" s="81"/>
    </row>
    <row r="46" spans="1:11" ht="15" customHeight="1">
      <c r="A46" s="2"/>
      <c r="B46" s="92"/>
      <c r="C46" s="93"/>
      <c r="D46" s="93"/>
      <c r="E46" s="90"/>
      <c r="F46" s="91" t="str" cm="1">
        <f t="array" ref="F46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6" s="419"/>
      <c r="H46" s="419"/>
      <c r="I46" s="419"/>
      <c r="J46" s="419"/>
      <c r="K46" s="81"/>
    </row>
    <row r="47" spans="1:11" ht="15" customHeight="1">
      <c r="A47" s="2"/>
      <c r="B47" s="92"/>
      <c r="C47" s="93"/>
      <c r="D47" s="93"/>
      <c r="E47" s="90"/>
      <c r="F47" s="91" t="str" cm="1">
        <f t="array" ref="F47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7" s="419"/>
      <c r="H47" s="419"/>
      <c r="I47" s="419"/>
      <c r="J47" s="419"/>
      <c r="K47" s="81"/>
    </row>
    <row r="48" spans="1:11" ht="15" customHeight="1">
      <c r="A48" s="2"/>
      <c r="B48" s="95"/>
      <c r="C48" s="96"/>
      <c r="D48" s="96"/>
      <c r="E48" s="98"/>
      <c r="F48" s="144" t="str" cm="1">
        <f t="array" ref="F48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8" s="419"/>
      <c r="H48" s="419"/>
      <c r="I48" s="419"/>
      <c r="J48" s="419"/>
      <c r="K48" s="81"/>
    </row>
    <row r="49" spans="1:11">
      <c r="A49" s="2"/>
      <c r="B49" s="83"/>
      <c r="C49" s="83"/>
      <c r="D49" s="83"/>
      <c r="E49" s="83"/>
      <c r="F49" s="83"/>
      <c r="G49" s="83"/>
      <c r="H49" s="83"/>
      <c r="I49" s="84"/>
      <c r="J49" s="2"/>
      <c r="K49" s="81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81"/>
    </row>
    <row r="51" spans="1:11">
      <c r="A51" s="8" t="e">
        <f>CONCATENATE("PV n° ",Project_Project, " - Essais Dynaplaque")</f>
        <v>#NAME?</v>
      </c>
      <c r="B51" s="8"/>
      <c r="C51" s="8"/>
      <c r="D51" s="8"/>
      <c r="E51" s="8"/>
      <c r="F51" s="8"/>
      <c r="G51" s="8"/>
      <c r="H51" s="8"/>
      <c r="I51" s="8"/>
      <c r="J51" s="8"/>
      <c r="K51" s="9" t="s">
        <v>9</v>
      </c>
    </row>
  </sheetData>
  <mergeCells count="45">
    <mergeCell ref="D13:F13"/>
    <mergeCell ref="D2:J2"/>
    <mergeCell ref="D5:K5"/>
    <mergeCell ref="A6:C6"/>
    <mergeCell ref="D6:K6"/>
    <mergeCell ref="A7:C7"/>
    <mergeCell ref="D7:K7"/>
    <mergeCell ref="A8:C8"/>
    <mergeCell ref="A9:C9"/>
    <mergeCell ref="B10:J10"/>
    <mergeCell ref="D11:F11"/>
    <mergeCell ref="D12:F12"/>
    <mergeCell ref="G27:J27"/>
    <mergeCell ref="B15:J15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39:J39"/>
    <mergeCell ref="G28:J28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46:J46"/>
    <mergeCell ref="G47:J47"/>
    <mergeCell ref="G48:J48"/>
    <mergeCell ref="G40:J40"/>
    <mergeCell ref="G41:J41"/>
    <mergeCell ref="G42:J42"/>
    <mergeCell ref="G43:J43"/>
    <mergeCell ref="G44:J44"/>
    <mergeCell ref="G45:J45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DCA2B-9C8E-4A39-9C53-A3F169F7F211}">
  <dimension ref="A1:M56"/>
  <sheetViews>
    <sheetView tabSelected="1" showWhiteSpace="0" view="pageLayout" zoomScale="70" zoomScaleNormal="85" zoomScalePageLayoutView="70" workbookViewId="0">
      <selection activeCell="H26" sqref="H26"/>
    </sheetView>
  </sheetViews>
  <sheetFormatPr baseColWidth="10" defaultRowHeight="14"/>
  <cols>
    <col min="1" max="2" width="2.36328125" style="25" customWidth="1"/>
    <col min="3" max="6" width="9" style="25" customWidth="1"/>
    <col min="7" max="7" width="9" style="25" hidden="1" customWidth="1"/>
    <col min="8" max="8" width="9" style="25" customWidth="1"/>
    <col min="9" max="9" width="18.08984375" style="25" customWidth="1"/>
    <col min="10" max="11" width="12.81640625" style="25" customWidth="1"/>
    <col min="12" max="13" width="2.36328125" style="25" customWidth="1"/>
    <col min="14" max="16384" width="10.90625" style="25"/>
  </cols>
  <sheetData>
    <row r="1" spans="1:13" ht="10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0.5" customHeight="1">
      <c r="A2" s="2"/>
      <c r="B2" s="160"/>
      <c r="C2" s="8"/>
      <c r="D2" s="8"/>
      <c r="E2" s="8"/>
      <c r="F2" s="425" t="s">
        <v>72</v>
      </c>
      <c r="G2" s="426"/>
      <c r="H2" s="426"/>
      <c r="I2" s="427"/>
      <c r="J2" s="428" t="s">
        <v>73</v>
      </c>
      <c r="K2" s="429"/>
      <c r="L2" s="430"/>
      <c r="M2" s="2"/>
    </row>
    <row r="3" spans="1:13" ht="14" customHeight="1">
      <c r="A3" s="2"/>
      <c r="B3" s="161"/>
      <c r="C3" s="2"/>
      <c r="D3" s="2"/>
      <c r="E3" s="2"/>
      <c r="F3" s="431" t="s">
        <v>74</v>
      </c>
      <c r="G3" s="242"/>
      <c r="H3" s="242"/>
      <c r="I3" s="432"/>
      <c r="J3" s="431" t="e">
        <f>IF(Project_Name="","",Project_Name)</f>
        <v>#NAME?</v>
      </c>
      <c r="K3" s="242"/>
      <c r="L3" s="432"/>
      <c r="M3" s="2"/>
    </row>
    <row r="4" spans="1:13" ht="7.5" customHeight="1">
      <c r="A4" s="2"/>
      <c r="B4" s="161"/>
      <c r="C4" s="2"/>
      <c r="D4" s="2"/>
      <c r="E4" s="2"/>
      <c r="F4" s="431"/>
      <c r="G4" s="242"/>
      <c r="H4" s="242"/>
      <c r="I4" s="432"/>
      <c r="J4" s="431"/>
      <c r="K4" s="242"/>
      <c r="L4" s="432"/>
      <c r="M4" s="2"/>
    </row>
    <row r="5" spans="1:13">
      <c r="A5" s="2"/>
      <c r="B5" s="161"/>
      <c r="C5" s="2"/>
      <c r="D5" s="2"/>
      <c r="E5" s="2"/>
      <c r="F5" s="162"/>
      <c r="G5" s="163"/>
      <c r="H5" s="163" t="s">
        <v>75</v>
      </c>
      <c r="I5" s="164" t="s">
        <v>76</v>
      </c>
      <c r="J5" s="422" t="s">
        <v>77</v>
      </c>
      <c r="K5" s="423"/>
      <c r="L5" s="424"/>
      <c r="M5" s="2"/>
    </row>
    <row r="6" spans="1:13" ht="11.5" customHeight="1">
      <c r="A6" s="2"/>
      <c r="B6" s="161"/>
      <c r="C6" s="2"/>
      <c r="D6" s="2"/>
      <c r="E6" s="2"/>
      <c r="F6" s="433"/>
      <c r="G6" s="165"/>
      <c r="H6" s="435" t="e">
        <f>IF(Project_Project="","", Project_Project)</f>
        <v>#NAME?</v>
      </c>
      <c r="I6" s="437">
        <f ca="1">TODAY()</f>
        <v>44938</v>
      </c>
      <c r="J6" s="431" t="e">
        <f>IF(Project_Town="","",Project_Town)</f>
        <v>#NAME?</v>
      </c>
      <c r="K6" s="242"/>
      <c r="L6" s="432"/>
      <c r="M6" s="2"/>
    </row>
    <row r="7" spans="1:13" ht="11.5" customHeight="1">
      <c r="A7" s="2"/>
      <c r="B7" s="166"/>
      <c r="C7" s="167"/>
      <c r="D7" s="167"/>
      <c r="E7" s="167"/>
      <c r="F7" s="434"/>
      <c r="G7" s="168"/>
      <c r="H7" s="436"/>
      <c r="I7" s="438"/>
      <c r="J7" s="439"/>
      <c r="K7" s="440"/>
      <c r="L7" s="441"/>
      <c r="M7" s="2"/>
    </row>
    <row r="8" spans="1:13" ht="23" customHeight="1">
      <c r="A8" s="2"/>
      <c r="B8" s="45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/>
      <c r="B9" s="169" t="s">
        <v>78</v>
      </c>
      <c r="C9" s="170" t="s">
        <v>79</v>
      </c>
      <c r="D9" s="8"/>
      <c r="E9" s="8"/>
      <c r="F9" s="8"/>
      <c r="G9" s="8"/>
      <c r="H9" s="8"/>
      <c r="I9" s="8"/>
      <c r="J9" s="8"/>
      <c r="K9" s="8"/>
      <c r="L9" s="171"/>
      <c r="M9" s="2"/>
    </row>
    <row r="10" spans="1:13" ht="7.5" customHeight="1">
      <c r="A10" s="2"/>
      <c r="B10" s="161"/>
      <c r="C10" s="2"/>
      <c r="D10" s="2"/>
      <c r="E10" s="2"/>
      <c r="F10" s="2"/>
      <c r="G10" s="2"/>
      <c r="H10" s="2"/>
      <c r="I10" s="2"/>
      <c r="J10" s="2"/>
      <c r="K10" s="2"/>
      <c r="L10" s="172"/>
      <c r="M10" s="2"/>
    </row>
    <row r="11" spans="1:13" ht="16.5" customHeight="1">
      <c r="A11" s="2"/>
      <c r="B11" s="161"/>
      <c r="C11" s="442" t="s">
        <v>38</v>
      </c>
      <c r="D11" s="442"/>
      <c r="E11" s="442"/>
      <c r="F11" s="442" t="e">
        <f>IF(Report_Operator="","",Report_Operator)</f>
        <v>#NAME?</v>
      </c>
      <c r="G11" s="442"/>
      <c r="H11" s="442"/>
      <c r="I11" s="2" t="s">
        <v>40</v>
      </c>
      <c r="J11" s="442" t="e">
        <f xml:space="preserve"> IF(Hardware_SerialNumber="","","Maxidyn " &amp; Hardware_SerialNumber)</f>
        <v>#NAME?</v>
      </c>
      <c r="K11" s="442"/>
      <c r="L11" s="172"/>
      <c r="M11" s="2"/>
    </row>
    <row r="12" spans="1:13" ht="16.5" customHeight="1">
      <c r="A12" s="2"/>
      <c r="B12" s="161"/>
      <c r="C12" s="442" t="s">
        <v>25</v>
      </c>
      <c r="D12" s="442"/>
      <c r="E12" s="442"/>
      <c r="F12" s="442" t="e">
        <f>IF(Report_Weather="","",Report_Weather)</f>
        <v>#NAME?</v>
      </c>
      <c r="G12" s="442"/>
      <c r="H12" s="442"/>
      <c r="I12" s="2" t="s">
        <v>0</v>
      </c>
      <c r="J12" s="442" t="e">
        <f>IF(Project_Customer="","",Project_Customer)</f>
        <v>#NAME?</v>
      </c>
      <c r="K12" s="442"/>
      <c r="L12" s="172"/>
      <c r="M12" s="2"/>
    </row>
    <row r="13" spans="1:13" ht="16.5" customHeight="1">
      <c r="A13" s="2"/>
      <c r="B13" s="161"/>
      <c r="C13" s="442" t="s">
        <v>26</v>
      </c>
      <c r="D13" s="442"/>
      <c r="E13" s="442"/>
      <c r="F13" s="442" t="e">
        <f>IF(Platform_Material="","",Platform_Material)</f>
        <v>#NAME?</v>
      </c>
      <c r="G13" s="442"/>
      <c r="H13" s="442"/>
      <c r="I13" s="2" t="s">
        <v>33</v>
      </c>
      <c r="J13" s="442" t="e">
        <f>IF(Project_Site="","",Project_Site)</f>
        <v>#NAME?</v>
      </c>
      <c r="K13" s="442"/>
      <c r="L13" s="172"/>
      <c r="M13" s="2"/>
    </row>
    <row r="14" spans="1:13" ht="7.5" customHeight="1">
      <c r="A14" s="2"/>
      <c r="B14" s="166"/>
      <c r="C14" s="167"/>
      <c r="D14" s="167"/>
      <c r="E14" s="167"/>
      <c r="F14" s="167"/>
      <c r="G14" s="167"/>
      <c r="H14" s="167"/>
      <c r="I14" s="167"/>
      <c r="J14" s="167"/>
      <c r="K14" s="167"/>
      <c r="L14" s="173"/>
      <c r="M14" s="2"/>
    </row>
    <row r="15" spans="1:13" ht="10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169" t="s">
        <v>80</v>
      </c>
      <c r="C16" s="170" t="s">
        <v>94</v>
      </c>
      <c r="D16" s="8"/>
      <c r="E16" s="8"/>
      <c r="F16" s="8"/>
      <c r="G16" s="8"/>
      <c r="H16" s="8"/>
      <c r="I16" s="8"/>
      <c r="J16" s="8"/>
      <c r="K16" s="8"/>
      <c r="L16" s="171"/>
      <c r="M16" s="2"/>
    </row>
    <row r="17" spans="1:13" ht="7.5" customHeight="1">
      <c r="A17" s="2"/>
      <c r="B17" s="161"/>
      <c r="C17" s="2"/>
      <c r="D17" s="2"/>
      <c r="E17" s="2"/>
      <c r="F17" s="2"/>
      <c r="G17" s="2"/>
      <c r="H17" s="2"/>
      <c r="I17" s="2"/>
      <c r="J17" s="2"/>
      <c r="K17" s="2"/>
      <c r="L17" s="172"/>
      <c r="M17" s="2"/>
    </row>
    <row r="18" spans="1:13" ht="20" customHeight="1">
      <c r="A18" s="2"/>
      <c r="B18" s="161"/>
      <c r="C18" s="2"/>
      <c r="D18" s="463" t="s">
        <v>93</v>
      </c>
      <c r="E18" s="463"/>
      <c r="F18" s="463"/>
      <c r="G18" s="2"/>
      <c r="H18" s="461" t="s">
        <v>92</v>
      </c>
      <c r="I18" s="462"/>
      <c r="J18" s="194" t="e">
        <f>IF(OR(_xlfn.SINGLE(Thresholds_Modulus_Value)="",_xlfn.SINGLE(Thresholds_Modulus_Value)=0),"N.C.",_xlfn.SINGLE(Thresholds_Modulus_Value))</f>
        <v>#NAME?</v>
      </c>
      <c r="K18" s="2"/>
      <c r="L18" s="172"/>
      <c r="M18" s="2"/>
    </row>
    <row r="19" spans="1:13" ht="16.5" customHeight="1">
      <c r="A19" s="2"/>
      <c r="B19" s="161"/>
      <c r="C19" s="442" t="s">
        <v>2</v>
      </c>
      <c r="D19" s="442"/>
      <c r="E19" s="442"/>
      <c r="F19" s="84" t="e">
        <f>MAX((Pi_Number))</f>
        <v>#NAME?</v>
      </c>
      <c r="G19" s="2"/>
      <c r="H19" s="2"/>
      <c r="I19" s="443" t="s">
        <v>81</v>
      </c>
      <c r="J19" s="443"/>
      <c r="K19" s="84" t="e">
        <f>IF(AVERAGE(Pi_Modulus)&gt;Unit_Modulus_Max,"&gt;"&amp;Unit_Modulus_Max,IF(AVERAGE(Pi_Modulus)&lt;Unit_Modulus_Min,"&lt;"&amp;"Unit_Modulus_Max",AVERAGE(Pi_Modulus)))</f>
        <v>#NAME?</v>
      </c>
      <c r="L19" s="172"/>
      <c r="M19" s="2"/>
    </row>
    <row r="20" spans="1:13" ht="16.5" customHeight="1">
      <c r="A20" s="2"/>
      <c r="B20" s="161"/>
      <c r="C20" s="442"/>
      <c r="D20" s="442"/>
      <c r="E20" s="442"/>
      <c r="F20" s="2"/>
      <c r="G20" s="2"/>
      <c r="H20" s="2"/>
      <c r="I20" s="443" t="s">
        <v>82</v>
      </c>
      <c r="J20" s="443"/>
      <c r="K20" s="84" t="e" cm="1">
        <f t="array" ref="K20">COUNTIF(Pi_Modulus, "&gt;" &amp;_xlfn.SINGLE( Thresholds_Modulus_Value))</f>
        <v>#NAME?</v>
      </c>
      <c r="L20" s="172"/>
      <c r="M20" s="2"/>
    </row>
    <row r="21" spans="1:13" ht="7.5" customHeight="1">
      <c r="A21" s="2"/>
      <c r="B21" s="166"/>
      <c r="C21" s="167"/>
      <c r="D21" s="167"/>
      <c r="E21" s="167"/>
      <c r="F21" s="167"/>
      <c r="G21" s="167"/>
      <c r="H21" s="167"/>
      <c r="I21" s="167"/>
      <c r="J21" s="167"/>
      <c r="K21" s="167"/>
      <c r="L21" s="173"/>
      <c r="M21" s="2"/>
    </row>
    <row r="22" spans="1:13" ht="10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6.5" customHeight="1">
      <c r="A23" s="2"/>
      <c r="B23" s="174" t="s">
        <v>83</v>
      </c>
      <c r="C23" s="175" t="s">
        <v>84</v>
      </c>
      <c r="D23" s="8"/>
      <c r="E23" s="8"/>
      <c r="F23" s="8"/>
      <c r="G23" s="8"/>
      <c r="H23" s="8"/>
      <c r="I23" s="8"/>
      <c r="J23" s="8"/>
      <c r="K23" s="8"/>
      <c r="L23" s="171"/>
      <c r="M23" s="2"/>
    </row>
    <row r="24" spans="1:13" ht="12" customHeight="1">
      <c r="A24" s="2"/>
      <c r="B24" s="161"/>
      <c r="C24" s="2"/>
      <c r="D24" s="2"/>
      <c r="E24" s="2"/>
      <c r="F24" s="2"/>
      <c r="G24" s="2"/>
      <c r="H24" s="2"/>
      <c r="I24" s="2"/>
      <c r="J24" s="2"/>
      <c r="K24" s="2"/>
      <c r="L24" s="172"/>
      <c r="M24" s="2"/>
    </row>
    <row r="25" spans="1:13" s="176" customFormat="1" ht="26.5" customHeight="1">
      <c r="B25" s="177"/>
      <c r="C25" s="178" t="s">
        <v>6</v>
      </c>
      <c r="D25" s="178" t="s">
        <v>4</v>
      </c>
      <c r="E25" s="178" t="s">
        <v>5</v>
      </c>
      <c r="F25" s="178" t="s">
        <v>173</v>
      </c>
      <c r="G25" s="178" t="s">
        <v>59</v>
      </c>
      <c r="H25" s="178" t="s">
        <v>85</v>
      </c>
      <c r="I25" s="178" t="s">
        <v>43</v>
      </c>
      <c r="J25" s="446"/>
      <c r="K25" s="447"/>
      <c r="L25" s="179"/>
      <c r="M25" s="180"/>
    </row>
    <row r="26" spans="1:13" ht="15" customHeight="1">
      <c r="A26" s="2"/>
      <c r="B26" s="161"/>
      <c r="C26" s="181" t="s">
        <v>51</v>
      </c>
      <c r="D26" s="182" t="s">
        <v>52</v>
      </c>
      <c r="E26" s="182" t="s">
        <v>53</v>
      </c>
      <c r="F26" s="183" t="s">
        <v>174</v>
      </c>
      <c r="G26" s="183" t="s">
        <v>60</v>
      </c>
      <c r="H26" s="183" t="str" cm="1">
        <f t="array" ref="H26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26" s="184" t="s">
        <v>91</v>
      </c>
      <c r="J26" s="444"/>
      <c r="K26" s="445"/>
      <c r="L26" s="172"/>
      <c r="M26" s="2"/>
    </row>
    <row r="27" spans="1:13" ht="15" customHeight="1">
      <c r="A27" s="2"/>
      <c r="B27" s="161"/>
      <c r="C27" s="187"/>
      <c r="D27" s="188"/>
      <c r="E27" s="188"/>
      <c r="F27" s="189"/>
      <c r="G27" s="189"/>
      <c r="H27" s="189" t="str" cm="1">
        <f t="array" ref="H27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27" s="184"/>
      <c r="J27" s="444"/>
      <c r="K27" s="445"/>
      <c r="L27" s="172"/>
      <c r="M27" s="2"/>
    </row>
    <row r="28" spans="1:13" ht="15" customHeight="1">
      <c r="A28" s="2"/>
      <c r="B28" s="161"/>
      <c r="C28" s="187"/>
      <c r="D28" s="188"/>
      <c r="E28" s="188"/>
      <c r="F28" s="189"/>
      <c r="G28" s="189"/>
      <c r="H28" s="189" t="str" cm="1">
        <f t="array" ref="H28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28" s="184"/>
      <c r="J28" s="444"/>
      <c r="K28" s="445"/>
      <c r="L28" s="172"/>
      <c r="M28" s="2"/>
    </row>
    <row r="29" spans="1:13" ht="15" customHeight="1">
      <c r="A29" s="2"/>
      <c r="B29" s="161"/>
      <c r="C29" s="187"/>
      <c r="D29" s="188"/>
      <c r="E29" s="188"/>
      <c r="F29" s="189"/>
      <c r="G29" s="189"/>
      <c r="H29" s="189" t="str" cm="1">
        <f t="array" ref="H29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29" s="184"/>
      <c r="J29" s="444"/>
      <c r="K29" s="445"/>
      <c r="L29" s="172"/>
      <c r="M29" s="2"/>
    </row>
    <row r="30" spans="1:13" ht="15" customHeight="1">
      <c r="A30" s="2"/>
      <c r="B30" s="161"/>
      <c r="C30" s="187"/>
      <c r="D30" s="188"/>
      <c r="E30" s="188"/>
      <c r="F30" s="189"/>
      <c r="G30" s="189"/>
      <c r="H30" s="189" t="str" cm="1">
        <f t="array" ref="H30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30" s="184"/>
      <c r="J30" s="444"/>
      <c r="K30" s="445"/>
      <c r="L30" s="172"/>
      <c r="M30" s="2"/>
    </row>
    <row r="31" spans="1:13" ht="15" customHeight="1">
      <c r="A31" s="2"/>
      <c r="B31" s="161"/>
      <c r="C31" s="187"/>
      <c r="D31" s="188"/>
      <c r="E31" s="188"/>
      <c r="F31" s="189"/>
      <c r="G31" s="189"/>
      <c r="H31" s="189" t="str" cm="1">
        <f t="array" ref="H31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31" s="184"/>
      <c r="J31" s="444"/>
      <c r="K31" s="445"/>
      <c r="L31" s="172"/>
      <c r="M31" s="2"/>
    </row>
    <row r="32" spans="1:13" ht="15" customHeight="1">
      <c r="A32" s="2"/>
      <c r="B32" s="161"/>
      <c r="C32" s="187"/>
      <c r="D32" s="188"/>
      <c r="E32" s="188"/>
      <c r="F32" s="189"/>
      <c r="G32" s="189"/>
      <c r="H32" s="189" t="str" cm="1">
        <f t="array" ref="H32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32" s="184"/>
      <c r="J32" s="444"/>
      <c r="K32" s="445"/>
      <c r="L32" s="172"/>
      <c r="M32" s="2"/>
    </row>
    <row r="33" spans="1:13" ht="15" customHeight="1">
      <c r="A33" s="2"/>
      <c r="B33" s="161"/>
      <c r="C33" s="187"/>
      <c r="D33" s="188"/>
      <c r="E33" s="188"/>
      <c r="F33" s="189"/>
      <c r="G33" s="189"/>
      <c r="H33" s="189" t="str" cm="1">
        <f t="array" ref="H33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33" s="184"/>
      <c r="J33" s="444"/>
      <c r="K33" s="445"/>
      <c r="L33" s="172"/>
      <c r="M33" s="2"/>
    </row>
    <row r="34" spans="1:13" ht="15" customHeight="1">
      <c r="A34" s="2"/>
      <c r="B34" s="161"/>
      <c r="C34" s="187"/>
      <c r="D34" s="188"/>
      <c r="E34" s="188"/>
      <c r="F34" s="189"/>
      <c r="G34" s="189"/>
      <c r="H34" s="189" t="str" cm="1">
        <f t="array" ref="H34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34" s="184"/>
      <c r="J34" s="444"/>
      <c r="K34" s="445"/>
      <c r="L34" s="172"/>
      <c r="M34" s="2"/>
    </row>
    <row r="35" spans="1:13" ht="15" customHeight="1">
      <c r="A35" s="2"/>
      <c r="B35" s="161"/>
      <c r="C35" s="187"/>
      <c r="D35" s="188"/>
      <c r="E35" s="188"/>
      <c r="F35" s="189"/>
      <c r="G35" s="189"/>
      <c r="H35" s="189" t="str" cm="1">
        <f t="array" ref="H35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35" s="184"/>
      <c r="J35" s="444"/>
      <c r="K35" s="445"/>
      <c r="L35" s="172"/>
      <c r="M35" s="2"/>
    </row>
    <row r="36" spans="1:13" ht="15" customHeight="1">
      <c r="A36" s="2"/>
      <c r="B36" s="161"/>
      <c r="C36" s="187"/>
      <c r="D36" s="188"/>
      <c r="E36" s="188"/>
      <c r="F36" s="189"/>
      <c r="G36" s="189"/>
      <c r="H36" s="189" t="str" cm="1">
        <f t="array" ref="H36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36" s="184"/>
      <c r="J36" s="185"/>
      <c r="K36" s="186"/>
      <c r="L36" s="172"/>
      <c r="M36" s="2"/>
    </row>
    <row r="37" spans="1:13" ht="15" customHeight="1">
      <c r="A37" s="2"/>
      <c r="B37" s="161"/>
      <c r="C37" s="187"/>
      <c r="D37" s="188"/>
      <c r="E37" s="188"/>
      <c r="F37" s="189"/>
      <c r="G37" s="189"/>
      <c r="H37" s="189" t="str" cm="1">
        <f t="array" ref="H37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37" s="184"/>
      <c r="J37" s="185"/>
      <c r="K37" s="186"/>
      <c r="L37" s="172"/>
      <c r="M37" s="2"/>
    </row>
    <row r="38" spans="1:13" ht="15" customHeight="1">
      <c r="A38" s="2"/>
      <c r="B38" s="161"/>
      <c r="C38" s="187"/>
      <c r="D38" s="188"/>
      <c r="E38" s="188"/>
      <c r="F38" s="189"/>
      <c r="G38" s="189"/>
      <c r="H38" s="189" t="str" cm="1">
        <f t="array" ref="H38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38" s="184"/>
      <c r="J38" s="444"/>
      <c r="K38" s="445"/>
      <c r="L38" s="172"/>
      <c r="M38" s="2"/>
    </row>
    <row r="39" spans="1:13" ht="15" customHeight="1">
      <c r="A39" s="2"/>
      <c r="B39" s="161"/>
      <c r="C39" s="187"/>
      <c r="D39" s="188"/>
      <c r="E39" s="188"/>
      <c r="F39" s="189"/>
      <c r="G39" s="189"/>
      <c r="H39" s="189" t="str" cm="1">
        <f t="array" ref="H39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39" s="184"/>
      <c r="J39" s="444"/>
      <c r="K39" s="445"/>
      <c r="L39" s="172"/>
      <c r="M39" s="2"/>
    </row>
    <row r="40" spans="1:13" ht="15" customHeight="1">
      <c r="A40" s="2"/>
      <c r="B40" s="161"/>
      <c r="C40" s="187"/>
      <c r="D40" s="188"/>
      <c r="E40" s="188"/>
      <c r="F40" s="189"/>
      <c r="G40" s="189"/>
      <c r="H40" s="189" t="str" cm="1">
        <f t="array" ref="H40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40" s="184"/>
      <c r="J40" s="444"/>
      <c r="K40" s="445"/>
      <c r="L40" s="172"/>
      <c r="M40" s="2"/>
    </row>
    <row r="41" spans="1:13" ht="15" customHeight="1">
      <c r="A41" s="2"/>
      <c r="B41" s="161"/>
      <c r="C41" s="187"/>
      <c r="D41" s="188"/>
      <c r="E41" s="188"/>
      <c r="F41" s="189"/>
      <c r="G41" s="189"/>
      <c r="H41" s="189" t="str" cm="1">
        <f t="array" ref="H41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41" s="184"/>
      <c r="J41" s="444"/>
      <c r="K41" s="445"/>
      <c r="L41" s="172"/>
      <c r="M41" s="2"/>
    </row>
    <row r="42" spans="1:13" ht="15" customHeight="1">
      <c r="A42" s="2"/>
      <c r="B42" s="161"/>
      <c r="C42" s="187"/>
      <c r="D42" s="188"/>
      <c r="E42" s="188"/>
      <c r="F42" s="189"/>
      <c r="G42" s="189"/>
      <c r="H42" s="189" t="str" cm="1">
        <f t="array" ref="H42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42" s="184"/>
      <c r="J42" s="444"/>
      <c r="K42" s="445"/>
      <c r="L42" s="172"/>
      <c r="M42" s="2"/>
    </row>
    <row r="43" spans="1:13" ht="15" customHeight="1">
      <c r="A43" s="2"/>
      <c r="B43" s="161"/>
      <c r="C43" s="187"/>
      <c r="D43" s="188"/>
      <c r="E43" s="188"/>
      <c r="F43" s="189"/>
      <c r="G43" s="189"/>
      <c r="H43" s="189" t="str" cm="1">
        <f t="array" ref="H43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43" s="184"/>
      <c r="J43" s="464"/>
      <c r="K43" s="465"/>
      <c r="L43" s="172"/>
      <c r="M43" s="2"/>
    </row>
    <row r="44" spans="1:13" ht="15" customHeight="1">
      <c r="A44" s="2"/>
      <c r="B44" s="161"/>
      <c r="C44" s="187"/>
      <c r="D44" s="188"/>
      <c r="E44" s="188"/>
      <c r="F44" s="189"/>
      <c r="G44" s="189"/>
      <c r="H44" s="189" t="str" cm="1">
        <f t="array" ref="H44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44" s="184"/>
      <c r="J44" s="444"/>
      <c r="K44" s="445"/>
      <c r="L44" s="172"/>
      <c r="M44" s="2"/>
    </row>
    <row r="45" spans="1:13" ht="15" customHeight="1">
      <c r="A45" s="2"/>
      <c r="B45" s="161"/>
      <c r="C45" s="187"/>
      <c r="D45" s="188"/>
      <c r="E45" s="188"/>
      <c r="F45" s="189"/>
      <c r="G45" s="189"/>
      <c r="H45" s="189" t="str" cm="1">
        <f t="array" ref="H45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45" s="184"/>
      <c r="J45" s="444"/>
      <c r="K45" s="445"/>
      <c r="L45" s="172"/>
      <c r="M45" s="2"/>
    </row>
    <row r="46" spans="1:13" ht="15" customHeight="1">
      <c r="A46" s="2"/>
      <c r="B46" s="161"/>
      <c r="C46" s="187"/>
      <c r="D46" s="188"/>
      <c r="E46" s="188"/>
      <c r="F46" s="189"/>
      <c r="G46" s="189"/>
      <c r="H46" s="189" t="str" cm="1">
        <f t="array" ref="H46">IFERROR(IF(ArrayDResult[[#This Row],[ModuleRaw]]="","",IF(ArrayDResult[[#This Row],[ModuleRaw]]&gt;_xlfn.SINGLE(Unit_Modulus_Max),"&gt;"&amp;_xlfn.SINGLE(Unit_Modulus_Max),IF(ArrayDResult[[#This Row],[ModuleRaw]]&lt;_xlfn.SINGLE(Unit_Modulus_Min),"&lt;"&amp;Unit_Modulus_Min,ArrayDResult[[#This Row],[ModuleRaw]]))),"")</f>
        <v/>
      </c>
      <c r="I46" s="184"/>
      <c r="J46" s="444"/>
      <c r="K46" s="445"/>
      <c r="L46" s="172"/>
      <c r="M46" s="2"/>
    </row>
    <row r="47" spans="1:13" ht="12" customHeight="1">
      <c r="A47" s="2"/>
      <c r="B47" s="166"/>
      <c r="C47" s="167"/>
      <c r="D47" s="167"/>
      <c r="E47" s="167"/>
      <c r="F47" s="167"/>
      <c r="G47" s="167"/>
      <c r="H47" s="167"/>
      <c r="I47" s="167"/>
      <c r="J47" s="167"/>
      <c r="K47" s="167"/>
      <c r="L47" s="173"/>
      <c r="M47" s="2"/>
    </row>
    <row r="48" spans="1:13" ht="10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6.5" customHeight="1">
      <c r="A49" s="2"/>
      <c r="B49" s="169" t="s">
        <v>86</v>
      </c>
      <c r="C49" s="170" t="s">
        <v>87</v>
      </c>
      <c r="D49" s="8"/>
      <c r="E49" s="8"/>
      <c r="F49" s="8"/>
      <c r="G49" s="8"/>
      <c r="H49" s="8"/>
      <c r="I49" s="169"/>
      <c r="J49" s="190"/>
      <c r="K49" s="190"/>
      <c r="L49" s="191"/>
      <c r="M49" s="2"/>
    </row>
    <row r="50" spans="1:13" ht="7.5" customHeight="1">
      <c r="A50" s="2"/>
      <c r="B50" s="161"/>
      <c r="C50" s="2"/>
      <c r="D50" s="2"/>
      <c r="E50" s="2"/>
      <c r="F50" s="2"/>
      <c r="G50" s="2"/>
      <c r="H50" s="2"/>
      <c r="I50" s="161"/>
      <c r="J50" s="2"/>
      <c r="K50" s="2"/>
      <c r="L50" s="172"/>
      <c r="M50" s="2"/>
    </row>
    <row r="51" spans="1:13" ht="16.5" customHeight="1">
      <c r="A51" s="2"/>
      <c r="B51" s="161"/>
      <c r="C51" s="467" t="e">
        <f>IF(OR(_xlfn.SINGLE(Thresholds_Modulus_Value)="",_xlfn.SINGLE(Thresholds_Modulus_Value)=0),"N.C.",IF(_xlfn.SINGLE(Thresholds_Modulus_Value)&lt;_xlfn.SINGLE(AVERAGE(Pi_Modulus)),"RÉSULTAT CONFORME","RÉSULTAT INSUFFISANT"))</f>
        <v>#NAME?</v>
      </c>
      <c r="D51" s="467"/>
      <c r="E51" s="466"/>
      <c r="F51" s="466"/>
      <c r="G51" s="192"/>
      <c r="H51" s="2"/>
      <c r="I51" s="195" t="s">
        <v>96</v>
      </c>
      <c r="J51" s="443" t="e">
        <f>IF(Report_Operator="","",Report_Operator)</f>
        <v>#NAME?</v>
      </c>
      <c r="K51" s="443"/>
      <c r="L51" s="172"/>
      <c r="M51" s="2"/>
    </row>
    <row r="52" spans="1:13" ht="16.5" customHeight="1">
      <c r="A52" s="2"/>
      <c r="B52" s="161"/>
      <c r="C52" s="467"/>
      <c r="D52" s="467"/>
      <c r="E52" s="467"/>
      <c r="F52" s="2"/>
      <c r="G52" s="2"/>
      <c r="H52" s="2"/>
      <c r="I52" s="196" t="s">
        <v>95</v>
      </c>
      <c r="J52" s="468" t="e">
        <f>IF(Report_Date="","",Report_Date)</f>
        <v>#NAME?</v>
      </c>
      <c r="K52" s="468"/>
      <c r="L52" s="173"/>
      <c r="M52" s="2"/>
    </row>
    <row r="53" spans="1:13" ht="16.5" customHeight="1">
      <c r="A53" s="2"/>
      <c r="B53" s="169" t="s">
        <v>88</v>
      </c>
      <c r="C53" s="170" t="s">
        <v>89</v>
      </c>
      <c r="D53" s="8"/>
      <c r="E53" s="8"/>
      <c r="F53" s="8"/>
      <c r="G53" s="8"/>
      <c r="H53" s="171"/>
      <c r="I53" s="448" t="s">
        <v>90</v>
      </c>
      <c r="J53" s="449"/>
      <c r="K53" s="450"/>
      <c r="L53" s="451"/>
      <c r="M53" s="2"/>
    </row>
    <row r="54" spans="1:13" ht="16.5" customHeight="1">
      <c r="A54" s="2"/>
      <c r="B54" s="161"/>
      <c r="C54" s="457" t="e">
        <f>IF(Report_Comments="","",Report_Comments)</f>
        <v>#NAME?</v>
      </c>
      <c r="D54" s="457"/>
      <c r="E54" s="457"/>
      <c r="F54" s="457"/>
      <c r="G54" s="457"/>
      <c r="H54" s="458"/>
      <c r="I54" s="448"/>
      <c r="J54" s="452"/>
      <c r="K54" s="255"/>
      <c r="L54" s="453"/>
      <c r="M54" s="2"/>
    </row>
    <row r="55" spans="1:13" ht="16.5" customHeight="1">
      <c r="A55" s="2"/>
      <c r="B55" s="166"/>
      <c r="C55" s="459"/>
      <c r="D55" s="459"/>
      <c r="E55" s="459"/>
      <c r="F55" s="459"/>
      <c r="G55" s="459"/>
      <c r="H55" s="460"/>
      <c r="I55" s="448"/>
      <c r="J55" s="454"/>
      <c r="K55" s="455"/>
      <c r="L55" s="456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193" t="s">
        <v>9</v>
      </c>
      <c r="L56" s="2"/>
      <c r="M56" s="2"/>
    </row>
  </sheetData>
  <mergeCells count="53">
    <mergeCell ref="J51:K51"/>
    <mergeCell ref="E51:F51"/>
    <mergeCell ref="C51:D51"/>
    <mergeCell ref="C52:E52"/>
    <mergeCell ref="J52:K52"/>
    <mergeCell ref="I53:I55"/>
    <mergeCell ref="J53:L55"/>
    <mergeCell ref="C54:H55"/>
    <mergeCell ref="H18:I18"/>
    <mergeCell ref="D18:F18"/>
    <mergeCell ref="J44:K44"/>
    <mergeCell ref="J45:K45"/>
    <mergeCell ref="J46:K46"/>
    <mergeCell ref="J38:K38"/>
    <mergeCell ref="J39:K39"/>
    <mergeCell ref="J40:K40"/>
    <mergeCell ref="J41:K41"/>
    <mergeCell ref="J42:K42"/>
    <mergeCell ref="J43:K43"/>
    <mergeCell ref="J31:K31"/>
    <mergeCell ref="J32:K32"/>
    <mergeCell ref="J33:K33"/>
    <mergeCell ref="J34:K34"/>
    <mergeCell ref="J35:K35"/>
    <mergeCell ref="J25:K25"/>
    <mergeCell ref="J26:K26"/>
    <mergeCell ref="J27:K27"/>
    <mergeCell ref="J28:K28"/>
    <mergeCell ref="J29:K29"/>
    <mergeCell ref="J30:K30"/>
    <mergeCell ref="C19:E19"/>
    <mergeCell ref="I19:J19"/>
    <mergeCell ref="C20:E20"/>
    <mergeCell ref="I20:J20"/>
    <mergeCell ref="C12:E12"/>
    <mergeCell ref="F12:H12"/>
    <mergeCell ref="J12:K12"/>
    <mergeCell ref="C13:E13"/>
    <mergeCell ref="F13:H13"/>
    <mergeCell ref="J13:K13"/>
    <mergeCell ref="F6:F7"/>
    <mergeCell ref="H6:H7"/>
    <mergeCell ref="I6:I7"/>
    <mergeCell ref="J6:L7"/>
    <mergeCell ref="C11:E11"/>
    <mergeCell ref="F11:H11"/>
    <mergeCell ref="J11:K11"/>
    <mergeCell ref="J5:L5"/>
    <mergeCell ref="F2:I2"/>
    <mergeCell ref="J2:L2"/>
    <mergeCell ref="F3:I3"/>
    <mergeCell ref="J3:L4"/>
    <mergeCell ref="F4:I4"/>
  </mergeCells>
  <phoneticPr fontId="39" type="noConversion"/>
  <printOptions horizontalCentered="1"/>
  <pageMargins left="0.19685039370078741" right="0.19685039370078741" top="0.19685039370078741" bottom="0.19685039370078741" header="0" footer="0"/>
  <pageSetup paperSize="9" orientation="portrait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730BC-1C38-44E7-B743-349245FEAE6A}">
  <dimension ref="A1:N50"/>
  <sheetViews>
    <sheetView showWhiteSpace="0" view="pageLayout" zoomScale="70" zoomScaleNormal="70" zoomScalePageLayoutView="70" workbookViewId="0">
      <selection activeCell="A7" sqref="A7:C7"/>
    </sheetView>
  </sheetViews>
  <sheetFormatPr baseColWidth="10" defaultColWidth="11.453125" defaultRowHeight="14"/>
  <cols>
    <col min="1" max="1" width="3.26953125" style="25" customWidth="1"/>
    <col min="2" max="2" width="7.26953125" style="25" customWidth="1"/>
    <col min="3" max="3" width="10" style="25" customWidth="1"/>
    <col min="4" max="5" width="11" style="25" customWidth="1"/>
    <col min="6" max="6" width="13.6328125" style="25" hidden="1" customWidth="1"/>
    <col min="7" max="9" width="11" style="25" customWidth="1"/>
    <col min="10" max="10" width="19.1796875" style="25" customWidth="1"/>
    <col min="11" max="11" width="3.26953125" style="25" customWidth="1"/>
    <col min="12" max="16384" width="11.453125" style="25"/>
  </cols>
  <sheetData>
    <row r="1" spans="1:14" ht="8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4" ht="19.75" customHeight="1">
      <c r="A2" s="2"/>
      <c r="B2" s="2"/>
      <c r="C2" s="2"/>
      <c r="D2" s="280" t="s">
        <v>18</v>
      </c>
      <c r="E2" s="280"/>
      <c r="F2" s="280"/>
      <c r="G2" s="280"/>
      <c r="H2" s="280"/>
      <c r="I2" s="280"/>
      <c r="J2" s="280"/>
      <c r="K2" s="76"/>
    </row>
    <row r="3" spans="1:14" ht="14.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4" ht="14.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4" ht="25.5" customHeight="1">
      <c r="A5" s="2"/>
      <c r="B5" s="2"/>
      <c r="C5" s="2"/>
      <c r="D5" s="281" t="s">
        <v>10</v>
      </c>
      <c r="E5" s="281"/>
      <c r="F5" s="281"/>
      <c r="G5" s="281"/>
      <c r="H5" s="281"/>
      <c r="I5" s="281"/>
      <c r="J5" s="281"/>
      <c r="K5" s="281"/>
    </row>
    <row r="6" spans="1:14" ht="15" customHeight="1">
      <c r="A6" s="403"/>
      <c r="B6" s="403"/>
      <c r="C6" s="403"/>
      <c r="D6" s="245" t="s">
        <v>17</v>
      </c>
      <c r="E6" s="245"/>
      <c r="F6" s="245"/>
      <c r="G6" s="245"/>
      <c r="H6" s="245"/>
      <c r="I6" s="245"/>
      <c r="J6" s="245"/>
      <c r="K6" s="245"/>
    </row>
    <row r="7" spans="1:14" ht="13.5" customHeight="1">
      <c r="A7" s="403"/>
      <c r="B7" s="403"/>
      <c r="C7" s="403"/>
      <c r="D7" s="245" t="s">
        <v>11</v>
      </c>
      <c r="E7" s="245"/>
      <c r="F7" s="245"/>
      <c r="G7" s="245"/>
      <c r="H7" s="245"/>
      <c r="I7" s="245"/>
      <c r="J7" s="245"/>
      <c r="K7" s="245"/>
    </row>
    <row r="8" spans="1:14" ht="13.5" customHeight="1">
      <c r="A8" s="403"/>
      <c r="B8" s="403"/>
      <c r="C8" s="403"/>
      <c r="D8" s="2"/>
      <c r="E8" s="2"/>
      <c r="F8" s="2"/>
      <c r="G8" s="2"/>
      <c r="H8" s="2"/>
      <c r="I8" s="2"/>
      <c r="J8" s="2"/>
      <c r="K8" s="2"/>
    </row>
    <row r="9" spans="1:14" ht="13.5" customHeight="1">
      <c r="A9" s="403"/>
      <c r="B9" s="403"/>
      <c r="C9" s="403"/>
      <c r="D9" s="2"/>
      <c r="E9" s="2"/>
      <c r="F9" s="2"/>
      <c r="G9" s="3"/>
      <c r="H9" s="4"/>
      <c r="I9" s="5"/>
      <c r="J9" s="2"/>
      <c r="K9" s="2"/>
    </row>
    <row r="10" spans="1:14" ht="16" customHeight="1">
      <c r="A10" s="16"/>
      <c r="B10" s="413" t="s">
        <v>27</v>
      </c>
      <c r="C10" s="414"/>
      <c r="D10" s="414"/>
      <c r="E10" s="414"/>
      <c r="F10" s="414"/>
      <c r="G10" s="414"/>
      <c r="H10" s="414"/>
      <c r="I10" s="414"/>
      <c r="J10" s="415"/>
      <c r="K10" s="2"/>
    </row>
    <row r="11" spans="1:14" ht="16" customHeight="1">
      <c r="A11" s="14"/>
      <c r="B11" s="124"/>
      <c r="C11" s="69" t="s">
        <v>28</v>
      </c>
      <c r="D11" s="272" t="e">
        <f>IF(Project_Name="","",Project_Name)</f>
        <v>#NAME?</v>
      </c>
      <c r="E11" s="272"/>
      <c r="F11" s="272"/>
      <c r="G11" s="272"/>
      <c r="H11" s="105"/>
      <c r="I11" s="69" t="s">
        <v>71</v>
      </c>
      <c r="J11" s="72" t="e" cm="1">
        <f t="array" ref="J11">Zi_Name</f>
        <v>#NAME?</v>
      </c>
      <c r="K11" s="77"/>
    </row>
    <row r="12" spans="1:14" ht="16" customHeight="1">
      <c r="A12" s="14"/>
      <c r="B12" s="125"/>
      <c r="C12" s="3" t="s">
        <v>30</v>
      </c>
      <c r="D12" s="261" t="e">
        <f>IF(Project_Town="","",Project_Town)</f>
        <v>#NAME?</v>
      </c>
      <c r="E12" s="261"/>
      <c r="F12" s="261"/>
      <c r="G12" s="261"/>
      <c r="H12" s="103"/>
      <c r="I12" s="110" t="s">
        <v>70</v>
      </c>
      <c r="J12" s="138" t="e">
        <f>IF(AVERAGE(Zi_Pi_Modulus)&gt;Unit_Modulus_Max,"&gt;"&amp;Unit_Modulus_Max,IF(AVERAGE(Zi_Pi_Modulus)&lt;Unit_Modulus_Min,"&lt;"&amp;"Unit_Modulus_Max",AVERAGE(Zi_Pi_Modulus)))</f>
        <v>#NAME?</v>
      </c>
      <c r="K12" s="78"/>
    </row>
    <row r="13" spans="1:14" ht="16" customHeight="1">
      <c r="A13" s="14"/>
      <c r="B13" s="127"/>
      <c r="C13" s="70" t="s">
        <v>0</v>
      </c>
      <c r="D13" s="268" t="e">
        <f>IF(Project_Customer="","",Project_Customer)</f>
        <v>#NAME?</v>
      </c>
      <c r="E13" s="268"/>
      <c r="F13" s="268"/>
      <c r="G13" s="268"/>
      <c r="H13" s="109"/>
      <c r="I13" s="70" t="s">
        <v>45</v>
      </c>
      <c r="J13" s="139" t="e" cm="1">
        <f t="array" ref="J13">COUNTIF(Zi_Pi_Modulus, "&gt;" &amp;_xlfn.SINGLE( Thresholds_Modulus_Value))</f>
        <v>#NAME?</v>
      </c>
      <c r="K13" s="78"/>
    </row>
    <row r="14" spans="1:14" ht="23.5" customHeight="1">
      <c r="A14" s="2"/>
      <c r="B14" s="2"/>
      <c r="C14" s="2"/>
      <c r="D14" s="2"/>
      <c r="E14" s="2"/>
      <c r="F14" s="2"/>
      <c r="G14" s="2"/>
      <c r="H14" s="2"/>
      <c r="I14" s="3"/>
      <c r="J14" s="79"/>
      <c r="K14" s="2"/>
    </row>
    <row r="15" spans="1:14" ht="15.5">
      <c r="A15" s="16"/>
      <c r="B15" s="413" t="s">
        <v>3</v>
      </c>
      <c r="C15" s="414"/>
      <c r="D15" s="414"/>
      <c r="E15" s="414"/>
      <c r="F15" s="414"/>
      <c r="G15" s="414"/>
      <c r="H15" s="414"/>
      <c r="I15" s="414"/>
      <c r="J15" s="415"/>
      <c r="K15" s="15"/>
      <c r="L15" s="80"/>
      <c r="M15" s="80"/>
      <c r="N15" s="80"/>
    </row>
    <row r="16" spans="1:14" ht="17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81"/>
    </row>
    <row r="17" spans="1:11" ht="39" customHeight="1">
      <c r="A17" s="2"/>
      <c r="B17" s="85" t="s">
        <v>6</v>
      </c>
      <c r="C17" s="86" t="s">
        <v>4</v>
      </c>
      <c r="D17" s="86" t="s">
        <v>5</v>
      </c>
      <c r="E17" s="86" t="s">
        <v>8</v>
      </c>
      <c r="F17" s="87" t="s">
        <v>59</v>
      </c>
      <c r="G17" s="87" t="s">
        <v>16</v>
      </c>
      <c r="H17" s="407" t="s">
        <v>43</v>
      </c>
      <c r="I17" s="408"/>
      <c r="J17" s="409"/>
      <c r="K17" s="81"/>
    </row>
    <row r="18" spans="1:11" ht="15" customHeight="1">
      <c r="A18" s="82"/>
      <c r="B18" s="88" t="s">
        <v>63</v>
      </c>
      <c r="C18" s="89" t="s">
        <v>64</v>
      </c>
      <c r="D18" s="89" t="s">
        <v>65</v>
      </c>
      <c r="E18" s="151" t="s">
        <v>66</v>
      </c>
      <c r="F18" s="90" t="s">
        <v>67</v>
      </c>
      <c r="G18" s="91" t="str" cm="1">
        <f t="array" ref="G18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18" s="410"/>
      <c r="I18" s="411"/>
      <c r="J18" s="412"/>
      <c r="K18" s="81"/>
    </row>
    <row r="19" spans="1:11" ht="15" customHeight="1">
      <c r="A19" s="2"/>
      <c r="B19" s="92"/>
      <c r="C19" s="93"/>
      <c r="D19" s="93"/>
      <c r="E19" s="148"/>
      <c r="F19" s="90"/>
      <c r="G19" s="91" t="str" cm="1">
        <f t="array" ref="G19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19" s="404"/>
      <c r="I19" s="405"/>
      <c r="J19" s="406"/>
      <c r="K19" s="81"/>
    </row>
    <row r="20" spans="1:11" ht="15" customHeight="1">
      <c r="A20" s="2"/>
      <c r="B20" s="92"/>
      <c r="C20" s="93"/>
      <c r="D20" s="93"/>
      <c r="E20" s="148"/>
      <c r="F20" s="90"/>
      <c r="G20" s="91" t="str" cm="1">
        <f t="array" ref="G20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20" s="404"/>
      <c r="I20" s="405"/>
      <c r="J20" s="406"/>
      <c r="K20" s="81"/>
    </row>
    <row r="21" spans="1:11" ht="15" customHeight="1">
      <c r="A21" s="2"/>
      <c r="B21" s="92"/>
      <c r="C21" s="93"/>
      <c r="D21" s="93"/>
      <c r="E21" s="148"/>
      <c r="F21" s="90"/>
      <c r="G21" s="91" t="str" cm="1">
        <f t="array" ref="G21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21" s="404"/>
      <c r="I21" s="405"/>
      <c r="J21" s="406"/>
      <c r="K21" s="81"/>
    </row>
    <row r="22" spans="1:11" ht="15" customHeight="1">
      <c r="A22" s="2"/>
      <c r="B22" s="92"/>
      <c r="C22" s="93"/>
      <c r="D22" s="93"/>
      <c r="E22" s="148"/>
      <c r="F22" s="90"/>
      <c r="G22" s="91" t="str" cm="1">
        <f t="array" ref="G22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22" s="404"/>
      <c r="I22" s="405"/>
      <c r="J22" s="406"/>
      <c r="K22" s="81"/>
    </row>
    <row r="23" spans="1:11" ht="15" customHeight="1">
      <c r="A23" s="2"/>
      <c r="B23" s="92"/>
      <c r="C23" s="93"/>
      <c r="D23" s="93"/>
      <c r="E23" s="148"/>
      <c r="F23" s="90"/>
      <c r="G23" s="91" t="str" cm="1">
        <f t="array" ref="G23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23" s="404"/>
      <c r="I23" s="405"/>
      <c r="J23" s="406"/>
      <c r="K23" s="81"/>
    </row>
    <row r="24" spans="1:11" ht="15" customHeight="1">
      <c r="A24" s="2"/>
      <c r="B24" s="92"/>
      <c r="C24" s="93"/>
      <c r="D24" s="93"/>
      <c r="E24" s="148"/>
      <c r="F24" s="90"/>
      <c r="G24" s="91" t="str" cm="1">
        <f t="array" ref="G24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24" s="404"/>
      <c r="I24" s="405"/>
      <c r="J24" s="406"/>
      <c r="K24" s="81"/>
    </row>
    <row r="25" spans="1:11" ht="15" customHeight="1">
      <c r="A25" s="2"/>
      <c r="B25" s="92"/>
      <c r="C25" s="93"/>
      <c r="D25" s="93"/>
      <c r="E25" s="148"/>
      <c r="F25" s="90"/>
      <c r="G25" s="91" t="str" cm="1">
        <f t="array" ref="G25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25" s="404"/>
      <c r="I25" s="405"/>
      <c r="J25" s="406"/>
      <c r="K25" s="81"/>
    </row>
    <row r="26" spans="1:11" ht="15" customHeight="1">
      <c r="A26" s="2"/>
      <c r="B26" s="92"/>
      <c r="C26" s="93"/>
      <c r="D26" s="93"/>
      <c r="E26" s="148"/>
      <c r="F26" s="90"/>
      <c r="G26" s="91" t="str" cm="1">
        <f t="array" ref="G26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26" s="404"/>
      <c r="I26" s="405"/>
      <c r="J26" s="406"/>
      <c r="K26" s="81"/>
    </row>
    <row r="27" spans="1:11" ht="15" customHeight="1">
      <c r="A27" s="2"/>
      <c r="B27" s="92"/>
      <c r="C27" s="93"/>
      <c r="D27" s="93"/>
      <c r="E27" s="148"/>
      <c r="F27" s="90"/>
      <c r="G27" s="148" t="str" cm="1">
        <f t="array" ref="G27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27" s="145"/>
      <c r="I27" s="146"/>
      <c r="J27" s="147"/>
      <c r="K27" s="81"/>
    </row>
    <row r="28" spans="1:11" ht="15" customHeight="1">
      <c r="A28" s="2"/>
      <c r="B28" s="92"/>
      <c r="C28" s="93"/>
      <c r="D28" s="93"/>
      <c r="E28" s="148"/>
      <c r="F28" s="90"/>
      <c r="G28" s="148" t="str" cm="1">
        <f t="array" ref="G28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28" s="145"/>
      <c r="I28" s="146"/>
      <c r="J28" s="147"/>
      <c r="K28" s="81"/>
    </row>
    <row r="29" spans="1:11" ht="15" customHeight="1">
      <c r="A29" s="2"/>
      <c r="B29" s="92"/>
      <c r="C29" s="93"/>
      <c r="D29" s="93"/>
      <c r="E29" s="148"/>
      <c r="F29" s="90"/>
      <c r="G29" s="91" t="str" cm="1">
        <f t="array" ref="G29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29" s="404"/>
      <c r="I29" s="405"/>
      <c r="J29" s="406"/>
      <c r="K29" s="81"/>
    </row>
    <row r="30" spans="1:11" ht="15" customHeight="1">
      <c r="A30" s="2"/>
      <c r="B30" s="92"/>
      <c r="C30" s="93"/>
      <c r="D30" s="93"/>
      <c r="E30" s="148"/>
      <c r="F30" s="90"/>
      <c r="G30" s="91" t="str" cm="1">
        <f t="array" ref="G30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30" s="404"/>
      <c r="I30" s="405"/>
      <c r="J30" s="406"/>
      <c r="K30" s="81"/>
    </row>
    <row r="31" spans="1:11" ht="15" customHeight="1">
      <c r="A31" s="2"/>
      <c r="B31" s="92"/>
      <c r="C31" s="93"/>
      <c r="D31" s="93"/>
      <c r="E31" s="148"/>
      <c r="F31" s="90"/>
      <c r="G31" s="91" t="str" cm="1">
        <f t="array" ref="G31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31" s="404"/>
      <c r="I31" s="405"/>
      <c r="J31" s="406"/>
      <c r="K31" s="81"/>
    </row>
    <row r="32" spans="1:11" ht="15" customHeight="1">
      <c r="A32" s="2"/>
      <c r="B32" s="92"/>
      <c r="C32" s="93"/>
      <c r="D32" s="93"/>
      <c r="E32" s="148"/>
      <c r="F32" s="90"/>
      <c r="G32" s="91" t="str" cm="1">
        <f t="array" ref="G32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32" s="404"/>
      <c r="I32" s="405"/>
      <c r="J32" s="406"/>
      <c r="K32" s="81"/>
    </row>
    <row r="33" spans="1:11" ht="15" customHeight="1">
      <c r="A33" s="2"/>
      <c r="B33" s="92"/>
      <c r="C33" s="93"/>
      <c r="D33" s="93"/>
      <c r="E33" s="148"/>
      <c r="F33" s="90"/>
      <c r="G33" s="91" t="str" cm="1">
        <f t="array" ref="G33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33" s="404"/>
      <c r="I33" s="405"/>
      <c r="J33" s="406"/>
      <c r="K33" s="81"/>
    </row>
    <row r="34" spans="1:11" ht="15" customHeight="1">
      <c r="A34" s="2"/>
      <c r="B34" s="92"/>
      <c r="C34" s="93"/>
      <c r="D34" s="93"/>
      <c r="E34" s="148"/>
      <c r="F34" s="90"/>
      <c r="G34" s="91" t="str" cm="1">
        <f t="array" ref="G34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34" s="404"/>
      <c r="I34" s="405"/>
      <c r="J34" s="406"/>
      <c r="K34" s="81"/>
    </row>
    <row r="35" spans="1:11" ht="15" customHeight="1">
      <c r="A35" s="2"/>
      <c r="B35" s="92"/>
      <c r="C35" s="93"/>
      <c r="D35" s="93"/>
      <c r="E35" s="148"/>
      <c r="F35" s="90"/>
      <c r="G35" s="91" t="str" cm="1">
        <f t="array" ref="G35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35" s="404"/>
      <c r="I35" s="405"/>
      <c r="J35" s="406"/>
      <c r="K35" s="81"/>
    </row>
    <row r="36" spans="1:11" ht="15" customHeight="1">
      <c r="A36" s="2"/>
      <c r="B36" s="92"/>
      <c r="C36" s="93"/>
      <c r="D36" s="93"/>
      <c r="E36" s="148"/>
      <c r="F36" s="90"/>
      <c r="G36" s="91" t="str" cm="1">
        <f t="array" ref="G36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36" s="404"/>
      <c r="I36" s="405"/>
      <c r="J36" s="406"/>
      <c r="K36" s="81"/>
    </row>
    <row r="37" spans="1:11" ht="15" customHeight="1">
      <c r="A37" s="2"/>
      <c r="B37" s="92"/>
      <c r="C37" s="93"/>
      <c r="D37" s="93"/>
      <c r="E37" s="148"/>
      <c r="F37" s="90"/>
      <c r="G37" s="91" t="str" cm="1">
        <f t="array" ref="G37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37" s="404"/>
      <c r="I37" s="405"/>
      <c r="J37" s="406"/>
      <c r="K37" s="81"/>
    </row>
    <row r="38" spans="1:11" ht="15" customHeight="1">
      <c r="A38" s="2"/>
      <c r="B38" s="92"/>
      <c r="C38" s="93"/>
      <c r="D38" s="93"/>
      <c r="E38" s="148"/>
      <c r="F38" s="90"/>
      <c r="G38" s="91" t="str" cm="1">
        <f t="array" ref="G38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38" s="404"/>
      <c r="I38" s="405"/>
      <c r="J38" s="406"/>
      <c r="K38" s="81"/>
    </row>
    <row r="39" spans="1:11" ht="15" customHeight="1">
      <c r="A39" s="2"/>
      <c r="B39" s="92"/>
      <c r="C39" s="93"/>
      <c r="D39" s="93"/>
      <c r="E39" s="148"/>
      <c r="F39" s="90"/>
      <c r="G39" s="91" t="str" cm="1">
        <f t="array" ref="G39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39" s="404"/>
      <c r="I39" s="405"/>
      <c r="J39" s="406"/>
      <c r="K39" s="81"/>
    </row>
    <row r="40" spans="1:11" ht="15" customHeight="1">
      <c r="A40" s="2"/>
      <c r="B40" s="92"/>
      <c r="C40" s="93"/>
      <c r="D40" s="93"/>
      <c r="E40" s="148"/>
      <c r="F40" s="90"/>
      <c r="G40" s="91" t="str" cm="1">
        <f t="array" ref="G40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40" s="404"/>
      <c r="I40" s="405"/>
      <c r="J40" s="406"/>
      <c r="K40" s="81"/>
    </row>
    <row r="41" spans="1:11" ht="15" customHeight="1">
      <c r="A41" s="2"/>
      <c r="B41" s="92"/>
      <c r="C41" s="93"/>
      <c r="D41" s="93"/>
      <c r="E41" s="148"/>
      <c r="F41" s="90"/>
      <c r="G41" s="91" t="str" cm="1">
        <f t="array" ref="G41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41" s="404"/>
      <c r="I41" s="405"/>
      <c r="J41" s="406"/>
      <c r="K41" s="81"/>
    </row>
    <row r="42" spans="1:11" ht="15" customHeight="1">
      <c r="A42" s="2"/>
      <c r="B42" s="92"/>
      <c r="C42" s="93"/>
      <c r="D42" s="93"/>
      <c r="E42" s="148"/>
      <c r="F42" s="90"/>
      <c r="G42" s="91" t="str" cm="1">
        <f t="array" ref="G42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42" s="404"/>
      <c r="I42" s="405"/>
      <c r="J42" s="406"/>
      <c r="K42" s="81"/>
    </row>
    <row r="43" spans="1:11" ht="15" customHeight="1">
      <c r="A43" s="2"/>
      <c r="B43" s="92"/>
      <c r="C43" s="93"/>
      <c r="D43" s="93"/>
      <c r="E43" s="148"/>
      <c r="F43" s="90"/>
      <c r="G43" s="91" t="str" cm="1">
        <f t="array" ref="G43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43" s="404"/>
      <c r="I43" s="405"/>
      <c r="J43" s="406"/>
      <c r="K43" s="81"/>
    </row>
    <row r="44" spans="1:11" ht="15" customHeight="1">
      <c r="A44" s="2"/>
      <c r="B44" s="92"/>
      <c r="C44" s="93"/>
      <c r="D44" s="93"/>
      <c r="E44" s="148"/>
      <c r="F44" s="90"/>
      <c r="G44" s="91" t="str" cm="1">
        <f t="array" ref="G44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44" s="404"/>
      <c r="I44" s="405"/>
      <c r="J44" s="406"/>
      <c r="K44" s="81"/>
    </row>
    <row r="45" spans="1:11" ht="15" customHeight="1">
      <c r="A45" s="2"/>
      <c r="B45" s="92"/>
      <c r="C45" s="93"/>
      <c r="D45" s="93"/>
      <c r="E45" s="148"/>
      <c r="F45" s="90"/>
      <c r="G45" s="91" t="str" cm="1">
        <f t="array" ref="G45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45" s="404"/>
      <c r="I45" s="405"/>
      <c r="J45" s="406"/>
      <c r="K45" s="81"/>
    </row>
    <row r="46" spans="1:11" ht="15" customHeight="1">
      <c r="A46" s="2"/>
      <c r="B46" s="92"/>
      <c r="C46" s="93"/>
      <c r="D46" s="93"/>
      <c r="E46" s="148"/>
      <c r="F46" s="90"/>
      <c r="G46" s="91" t="str" cm="1">
        <f t="array" ref="G46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46" s="404"/>
      <c r="I46" s="405"/>
      <c r="J46" s="406"/>
      <c r="K46" s="81"/>
    </row>
    <row r="47" spans="1:11" ht="15" customHeight="1">
      <c r="A47" s="2"/>
      <c r="B47" s="92"/>
      <c r="C47" s="93"/>
      <c r="D47" s="93"/>
      <c r="E47" s="148"/>
      <c r="F47" s="90"/>
      <c r="G47" s="91" t="str" cm="1">
        <f t="array" ref="G47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47" s="404"/>
      <c r="I47" s="405"/>
      <c r="J47" s="406"/>
      <c r="K47" s="81"/>
    </row>
    <row r="48" spans="1:11" ht="15" customHeight="1">
      <c r="A48" s="2"/>
      <c r="B48" s="95"/>
      <c r="C48" s="96"/>
      <c r="D48" s="96"/>
      <c r="E48" s="152"/>
      <c r="F48" s="98"/>
      <c r="G48" s="91" t="str" cm="1">
        <f t="array" ref="G48">IFERROR(IF(ArrayResult34[[#This Row],[ModuleRaw]]="","",IF(ArrayResult34[[#This Row],[ModuleRaw]]&gt;_xlfn.SINGLE(Unit_Modulus_Max),"&gt;"&amp;_xlfn.SINGLE(Unit_Modulus_Max),IF(ArrayResult34[[#This Row],[ModuleRaw]]&lt;_xlfn.SINGLE(Unit_Modulus_Min),"&lt;"&amp;Unit_Modulus_Min,ArrayResult34[[#This Row],[ModuleRaw]]))),"")</f>
        <v/>
      </c>
      <c r="H48" s="416"/>
      <c r="I48" s="417"/>
      <c r="J48" s="418"/>
      <c r="K48" s="81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81"/>
    </row>
    <row r="50" spans="1:11">
      <c r="A50" s="8" t="e">
        <f>CONCATENATE("PV n° ",Project_Project, " - Essais Dynaplaque")</f>
        <v>#NAME?</v>
      </c>
      <c r="B50" s="8"/>
      <c r="C50" s="8"/>
      <c r="D50" s="8"/>
      <c r="E50" s="8"/>
      <c r="F50" s="8"/>
      <c r="G50" s="8"/>
      <c r="H50" s="8"/>
      <c r="I50" s="8"/>
      <c r="J50" s="8"/>
      <c r="K50" s="9" t="s">
        <v>9</v>
      </c>
    </row>
  </sheetData>
  <mergeCells count="43">
    <mergeCell ref="D13:G13"/>
    <mergeCell ref="D2:J2"/>
    <mergeCell ref="D5:K5"/>
    <mergeCell ref="A6:C6"/>
    <mergeCell ref="D6:K6"/>
    <mergeCell ref="A7:C7"/>
    <mergeCell ref="D7:K7"/>
    <mergeCell ref="A8:C8"/>
    <mergeCell ref="A9:C9"/>
    <mergeCell ref="B10:J10"/>
    <mergeCell ref="D11:G11"/>
    <mergeCell ref="D12:G12"/>
    <mergeCell ref="H29:J29"/>
    <mergeCell ref="B15:J15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39:J3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46:J46"/>
    <mergeCell ref="H47:J47"/>
    <mergeCell ref="H48:J48"/>
    <mergeCell ref="H40:J40"/>
    <mergeCell ref="H41:J41"/>
    <mergeCell ref="H42:J42"/>
    <mergeCell ref="H43:J43"/>
    <mergeCell ref="H44:J44"/>
    <mergeCell ref="H45:J45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13"/>
  <dimension ref="A1:P51"/>
  <sheetViews>
    <sheetView showWhiteSpace="0" view="pageLayout" zoomScale="70" zoomScaleNormal="70" zoomScalePageLayoutView="70" workbookViewId="0">
      <selection activeCell="B5" sqref="B5"/>
    </sheetView>
  </sheetViews>
  <sheetFormatPr baseColWidth="10" defaultColWidth="11.453125" defaultRowHeight="14.5"/>
  <cols>
    <col min="1" max="1" width="3.90625" customWidth="1"/>
    <col min="2" max="2" width="7.26953125" customWidth="1"/>
    <col min="3" max="3" width="10" customWidth="1"/>
    <col min="4" max="8" width="11" customWidth="1"/>
    <col min="9" max="9" width="18.81640625" customWidth="1"/>
    <col min="10" max="10" width="3.90625" customWidth="1"/>
  </cols>
  <sheetData>
    <row r="1" spans="1:16" ht="8.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6" ht="19.75" customHeight="1">
      <c r="A2" s="2"/>
      <c r="B2" s="2"/>
      <c r="C2" s="2"/>
      <c r="D2" s="469" t="s">
        <v>18</v>
      </c>
      <c r="E2" s="469"/>
      <c r="F2" s="469"/>
      <c r="G2" s="469"/>
      <c r="H2" s="469"/>
      <c r="I2" s="469"/>
      <c r="J2" s="13"/>
    </row>
    <row r="3" spans="1:16" ht="14.15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6" ht="14.15" customHeight="1">
      <c r="A4" s="2"/>
      <c r="B4" s="2"/>
      <c r="C4" s="2"/>
      <c r="D4" s="2"/>
      <c r="E4" s="2"/>
      <c r="F4" s="2"/>
      <c r="G4" s="2"/>
      <c r="H4" s="2"/>
      <c r="I4" s="2"/>
      <c r="J4" s="2"/>
    </row>
    <row r="5" spans="1:16" ht="25.5" customHeight="1">
      <c r="A5" s="2"/>
      <c r="B5" s="2"/>
      <c r="C5" s="2"/>
      <c r="D5" s="281" t="s">
        <v>10</v>
      </c>
      <c r="E5" s="281"/>
      <c r="F5" s="281"/>
      <c r="G5" s="281"/>
      <c r="H5" s="281"/>
      <c r="I5" s="281"/>
      <c r="J5" s="281"/>
    </row>
    <row r="6" spans="1:16" ht="15" customHeight="1">
      <c r="A6" s="403"/>
      <c r="B6" s="403"/>
      <c r="C6" s="403"/>
      <c r="D6" s="245" t="s">
        <v>17</v>
      </c>
      <c r="E6" s="245"/>
      <c r="F6" s="245"/>
      <c r="G6" s="245"/>
      <c r="H6" s="245"/>
      <c r="I6" s="245"/>
      <c r="J6" s="245"/>
    </row>
    <row r="7" spans="1:16" ht="13.5" customHeight="1">
      <c r="A7" s="403"/>
      <c r="B7" s="403"/>
      <c r="C7" s="403"/>
      <c r="D7" s="245" t="s">
        <v>11</v>
      </c>
      <c r="E7" s="245"/>
      <c r="F7" s="245"/>
      <c r="G7" s="245"/>
      <c r="H7" s="245"/>
      <c r="I7" s="245"/>
      <c r="J7" s="245"/>
    </row>
    <row r="8" spans="1:16" ht="13.5" customHeight="1">
      <c r="A8" s="403"/>
      <c r="B8" s="403"/>
      <c r="C8" s="403"/>
      <c r="D8" s="2"/>
      <c r="E8" s="2"/>
      <c r="F8" s="2"/>
      <c r="G8" s="2"/>
      <c r="H8" s="2"/>
      <c r="I8" s="2"/>
      <c r="J8" s="2"/>
    </row>
    <row r="9" spans="1:16" ht="13.5" customHeight="1">
      <c r="A9" s="403"/>
      <c r="B9" s="403"/>
      <c r="C9" s="403"/>
      <c r="D9" s="2"/>
      <c r="E9" s="2"/>
      <c r="F9" s="3"/>
      <c r="G9" s="4"/>
      <c r="H9" s="5"/>
      <c r="I9" s="2"/>
      <c r="J9" s="2"/>
    </row>
    <row r="10" spans="1:16" ht="13.5" customHeight="1">
      <c r="A10" s="17"/>
      <c r="B10" s="413" t="s">
        <v>27</v>
      </c>
      <c r="C10" s="414"/>
      <c r="D10" s="414"/>
      <c r="E10" s="414"/>
      <c r="F10" s="414"/>
      <c r="G10" s="414"/>
      <c r="H10" s="414"/>
      <c r="I10" s="415"/>
      <c r="J10" s="2"/>
    </row>
    <row r="11" spans="1:16" ht="13.5" customHeight="1">
      <c r="A11" s="14"/>
      <c r="B11" s="128"/>
      <c r="C11" s="21" t="s">
        <v>28</v>
      </c>
      <c r="D11" s="129" t="e">
        <f>IF(Project_Name="","",Project_Name)</f>
        <v>#NAME?</v>
      </c>
      <c r="E11" s="33"/>
      <c r="F11" s="33"/>
      <c r="G11" s="33"/>
      <c r="H11" s="21" t="s">
        <v>29</v>
      </c>
      <c r="I11" s="22">
        <f ca="1">TODAY()</f>
        <v>44938</v>
      </c>
      <c r="J11" s="19"/>
    </row>
    <row r="12" spans="1:16" ht="13.5" customHeight="1">
      <c r="A12" s="14"/>
      <c r="B12" s="130"/>
      <c r="C12" s="6" t="s">
        <v>30</v>
      </c>
      <c r="D12" s="131" t="e">
        <f>IF(Project_Town="","",Project_Town)</f>
        <v>#NAME?</v>
      </c>
      <c r="E12" s="34"/>
      <c r="F12" s="34"/>
      <c r="G12" s="34"/>
      <c r="H12" s="132" t="s">
        <v>1</v>
      </c>
      <c r="I12" s="133" t="e">
        <f>IF(Report_Date="","",Report_Date)</f>
        <v>#NAME?</v>
      </c>
      <c r="J12" s="20"/>
    </row>
    <row r="13" spans="1:16" ht="13.5" customHeight="1">
      <c r="A13" s="14"/>
      <c r="B13" s="134"/>
      <c r="C13" s="7" t="s">
        <v>0</v>
      </c>
      <c r="D13" s="135" t="e">
        <f>IF(Project_Customer="","",Project_Customer)</f>
        <v>#NAME?</v>
      </c>
      <c r="E13" s="136"/>
      <c r="F13" s="136"/>
      <c r="G13" s="136"/>
      <c r="H13" s="7" t="s">
        <v>31</v>
      </c>
      <c r="I13" s="137" t="e">
        <f>IF(Project_Project="","", Project_Project)</f>
        <v>#NAME?</v>
      </c>
      <c r="J13" s="20"/>
    </row>
    <row r="14" spans="1:16" ht="23.5" customHeight="1">
      <c r="A14" s="2"/>
      <c r="B14" s="2"/>
      <c r="C14" s="2"/>
      <c r="D14" s="2"/>
      <c r="E14" s="2"/>
      <c r="F14" s="2"/>
      <c r="G14" s="2"/>
      <c r="H14" s="3"/>
      <c r="I14" s="12"/>
      <c r="J14" s="2"/>
    </row>
    <row r="15" spans="1:16" ht="15.5">
      <c r="A15" s="16"/>
      <c r="B15" s="413" t="s">
        <v>44</v>
      </c>
      <c r="C15" s="414"/>
      <c r="D15" s="414"/>
      <c r="E15" s="414"/>
      <c r="F15" s="414"/>
      <c r="G15" s="414"/>
      <c r="H15" s="414"/>
      <c r="I15" s="415"/>
      <c r="J15" s="15"/>
      <c r="M15" s="23"/>
      <c r="N15" s="23"/>
      <c r="O15" s="23"/>
      <c r="P15" s="23"/>
    </row>
    <row r="16" spans="1:16" ht="26.25" customHeight="1">
      <c r="A16" s="1"/>
      <c r="B16" s="1"/>
      <c r="C16" s="1"/>
      <c r="D16" s="1"/>
      <c r="E16" s="1"/>
      <c r="F16" s="1"/>
      <c r="G16" s="1"/>
      <c r="H16" s="1"/>
      <c r="I16" s="1"/>
      <c r="J16" s="11"/>
    </row>
    <row r="17" spans="1:10" ht="15" customHeight="1">
      <c r="A17" s="1"/>
      <c r="B17" s="153"/>
      <c r="C17" s="154"/>
      <c r="D17" s="153"/>
      <c r="E17" s="153"/>
      <c r="F17" s="153"/>
      <c r="G17" s="153"/>
      <c r="H17" s="155"/>
      <c r="I17" s="155"/>
      <c r="J17" s="11"/>
    </row>
    <row r="18" spans="1:10" ht="15" customHeight="1">
      <c r="A18" s="10"/>
      <c r="B18" s="156"/>
      <c r="C18" s="157"/>
      <c r="D18" s="156"/>
      <c r="E18" s="156"/>
      <c r="F18" s="158"/>
      <c r="G18" s="158"/>
      <c r="H18" s="1"/>
      <c r="I18" s="1"/>
      <c r="J18" s="11"/>
    </row>
    <row r="19" spans="1:10" ht="15" customHeight="1">
      <c r="A19" s="1"/>
      <c r="B19" s="156"/>
      <c r="C19" s="157"/>
      <c r="D19" s="156"/>
      <c r="E19" s="156"/>
      <c r="F19" s="158"/>
      <c r="G19" s="158"/>
      <c r="H19" s="1"/>
      <c r="I19" s="1"/>
      <c r="J19" s="11"/>
    </row>
    <row r="20" spans="1:10" ht="15" customHeight="1">
      <c r="A20" s="1"/>
      <c r="B20" s="156"/>
      <c r="C20" s="157"/>
      <c r="D20" s="156"/>
      <c r="E20" s="156"/>
      <c r="F20" s="158"/>
      <c r="G20" s="158"/>
      <c r="H20" s="1"/>
      <c r="I20" s="1"/>
      <c r="J20" s="11"/>
    </row>
    <row r="21" spans="1:10" ht="15" customHeight="1">
      <c r="A21" s="1"/>
      <c r="B21" s="156"/>
      <c r="C21" s="157"/>
      <c r="D21" s="156"/>
      <c r="E21" s="156"/>
      <c r="F21" s="158"/>
      <c r="G21" s="158"/>
      <c r="H21" s="1"/>
      <c r="I21" s="1"/>
      <c r="J21" s="11"/>
    </row>
    <row r="22" spans="1:10" ht="15" customHeight="1">
      <c r="A22" s="1"/>
      <c r="B22" s="156"/>
      <c r="C22" s="157"/>
      <c r="D22" s="156"/>
      <c r="E22" s="156"/>
      <c r="F22" s="158"/>
      <c r="G22" s="158"/>
      <c r="H22" s="1"/>
      <c r="I22" s="1"/>
      <c r="J22" s="11"/>
    </row>
    <row r="23" spans="1:10" ht="15" customHeight="1">
      <c r="A23" s="1"/>
      <c r="B23" s="156"/>
      <c r="C23" s="157"/>
      <c r="D23" s="156"/>
      <c r="E23" s="156"/>
      <c r="F23" s="158"/>
      <c r="G23" s="158"/>
      <c r="H23" s="1"/>
      <c r="I23" s="1"/>
      <c r="J23" s="11"/>
    </row>
    <row r="24" spans="1:10" ht="15" customHeight="1">
      <c r="A24" s="1"/>
      <c r="B24" s="156"/>
      <c r="C24" s="157"/>
      <c r="D24" s="156"/>
      <c r="E24" s="156"/>
      <c r="F24" s="158"/>
      <c r="G24" s="158"/>
      <c r="H24" s="1"/>
      <c r="I24" s="1"/>
      <c r="J24" s="11"/>
    </row>
    <row r="25" spans="1:10" ht="15" customHeight="1">
      <c r="A25" s="1"/>
      <c r="B25" s="156"/>
      <c r="C25" s="157"/>
      <c r="D25" s="156"/>
      <c r="E25" s="156"/>
      <c r="F25" s="158"/>
      <c r="G25" s="158"/>
      <c r="H25" s="1"/>
      <c r="I25" s="1"/>
      <c r="J25" s="11"/>
    </row>
    <row r="26" spans="1:10" ht="15" customHeight="1">
      <c r="A26" s="1"/>
      <c r="B26" s="156"/>
      <c r="C26" s="157"/>
      <c r="D26" s="156"/>
      <c r="E26" s="156"/>
      <c r="F26" s="158"/>
      <c r="G26" s="158"/>
      <c r="H26" s="1"/>
      <c r="I26" s="1"/>
      <c r="J26" s="11"/>
    </row>
    <row r="27" spans="1:10" ht="15" customHeight="1">
      <c r="A27" s="1"/>
      <c r="B27" s="156"/>
      <c r="C27" s="157"/>
      <c r="D27" s="156"/>
      <c r="E27" s="156"/>
      <c r="F27" s="158"/>
      <c r="G27" s="158"/>
      <c r="H27" s="1"/>
      <c r="I27" s="1"/>
      <c r="J27" s="11"/>
    </row>
    <row r="28" spans="1:10" ht="15" customHeight="1">
      <c r="A28" s="1"/>
      <c r="B28" s="156"/>
      <c r="C28" s="157"/>
      <c r="D28" s="156"/>
      <c r="E28" s="156"/>
      <c r="F28" s="158"/>
      <c r="G28" s="158"/>
      <c r="H28" s="1"/>
      <c r="I28" s="1"/>
      <c r="J28" s="11"/>
    </row>
    <row r="29" spans="1:10" ht="15" customHeight="1">
      <c r="A29" s="1"/>
      <c r="B29" s="156"/>
      <c r="C29" s="157"/>
      <c r="D29" s="156"/>
      <c r="E29" s="156"/>
      <c r="F29" s="158"/>
      <c r="G29" s="158"/>
      <c r="H29" s="1"/>
      <c r="I29" s="1"/>
      <c r="J29" s="11"/>
    </row>
    <row r="30" spans="1:10" ht="15" customHeight="1">
      <c r="A30" s="1"/>
      <c r="B30" s="156"/>
      <c r="C30" s="157"/>
      <c r="D30" s="156"/>
      <c r="E30" s="156"/>
      <c r="F30" s="158"/>
      <c r="G30" s="158"/>
      <c r="H30" s="1"/>
      <c r="I30" s="1"/>
      <c r="J30" s="11"/>
    </row>
    <row r="31" spans="1:10" ht="15" customHeight="1">
      <c r="A31" s="1"/>
      <c r="B31" s="156"/>
      <c r="C31" s="157"/>
      <c r="D31" s="156"/>
      <c r="E31" s="156"/>
      <c r="F31" s="158"/>
      <c r="G31" s="158"/>
      <c r="H31" s="1"/>
      <c r="I31" s="1"/>
      <c r="J31" s="11"/>
    </row>
    <row r="32" spans="1:10" ht="15" customHeight="1">
      <c r="A32" s="1"/>
      <c r="B32" s="156"/>
      <c r="C32" s="157"/>
      <c r="D32" s="156"/>
      <c r="E32" s="156"/>
      <c r="F32" s="158"/>
      <c r="G32" s="158"/>
      <c r="H32" s="1"/>
      <c r="I32" s="1"/>
      <c r="J32" s="11"/>
    </row>
    <row r="33" spans="1:10" ht="15" customHeight="1">
      <c r="A33" s="1"/>
      <c r="B33" s="156"/>
      <c r="C33" s="157"/>
      <c r="D33" s="156"/>
      <c r="E33" s="156"/>
      <c r="F33" s="158"/>
      <c r="G33" s="158"/>
      <c r="H33" s="1"/>
      <c r="I33" s="1"/>
      <c r="J33" s="11"/>
    </row>
    <row r="34" spans="1:10" ht="15" customHeight="1">
      <c r="A34" s="1"/>
      <c r="B34" s="156"/>
      <c r="C34" s="157"/>
      <c r="D34" s="156"/>
      <c r="E34" s="156"/>
      <c r="F34" s="158"/>
      <c r="G34" s="158"/>
      <c r="H34" s="1"/>
      <c r="I34" s="1"/>
      <c r="J34" s="11"/>
    </row>
    <row r="35" spans="1:10" ht="15" customHeight="1">
      <c r="A35" s="1"/>
      <c r="B35" s="156"/>
      <c r="C35" s="157"/>
      <c r="D35" s="156"/>
      <c r="E35" s="156"/>
      <c r="F35" s="158"/>
      <c r="G35" s="158"/>
      <c r="H35" s="1"/>
      <c r="I35" s="1"/>
      <c r="J35" s="11"/>
    </row>
    <row r="36" spans="1:10" ht="15" customHeight="1">
      <c r="A36" s="1"/>
      <c r="B36" s="156"/>
      <c r="C36" s="157"/>
      <c r="D36" s="156"/>
      <c r="E36" s="156"/>
      <c r="F36" s="158"/>
      <c r="G36" s="158"/>
      <c r="H36" s="1"/>
      <c r="I36" s="1"/>
      <c r="J36" s="11"/>
    </row>
    <row r="37" spans="1:10" ht="15" customHeight="1">
      <c r="A37" s="1"/>
      <c r="B37" s="156"/>
      <c r="C37" s="157"/>
      <c r="D37" s="156"/>
      <c r="E37" s="156"/>
      <c r="F37" s="158"/>
      <c r="G37" s="158"/>
      <c r="H37" s="1"/>
      <c r="I37" s="1"/>
      <c r="J37" s="11"/>
    </row>
    <row r="38" spans="1:10" ht="15" customHeight="1">
      <c r="A38" s="1"/>
      <c r="B38" s="156"/>
      <c r="C38" s="157"/>
      <c r="D38" s="156"/>
      <c r="E38" s="156"/>
      <c r="F38" s="158"/>
      <c r="G38" s="158"/>
      <c r="H38" s="1"/>
      <c r="I38" s="1"/>
      <c r="J38" s="11"/>
    </row>
    <row r="39" spans="1:10" ht="15" customHeight="1">
      <c r="A39" s="1"/>
      <c r="B39" s="156"/>
      <c r="C39" s="157"/>
      <c r="D39" s="156"/>
      <c r="E39" s="156"/>
      <c r="F39" s="158"/>
      <c r="G39" s="158"/>
      <c r="H39" s="1"/>
      <c r="I39" s="1"/>
      <c r="J39" s="11"/>
    </row>
    <row r="40" spans="1:10" ht="15" customHeight="1">
      <c r="A40" s="1"/>
      <c r="B40" s="156"/>
      <c r="C40" s="157"/>
      <c r="D40" s="156"/>
      <c r="E40" s="156"/>
      <c r="F40" s="158"/>
      <c r="G40" s="158"/>
      <c r="H40" s="1"/>
      <c r="I40" s="1"/>
      <c r="J40" s="11"/>
    </row>
    <row r="41" spans="1:10" ht="15" customHeight="1">
      <c r="A41" s="1"/>
      <c r="B41" s="156"/>
      <c r="C41" s="157"/>
      <c r="D41" s="156"/>
      <c r="E41" s="156"/>
      <c r="F41" s="158"/>
      <c r="G41" s="158"/>
      <c r="H41" s="1"/>
      <c r="I41" s="1"/>
      <c r="J41" s="11"/>
    </row>
    <row r="42" spans="1:10" ht="15" customHeight="1">
      <c r="A42" s="1"/>
      <c r="B42" s="156"/>
      <c r="C42" s="157"/>
      <c r="D42" s="156"/>
      <c r="E42" s="156"/>
      <c r="F42" s="158"/>
      <c r="G42" s="158"/>
      <c r="H42" s="1"/>
      <c r="I42" s="1"/>
      <c r="J42" s="11"/>
    </row>
    <row r="43" spans="1:10" ht="15" customHeight="1">
      <c r="A43" s="1"/>
      <c r="B43" s="156"/>
      <c r="C43" s="157"/>
      <c r="D43" s="156"/>
      <c r="E43" s="156"/>
      <c r="F43" s="158"/>
      <c r="G43" s="158"/>
      <c r="H43" s="1"/>
      <c r="I43" s="1"/>
      <c r="J43" s="11"/>
    </row>
    <row r="44" spans="1:10" ht="15" customHeight="1">
      <c r="A44" s="1"/>
      <c r="B44" s="156"/>
      <c r="C44" s="157"/>
      <c r="D44" s="156"/>
      <c r="E44" s="156"/>
      <c r="F44" s="158"/>
      <c r="G44" s="158"/>
      <c r="H44" s="1"/>
      <c r="I44" s="1"/>
      <c r="J44" s="11"/>
    </row>
    <row r="45" spans="1:10" ht="15" customHeight="1">
      <c r="A45" s="1"/>
      <c r="B45" s="156"/>
      <c r="C45" s="157"/>
      <c r="D45" s="156"/>
      <c r="E45" s="156"/>
      <c r="F45" s="158"/>
      <c r="G45" s="158"/>
      <c r="H45" s="1"/>
      <c r="I45" s="1"/>
      <c r="J45" s="11"/>
    </row>
    <row r="46" spans="1:10" ht="15" customHeight="1">
      <c r="A46" s="1"/>
      <c r="B46" s="156"/>
      <c r="C46" s="157"/>
      <c r="D46" s="156"/>
      <c r="E46" s="156"/>
      <c r="F46" s="158"/>
      <c r="G46" s="158"/>
      <c r="H46" s="1"/>
      <c r="I46" s="1"/>
      <c r="J46" s="11"/>
    </row>
    <row r="47" spans="1:10" ht="15" customHeight="1">
      <c r="A47" s="1"/>
      <c r="B47" s="1"/>
      <c r="C47" s="1"/>
      <c r="D47" s="1"/>
      <c r="E47" s="1"/>
      <c r="F47" s="1"/>
      <c r="G47" s="1"/>
      <c r="H47" s="1"/>
      <c r="I47" s="1"/>
      <c r="J47" s="11"/>
    </row>
    <row r="48" spans="1:10" ht="15" customHeight="1">
      <c r="A48" s="1"/>
      <c r="B48" s="1"/>
      <c r="C48" s="1"/>
      <c r="D48" s="1"/>
      <c r="E48" s="1"/>
      <c r="F48" s="1"/>
      <c r="G48" s="1"/>
      <c r="H48" s="1"/>
      <c r="I48" s="1"/>
      <c r="J48" s="11"/>
    </row>
    <row r="49" spans="1:10" ht="15" customHeight="1">
      <c r="A49" s="1"/>
      <c r="B49" s="156"/>
      <c r="C49" s="156"/>
      <c r="D49" s="156"/>
      <c r="E49" s="156"/>
      <c r="F49" s="156"/>
      <c r="G49" s="156"/>
      <c r="H49" s="159"/>
      <c r="I49" s="1"/>
      <c r="J49" s="11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1"/>
    </row>
    <row r="51" spans="1:10">
      <c r="A51" s="8" t="e">
        <f>CONCATENATE("PV n° ",Project_Project, " - Essais Dynaplaque")</f>
        <v>#NAME?</v>
      </c>
      <c r="B51" s="8"/>
      <c r="C51" s="8"/>
      <c r="D51" s="8"/>
      <c r="E51" s="8"/>
      <c r="F51" s="8"/>
      <c r="G51" s="8"/>
      <c r="H51" s="8"/>
      <c r="I51" s="8"/>
      <c r="J51" s="9" t="s">
        <v>9</v>
      </c>
    </row>
  </sheetData>
  <mergeCells count="10">
    <mergeCell ref="B15:I15"/>
    <mergeCell ref="A8:C8"/>
    <mergeCell ref="A9:C9"/>
    <mergeCell ref="B10:I10"/>
    <mergeCell ref="D2:I2"/>
    <mergeCell ref="D5:J5"/>
    <mergeCell ref="A6:C6"/>
    <mergeCell ref="D6:J6"/>
    <mergeCell ref="A7:C7"/>
    <mergeCell ref="D7:J7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19</vt:i4>
      </vt:variant>
    </vt:vector>
  </HeadingPairs>
  <TitlesOfParts>
    <vt:vector size="30" baseType="lpstr">
      <vt:lpstr>RawData</vt:lpstr>
      <vt:lpstr>PageGardeAModel</vt:lpstr>
      <vt:lpstr>PageGardeBModel</vt:lpstr>
      <vt:lpstr>PageGardeCModel</vt:lpstr>
      <vt:lpstr>PageGardeEModel</vt:lpstr>
      <vt:lpstr>ResultatAModel</vt:lpstr>
      <vt:lpstr>ResultatBModel</vt:lpstr>
      <vt:lpstr>ResultatCModel</vt:lpstr>
      <vt:lpstr>ResultatDModel</vt:lpstr>
      <vt:lpstr>Zi_ResultModel</vt:lpstr>
      <vt:lpstr>ImplantationModel</vt:lpstr>
      <vt:lpstr>ImplantationModel!MapsImage</vt:lpstr>
      <vt:lpstr>ImplantationModel!Page</vt:lpstr>
      <vt:lpstr>PageGardeAModel!Page</vt:lpstr>
      <vt:lpstr>PageGardeBModel!Page</vt:lpstr>
      <vt:lpstr>PageGardeCModel!Page</vt:lpstr>
      <vt:lpstr>ResultatAModel!Page</vt:lpstr>
      <vt:lpstr>ResultatBModel!Page</vt:lpstr>
      <vt:lpstr>ResultatCModel!Page</vt:lpstr>
      <vt:lpstr>ResultatDModel!Page</vt:lpstr>
      <vt:lpstr>Zi_ResultModel!Page</vt:lpstr>
      <vt:lpstr>ImplantationModel!Zone_d_impression</vt:lpstr>
      <vt:lpstr>PageGardeAModel!Zone_d_impression</vt:lpstr>
      <vt:lpstr>PageGardeBModel!Zone_d_impression</vt:lpstr>
      <vt:lpstr>PageGardeEModel!Zone_d_impression</vt:lpstr>
      <vt:lpstr>ResultatAModel!Zone_d_impression</vt:lpstr>
      <vt:lpstr>ResultatBModel!Zone_d_impression</vt:lpstr>
      <vt:lpstr>ResultatCModel!Zone_d_impression</vt:lpstr>
      <vt:lpstr>ResultatDModel!Zone_d_impression</vt:lpstr>
      <vt:lpstr>Zi_ResultModel!Zone_d_impression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spellevrault</dc:creator>
  <cp:lastModifiedBy>seb p</cp:lastModifiedBy>
  <cp:lastPrinted>2017-12-21T14:36:59Z</cp:lastPrinted>
  <dcterms:created xsi:type="dcterms:W3CDTF">2017-12-19T15:28:27Z</dcterms:created>
  <dcterms:modified xsi:type="dcterms:W3CDTF">2023-01-12T17:07:34Z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MiseAJourCodeVBA_1" visible="true" label="MiseAJourCodeVBA" imageMso="TrustCenter" onAction="MiseAJourCodeVBA"/>
      </mso:documentControls>
    </mso:qat>
  </mso:ribbon>
</mso:customUI>
</file>