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27" documentId="13_ncr:1_{5D00C26B-E522-4EB0-A350-5B36171516CF}" xr6:coauthVersionLast="47" xr6:coauthVersionMax="47" xr10:uidLastSave="{6B7666A1-6FEF-4F09-AF97-C4769BC8B406}"/>
  <bookViews>
    <workbookView xWindow="3990" yWindow="890" windowWidth="26320" windowHeight="19760" firstSheet="1" activeTab="1" xr2:uid="{00000000-000D-0000-FFFF-FFFF00000000}"/>
  </bookViews>
  <sheets>
    <sheet name="RawData" sheetId="1" state="hidden" r:id="rId1"/>
    <sheet name="PageGardeModel" sheetId="17" r:id="rId2"/>
    <sheet name="ResultatModel" sheetId="20" r:id="rId3"/>
    <sheet name="ImplantationModel" sheetId="15" r:id="rId4"/>
  </sheets>
  <definedNames>
    <definedName name="MapsImage" localSheetId="3">ImplantationModel!$B$17:$I$49</definedName>
    <definedName name="Page" localSheetId="3">ImplantationModel!$J$51</definedName>
    <definedName name="Page" localSheetId="1">PageGardeModel!$O$49</definedName>
    <definedName name="Page" localSheetId="2">ResultatModel!$K$51</definedName>
    <definedName name="_xlnm.Print_Area" localSheetId="3">ImplantationModel!$A$1:$J$51</definedName>
    <definedName name="_xlnm.Print_Area" localSheetId="1">PageGardeModel!$A$1:$Q$50</definedName>
    <definedName name="_xlnm.Print_Area" localSheetId="2">ResultatModel!$A$1:$K$51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5" l="1"/>
  <c r="M20" i="17" a="1"/>
  <c r="M20" i="17" s="1"/>
  <c r="A51" i="20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E29" i="17"/>
  <c r="M26" i="17"/>
  <c r="M25" i="17"/>
  <c r="M24" i="17"/>
  <c r="E26" i="17"/>
  <c r="E25" i="17"/>
  <c r="E24" i="17"/>
  <c r="G45" i="17"/>
  <c r="B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<sst xmlns="http://schemas.openxmlformats.org/spreadsheetml/2006/main" count="80" uniqueCount="59">
  <si>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</si>
  <si>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</si>
  <si>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</si>
  <si>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</si>
  <si>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</si>
  <si>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</si>
  <si>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</si>
  <si>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</si>
  <si>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</si>
  <si>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</si>
  <si>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NF P 94-117-2</t>
  </si>
  <si>
    <t>Etat du support :</t>
  </si>
  <si>
    <t>Commentaires :</t>
  </si>
  <si>
    <t>Responsable des essais :</t>
  </si>
  <si>
    <t>Validation :</t>
  </si>
  <si>
    <t>Module Edyn 2 (MPa)</t>
  </si>
  <si>
    <t>Module sous chargement dynamique (Dynaplaque 2)</t>
  </si>
  <si>
    <t>Réseau de Laboratoires d'Essais et d'Analyses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</si>
  <si>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</si>
  <si>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</si>
  <si>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</si>
  <si>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</si>
  <si>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</si>
  <si>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</si>
  <si>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</si>
  <si>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</si>
  <si>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</si>
  <si>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</si>
  <si>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</si>
  <si>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</si>
  <si>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</si>
  <si>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</si>
  <si>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</si>
  <si>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</si>
  <si>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</si>
  <si>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</si>
  <si>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</si>
  <si>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</si>
  <si>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</si>
  <si>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</si>
  <si>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</si>
  <si>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</si>
  <si>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</si>
  <si>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</si>
  <si>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</si>
  <si>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</si>
  <si>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</si>
  <si>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</si>
  <si>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</si>
  <si>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</si>
  <si>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</si>
  <si>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</si>
  <si>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</si>
  <si>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</si>
  <si>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</si>
  <si>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</si>
  <si>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</si>
  <si>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</si>
  <si>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Module à la plaque dynamique légère (Minidyn)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</si>
</sst>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3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8" xfId="0" applyFill="1" applyBorder="1"/>
    <xf numFmtId="0" fontId="10" fillId="2" borderId="8" xfId="0" applyFont="1" applyFill="1" applyBorder="1" applyAlignment="1">
      <alignment vertical="top"/>
    </xf>
    <xf numFmtId="0" fontId="4" fillId="2" borderId="17" xfId="0" applyFont="1" applyFill="1" applyBorder="1" applyAlignment="1">
      <alignment horizontal="right"/>
    </xf>
    <xf numFmtId="14" fontId="4" fillId="2" borderId="17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7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7" xfId="0" applyFont="1" applyFill="1" applyBorder="1"/>
    <xf numFmtId="14" fontId="4" fillId="2" borderId="17" xfId="0" applyNumberFormat="1" applyFont="1" applyFill="1" applyBorder="1" applyAlignment="1">
      <alignment vertical="top"/>
    </xf>
    <xf numFmtId="14" fontId="4" fillId="2" borderId="17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165" fontId="14" fillId="2" borderId="17" xfId="0" applyNumberFormat="1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1" xfId="0" applyNumberFormat="1" applyFont="1" applyFill="1" applyBorder="1" applyAlignment="1">
      <alignment horizontal="left" vertical="center"/>
    </xf>
    <xf numFmtId="0" fontId="25" fillId="2" borderId="16" xfId="0" applyFont="1" applyFill="1" applyBorder="1"/>
    <xf numFmtId="0" fontId="25" fillId="2" borderId="17" xfId="0" applyFont="1" applyFill="1" applyBorder="1"/>
    <xf numFmtId="0" fontId="25" fillId="2" borderId="1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8" xfId="0" applyFont="1" applyFill="1" applyBorder="1"/>
    <xf numFmtId="0" fontId="14" fillId="2" borderId="8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23" xfId="0" applyNumberFormat="1" applyFont="1" applyFill="1" applyBorder="1" applyAlignment="1">
      <alignment horizontal="center"/>
    </xf>
    <xf numFmtId="0" fontId="23" fillId="2" borderId="16" xfId="0" applyFont="1" applyFill="1" applyBorder="1"/>
    <xf numFmtId="0" fontId="23" fillId="2" borderId="17" xfId="0" applyFont="1" applyFill="1" applyBorder="1"/>
    <xf numFmtId="14" fontId="6" fillId="2" borderId="17" xfId="0" applyNumberFormat="1" applyFont="1" applyFill="1" applyBorder="1"/>
    <xf numFmtId="0" fontId="23" fillId="2" borderId="8" xfId="0" applyFont="1" applyFill="1" applyBorder="1"/>
    <xf numFmtId="0" fontId="23" fillId="2" borderId="0" xfId="0" applyFont="1" applyFill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0" xfId="0" applyFont="1" applyFill="1"/>
    <xf numFmtId="0" fontId="23" fillId="2" borderId="10" xfId="0" applyFont="1" applyFill="1" applyBorder="1"/>
    <xf numFmtId="0" fontId="23" fillId="2" borderId="11" xfId="0" applyFont="1" applyFill="1" applyBorder="1"/>
    <xf numFmtId="14" fontId="6" fillId="2" borderId="11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7" xfId="0" applyNumberFormat="1" applyFont="1" applyFill="1" applyBorder="1" applyAlignment="1">
      <alignment horizontal="left"/>
    </xf>
    <xf numFmtId="165" fontId="6" fillId="2" borderId="17" xfId="0" applyNumberFormat="1" applyFont="1" applyFill="1" applyBorder="1"/>
    <xf numFmtId="165" fontId="6" fillId="2" borderId="18" xfId="0" applyNumberFormat="1" applyFont="1" applyFill="1" applyBorder="1"/>
    <xf numFmtId="0" fontId="6" fillId="2" borderId="8" xfId="0" applyFont="1" applyFill="1" applyBorder="1"/>
    <xf numFmtId="0" fontId="23" fillId="2" borderId="0" xfId="0" applyFont="1" applyFill="1" applyAlignment="1">
      <alignment wrapText="1"/>
    </xf>
    <xf numFmtId="165" fontId="6" fillId="2" borderId="9" xfId="0" applyNumberFormat="1" applyFont="1" applyFill="1" applyBorder="1"/>
    <xf numFmtId="1" fontId="6" fillId="2" borderId="0" xfId="0" applyNumberFormat="1" applyFont="1" applyFill="1"/>
    <xf numFmtId="0" fontId="23" fillId="2" borderId="11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9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27" fillId="2" borderId="16" xfId="0" applyFont="1" applyFill="1" applyBorder="1"/>
    <xf numFmtId="0" fontId="27" fillId="2" borderId="8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0" xfId="0" applyFont="1" applyFill="1" applyBorder="1"/>
    <xf numFmtId="0" fontId="5" fillId="2" borderId="16" xfId="0" applyFont="1" applyFill="1" applyBorder="1"/>
    <xf numFmtId="0" fontId="4" fillId="2" borderId="17" xfId="0" applyFont="1" applyFill="1" applyBorder="1" applyAlignment="1">
      <alignment horizontal="left"/>
    </xf>
    <xf numFmtId="0" fontId="5" fillId="2" borderId="8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0" xfId="0" applyFont="1" applyFill="1" applyBorder="1"/>
    <xf numFmtId="14" fontId="4" fillId="2" borderId="11" xfId="0" applyNumberFormat="1" applyFont="1" applyFill="1" applyBorder="1" applyAlignment="1">
      <alignment horizontal="left"/>
    </xf>
    <xf numFmtId="14" fontId="4" fillId="2" borderId="11" xfId="0" applyNumberFormat="1" applyFont="1" applyFill="1" applyBorder="1"/>
    <xf numFmtId="0" fontId="14" fillId="2" borderId="11" xfId="0" applyFont="1" applyFill="1" applyBorder="1" applyAlignment="1">
      <alignment horizontal="left"/>
    </xf>
    <xf numFmtId="0" fontId="31" fillId="3" borderId="0" xfId="0" applyFont="1" applyFill="1"/>
    <xf numFmtId="1" fontId="6" fillId="2" borderId="23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14" fontId="6" fillId="2" borderId="17" xfId="0" applyNumberFormat="1" applyFont="1" applyFill="1" applyBorder="1" applyAlignment="1">
      <alignment horizontal="left"/>
    </xf>
    <xf numFmtId="14" fontId="6" fillId="2" borderId="18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23" fillId="2" borderId="0" xfId="0" applyFont="1" applyFill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9" xfId="0" applyNumberFormat="1" applyFont="1" applyFill="1" applyBorder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9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26" fillId="2" borderId="19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17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25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right"/>
    </xf>
    <xf numFmtId="0" fontId="25" fillId="2" borderId="18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4" fillId="2" borderId="9" xfId="0" applyFont="1" applyFill="1" applyBorder="1" applyAlignment="1">
      <alignment horizontal="right"/>
    </xf>
    <xf numFmtId="14" fontId="23" fillId="2" borderId="17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11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B0FA2B7C-EF7F-4292-9B55-2B0B68E17CE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F44625-702C-40B1-8962-F7A348B6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07E7A11-7293-4046-B3CF-0A9A6007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99EC1E2-00B7-4818-A1E6-93FFC1743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4CFF2FE-95CB-4F04-A811-3D1EBFB45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8" dataDxfId="6" headerRowBorderDxfId="7" tableBorderDxfId="5">
  <autoFilter ref="B17:F48" xr:uid="{00000000-000C-0000-FFFF-FFFF00000000}"/>
  <tableColumns count="5">
    <tableColumn id="1" xr3:uid="{3780717C-546F-4E58-A0A6-10D34977F307}" name="N° essai" dataDxfId="4"/>
    <tableColumn id="2" xr3:uid="{94537BE9-4625-44FF-93E0-EAD8311D6883}" name="Longitude" dataDxfId="3"/>
    <tableColumn id="3" xr3:uid="{3859A870-D015-4F19-876C-4AEB9A4864F8}" name="Latitude" dataDxfId="2"/>
    <tableColumn id="6" xr3:uid="{E91A0180-2DAC-4DBE-9978-55F98A61BA08}" name="ModuleRaw" dataDxfId="1"/>
    <tableColumn id="5" xr3:uid="{D9D5B7D1-CD2A-4652-B8C9-0AA959C0EE02}" name="Module Edyn 2 (MPa)" dataDxfId="0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B4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45</v>
      </c>
      <c r="B2">
        <v>2</v>
      </c>
    </row>
    <row r="3" spans="1:2" x14ac:dyDescent="0.35">
      <c r="A3" t="s">
        <v>46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Normal="115" zoomScaleSheetLayoutView="85" workbookViewId="0">
      <selection activeCell="C11" sqref="C11:O11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152" t="s">
        <v>17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154"/>
      <c r="H3" s="154"/>
      <c r="I3" s="154"/>
      <c r="J3" s="154"/>
      <c r="K3" s="154"/>
      <c r="L3" s="154"/>
      <c r="M3" s="154"/>
      <c r="N3" s="154"/>
      <c r="O3" s="154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155"/>
      <c r="C5" s="155"/>
      <c r="D5" s="155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156" t="s">
        <v>18</v>
      </c>
      <c r="C6" s="157"/>
      <c r="D6" s="157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158"/>
      <c r="B7" s="158"/>
      <c r="C7" s="158"/>
      <c r="D7" s="158"/>
      <c r="E7" s="158"/>
      <c r="F7" s="158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159"/>
      <c r="B8" s="159"/>
      <c r="C8" s="159"/>
      <c r="D8" s="159"/>
      <c r="E8" s="159"/>
      <c r="F8" s="159"/>
      <c r="G8" s="2"/>
      <c r="H8" s="2"/>
      <c r="I8" s="3"/>
      <c r="J8" s="5"/>
      <c r="K8" s="160"/>
      <c r="L8" s="160"/>
      <c r="M8" s="160"/>
      <c r="N8" s="160"/>
      <c r="O8" s="2"/>
      <c r="P8" s="2"/>
      <c r="Q8" s="2"/>
    </row>
    <row r="9" spans="1:17" ht="21" customHeight="1" x14ac:dyDescent="0.45">
      <c r="A9" s="27"/>
      <c r="B9" s="28"/>
      <c r="C9" s="178" t="s">
        <v>19</v>
      </c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28"/>
      <c r="Q9" s="2"/>
    </row>
    <row r="10" spans="1:17" ht="21" customHeight="1" x14ac:dyDescent="0.35">
      <c r="A10" s="27"/>
      <c r="B10" s="29"/>
      <c r="C10" s="154" t="s">
        <v>58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29"/>
      <c r="Q10" s="2"/>
    </row>
    <row r="11" spans="1:17" ht="20.25" customHeight="1" x14ac:dyDescent="0.35">
      <c r="A11" s="27"/>
      <c r="B11" s="30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30"/>
      <c r="Q11" s="2"/>
    </row>
    <row r="12" spans="1:17" ht="23.5" customHeight="1" x14ac:dyDescent="0.3">
      <c r="A12" s="27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2"/>
    </row>
    <row r="13" spans="1:17" ht="18" customHeight="1" x14ac:dyDescent="0.3">
      <c r="A13" s="31"/>
      <c r="B13" s="146" t="s">
        <v>25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8"/>
      <c r="Q13" s="2"/>
    </row>
    <row r="14" spans="1:17" ht="15.5" customHeight="1" x14ac:dyDescent="0.3">
      <c r="A14" s="32"/>
      <c r="B14" s="102"/>
      <c r="C14" s="103"/>
      <c r="D14" s="69" t="s">
        <v>26</v>
      </c>
      <c r="E14" s="149" t="e">
        <f>IF(Project_Name="","",Project_Name)</f>
        <v>#NAME?</v>
      </c>
      <c r="F14" s="149"/>
      <c r="G14" s="149"/>
      <c r="H14" s="149"/>
      <c r="I14" s="103"/>
      <c r="J14" s="103"/>
      <c r="K14" s="103"/>
      <c r="L14" s="69" t="s">
        <v>27</v>
      </c>
      <c r="M14" s="150">
        <f ca="1">TODAY()</f>
        <v>44938</v>
      </c>
      <c r="N14" s="150"/>
      <c r="O14" s="150"/>
      <c r="P14" s="151"/>
      <c r="Q14" s="2"/>
    </row>
    <row r="15" spans="1:17" ht="15.5" customHeight="1" x14ac:dyDescent="0.3">
      <c r="A15" s="32"/>
      <c r="B15" s="100"/>
      <c r="C15" s="101"/>
      <c r="D15" s="3" t="s">
        <v>28</v>
      </c>
      <c r="E15" s="161" t="e">
        <f>IF(Project_Town="","",Project_Town)</f>
        <v>#NAME?</v>
      </c>
      <c r="F15" s="161"/>
      <c r="G15" s="161"/>
      <c r="H15" s="161"/>
      <c r="I15" s="101"/>
      <c r="J15" s="101"/>
      <c r="K15" s="73"/>
      <c r="L15" s="108" t="s">
        <v>1</v>
      </c>
      <c r="M15" s="162" t="e">
        <f>IF(Report_Date="","",Report_Date)</f>
        <v>#NAME?</v>
      </c>
      <c r="N15" s="162"/>
      <c r="O15" s="162"/>
      <c r="P15" s="163"/>
      <c r="Q15" s="2"/>
    </row>
    <row r="16" spans="1:17" ht="15.5" customHeight="1" x14ac:dyDescent="0.3">
      <c r="A16" s="32"/>
      <c r="B16" s="105"/>
      <c r="C16" s="106"/>
      <c r="D16" s="70" t="s">
        <v>0</v>
      </c>
      <c r="E16" s="164" t="e">
        <f>IF(Project_Customer="","",Project_Customer)</f>
        <v>#NAME?</v>
      </c>
      <c r="F16" s="164"/>
      <c r="G16" s="164"/>
      <c r="H16" s="164"/>
      <c r="I16" s="107"/>
      <c r="J16" s="107"/>
      <c r="K16" s="107"/>
      <c r="L16" s="70" t="s">
        <v>29</v>
      </c>
      <c r="M16" s="165" t="e">
        <f>IF(Project_Project="","", Project_Project)</f>
        <v>#NAME?</v>
      </c>
      <c r="N16" s="165"/>
      <c r="O16" s="165"/>
      <c r="P16" s="166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146" t="s">
        <v>30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8"/>
      <c r="Q18" s="2"/>
    </row>
    <row r="19" spans="1:17" ht="15.5" customHeight="1" x14ac:dyDescent="0.3">
      <c r="A19" s="37"/>
      <c r="B19" s="119"/>
      <c r="C19" s="103"/>
      <c r="D19" s="69" t="s">
        <v>31</v>
      </c>
      <c r="E19" s="149" t="e">
        <f>IF(Project_Site="","",Project_Site)</f>
        <v>#NAME?</v>
      </c>
      <c r="F19" s="149"/>
      <c r="G19" s="149"/>
      <c r="H19" s="149"/>
      <c r="I19" s="103"/>
      <c r="J19" s="103"/>
      <c r="K19" s="103"/>
      <c r="L19" s="69"/>
      <c r="M19" s="150"/>
      <c r="N19" s="149"/>
      <c r="O19" s="149"/>
      <c r="P19" s="167"/>
      <c r="Q19" s="2"/>
    </row>
    <row r="20" spans="1:17" ht="15.5" customHeight="1" x14ac:dyDescent="0.3">
      <c r="A20" s="38"/>
      <c r="B20" s="120"/>
      <c r="C20" s="101"/>
      <c r="D20" s="3" t="s">
        <v>32</v>
      </c>
      <c r="E20" s="161" t="e">
        <f>IF(Report_Lane="","",Report_Lane)</f>
        <v>#NAME?</v>
      </c>
      <c r="F20" s="161"/>
      <c r="G20" s="161"/>
      <c r="H20" s="104"/>
      <c r="I20" s="104"/>
      <c r="J20" s="104"/>
      <c r="K20" s="104"/>
      <c r="L20" s="3" t="s">
        <v>33</v>
      </c>
      <c r="M20" s="168" t="e" cm="1">
        <f t="array" ref="M20">IF(Report_Part="","",Report_Part)</f>
        <v>#NAME?</v>
      </c>
      <c r="N20" s="169"/>
      <c r="O20" s="169"/>
      <c r="P20" s="170"/>
      <c r="Q20" s="39"/>
    </row>
    <row r="21" spans="1:17" ht="15.5" customHeight="1" x14ac:dyDescent="0.3">
      <c r="A21" s="38"/>
      <c r="B21" s="121"/>
      <c r="C21" s="106"/>
      <c r="D21" s="70" t="s">
        <v>34</v>
      </c>
      <c r="E21" s="164" t="e">
        <f>IF(Report_Direction="","",Report_Direction)</f>
        <v>#NAME?</v>
      </c>
      <c r="F21" s="164"/>
      <c r="G21" s="164"/>
      <c r="H21" s="164"/>
      <c r="I21" s="107"/>
      <c r="J21" s="107"/>
      <c r="K21" s="107"/>
      <c r="L21" s="70"/>
      <c r="M21" s="165"/>
      <c r="N21" s="165"/>
      <c r="O21" s="165"/>
      <c r="P21" s="166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146" t="s">
        <v>35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2"/>
    </row>
    <row r="24" spans="1:17" ht="15.5" customHeight="1" x14ac:dyDescent="0.3">
      <c r="A24" s="37"/>
      <c r="B24" s="102"/>
      <c r="C24" s="103"/>
      <c r="D24" s="69" t="s">
        <v>22</v>
      </c>
      <c r="E24" s="149" t="e">
        <f>IF(Platform_Type="","",Platform_Type)</f>
        <v>#NAME?</v>
      </c>
      <c r="F24" s="149"/>
      <c r="G24" s="149"/>
      <c r="H24" s="149"/>
      <c r="I24" s="103"/>
      <c r="J24" s="103"/>
      <c r="K24" s="103"/>
      <c r="L24" s="3" t="s">
        <v>23</v>
      </c>
      <c r="M24" s="179" t="e">
        <f>IF(Platform_Layer="","",Platform_Layer)</f>
        <v>#NAME?</v>
      </c>
      <c r="N24" s="179"/>
      <c r="O24" s="179"/>
      <c r="P24" s="180"/>
      <c r="Q24" s="2"/>
    </row>
    <row r="25" spans="1:17" ht="15.5" customHeight="1" x14ac:dyDescent="0.3">
      <c r="A25" s="38"/>
      <c r="B25" s="100"/>
      <c r="C25" s="101"/>
      <c r="D25" s="3" t="s">
        <v>24</v>
      </c>
      <c r="E25" s="169" t="e">
        <f>IF(Platform_Material="","",Platform_Material)</f>
        <v>#NAME?</v>
      </c>
      <c r="F25" s="169"/>
      <c r="G25" s="169"/>
      <c r="H25" s="169"/>
      <c r="I25" s="104"/>
      <c r="J25" s="104"/>
      <c r="K25" s="104"/>
      <c r="L25" s="3" t="s">
        <v>36</v>
      </c>
      <c r="M25" s="161" t="e">
        <f>IF(Report_Weather="","",Report_Weather)</f>
        <v>#NAME?</v>
      </c>
      <c r="N25" s="161"/>
      <c r="O25" s="161"/>
      <c r="P25" s="172"/>
      <c r="Q25" s="39"/>
    </row>
    <row r="26" spans="1:17" ht="15.5" customHeight="1" x14ac:dyDescent="0.3">
      <c r="A26" s="38"/>
      <c r="B26" s="105"/>
      <c r="C26" s="106"/>
      <c r="D26" s="70" t="s">
        <v>11</v>
      </c>
      <c r="E26" s="164" t="e">
        <f>IF(Platform_Support="","",Platform_Support)</f>
        <v>#NAME?</v>
      </c>
      <c r="F26" s="173"/>
      <c r="G26" s="173"/>
      <c r="H26" s="173"/>
      <c r="I26" s="107"/>
      <c r="J26" s="107"/>
      <c r="K26" s="107"/>
      <c r="L26" s="70" t="s">
        <v>47</v>
      </c>
      <c r="M26" s="165" t="e">
        <f>IF(Report_Temperature="","",Report_Temperature)</f>
        <v>#NAME?</v>
      </c>
      <c r="N26" s="165"/>
      <c r="O26" s="165"/>
      <c r="P26" s="166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146" t="s">
        <v>37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2"/>
    </row>
    <row r="29" spans="1:17" ht="15.5" customHeight="1" x14ac:dyDescent="0.3">
      <c r="A29" s="37"/>
      <c r="B29" s="97"/>
      <c r="C29" s="98"/>
      <c r="D29" s="69" t="s">
        <v>38</v>
      </c>
      <c r="E29" s="150" t="e">
        <f xml:space="preserve"> IF(Hardware_SerialNumber="","","Maxidyn " &amp; Hardware_SerialNumber)</f>
        <v>#NAME?</v>
      </c>
      <c r="F29" s="150"/>
      <c r="G29" s="150"/>
      <c r="H29" s="150"/>
      <c r="I29" s="99"/>
      <c r="J29" s="99"/>
      <c r="K29" s="99"/>
      <c r="L29" s="69" t="s">
        <v>39</v>
      </c>
      <c r="M29" s="190" t="e">
        <f>IF(Hardware_CertificateStart="","",Hardware_CertificateStart)</f>
        <v>#NAME?</v>
      </c>
      <c r="N29" s="190"/>
      <c r="O29" s="190"/>
      <c r="P29" s="191"/>
      <c r="Q29" s="2"/>
    </row>
    <row r="30" spans="1:17" ht="15.5" customHeight="1" x14ac:dyDescent="0.3">
      <c r="A30" s="38"/>
      <c r="B30" s="100"/>
      <c r="C30" s="101"/>
      <c r="D30" s="3" t="s">
        <v>7</v>
      </c>
      <c r="E30" s="161" t="e" cm="1">
        <f t="array" ref="E30">Unit_Modulus_Min &amp;" à " &amp; Unit_Modulus_Max &amp; " MPa"</f>
        <v>#NAME?</v>
      </c>
      <c r="F30" s="161"/>
      <c r="G30" s="161"/>
      <c r="H30" s="171"/>
      <c r="I30" s="171"/>
      <c r="J30" s="171"/>
      <c r="K30" s="171"/>
      <c r="L30" s="171"/>
      <c r="M30" s="161"/>
      <c r="N30" s="161"/>
      <c r="O30" s="161"/>
      <c r="P30" s="172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146" t="s">
        <v>40</v>
      </c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51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42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52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53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54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12</v>
      </c>
      <c r="C44" s="63"/>
      <c r="D44" s="64"/>
      <c r="E44" s="63"/>
      <c r="F44" s="63"/>
      <c r="G44" s="181" t="s">
        <v>13</v>
      </c>
      <c r="H44" s="181"/>
      <c r="I44" s="181"/>
      <c r="J44" s="181"/>
      <c r="K44" s="181"/>
      <c r="L44" s="33"/>
      <c r="M44" s="182" t="s">
        <v>14</v>
      </c>
      <c r="N44" s="182"/>
      <c r="O44" s="182"/>
      <c r="P44" s="183"/>
      <c r="Q44" s="2"/>
    </row>
    <row r="45" spans="1:17" ht="15" customHeight="1" x14ac:dyDescent="0.3">
      <c r="A45" s="2"/>
      <c r="B45" s="184" t="e">
        <f>IF(Report_Comments="","",Report_Comments)</f>
        <v>#NAME?</v>
      </c>
      <c r="C45" s="185"/>
      <c r="D45" s="185"/>
      <c r="E45" s="185"/>
      <c r="F45" s="185"/>
      <c r="G45" s="157" t="e">
        <f>IF(Report_Operator="","",Report_Operator)</f>
        <v>#NAME?</v>
      </c>
      <c r="H45" s="157"/>
      <c r="I45" s="157"/>
      <c r="J45" s="157"/>
      <c r="K45" s="157"/>
      <c r="L45" s="2"/>
      <c r="M45" s="188"/>
      <c r="N45" s="188"/>
      <c r="O45" s="188"/>
      <c r="P45" s="189"/>
      <c r="Q45" s="2"/>
    </row>
    <row r="46" spans="1:17" x14ac:dyDescent="0.3">
      <c r="A46" s="2"/>
      <c r="B46" s="184"/>
      <c r="C46" s="185"/>
      <c r="D46" s="185"/>
      <c r="E46" s="185"/>
      <c r="F46" s="185"/>
      <c r="G46" s="157"/>
      <c r="H46" s="157"/>
      <c r="I46" s="157"/>
      <c r="J46" s="157"/>
      <c r="K46" s="157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186"/>
      <c r="C47" s="187"/>
      <c r="D47" s="187"/>
      <c r="E47" s="187"/>
      <c r="F47" s="187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174" t="s">
        <v>20</v>
      </c>
      <c r="F49" s="174"/>
      <c r="G49" s="174"/>
      <c r="H49" s="174"/>
      <c r="I49" s="174"/>
      <c r="J49" s="174"/>
      <c r="K49" s="174"/>
      <c r="L49" s="174"/>
      <c r="M49" s="174"/>
      <c r="N49" s="8"/>
      <c r="O49" s="175" t="s">
        <v>8</v>
      </c>
      <c r="P49" s="175"/>
      <c r="Q49" s="2"/>
    </row>
    <row r="50" spans="1:17" ht="12" customHeight="1" x14ac:dyDescent="0.3">
      <c r="A50" s="2"/>
      <c r="B50" s="2"/>
      <c r="C50" s="2"/>
      <c r="D50" s="2"/>
      <c r="E50" s="177" t="s">
        <v>21</v>
      </c>
      <c r="F50" s="177"/>
      <c r="G50" s="177"/>
      <c r="H50" s="177"/>
      <c r="I50" s="177"/>
      <c r="J50" s="177"/>
      <c r="K50" s="177"/>
      <c r="L50" s="177"/>
      <c r="M50" s="177"/>
      <c r="N50" s="2"/>
      <c r="O50" s="176"/>
      <c r="P50" s="176"/>
      <c r="Q50" s="2"/>
    </row>
  </sheetData>
  <mergeCells count="48"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  <mergeCell ref="H30:L30"/>
    <mergeCell ref="M30:P30"/>
    <mergeCell ref="B32:P32"/>
    <mergeCell ref="E25:H25"/>
    <mergeCell ref="E26:H26"/>
    <mergeCell ref="M26:P26"/>
    <mergeCell ref="B28:P28"/>
    <mergeCell ref="M25:P25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Normal="70" workbookViewId="0">
      <selection activeCell="D43" sqref="D43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152" t="s">
        <v>17</v>
      </c>
      <c r="E2" s="152"/>
      <c r="F2" s="152"/>
      <c r="G2" s="152"/>
      <c r="H2" s="152"/>
      <c r="I2" s="152"/>
      <c r="J2" s="152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153" t="s">
        <v>9</v>
      </c>
      <c r="E5" s="153"/>
      <c r="F5" s="153"/>
      <c r="G5" s="153"/>
      <c r="H5" s="153"/>
      <c r="I5" s="153"/>
      <c r="J5" s="153"/>
      <c r="K5" s="153"/>
    </row>
    <row r="6" spans="1:14" ht="15" customHeight="1" x14ac:dyDescent="0.35">
      <c r="A6" s="192"/>
      <c r="B6" s="192"/>
      <c r="C6" s="192"/>
      <c r="D6" s="154" t="s">
        <v>16</v>
      </c>
      <c r="E6" s="154"/>
      <c r="F6" s="154"/>
      <c r="G6" s="154"/>
      <c r="H6" s="154"/>
      <c r="I6" s="154"/>
      <c r="J6" s="154"/>
      <c r="K6" s="154"/>
    </row>
    <row r="7" spans="1:14" ht="13.5" customHeight="1" x14ac:dyDescent="0.35">
      <c r="A7" s="192"/>
      <c r="B7" s="192"/>
      <c r="C7" s="192"/>
      <c r="D7" s="154" t="s">
        <v>10</v>
      </c>
      <c r="E7" s="154"/>
      <c r="F7" s="154"/>
      <c r="G7" s="154"/>
      <c r="H7" s="154"/>
      <c r="I7" s="154"/>
      <c r="J7" s="154"/>
      <c r="K7" s="154"/>
    </row>
    <row r="8" spans="1:14" ht="13.5" customHeight="1" x14ac:dyDescent="0.3">
      <c r="A8" s="192"/>
      <c r="B8" s="192"/>
      <c r="C8" s="192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192"/>
      <c r="B9" s="192"/>
      <c r="C9" s="192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193" t="s">
        <v>25</v>
      </c>
      <c r="C10" s="194"/>
      <c r="D10" s="194"/>
      <c r="E10" s="194"/>
      <c r="F10" s="194"/>
      <c r="G10" s="194"/>
      <c r="H10" s="194"/>
      <c r="I10" s="194"/>
      <c r="J10" s="195"/>
      <c r="K10" s="2"/>
    </row>
    <row r="11" spans="1:14" ht="13.5" customHeight="1" x14ac:dyDescent="0.3">
      <c r="A11" s="14"/>
      <c r="B11" s="122"/>
      <c r="C11" s="69" t="s">
        <v>26</v>
      </c>
      <c r="D11" s="149" t="e">
        <f>IF(Project_Name="","",Project_Name)</f>
        <v>#NAME?</v>
      </c>
      <c r="E11" s="149"/>
      <c r="F11" s="149"/>
      <c r="G11" s="103"/>
      <c r="H11" s="103"/>
      <c r="I11" s="69" t="s">
        <v>27</v>
      </c>
      <c r="J11" s="71">
        <f ca="1">TODAY()</f>
        <v>44938</v>
      </c>
      <c r="K11" s="77"/>
    </row>
    <row r="12" spans="1:14" ht="13.5" customHeight="1" x14ac:dyDescent="0.3">
      <c r="A12" s="14"/>
      <c r="B12" s="123"/>
      <c r="C12" s="3" t="s">
        <v>28</v>
      </c>
      <c r="D12" s="161" t="e">
        <f>IF(Project_Town="","",Project_Town)</f>
        <v>#NAME?</v>
      </c>
      <c r="E12" s="161"/>
      <c r="F12" s="161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164" t="e">
        <f>IF(Project_Customer="","",Project_Customer)</f>
        <v>#NAME?</v>
      </c>
      <c r="E13" s="164"/>
      <c r="F13" s="164"/>
      <c r="G13" s="107"/>
      <c r="H13" s="107"/>
      <c r="I13" s="70" t="s">
        <v>29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193" t="s">
        <v>3</v>
      </c>
      <c r="C15" s="194"/>
      <c r="D15" s="194"/>
      <c r="E15" s="194"/>
      <c r="F15" s="194"/>
      <c r="G15" s="194"/>
      <c r="H15" s="194"/>
      <c r="I15" s="194"/>
      <c r="J15" s="195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55</v>
      </c>
      <c r="F17" s="87" t="s">
        <v>15</v>
      </c>
      <c r="G17" s="197" t="s">
        <v>57</v>
      </c>
      <c r="H17" s="197"/>
      <c r="I17" s="198"/>
      <c r="J17" s="198"/>
      <c r="K17" s="136"/>
    </row>
    <row r="18" spans="1:11" ht="15" customHeight="1" x14ac:dyDescent="0.3">
      <c r="A18" s="82"/>
      <c r="B18" s="88" t="s">
        <v>48</v>
      </c>
      <c r="C18" s="89" t="s">
        <v>49</v>
      </c>
      <c r="D18" s="89" t="s">
        <v>50</v>
      </c>
      <c r="E18" s="90" t="s">
        <v>56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196"/>
      <c r="H18" s="196"/>
      <c r="I18" s="196"/>
      <c r="J18" s="196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196"/>
      <c r="H19" s="196"/>
      <c r="I19" s="196"/>
      <c r="J19" s="196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196"/>
      <c r="H20" s="196"/>
      <c r="I20" s="196"/>
      <c r="J20" s="196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196"/>
      <c r="H21" s="196"/>
      <c r="I21" s="196"/>
      <c r="J21" s="196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196"/>
      <c r="H22" s="196"/>
      <c r="I22" s="196"/>
      <c r="J22" s="196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196"/>
      <c r="H23" s="196"/>
      <c r="I23" s="196"/>
      <c r="J23" s="196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196"/>
      <c r="H24" s="196"/>
      <c r="I24" s="196"/>
      <c r="J24" s="196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196"/>
      <c r="H25" s="196"/>
      <c r="I25" s="196"/>
      <c r="J25" s="196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196"/>
      <c r="H26" s="196"/>
      <c r="I26" s="196"/>
      <c r="J26" s="196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196"/>
      <c r="H27" s="196"/>
      <c r="I27" s="196"/>
      <c r="J27" s="196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196"/>
      <c r="H28" s="196"/>
      <c r="I28" s="196"/>
      <c r="J28" s="196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196"/>
      <c r="H29" s="196"/>
      <c r="I29" s="196"/>
      <c r="J29" s="196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196"/>
      <c r="H30" s="196"/>
      <c r="I30" s="196"/>
      <c r="J30" s="196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196"/>
      <c r="H31" s="196"/>
      <c r="I31" s="196"/>
      <c r="J31" s="196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196"/>
      <c r="H32" s="196"/>
      <c r="I32" s="196"/>
      <c r="J32" s="196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196"/>
      <c r="H33" s="196"/>
      <c r="I33" s="196"/>
      <c r="J33" s="196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196"/>
      <c r="H34" s="196"/>
      <c r="I34" s="196"/>
      <c r="J34" s="196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196"/>
      <c r="H35" s="196"/>
      <c r="I35" s="196"/>
      <c r="J35" s="196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196"/>
      <c r="H36" s="196"/>
      <c r="I36" s="196"/>
      <c r="J36" s="196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196"/>
      <c r="H37" s="196"/>
      <c r="I37" s="196"/>
      <c r="J37" s="196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196"/>
      <c r="H38" s="196"/>
      <c r="I38" s="196"/>
      <c r="J38" s="196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196"/>
      <c r="H39" s="196"/>
      <c r="I39" s="196"/>
      <c r="J39" s="196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196"/>
      <c r="H40" s="196"/>
      <c r="I40" s="196"/>
      <c r="J40" s="196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196"/>
      <c r="H41" s="196"/>
      <c r="I41" s="196"/>
      <c r="J41" s="196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196"/>
      <c r="H42" s="196"/>
      <c r="I42" s="196"/>
      <c r="J42" s="196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196"/>
      <c r="H43" s="196"/>
      <c r="I43" s="196"/>
      <c r="J43" s="196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196"/>
      <c r="H44" s="196"/>
      <c r="I44" s="196"/>
      <c r="J44" s="196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196"/>
      <c r="H45" s="196"/>
      <c r="I45" s="196"/>
      <c r="J45" s="196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196"/>
      <c r="H46" s="196"/>
      <c r="I46" s="196"/>
      <c r="J46" s="196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196"/>
      <c r="H47" s="196"/>
      <c r="I47" s="196"/>
      <c r="J47" s="196"/>
      <c r="K47" s="81"/>
    </row>
    <row r="48" spans="1:11" ht="15" customHeight="1" x14ac:dyDescent="0.3">
      <c r="A48" s="2"/>
      <c r="B48" s="94"/>
      <c r="C48" s="95"/>
      <c r="D48" s="95"/>
      <c r="E48" s="96"/>
      <c r="F48" s="137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196"/>
      <c r="H48" s="196"/>
      <c r="I48" s="196"/>
      <c r="J48" s="196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Normal="70" workbookViewId="0">
      <selection activeCell="A6" sqref="A6:C6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199" t="s">
        <v>17</v>
      </c>
      <c r="E2" s="199"/>
      <c r="F2" s="199"/>
      <c r="G2" s="199"/>
      <c r="H2" s="199"/>
      <c r="I2" s="199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153" t="s">
        <v>9</v>
      </c>
      <c r="E5" s="153"/>
      <c r="F5" s="153"/>
      <c r="G5" s="153"/>
      <c r="H5" s="153"/>
      <c r="I5" s="153"/>
      <c r="J5" s="153"/>
    </row>
    <row r="6" spans="1:16" ht="15" customHeight="1" x14ac:dyDescent="0.35">
      <c r="A6" s="192"/>
      <c r="B6" s="192"/>
      <c r="C6" s="192"/>
      <c r="D6" s="154" t="s">
        <v>16</v>
      </c>
      <c r="E6" s="154"/>
      <c r="F6" s="154"/>
      <c r="G6" s="154"/>
      <c r="H6" s="154"/>
      <c r="I6" s="154"/>
      <c r="J6" s="154"/>
    </row>
    <row r="7" spans="1:16" ht="13.5" customHeight="1" x14ac:dyDescent="0.35">
      <c r="A7" s="192"/>
      <c r="B7" s="192"/>
      <c r="C7" s="192"/>
      <c r="D7" s="154" t="s">
        <v>10</v>
      </c>
      <c r="E7" s="154"/>
      <c r="F7" s="154"/>
      <c r="G7" s="154"/>
      <c r="H7" s="154"/>
      <c r="I7" s="154"/>
      <c r="J7" s="154"/>
    </row>
    <row r="8" spans="1:16" ht="13.5" customHeight="1" x14ac:dyDescent="0.35">
      <c r="A8" s="192"/>
      <c r="B8" s="192"/>
      <c r="C8" s="192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192"/>
      <c r="B9" s="192"/>
      <c r="C9" s="192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193" t="s">
        <v>25</v>
      </c>
      <c r="C10" s="194"/>
      <c r="D10" s="194"/>
      <c r="E10" s="194"/>
      <c r="F10" s="194"/>
      <c r="G10" s="194"/>
      <c r="H10" s="194"/>
      <c r="I10" s="195"/>
      <c r="J10" s="2"/>
    </row>
    <row r="11" spans="1:16" ht="13.5" customHeight="1" x14ac:dyDescent="0.35">
      <c r="A11" s="14"/>
      <c r="B11" s="126"/>
      <c r="C11" s="21" t="s">
        <v>26</v>
      </c>
      <c r="D11" s="127" t="e">
        <f>IF(Project_Name="","",Project_Name)</f>
        <v>#NAME?</v>
      </c>
      <c r="E11" s="33"/>
      <c r="F11" s="33"/>
      <c r="G11" s="33"/>
      <c r="H11" s="21" t="s">
        <v>27</v>
      </c>
      <c r="I11" s="22">
        <f ca="1">TODAY()</f>
        <v>44938</v>
      </c>
      <c r="J11" s="19"/>
    </row>
    <row r="12" spans="1:16" ht="13.5" customHeight="1" x14ac:dyDescent="0.35">
      <c r="A12" s="14"/>
      <c r="B12" s="128"/>
      <c r="C12" s="6" t="s">
        <v>28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29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193" t="s">
        <v>41</v>
      </c>
      <c r="C15" s="194"/>
      <c r="D15" s="194"/>
      <c r="E15" s="194"/>
      <c r="F15" s="194"/>
      <c r="G15" s="194"/>
      <c r="H15" s="194"/>
      <c r="I15" s="195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1" baseType="lpstr">
      <vt:lpstr>RawData</vt:lpstr>
      <vt:lpstr>PageGardeModel</vt:lpstr>
      <vt:lpstr>ResultatModel</vt:lpstr>
      <vt:lpstr>ImplantationModel</vt:lpstr>
      <vt:lpstr>ImplantationModel!MapsImage</vt:lpstr>
      <vt:lpstr>ImplantationModel!Page</vt:lpstr>
      <vt:lpstr>PageGardeModel!Page</vt:lpstr>
      <vt:lpstr>ResultatModel!Page</vt:lpstr>
      <vt:lpstr>ImplantationModel!Zone_d_impression</vt:lpstr>
      <vt:lpstr>PageGardeModel!Zone_d_impression</vt:lpstr>
      <vt:lpstr>ResultatModel!Zone_d_impression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2023-01-12T17:18:53Z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